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2318402-BE46-4470-92CF-8814069137D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D9" i="1"/>
  <c r="C9" i="1"/>
  <c r="Q22" i="1"/>
  <c r="Q23" i="1"/>
  <c r="Q24" i="1"/>
  <c r="Q25" i="1"/>
  <c r="C8" i="1"/>
  <c r="E22" i="1"/>
  <c r="F22" i="1"/>
  <c r="G22" i="1"/>
  <c r="K22" i="1"/>
  <c r="E21" i="1"/>
  <c r="F21" i="1"/>
  <c r="G21" i="1"/>
  <c r="I21" i="1"/>
  <c r="D8" i="1"/>
  <c r="F16" i="1"/>
  <c r="C17" i="1"/>
  <c r="Q21" i="1"/>
  <c r="E23" i="1"/>
  <c r="F23" i="1"/>
  <c r="G23" i="1"/>
  <c r="E25" i="1"/>
  <c r="F25" i="1"/>
  <c r="G25" i="1"/>
  <c r="K25" i="1"/>
  <c r="K23" i="1"/>
  <c r="C11" i="1"/>
  <c r="C12" i="1"/>
  <c r="C16" i="1" l="1"/>
  <c r="D18" i="1" s="1"/>
  <c r="O21" i="1"/>
  <c r="O22" i="1"/>
  <c r="O23" i="1"/>
  <c r="O24" i="1"/>
  <c r="O25" i="1"/>
  <c r="C15" i="1"/>
  <c r="F17" i="1"/>
  <c r="C18" i="1" l="1"/>
  <c r="F18" i="1"/>
  <c r="F19" i="1" s="1"/>
</calcChain>
</file>

<file path=xl/sharedStrings.xml><?xml version="1.0" encoding="utf-8"?>
<sst xmlns="http://schemas.openxmlformats.org/spreadsheetml/2006/main" count="61" uniqueCount="52">
  <si>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</si>
  <si>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</si>
  <si>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</si>
  <si>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</si>
  <si>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</si>
  <si>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</si>
  <si>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</si>
  <si>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</si>
  <si>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</si>
  <si>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</si>
  <si>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</si>
  <si>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</si>
  <si>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</si>
  <si>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</si>
  <si>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</si>
  <si>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</si>
  <si>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</si>
  <si>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</si>
  <si>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</si>
  <si>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</si>
  <si>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</si>
  <si>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</si>
  <si>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</si>
  <si>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</si>
  <si>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</si>
  <si>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</si>
  <si>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</si>
  <si>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</si>
  <si>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</si>
  <si>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</si>
  <si>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</si>
  <si>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</si>
  <si>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</si>
  <si>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</si>
  <si>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</si>
  <si>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</si>
  <si>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</si>
  <si>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</si>
  <si>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</si>
  <si>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</si>
  <si>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</si>
  <si>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V1170 Her  </t>
  </si>
  <si>
    <t>2017K</t>
  </si>
  <si>
    <t>G3068-0097</t>
  </si>
  <si>
    <t xml:space="preserve">EW        </t>
  </si>
  <si>
    <t>pr_6</t>
  </si>
  <si>
    <t xml:space="preserve">        </t>
  </si>
  <si>
    <t>V1170 Her   / GSC 3068-0097</t>
  </si>
  <si>
    <t>GCVS</t>
  </si>
  <si>
    <t>IBVS 6196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</si>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</sst>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V1170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4.0000000000000001E-3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4.0000000000000001E-3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13890.5</c:v>
                </c:pt>
                <c:pt idx="2">
                  <c:v>13910</c:v>
                </c:pt>
                <c:pt idx="3">
                  <c:v>13909.5</c:v>
                </c:pt>
                <c:pt idx="4">
                  <c:v>14795.5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47-4A7D-B1F3-BB7AFEAEC08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4.0000000000000001E-3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4.0000000000000001E-3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13890.5</c:v>
                </c:pt>
                <c:pt idx="2">
                  <c:v>13910</c:v>
                </c:pt>
                <c:pt idx="3">
                  <c:v>13909.5</c:v>
                </c:pt>
                <c:pt idx="4">
                  <c:v>14795.5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47-4A7D-B1F3-BB7AFEAEC0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4.0000000000000001E-3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4.0000000000000001E-3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13890.5</c:v>
                </c:pt>
                <c:pt idx="2">
                  <c:v>13910</c:v>
                </c:pt>
                <c:pt idx="3">
                  <c:v>13909.5</c:v>
                </c:pt>
                <c:pt idx="4">
                  <c:v>14795.5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47-4A7D-B1F3-BB7AFEAEC0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4.0000000000000001E-3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4.0000000000000001E-3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13890.5</c:v>
                </c:pt>
                <c:pt idx="2">
                  <c:v>13910</c:v>
                </c:pt>
                <c:pt idx="3">
                  <c:v>13909.5</c:v>
                </c:pt>
                <c:pt idx="4">
                  <c:v>14795.5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-3.6545000002661254E-2</c:v>
                </c:pt>
                <c:pt idx="2">
                  <c:v>-3.8899999999557622E-2</c:v>
                </c:pt>
                <c:pt idx="3">
                  <c:v>-3.5654999999678694E-2</c:v>
                </c:pt>
                <c:pt idx="4">
                  <c:v>8.3074999995005783E-2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47-4A7D-B1F3-BB7AFEAEC0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4.0000000000000001E-3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4.0000000000000001E-3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13890.5</c:v>
                </c:pt>
                <c:pt idx="2">
                  <c:v>13910</c:v>
                </c:pt>
                <c:pt idx="3">
                  <c:v>13909.5</c:v>
                </c:pt>
                <c:pt idx="4">
                  <c:v>14795.5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47-4A7D-B1F3-BB7AFEAEC0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4.0000000000000001E-3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4.0000000000000001E-3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13890.5</c:v>
                </c:pt>
                <c:pt idx="2">
                  <c:v>13910</c:v>
                </c:pt>
                <c:pt idx="3">
                  <c:v>13909.5</c:v>
                </c:pt>
                <c:pt idx="4">
                  <c:v>14795.5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47-4A7D-B1F3-BB7AFEAEC0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4.0000000000000001E-3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1.9E-3</c:v>
                  </c:pt>
                  <c:pt idx="3">
                    <c:v>4.0000000000000001E-3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13890.5</c:v>
                </c:pt>
                <c:pt idx="2">
                  <c:v>13910</c:v>
                </c:pt>
                <c:pt idx="3">
                  <c:v>13909.5</c:v>
                </c:pt>
                <c:pt idx="4">
                  <c:v>14795.5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47-4A7D-B1F3-BB7AFEAEC08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13890.5</c:v>
                </c:pt>
                <c:pt idx="2">
                  <c:v>13910</c:v>
                </c:pt>
                <c:pt idx="3">
                  <c:v>13909.5</c:v>
                </c:pt>
                <c:pt idx="4">
                  <c:v>14795.5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-1.9077471363874077</c:v>
                </c:pt>
                <c:pt idx="1">
                  <c:v>-3.8743851231778148E-2</c:v>
                </c:pt>
                <c:pt idx="2">
                  <c:v>-3.6120074977465277E-2</c:v>
                </c:pt>
                <c:pt idx="3">
                  <c:v>-3.6187351291678382E-2</c:v>
                </c:pt>
                <c:pt idx="4">
                  <c:v>8.3026277494030465E-2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47-4A7D-B1F3-BB7AFEAEC08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13890.5</c:v>
                </c:pt>
                <c:pt idx="2">
                  <c:v>13910</c:v>
                </c:pt>
                <c:pt idx="3">
                  <c:v>13909.5</c:v>
                </c:pt>
                <c:pt idx="4">
                  <c:v>14795.5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147-4A7D-B1F3-BB7AFEAEC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960832"/>
        <c:axId val="1"/>
      </c:scatterChart>
      <c:valAx>
        <c:axId val="752960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960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B23AB7A-EFD8-71E7-F4C1-3D476B332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16.224</v>
      </c>
      <c r="L1" s="32">
        <v>43.010809999999999</v>
      </c>
      <c r="M1" s="33">
        <v>51373.61</v>
      </c>
      <c r="N1" s="33">
        <v>0.41409000000000001</v>
      </c>
      <c r="O1" s="31" t="s">
        <v>44</v>
      </c>
      <c r="P1" s="42">
        <v>12.2</v>
      </c>
      <c r="Q1" s="42">
        <v>12.5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51373.61</v>
      </c>
      <c r="D4" s="27">
        <v>0.41409000000000001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50">
        <v>51373.61</v>
      </c>
      <c r="D7" s="28" t="s">
        <v>48</v>
      </c>
    </row>
    <row r="8" spans="1:19" x14ac:dyDescent="0.2">
      <c r="A8" t="s">
        <v>3</v>
      </c>
      <c r="C8" s="50">
        <f>N1</f>
        <v>0.41409000000000001</v>
      </c>
      <c r="D8" s="28" t="str">
        <f>D7</f>
        <v>GCVS</v>
      </c>
    </row>
    <row r="9" spans="1:19" x14ac:dyDescent="0.2">
      <c r="A9" s="24" t="s">
        <v>32</v>
      </c>
      <c r="B9" s="36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-1.9077471363874077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1.3455262842630787E-4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57500.154509001186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0.41422455262842633</v>
      </c>
      <c r="E16" s="14" t="s">
        <v>30</v>
      </c>
      <c r="F16" s="35">
        <f ca="1">NOW()+15018.5+$C$5/24</f>
        <v>60354.788879861109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21690</v>
      </c>
    </row>
    <row r="18" spans="1:21" ht="14.25" thickTop="1" thickBot="1" x14ac:dyDescent="0.25">
      <c r="A18" s="16" t="s">
        <v>5</v>
      </c>
      <c r="B18" s="10"/>
      <c r="C18" s="19">
        <f ca="1">+C15</f>
        <v>57500.154509001186</v>
      </c>
      <c r="D18" s="20">
        <f ca="1">+C16</f>
        <v>0.41422455262842633</v>
      </c>
      <c r="E18" s="14" t="s">
        <v>36</v>
      </c>
      <c r="F18" s="23">
        <f ca="1">ROUND(2*(F16-$C$15)/$C$16,0)/2+F15</f>
        <v>6892.5</v>
      </c>
    </row>
    <row r="19" spans="1:21" ht="13.5" thickTop="1" x14ac:dyDescent="0.2">
      <c r="E19" s="14" t="s">
        <v>31</v>
      </c>
      <c r="F19" s="18">
        <f ca="1">+$C$15+$C$16*F18-15018.5-$C$5/24</f>
        <v>45337.093071325951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51373.61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-1.9077471363874077</v>
      </c>
      <c r="Q21" s="2">
        <f>+C21-15018.5</f>
        <v>36355.11</v>
      </c>
    </row>
    <row r="22" spans="1:21" x14ac:dyDescent="0.2">
      <c r="A22" s="44" t="s">
        <v>49</v>
      </c>
      <c r="B22" s="45" t="s">
        <v>50</v>
      </c>
      <c r="C22" s="46">
        <v>57125.490599999997</v>
      </c>
      <c r="D22" s="46">
        <v>1.5E-3</v>
      </c>
      <c r="E22">
        <f>+(C22-C$7)/C$8</f>
        <v>13890.411746238733</v>
      </c>
      <c r="F22">
        <f>ROUND(2*E22,0)/2</f>
        <v>13890.5</v>
      </c>
      <c r="G22">
        <f>+C22-(C$7+F22*C$8)</f>
        <v>-3.6545000002661254E-2</v>
      </c>
      <c r="K22">
        <f>+G22</f>
        <v>-3.6545000002661254E-2</v>
      </c>
      <c r="O22">
        <f ca="1">+C$11+C$12*$F22</f>
        <v>-3.8743851231778148E-2</v>
      </c>
      <c r="Q22" s="2">
        <f>+C22-15018.5</f>
        <v>42106.990599999997</v>
      </c>
    </row>
    <row r="23" spans="1:21" x14ac:dyDescent="0.2">
      <c r="A23" s="44" t="s">
        <v>49</v>
      </c>
      <c r="B23" s="45" t="s">
        <v>50</v>
      </c>
      <c r="C23" s="46">
        <v>57133.563000000002</v>
      </c>
      <c r="D23" s="46">
        <v>1.9E-3</v>
      </c>
      <c r="E23">
        <f>+(C23-C$7)/C$8</f>
        <v>13909.906059069288</v>
      </c>
      <c r="F23">
        <f>ROUND(2*E23,0)/2</f>
        <v>13910</v>
      </c>
      <c r="G23">
        <f>+C23-(C$7+F23*C$8)</f>
        <v>-3.8899999999557622E-2</v>
      </c>
      <c r="K23">
        <f>+G23</f>
        <v>-3.8899999999557622E-2</v>
      </c>
      <c r="O23">
        <f ca="1">+C$11+C$12*$F23</f>
        <v>-3.6120074977465277E-2</v>
      </c>
      <c r="Q23" s="2">
        <f>+C23-15018.5</f>
        <v>42115.063000000002</v>
      </c>
    </row>
    <row r="24" spans="1:21" x14ac:dyDescent="0.2">
      <c r="A24" s="44" t="s">
        <v>49</v>
      </c>
      <c r="B24" s="45" t="s">
        <v>50</v>
      </c>
      <c r="C24" s="46">
        <v>57133.359199999999</v>
      </c>
      <c r="D24" s="46">
        <v>4.0000000000000001E-3</v>
      </c>
      <c r="E24">
        <f>+(C24-C$7)/C$8</f>
        <v>13909.413895529953</v>
      </c>
      <c r="F24">
        <f>ROUND(2*E24,0)/2</f>
        <v>13909.5</v>
      </c>
      <c r="G24">
        <f>+C24-(C$7+F24*C$8)</f>
        <v>-3.5654999999678694E-2</v>
      </c>
      <c r="K24">
        <f>+G24</f>
        <v>-3.5654999999678694E-2</v>
      </c>
      <c r="O24">
        <f ca="1">+C$11+C$12*$F24</f>
        <v>-3.6187351291678382E-2</v>
      </c>
      <c r="Q24" s="2">
        <f>+C24-15018.5</f>
        <v>42114.859199999999</v>
      </c>
    </row>
    <row r="25" spans="1:21" x14ac:dyDescent="0.2">
      <c r="A25" s="47" t="s">
        <v>51</v>
      </c>
      <c r="B25" s="48" t="s">
        <v>50</v>
      </c>
      <c r="C25" s="49">
        <v>57500.361669999998</v>
      </c>
      <c r="D25" s="49">
        <v>2.0000000000000001E-4</v>
      </c>
      <c r="E25">
        <f>+(C25-C$7)/C$8</f>
        <v>14795.700620638019</v>
      </c>
      <c r="F25">
        <f>ROUND(2*E25,0)/2</f>
        <v>14795.5</v>
      </c>
      <c r="G25">
        <f>+C25-(C$7+F25*C$8)</f>
        <v>8.3074999995005783E-2</v>
      </c>
      <c r="K25">
        <f>+G25</f>
        <v>8.3074999995005783E-2</v>
      </c>
      <c r="O25">
        <f ca="1">+C$11+C$12*$F25</f>
        <v>8.3026277494030465E-2</v>
      </c>
      <c r="Q25" s="2">
        <f>+C25-15018.5</f>
        <v>42481.861669999998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2024-02-14T05:55:59Z</dcterms:modified>
</cp:coreProperties>
</file>