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9572EB9-6130-46D0-B300-AACBD9BC91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1" i="1" l="1"/>
  <c r="F41" i="1" s="1"/>
  <c r="G41" i="1" s="1"/>
  <c r="S41" i="1" s="1"/>
  <c r="Q41" i="1"/>
  <c r="E43" i="1"/>
  <c r="F43" i="1" s="1"/>
  <c r="G43" i="1" s="1"/>
  <c r="K43" i="1" s="1"/>
  <c r="Q43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Q42" i="1"/>
  <c r="D9" i="1"/>
  <c r="C9" i="1"/>
  <c r="C7" i="1"/>
  <c r="C8" i="1"/>
  <c r="E22" i="1"/>
  <c r="F22" i="1" s="1"/>
  <c r="G22" i="1" s="1"/>
  <c r="K22" i="1" s="1"/>
  <c r="E23" i="1"/>
  <c r="F23" i="1" s="1"/>
  <c r="G23" i="1" s="1"/>
  <c r="K23" i="1" s="1"/>
  <c r="E24" i="1"/>
  <c r="F24" i="1" s="1"/>
  <c r="G24" i="1" s="1"/>
  <c r="K24" i="1" s="1"/>
  <c r="E25" i="1"/>
  <c r="F25" i="1"/>
  <c r="G25" i="1"/>
  <c r="K25" i="1" s="1"/>
  <c r="E26" i="1"/>
  <c r="F26" i="1" s="1"/>
  <c r="G26" i="1" s="1"/>
  <c r="K26" i="1" s="1"/>
  <c r="E27" i="1"/>
  <c r="F27" i="1"/>
  <c r="G27" i="1" s="1"/>
  <c r="K27" i="1" s="1"/>
  <c r="E28" i="1"/>
  <c r="F28" i="1" s="1"/>
  <c r="G28" i="1" s="1"/>
  <c r="K28" i="1" s="1"/>
  <c r="E29" i="1"/>
  <c r="F29" i="1" s="1"/>
  <c r="G29" i="1" s="1"/>
  <c r="K29" i="1" s="1"/>
  <c r="E30" i="1"/>
  <c r="F30" i="1"/>
  <c r="G30" i="1" s="1"/>
  <c r="K30" i="1" s="1"/>
  <c r="E31" i="1"/>
  <c r="F31" i="1" s="1"/>
  <c r="G31" i="1" s="1"/>
  <c r="K31" i="1" s="1"/>
  <c r="E32" i="1"/>
  <c r="F32" i="1"/>
  <c r="G32" i="1"/>
  <c r="J32" i="1" s="1"/>
  <c r="E33" i="1"/>
  <c r="F33" i="1" s="1"/>
  <c r="G33" i="1" s="1"/>
  <c r="J33" i="1" s="1"/>
  <c r="E34" i="1"/>
  <c r="F34" i="1"/>
  <c r="G34" i="1"/>
  <c r="K34" i="1" s="1"/>
  <c r="E36" i="1"/>
  <c r="F36" i="1" s="1"/>
  <c r="G36" i="1" s="1"/>
  <c r="K36" i="1" s="1"/>
  <c r="E35" i="1"/>
  <c r="F35" i="1"/>
  <c r="G35" i="1"/>
  <c r="K35" i="1" s="1"/>
  <c r="E37" i="1"/>
  <c r="F37" i="1" s="1"/>
  <c r="G37" i="1" s="1"/>
  <c r="K37" i="1" s="1"/>
  <c r="E42" i="1"/>
  <c r="F42" i="1"/>
  <c r="G42" i="1"/>
  <c r="K42" i="1" s="1"/>
  <c r="Q37" i="1"/>
  <c r="Q35" i="1"/>
  <c r="Q36" i="1"/>
  <c r="Q34" i="1"/>
  <c r="Q32" i="1"/>
  <c r="Q33" i="1"/>
  <c r="Q21" i="1"/>
  <c r="Q22" i="1"/>
  <c r="Q23" i="1"/>
  <c r="Q24" i="1"/>
  <c r="Q25" i="1"/>
  <c r="Q26" i="1"/>
  <c r="Q28" i="1"/>
  <c r="Q29" i="1"/>
  <c r="Q30" i="1"/>
  <c r="Q31" i="1"/>
  <c r="F17" i="1"/>
  <c r="C17" i="1"/>
  <c r="Q27" i="1"/>
  <c r="E21" i="1"/>
  <c r="F21" i="1" s="1"/>
  <c r="G21" i="1" s="1"/>
  <c r="K21" i="1" s="1"/>
  <c r="C12" i="1"/>
  <c r="C11" i="1"/>
  <c r="O43" i="1" l="1"/>
  <c r="O41" i="1"/>
  <c r="O40" i="1"/>
  <c r="O39" i="1"/>
  <c r="O38" i="1"/>
  <c r="O21" i="1"/>
  <c r="O22" i="1"/>
  <c r="O30" i="1"/>
  <c r="O31" i="1"/>
  <c r="O35" i="1"/>
  <c r="O33" i="1"/>
  <c r="O37" i="1"/>
  <c r="O24" i="1"/>
  <c r="O27" i="1"/>
  <c r="O23" i="1"/>
  <c r="O32" i="1"/>
  <c r="O36" i="1"/>
  <c r="O34" i="1"/>
  <c r="O28" i="1"/>
  <c r="O29" i="1"/>
  <c r="O26" i="1"/>
  <c r="O25" i="1"/>
  <c r="C15" i="1"/>
  <c r="O4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<sst xmlns="http://schemas.openxmlformats.org/spreadsheetml/2006/main" count="85" uniqueCount="54">
  <si>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</si>
  <si>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</si>
  <si>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</si>
  <si>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</si>
  <si>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</si>
  <si>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</si>
  <si>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</si>
  <si>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</si>
  <si>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</si>
  <si>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</si>
  <si>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</si>
  <si>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</si>
  <si>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</si>
  <si>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</si>
  <si>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</si>
  <si>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</si>
  <si>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</si>
  <si>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</si>
  <si>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</si>
  <si>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</si>
  <si>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</si>
  <si>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</si>
  <si>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</si>
  <si>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</si>
  <si>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</si>
  <si>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</si>
  <si>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</si>
  <si>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</si>
  <si>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</si>
  <si>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</si>
  <si>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</si>
  <si>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</si>
  <si>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</si>
  <si>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EW</t>
  </si>
  <si>
    <t>IBVS 5799 Eph.</t>
  </si>
  <si>
    <t>IBVS 5799</t>
  </si>
  <si>
    <t>IBVS 5781</t>
  </si>
  <si>
    <t>II</t>
  </si>
  <si>
    <t>I</t>
  </si>
  <si>
    <t>IBVS 5837</t>
  </si>
  <si>
    <t>IBVS 5920</t>
  </si>
  <si>
    <t>IBVS 6196</t>
  </si>
  <si>
    <t>pg</t>
  </si>
  <si>
    <t>vis</t>
  </si>
  <si>
    <t>PE</t>
  </si>
  <si>
    <t>CCD</t>
  </si>
  <si>
    <t>V1181 Her / GSC 2587-0289</t>
  </si>
  <si>
    <t>RHN 2021</t>
  </si>
  <si>
    <t>OEJV 212</t>
  </si>
  <si>
    <t>JBAV, 60</t>
  </si>
  <si>
    <t>VSB, 91</t>
  </si>
  <si>
    <t>OEJV 226</t>
  </si>
  <si>
    <t>OEJV 234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</si>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</sst>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0"/>
      <color rgb="FF0070C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41" applyFont="1" applyAlignment="1">
      <alignment vertical="center" wrapText="1"/>
    </xf>
    <xf numFmtId="0" fontId="15" fillId="0" borderId="0" xfId="41" applyFont="1" applyAlignment="1">
      <alignment horizontal="center" vertical="center" wrapText="1"/>
    </xf>
    <xf numFmtId="0" fontId="15" fillId="0" borderId="0" xfId="41" applyFont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166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165" fontId="31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2587-0289 - O-C Diagr.</a:t>
            </a:r>
          </a:p>
        </c:rich>
      </c:tx>
      <c:layout>
        <c:manualLayout>
          <c:xMode val="edge"/>
          <c:yMode val="edge"/>
          <c:x val="0.3413533834586466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05263157894736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8.0000000000000004E-4</c:v>
                  </c:pt>
                  <c:pt idx="1">
                    <c:v>1.2999999999999999E-3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8.9999999999999998E-4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3">
                    <c:v>2.9999999999999997E-4</c:v>
                  </c:pt>
                  <c:pt idx="14">
                    <c:v>2.3999999999999998E-3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1.2999999999999999E-3</c:v>
                  </c:pt>
                  <c:pt idx="18">
                    <c:v>1.6000000000000001E-3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8.0000000000000004E-4</c:v>
                  </c:pt>
                  <c:pt idx="1">
                    <c:v>1.2999999999999999E-3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8.9999999999999998E-4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3">
                    <c:v>2.9999999999999997E-4</c:v>
                  </c:pt>
                  <c:pt idx="14">
                    <c:v>2.3999999999999998E-3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1.2999999999999999E-3</c:v>
                  </c:pt>
                  <c:pt idx="18">
                    <c:v>1.6000000000000001E-3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-118.5</c:v>
                </c:pt>
                <c:pt idx="1">
                  <c:v>-62</c:v>
                </c:pt>
                <c:pt idx="2">
                  <c:v>-11.5</c:v>
                </c:pt>
                <c:pt idx="3">
                  <c:v>-6</c:v>
                </c:pt>
                <c:pt idx="4">
                  <c:v>-5.5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6</c:v>
                </c:pt>
                <c:pt idx="9">
                  <c:v>24</c:v>
                </c:pt>
                <c:pt idx="10">
                  <c:v>36</c:v>
                </c:pt>
                <c:pt idx="11">
                  <c:v>1178</c:v>
                </c:pt>
                <c:pt idx="12">
                  <c:v>1246</c:v>
                </c:pt>
                <c:pt idx="13">
                  <c:v>3415</c:v>
                </c:pt>
                <c:pt idx="14">
                  <c:v>9598.5</c:v>
                </c:pt>
                <c:pt idx="15">
                  <c:v>9646</c:v>
                </c:pt>
                <c:pt idx="16">
                  <c:v>15020</c:v>
                </c:pt>
                <c:pt idx="17">
                  <c:v>16119.5</c:v>
                </c:pt>
                <c:pt idx="18">
                  <c:v>16120</c:v>
                </c:pt>
                <c:pt idx="19">
                  <c:v>16134</c:v>
                </c:pt>
                <c:pt idx="20">
                  <c:v>16224.5</c:v>
                </c:pt>
                <c:pt idx="21">
                  <c:v>16257.5</c:v>
                </c:pt>
                <c:pt idx="22">
                  <c:v>17275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D9-49D9-8198-3DCBCB4545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1.2999999999999999E-3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8.9999999999999998E-4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3">
                    <c:v>2.9999999999999997E-4</c:v>
                  </c:pt>
                  <c:pt idx="14">
                    <c:v>2.3999999999999998E-3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1.2999999999999999E-3</c:v>
                  </c:pt>
                  <c:pt idx="18">
                    <c:v>1.6000000000000001E-3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1.2999999999999999E-3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8.9999999999999998E-4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3">
                    <c:v>2.9999999999999997E-4</c:v>
                  </c:pt>
                  <c:pt idx="14">
                    <c:v>2.3999999999999998E-3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1.2999999999999999E-3</c:v>
                  </c:pt>
                  <c:pt idx="18">
                    <c:v>1.6000000000000001E-3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-118.5</c:v>
                </c:pt>
                <c:pt idx="1">
                  <c:v>-62</c:v>
                </c:pt>
                <c:pt idx="2">
                  <c:v>-11.5</c:v>
                </c:pt>
                <c:pt idx="3">
                  <c:v>-6</c:v>
                </c:pt>
                <c:pt idx="4">
                  <c:v>-5.5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6</c:v>
                </c:pt>
                <c:pt idx="9">
                  <c:v>24</c:v>
                </c:pt>
                <c:pt idx="10">
                  <c:v>36</c:v>
                </c:pt>
                <c:pt idx="11">
                  <c:v>1178</c:v>
                </c:pt>
                <c:pt idx="12">
                  <c:v>1246</c:v>
                </c:pt>
                <c:pt idx="13">
                  <c:v>3415</c:v>
                </c:pt>
                <c:pt idx="14">
                  <c:v>9598.5</c:v>
                </c:pt>
                <c:pt idx="15">
                  <c:v>9646</c:v>
                </c:pt>
                <c:pt idx="16">
                  <c:v>15020</c:v>
                </c:pt>
                <c:pt idx="17">
                  <c:v>16119.5</c:v>
                </c:pt>
                <c:pt idx="18">
                  <c:v>16120</c:v>
                </c:pt>
                <c:pt idx="19">
                  <c:v>16134</c:v>
                </c:pt>
                <c:pt idx="20">
                  <c:v>16224.5</c:v>
                </c:pt>
                <c:pt idx="21">
                  <c:v>16257.5</c:v>
                </c:pt>
                <c:pt idx="22">
                  <c:v>17275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D9-49D9-8198-3DCBCB4545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1.2999999999999999E-3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8.9999999999999998E-4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3">
                    <c:v>2.9999999999999997E-4</c:v>
                  </c:pt>
                  <c:pt idx="14">
                    <c:v>2.3999999999999998E-3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1.2999999999999999E-3</c:v>
                  </c:pt>
                  <c:pt idx="18">
                    <c:v>1.6000000000000001E-3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1.2999999999999999E-3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8.9999999999999998E-4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3">
                    <c:v>2.9999999999999997E-4</c:v>
                  </c:pt>
                  <c:pt idx="14">
                    <c:v>2.3999999999999998E-3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1.2999999999999999E-3</c:v>
                  </c:pt>
                  <c:pt idx="18">
                    <c:v>1.6000000000000001E-3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-118.5</c:v>
                </c:pt>
                <c:pt idx="1">
                  <c:v>-62</c:v>
                </c:pt>
                <c:pt idx="2">
                  <c:v>-11.5</c:v>
                </c:pt>
                <c:pt idx="3">
                  <c:v>-6</c:v>
                </c:pt>
                <c:pt idx="4">
                  <c:v>-5.5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6</c:v>
                </c:pt>
                <c:pt idx="9">
                  <c:v>24</c:v>
                </c:pt>
                <c:pt idx="10">
                  <c:v>36</c:v>
                </c:pt>
                <c:pt idx="11">
                  <c:v>1178</c:v>
                </c:pt>
                <c:pt idx="12">
                  <c:v>1246</c:v>
                </c:pt>
                <c:pt idx="13">
                  <c:v>3415</c:v>
                </c:pt>
                <c:pt idx="14">
                  <c:v>9598.5</c:v>
                </c:pt>
                <c:pt idx="15">
                  <c:v>9646</c:v>
                </c:pt>
                <c:pt idx="16">
                  <c:v>15020</c:v>
                </c:pt>
                <c:pt idx="17">
                  <c:v>16119.5</c:v>
                </c:pt>
                <c:pt idx="18">
                  <c:v>16120</c:v>
                </c:pt>
                <c:pt idx="19">
                  <c:v>16134</c:v>
                </c:pt>
                <c:pt idx="20">
                  <c:v>16224.5</c:v>
                </c:pt>
                <c:pt idx="21">
                  <c:v>16257.5</c:v>
                </c:pt>
                <c:pt idx="22">
                  <c:v>17275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1">
                  <c:v>-1.0540000075707212E-3</c:v>
                </c:pt>
                <c:pt idx="12">
                  <c:v>1.3219999964348972E-3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D9-49D9-8198-3DCBCB4545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1.2999999999999999E-3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8.9999999999999998E-4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3">
                    <c:v>2.9999999999999997E-4</c:v>
                  </c:pt>
                  <c:pt idx="14">
                    <c:v>2.3999999999999998E-3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1.2999999999999999E-3</c:v>
                  </c:pt>
                  <c:pt idx="18">
                    <c:v>1.6000000000000001E-3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1.2999999999999999E-3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8.9999999999999998E-4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3">
                    <c:v>2.9999999999999997E-4</c:v>
                  </c:pt>
                  <c:pt idx="14">
                    <c:v>2.3999999999999998E-3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1.2999999999999999E-3</c:v>
                  </c:pt>
                  <c:pt idx="18">
                    <c:v>1.6000000000000001E-3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-118.5</c:v>
                </c:pt>
                <c:pt idx="1">
                  <c:v>-62</c:v>
                </c:pt>
                <c:pt idx="2">
                  <c:v>-11.5</c:v>
                </c:pt>
                <c:pt idx="3">
                  <c:v>-6</c:v>
                </c:pt>
                <c:pt idx="4">
                  <c:v>-5.5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6</c:v>
                </c:pt>
                <c:pt idx="9">
                  <c:v>24</c:v>
                </c:pt>
                <c:pt idx="10">
                  <c:v>36</c:v>
                </c:pt>
                <c:pt idx="11">
                  <c:v>1178</c:v>
                </c:pt>
                <c:pt idx="12">
                  <c:v>1246</c:v>
                </c:pt>
                <c:pt idx="13">
                  <c:v>3415</c:v>
                </c:pt>
                <c:pt idx="14">
                  <c:v>9598.5</c:v>
                </c:pt>
                <c:pt idx="15">
                  <c:v>9646</c:v>
                </c:pt>
                <c:pt idx="16">
                  <c:v>15020</c:v>
                </c:pt>
                <c:pt idx="17">
                  <c:v>16119.5</c:v>
                </c:pt>
                <c:pt idx="18">
                  <c:v>16120</c:v>
                </c:pt>
                <c:pt idx="19">
                  <c:v>16134</c:v>
                </c:pt>
                <c:pt idx="20">
                  <c:v>16224.5</c:v>
                </c:pt>
                <c:pt idx="21">
                  <c:v>16257.5</c:v>
                </c:pt>
                <c:pt idx="22">
                  <c:v>17275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3.89549999817973E-3</c:v>
                </c:pt>
                <c:pt idx="1">
                  <c:v>-2.3340000043390319E-3</c:v>
                </c:pt>
                <c:pt idx="2">
                  <c:v>-2.3055000056046993E-3</c:v>
                </c:pt>
                <c:pt idx="3">
                  <c:v>5.5579999971087091E-3</c:v>
                </c:pt>
                <c:pt idx="4">
                  <c:v>-2.2634999986621551E-3</c:v>
                </c:pt>
                <c:pt idx="5">
                  <c:v>-2.8000000020256266E-3</c:v>
                </c:pt>
                <c:pt idx="6">
                  <c:v>0</c:v>
                </c:pt>
                <c:pt idx="7">
                  <c:v>-1.8215000018244609E-3</c:v>
                </c:pt>
                <c:pt idx="8">
                  <c:v>2.4420000045211054E-3</c:v>
                </c:pt>
                <c:pt idx="9">
                  <c:v>2.2679999965475872E-3</c:v>
                </c:pt>
                <c:pt idx="10">
                  <c:v>-2.3480000018025748E-3</c:v>
                </c:pt>
                <c:pt idx="13">
                  <c:v>-2.3450000007869676E-3</c:v>
                </c:pt>
                <c:pt idx="14">
                  <c:v>-3.73550000222167E-3</c:v>
                </c:pt>
                <c:pt idx="15">
                  <c:v>-4.5780000073136762E-3</c:v>
                </c:pt>
                <c:pt idx="16">
                  <c:v>-1.2660000000323635E-2</c:v>
                </c:pt>
                <c:pt idx="17">
                  <c:v>-1.1938499999814667E-2</c:v>
                </c:pt>
                <c:pt idx="18">
                  <c:v>-1.5559999999823049E-2</c:v>
                </c:pt>
                <c:pt idx="19">
                  <c:v>-1.5062000180478208E-2</c:v>
                </c:pt>
                <c:pt idx="21">
                  <c:v>-1.3272500000311993E-2</c:v>
                </c:pt>
                <c:pt idx="22">
                  <c:v>-1.8725000001722947E-2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D9-49D9-8198-3DCBCB4545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1.2999999999999999E-3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8.9999999999999998E-4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3">
                    <c:v>2.9999999999999997E-4</c:v>
                  </c:pt>
                  <c:pt idx="14">
                    <c:v>2.3999999999999998E-3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1.2999999999999999E-3</c:v>
                  </c:pt>
                  <c:pt idx="18">
                    <c:v>1.6000000000000001E-3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1.2999999999999999E-3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8.9999999999999998E-4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3">
                    <c:v>2.9999999999999997E-4</c:v>
                  </c:pt>
                  <c:pt idx="14">
                    <c:v>2.3999999999999998E-3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1.2999999999999999E-3</c:v>
                  </c:pt>
                  <c:pt idx="18">
                    <c:v>1.6000000000000001E-3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-118.5</c:v>
                </c:pt>
                <c:pt idx="1">
                  <c:v>-62</c:v>
                </c:pt>
                <c:pt idx="2">
                  <c:v>-11.5</c:v>
                </c:pt>
                <c:pt idx="3">
                  <c:v>-6</c:v>
                </c:pt>
                <c:pt idx="4">
                  <c:v>-5.5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6</c:v>
                </c:pt>
                <c:pt idx="9">
                  <c:v>24</c:v>
                </c:pt>
                <c:pt idx="10">
                  <c:v>36</c:v>
                </c:pt>
                <c:pt idx="11">
                  <c:v>1178</c:v>
                </c:pt>
                <c:pt idx="12">
                  <c:v>1246</c:v>
                </c:pt>
                <c:pt idx="13">
                  <c:v>3415</c:v>
                </c:pt>
                <c:pt idx="14">
                  <c:v>9598.5</c:v>
                </c:pt>
                <c:pt idx="15">
                  <c:v>9646</c:v>
                </c:pt>
                <c:pt idx="16">
                  <c:v>15020</c:v>
                </c:pt>
                <c:pt idx="17">
                  <c:v>16119.5</c:v>
                </c:pt>
                <c:pt idx="18">
                  <c:v>16120</c:v>
                </c:pt>
                <c:pt idx="19">
                  <c:v>16134</c:v>
                </c:pt>
                <c:pt idx="20">
                  <c:v>16224.5</c:v>
                </c:pt>
                <c:pt idx="21">
                  <c:v>16257.5</c:v>
                </c:pt>
                <c:pt idx="22">
                  <c:v>17275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D9-49D9-8198-3DCBCB4545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1.2999999999999999E-3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8.9999999999999998E-4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3">
                    <c:v>2.9999999999999997E-4</c:v>
                  </c:pt>
                  <c:pt idx="14">
                    <c:v>2.3999999999999998E-3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1.2999999999999999E-3</c:v>
                  </c:pt>
                  <c:pt idx="18">
                    <c:v>1.6000000000000001E-3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1.2999999999999999E-3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8.9999999999999998E-4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3">
                    <c:v>2.9999999999999997E-4</c:v>
                  </c:pt>
                  <c:pt idx="14">
                    <c:v>2.3999999999999998E-3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1.2999999999999999E-3</c:v>
                  </c:pt>
                  <c:pt idx="18">
                    <c:v>1.6000000000000001E-3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-118.5</c:v>
                </c:pt>
                <c:pt idx="1">
                  <c:v>-62</c:v>
                </c:pt>
                <c:pt idx="2">
                  <c:v>-11.5</c:v>
                </c:pt>
                <c:pt idx="3">
                  <c:v>-6</c:v>
                </c:pt>
                <c:pt idx="4">
                  <c:v>-5.5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6</c:v>
                </c:pt>
                <c:pt idx="9">
                  <c:v>24</c:v>
                </c:pt>
                <c:pt idx="10">
                  <c:v>36</c:v>
                </c:pt>
                <c:pt idx="11">
                  <c:v>1178</c:v>
                </c:pt>
                <c:pt idx="12">
                  <c:v>1246</c:v>
                </c:pt>
                <c:pt idx="13">
                  <c:v>3415</c:v>
                </c:pt>
                <c:pt idx="14">
                  <c:v>9598.5</c:v>
                </c:pt>
                <c:pt idx="15">
                  <c:v>9646</c:v>
                </c:pt>
                <c:pt idx="16">
                  <c:v>15020</c:v>
                </c:pt>
                <c:pt idx="17">
                  <c:v>16119.5</c:v>
                </c:pt>
                <c:pt idx="18">
                  <c:v>16120</c:v>
                </c:pt>
                <c:pt idx="19">
                  <c:v>16134</c:v>
                </c:pt>
                <c:pt idx="20">
                  <c:v>16224.5</c:v>
                </c:pt>
                <c:pt idx="21">
                  <c:v>16257.5</c:v>
                </c:pt>
                <c:pt idx="22">
                  <c:v>17275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D9-49D9-8198-3DCBCB4545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1.2999999999999999E-3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8.9999999999999998E-4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3">
                    <c:v>2.9999999999999997E-4</c:v>
                  </c:pt>
                  <c:pt idx="14">
                    <c:v>2.3999999999999998E-3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1.2999999999999999E-3</c:v>
                  </c:pt>
                  <c:pt idx="18">
                    <c:v>1.6000000000000001E-3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1.2999999999999999E-3</c:v>
                  </c:pt>
                  <c:pt idx="2">
                    <c:v>1E-3</c:v>
                  </c:pt>
                  <c:pt idx="3">
                    <c:v>3.0000000000000001E-3</c:v>
                  </c:pt>
                  <c:pt idx="4">
                    <c:v>8.0000000000000004E-4</c:v>
                  </c:pt>
                  <c:pt idx="5">
                    <c:v>8.0000000000000004E-4</c:v>
                  </c:pt>
                  <c:pt idx="6">
                    <c:v>0</c:v>
                  </c:pt>
                  <c:pt idx="7">
                    <c:v>8.0000000000000004E-4</c:v>
                  </c:pt>
                  <c:pt idx="8">
                    <c:v>8.9999999999999998E-4</c:v>
                  </c:pt>
                  <c:pt idx="9">
                    <c:v>5.9999999999999995E-4</c:v>
                  </c:pt>
                  <c:pt idx="10">
                    <c:v>1.1000000000000001E-3</c:v>
                  </c:pt>
                  <c:pt idx="13">
                    <c:v>2.9999999999999997E-4</c:v>
                  </c:pt>
                  <c:pt idx="14">
                    <c:v>2.3999999999999998E-3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1.2999999999999999E-3</c:v>
                  </c:pt>
                  <c:pt idx="18">
                    <c:v>1.6000000000000001E-3</c:v>
                  </c:pt>
                  <c:pt idx="20">
                    <c:v>5.9999999999999995E-4</c:v>
                  </c:pt>
                  <c:pt idx="21">
                    <c:v>1E-3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-118.5</c:v>
                </c:pt>
                <c:pt idx="1">
                  <c:v>-62</c:v>
                </c:pt>
                <c:pt idx="2">
                  <c:v>-11.5</c:v>
                </c:pt>
                <c:pt idx="3">
                  <c:v>-6</c:v>
                </c:pt>
                <c:pt idx="4">
                  <c:v>-5.5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6</c:v>
                </c:pt>
                <c:pt idx="9">
                  <c:v>24</c:v>
                </c:pt>
                <c:pt idx="10">
                  <c:v>36</c:v>
                </c:pt>
                <c:pt idx="11">
                  <c:v>1178</c:v>
                </c:pt>
                <c:pt idx="12">
                  <c:v>1246</c:v>
                </c:pt>
                <c:pt idx="13">
                  <c:v>3415</c:v>
                </c:pt>
                <c:pt idx="14">
                  <c:v>9598.5</c:v>
                </c:pt>
                <c:pt idx="15">
                  <c:v>9646</c:v>
                </c:pt>
                <c:pt idx="16">
                  <c:v>15020</c:v>
                </c:pt>
                <c:pt idx="17">
                  <c:v>16119.5</c:v>
                </c:pt>
                <c:pt idx="18">
                  <c:v>16120</c:v>
                </c:pt>
                <c:pt idx="19">
                  <c:v>16134</c:v>
                </c:pt>
                <c:pt idx="20">
                  <c:v>16224.5</c:v>
                </c:pt>
                <c:pt idx="21">
                  <c:v>16257.5</c:v>
                </c:pt>
                <c:pt idx="22">
                  <c:v>17275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D9-49D9-8198-3DCBCB4545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-118.5</c:v>
                </c:pt>
                <c:pt idx="1">
                  <c:v>-62</c:v>
                </c:pt>
                <c:pt idx="2">
                  <c:v>-11.5</c:v>
                </c:pt>
                <c:pt idx="3">
                  <c:v>-6</c:v>
                </c:pt>
                <c:pt idx="4">
                  <c:v>-5.5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6</c:v>
                </c:pt>
                <c:pt idx="9">
                  <c:v>24</c:v>
                </c:pt>
                <c:pt idx="10">
                  <c:v>36</c:v>
                </c:pt>
                <c:pt idx="11">
                  <c:v>1178</c:v>
                </c:pt>
                <c:pt idx="12">
                  <c:v>1246</c:v>
                </c:pt>
                <c:pt idx="13">
                  <c:v>3415</c:v>
                </c:pt>
                <c:pt idx="14">
                  <c:v>9598.5</c:v>
                </c:pt>
                <c:pt idx="15">
                  <c:v>9646</c:v>
                </c:pt>
                <c:pt idx="16">
                  <c:v>15020</c:v>
                </c:pt>
                <c:pt idx="17">
                  <c:v>16119.5</c:v>
                </c:pt>
                <c:pt idx="18">
                  <c:v>16120</c:v>
                </c:pt>
                <c:pt idx="19">
                  <c:v>16134</c:v>
                </c:pt>
                <c:pt idx="20">
                  <c:v>16224.5</c:v>
                </c:pt>
                <c:pt idx="21">
                  <c:v>16257.5</c:v>
                </c:pt>
                <c:pt idx="22">
                  <c:v>17275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-5.7106146042335653E-5</c:v>
                </c:pt>
                <c:pt idx="1">
                  <c:v>-7.1853804092020932E-5</c:v>
                </c:pt>
                <c:pt idx="2">
                  <c:v>-8.503533916297856E-5</c:v>
                </c:pt>
                <c:pt idx="3">
                  <c:v>-8.6470951893478893E-5</c:v>
                </c:pt>
                <c:pt idx="4">
                  <c:v>-8.6601462141706203E-5</c:v>
                </c:pt>
                <c:pt idx="5">
                  <c:v>-8.8037074872206536E-5</c:v>
                </c:pt>
                <c:pt idx="6">
                  <c:v>-8.8037074872206536E-5</c:v>
                </c:pt>
                <c:pt idx="7">
                  <c:v>-8.8167585120433833E-5</c:v>
                </c:pt>
                <c:pt idx="8">
                  <c:v>-8.9603197850934179E-5</c:v>
                </c:pt>
                <c:pt idx="9">
                  <c:v>-9.4301566787117095E-5</c:v>
                </c:pt>
                <c:pt idx="10">
                  <c:v>-9.7433812744572367E-5</c:v>
                </c:pt>
                <c:pt idx="11">
                  <c:v>-3.9551921969573311E-4</c:v>
                </c:pt>
                <c:pt idx="12">
                  <c:v>-4.1326861345464635E-4</c:v>
                </c:pt>
                <c:pt idx="13">
                  <c:v>-9.7942207026468792E-4</c:v>
                </c:pt>
                <c:pt idx="14">
                  <c:v>-2.5934423100917479E-3</c:v>
                </c:pt>
                <c:pt idx="15">
                  <c:v>-2.6058407836733418E-3</c:v>
                </c:pt>
                <c:pt idx="16">
                  <c:v>-4.0085649316203972E-3</c:v>
                </c:pt>
                <c:pt idx="17">
                  <c:v>-4.2955569674722376E-3</c:v>
                </c:pt>
                <c:pt idx="18">
                  <c:v>-4.295687477720465E-3</c:v>
                </c:pt>
                <c:pt idx="19">
                  <c:v>-4.2993417646708292E-3</c:v>
                </c:pt>
                <c:pt idx="20">
                  <c:v>-4.3229641195999709E-3</c:v>
                </c:pt>
                <c:pt idx="21">
                  <c:v>-4.3315777959829736E-3</c:v>
                </c:pt>
                <c:pt idx="22">
                  <c:v>-4.5971661511255354E-3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D9-49D9-8198-3DCBCB454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463768"/>
        <c:axId val="1"/>
      </c:scatterChart>
      <c:valAx>
        <c:axId val="947463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463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63909774436089"/>
          <c:y val="0.92353064690443099"/>
          <c:w val="0.62857142857142856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38101</xdr:rowOff>
    </xdr:from>
    <xdr:to>
      <xdr:col>17</xdr:col>
      <xdr:colOff>276225</xdr:colOff>
      <xdr:row>18</xdr:row>
      <xdr:rowOff>114301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40BB5B3-573F-0F0B-951A-95B2E3608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39"/>
  <sheetViews>
    <sheetView tabSelected="1" workbookViewId="0">
      <pane xSplit="14" ySplit="22" topLeftCell="O27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 x14ac:dyDescent="0.3">
      <c r="A1" s="1" t="s">
        <v>46</v>
      </c>
    </row>
    <row r="2" spans="1:5" s="8" customFormat="1" ht="12.95" customHeight="1" x14ac:dyDescent="0.2">
      <c r="A2" s="8" t="s">
        <v>22</v>
      </c>
      <c r="B2" s="8" t="s">
        <v>33</v>
      </c>
      <c r="C2" s="9"/>
      <c r="D2" s="9"/>
    </row>
    <row r="3" spans="1:5" s="8" customFormat="1" ht="12.95" customHeight="1" thickBot="1" x14ac:dyDescent="0.25"/>
    <row r="4" spans="1:5" s="8" customFormat="1" ht="12.95" customHeight="1" thickBot="1" x14ac:dyDescent="0.25">
      <c r="A4" s="10" t="s">
        <v>34</v>
      </c>
      <c r="C4" s="11">
        <v>53898.399700000002</v>
      </c>
      <c r="D4" s="12">
        <v>0.33704299999999998</v>
      </c>
    </row>
    <row r="5" spans="1:5" s="8" customFormat="1" ht="12.95" customHeight="1" x14ac:dyDescent="0.2">
      <c r="A5" s="10" t="s">
        <v>27</v>
      </c>
      <c r="C5" s="13">
        <v>-9.5</v>
      </c>
      <c r="D5" s="8" t="s">
        <v>28</v>
      </c>
    </row>
    <row r="6" spans="1:5" s="8" customFormat="1" ht="12.95" customHeight="1" x14ac:dyDescent="0.2">
      <c r="A6" s="14" t="s">
        <v>0</v>
      </c>
    </row>
    <row r="7" spans="1:5" s="8" customFormat="1" ht="12.95" customHeight="1" x14ac:dyDescent="0.2">
      <c r="A7" s="8" t="s">
        <v>1</v>
      </c>
      <c r="C7" s="8">
        <f>+C4</f>
        <v>53898.399700000002</v>
      </c>
    </row>
    <row r="8" spans="1:5" s="8" customFormat="1" ht="12.95" customHeight="1" x14ac:dyDescent="0.2">
      <c r="A8" s="8" t="s">
        <v>2</v>
      </c>
      <c r="C8" s="8">
        <f>+D4</f>
        <v>0.33704299999999998</v>
      </c>
    </row>
    <row r="9" spans="1:5" s="8" customFormat="1" ht="12.95" customHeight="1" x14ac:dyDescent="0.2">
      <c r="A9" s="15" t="s">
        <v>32</v>
      </c>
      <c r="B9" s="16">
        <v>21</v>
      </c>
      <c r="C9" s="17" t="str">
        <f>"F"&amp;B9</f>
        <v>F21</v>
      </c>
      <c r="D9" s="18" t="str">
        <f>"G"&amp;B9</f>
        <v>G21</v>
      </c>
    </row>
    <row r="10" spans="1:5" s="8" customFormat="1" ht="12.95" customHeight="1" thickBot="1" x14ac:dyDescent="0.25">
      <c r="C10" s="19" t="s">
        <v>18</v>
      </c>
      <c r="D10" s="19" t="s">
        <v>19</v>
      </c>
    </row>
    <row r="11" spans="1:5" s="8" customFormat="1" ht="12.95" customHeight="1" x14ac:dyDescent="0.2">
      <c r="A11" s="8" t="s">
        <v>14</v>
      </c>
      <c r="C11" s="18">
        <f ca="1">INTERCEPT(INDIRECT($D$9):G991,INDIRECT($C$9):F991)</f>
        <v>-8.8037074872206536E-5</v>
      </c>
      <c r="D11" s="9"/>
    </row>
    <row r="12" spans="1:5" s="8" customFormat="1" ht="12.95" customHeight="1" x14ac:dyDescent="0.2">
      <c r="A12" s="8" t="s">
        <v>15</v>
      </c>
      <c r="C12" s="18">
        <f ca="1">SLOPE(INDIRECT($D$9):G991,INDIRECT($C$9):F991)</f>
        <v>-2.610204964546066E-7</v>
      </c>
      <c r="D12" s="9"/>
    </row>
    <row r="13" spans="1:5" s="8" customFormat="1" ht="12.95" customHeight="1" x14ac:dyDescent="0.2">
      <c r="A13" s="8" t="s">
        <v>17</v>
      </c>
      <c r="C13" s="9" t="s">
        <v>12</v>
      </c>
    </row>
    <row r="14" spans="1:5" s="8" customFormat="1" ht="12.95" customHeight="1" x14ac:dyDescent="0.2"/>
    <row r="15" spans="1:5" s="8" customFormat="1" ht="12.95" customHeight="1" x14ac:dyDescent="0.2">
      <c r="A15" s="20" t="s">
        <v>16</v>
      </c>
      <c r="C15" s="21">
        <f ca="1">(C7+C11)+(C8+C12)*INT(MAX(F21:F3532))</f>
        <v>59720.812927833853</v>
      </c>
      <c r="E15" s="9"/>
    </row>
    <row r="16" spans="1:5" s="8" customFormat="1" ht="12.95" customHeight="1" x14ac:dyDescent="0.2">
      <c r="A16" s="14" t="s">
        <v>3</v>
      </c>
      <c r="C16" s="22">
        <f ca="1">+C8+C12</f>
        <v>0.33704273897950354</v>
      </c>
    </row>
    <row r="17" spans="1:19" s="8" customFormat="1" ht="12.95" customHeight="1" thickBot="1" x14ac:dyDescent="0.25">
      <c r="A17" s="23" t="s">
        <v>26</v>
      </c>
      <c r="C17" s="8">
        <f>COUNT(C21:C2190)</f>
        <v>23</v>
      </c>
      <c r="E17" s="23" t="s">
        <v>29</v>
      </c>
      <c r="F17" s="24">
        <f ca="1">TODAY()+15018.5-B5/24</f>
        <v>60354.5</v>
      </c>
    </row>
    <row r="18" spans="1:19" s="8" customFormat="1" ht="12.95" customHeight="1" thickTop="1" thickBot="1" x14ac:dyDescent="0.25">
      <c r="A18" s="14" t="s">
        <v>4</v>
      </c>
      <c r="C18" s="25">
        <f ca="1">+C15</f>
        <v>59720.812927833853</v>
      </c>
      <c r="D18" s="26">
        <f ca="1">+C16</f>
        <v>0.33704273897950354</v>
      </c>
      <c r="E18" s="23" t="s">
        <v>30</v>
      </c>
      <c r="F18" s="24">
        <f ca="1">ROUND(2*(F17-C15)/C16,0)/2+1</f>
        <v>1881</v>
      </c>
    </row>
    <row r="19" spans="1:19" s="8" customFormat="1" ht="12.95" customHeight="1" thickTop="1" x14ac:dyDescent="0.2">
      <c r="E19" s="23" t="s">
        <v>31</v>
      </c>
      <c r="F19" s="27">
        <f ca="1">+C15+C16*F18-15018.5-C5/24</f>
        <v>45336.686153187635</v>
      </c>
    </row>
    <row r="20" spans="1:19" s="8" customFormat="1" ht="12.95" customHeight="1" thickBot="1" x14ac:dyDescent="0.25">
      <c r="A20" s="19" t="s">
        <v>5</v>
      </c>
      <c r="B20" s="19" t="s">
        <v>6</v>
      </c>
      <c r="C20" s="19" t="s">
        <v>7</v>
      </c>
      <c r="D20" s="19" t="s">
        <v>11</v>
      </c>
      <c r="E20" s="19" t="s">
        <v>8</v>
      </c>
      <c r="F20" s="19" t="s">
        <v>9</v>
      </c>
      <c r="G20" s="19" t="s">
        <v>10</v>
      </c>
      <c r="H20" s="28" t="s">
        <v>42</v>
      </c>
      <c r="I20" s="28" t="s">
        <v>43</v>
      </c>
      <c r="J20" s="28" t="s">
        <v>44</v>
      </c>
      <c r="K20" s="28" t="s">
        <v>45</v>
      </c>
      <c r="L20" s="28" t="s">
        <v>23</v>
      </c>
      <c r="M20" s="28" t="s">
        <v>24</v>
      </c>
      <c r="N20" s="28" t="s">
        <v>25</v>
      </c>
      <c r="O20" s="28" t="s">
        <v>21</v>
      </c>
      <c r="P20" s="29" t="s">
        <v>20</v>
      </c>
      <c r="Q20" s="19" t="s">
        <v>13</v>
      </c>
      <c r="S20" s="40" t="s">
        <v>53</v>
      </c>
    </row>
    <row r="21" spans="1:19" s="8" customFormat="1" ht="12.95" customHeight="1" x14ac:dyDescent="0.2">
      <c r="A21" s="3" t="s">
        <v>36</v>
      </c>
      <c r="B21" s="9" t="s">
        <v>37</v>
      </c>
      <c r="C21" s="30">
        <v>53858.464</v>
      </c>
      <c r="D21" s="31">
        <v>8.0000000000000004E-4</v>
      </c>
      <c r="E21" s="8">
        <f t="shared" ref="E21:E43" si="0">+(C21-C$7)/C$8</f>
        <v>-118.48844212756775</v>
      </c>
      <c r="F21" s="8">
        <f t="shared" ref="F21:F43" si="1">ROUND(2*E21,0)/2</f>
        <v>-118.5</v>
      </c>
      <c r="G21" s="8">
        <f t="shared" ref="G21:G43" si="2">+C21-(C$7+F21*C$8)</f>
        <v>3.89549999817973E-3</v>
      </c>
      <c r="K21" s="8">
        <f t="shared" ref="K21:K31" si="3">+G21</f>
        <v>3.89549999817973E-3</v>
      </c>
      <c r="O21" s="8">
        <f t="shared" ref="O21:O43" ca="1" si="4">+C$11+C$12*$F21</f>
        <v>-5.7106146042335653E-5</v>
      </c>
      <c r="Q21" s="32">
        <f t="shared" ref="Q21:Q43" si="5">+C21-15018.5</f>
        <v>38839.964</v>
      </c>
    </row>
    <row r="22" spans="1:19" s="8" customFormat="1" ht="12.95" customHeight="1" x14ac:dyDescent="0.2">
      <c r="A22" s="3" t="s">
        <v>36</v>
      </c>
      <c r="B22" s="9" t="s">
        <v>38</v>
      </c>
      <c r="C22" s="30">
        <v>53877.500699999997</v>
      </c>
      <c r="D22" s="31">
        <v>1.2999999999999999E-3</v>
      </c>
      <c r="E22" s="8">
        <f t="shared" si="0"/>
        <v>-62.006924932441528</v>
      </c>
      <c r="F22" s="8">
        <f t="shared" si="1"/>
        <v>-62</v>
      </c>
      <c r="G22" s="8">
        <f t="shared" si="2"/>
        <v>-2.3340000043390319E-3</v>
      </c>
      <c r="K22" s="8">
        <f t="shared" si="3"/>
        <v>-2.3340000043390319E-3</v>
      </c>
      <c r="O22" s="8">
        <f t="shared" ca="1" si="4"/>
        <v>-7.1853804092020932E-5</v>
      </c>
      <c r="Q22" s="32">
        <f t="shared" si="5"/>
        <v>38859.000699999997</v>
      </c>
    </row>
    <row r="23" spans="1:19" s="8" customFormat="1" ht="12.95" customHeight="1" x14ac:dyDescent="0.2">
      <c r="A23" s="3" t="s">
        <v>36</v>
      </c>
      <c r="B23" s="9" t="s">
        <v>37</v>
      </c>
      <c r="C23" s="30">
        <v>53894.521399999998</v>
      </c>
      <c r="D23" s="31">
        <v>1E-3</v>
      </c>
      <c r="E23" s="8">
        <f t="shared" si="0"/>
        <v>-11.506840373495212</v>
      </c>
      <c r="F23" s="8">
        <f t="shared" si="1"/>
        <v>-11.5</v>
      </c>
      <c r="G23" s="8">
        <f t="shared" si="2"/>
        <v>-2.3055000056046993E-3</v>
      </c>
      <c r="K23" s="8">
        <f t="shared" si="3"/>
        <v>-2.3055000056046993E-3</v>
      </c>
      <c r="O23" s="8">
        <f t="shared" ca="1" si="4"/>
        <v>-8.503533916297856E-5</v>
      </c>
      <c r="Q23" s="32">
        <f t="shared" si="5"/>
        <v>38876.021399999998</v>
      </c>
    </row>
    <row r="24" spans="1:19" s="8" customFormat="1" ht="12.95" customHeight="1" x14ac:dyDescent="0.2">
      <c r="A24" s="3" t="s">
        <v>36</v>
      </c>
      <c r="B24" s="9" t="s">
        <v>38</v>
      </c>
      <c r="C24" s="30">
        <v>53896.383000000002</v>
      </c>
      <c r="D24" s="31">
        <v>3.0000000000000001E-3</v>
      </c>
      <c r="E24" s="8">
        <f t="shared" si="0"/>
        <v>-5.983509522524213</v>
      </c>
      <c r="F24" s="8">
        <f t="shared" si="1"/>
        <v>-6</v>
      </c>
      <c r="G24" s="8">
        <f t="shared" si="2"/>
        <v>5.5579999971087091E-3</v>
      </c>
      <c r="K24" s="8">
        <f t="shared" si="3"/>
        <v>5.5579999971087091E-3</v>
      </c>
      <c r="O24" s="8">
        <f t="shared" ca="1" si="4"/>
        <v>-8.6470951893478893E-5</v>
      </c>
      <c r="Q24" s="32">
        <f t="shared" si="5"/>
        <v>38877.883000000002</v>
      </c>
    </row>
    <row r="25" spans="1:19" s="8" customFormat="1" ht="12.95" customHeight="1" x14ac:dyDescent="0.2">
      <c r="A25" s="3" t="s">
        <v>36</v>
      </c>
      <c r="B25" s="9" t="s">
        <v>37</v>
      </c>
      <c r="C25" s="30">
        <v>53896.543700000002</v>
      </c>
      <c r="D25" s="31">
        <v>8.0000000000000004E-4</v>
      </c>
      <c r="E25" s="8">
        <f t="shared" si="0"/>
        <v>-5.5067157603028907</v>
      </c>
      <c r="F25" s="8">
        <f t="shared" si="1"/>
        <v>-5.5</v>
      </c>
      <c r="G25" s="8">
        <f t="shared" si="2"/>
        <v>-2.2634999986621551E-3</v>
      </c>
      <c r="K25" s="8">
        <f t="shared" si="3"/>
        <v>-2.2634999986621551E-3</v>
      </c>
      <c r="O25" s="8">
        <f t="shared" ca="1" si="4"/>
        <v>-8.6601462141706203E-5</v>
      </c>
      <c r="Q25" s="32">
        <f t="shared" si="5"/>
        <v>38878.043700000002</v>
      </c>
    </row>
    <row r="26" spans="1:19" s="8" customFormat="1" ht="12.95" customHeight="1" x14ac:dyDescent="0.2">
      <c r="A26" s="3" t="s">
        <v>36</v>
      </c>
      <c r="B26" s="9" t="s">
        <v>38</v>
      </c>
      <c r="C26" s="30">
        <v>53898.3969</v>
      </c>
      <c r="D26" s="31">
        <v>8.0000000000000004E-4</v>
      </c>
      <c r="E26" s="8">
        <f t="shared" si="0"/>
        <v>-8.3075453340541918E-3</v>
      </c>
      <c r="F26" s="8">
        <f t="shared" si="1"/>
        <v>0</v>
      </c>
      <c r="G26" s="8">
        <f t="shared" si="2"/>
        <v>-2.8000000020256266E-3</v>
      </c>
      <c r="K26" s="8">
        <f t="shared" si="3"/>
        <v>-2.8000000020256266E-3</v>
      </c>
      <c r="O26" s="8">
        <f t="shared" ca="1" si="4"/>
        <v>-8.8037074872206536E-5</v>
      </c>
      <c r="Q26" s="32">
        <f t="shared" si="5"/>
        <v>38879.8969</v>
      </c>
    </row>
    <row r="27" spans="1:19" s="8" customFormat="1" ht="12.95" customHeight="1" x14ac:dyDescent="0.2">
      <c r="A27" s="8" t="s">
        <v>35</v>
      </c>
      <c r="C27" s="31">
        <v>53898.399700000002</v>
      </c>
      <c r="D27" s="31" t="s">
        <v>12</v>
      </c>
      <c r="E27" s="8">
        <f t="shared" si="0"/>
        <v>0</v>
      </c>
      <c r="F27" s="8">
        <f t="shared" si="1"/>
        <v>0</v>
      </c>
      <c r="G27" s="8">
        <f t="shared" si="2"/>
        <v>0</v>
      </c>
      <c r="K27" s="8">
        <f t="shared" si="3"/>
        <v>0</v>
      </c>
      <c r="O27" s="8">
        <f t="shared" ca="1" si="4"/>
        <v>-8.8037074872206536E-5</v>
      </c>
      <c r="Q27" s="32">
        <f t="shared" si="5"/>
        <v>38879.899700000002</v>
      </c>
    </row>
    <row r="28" spans="1:19" s="8" customFormat="1" ht="12.95" customHeight="1" x14ac:dyDescent="0.2">
      <c r="A28" s="3" t="s">
        <v>36</v>
      </c>
      <c r="B28" s="9" t="s">
        <v>37</v>
      </c>
      <c r="C28" s="30">
        <v>53898.566400000003</v>
      </c>
      <c r="D28" s="31">
        <v>8.0000000000000004E-4</v>
      </c>
      <c r="E28" s="8">
        <f t="shared" si="0"/>
        <v>0.49459564507075732</v>
      </c>
      <c r="F28" s="8">
        <f t="shared" si="1"/>
        <v>0.5</v>
      </c>
      <c r="G28" s="8">
        <f t="shared" si="2"/>
        <v>-1.8215000018244609E-3</v>
      </c>
      <c r="K28" s="8">
        <f t="shared" si="3"/>
        <v>-1.8215000018244609E-3</v>
      </c>
      <c r="O28" s="8">
        <f t="shared" ca="1" si="4"/>
        <v>-8.8167585120433833E-5</v>
      </c>
      <c r="Q28" s="32">
        <f t="shared" si="5"/>
        <v>38880.066400000003</v>
      </c>
    </row>
    <row r="29" spans="1:19" s="8" customFormat="1" ht="12.95" customHeight="1" x14ac:dyDescent="0.2">
      <c r="A29" s="3" t="s">
        <v>36</v>
      </c>
      <c r="B29" s="9" t="s">
        <v>38</v>
      </c>
      <c r="C29" s="30">
        <v>53900.424400000004</v>
      </c>
      <c r="D29" s="31">
        <v>8.9999999999999998E-4</v>
      </c>
      <c r="E29" s="8">
        <f t="shared" si="0"/>
        <v>6.0072453663234597</v>
      </c>
      <c r="F29" s="8">
        <f t="shared" si="1"/>
        <v>6</v>
      </c>
      <c r="G29" s="8">
        <f t="shared" si="2"/>
        <v>2.4420000045211054E-3</v>
      </c>
      <c r="K29" s="8">
        <f t="shared" si="3"/>
        <v>2.4420000045211054E-3</v>
      </c>
      <c r="O29" s="8">
        <f t="shared" ca="1" si="4"/>
        <v>-8.9603197850934179E-5</v>
      </c>
      <c r="Q29" s="32">
        <f t="shared" si="5"/>
        <v>38881.924400000004</v>
      </c>
    </row>
    <row r="30" spans="1:19" s="8" customFormat="1" ht="12.95" customHeight="1" x14ac:dyDescent="0.2">
      <c r="A30" s="3" t="s">
        <v>36</v>
      </c>
      <c r="B30" s="9" t="s">
        <v>38</v>
      </c>
      <c r="C30" s="30">
        <v>53906.491000000002</v>
      </c>
      <c r="D30" s="31">
        <v>5.9999999999999995E-4</v>
      </c>
      <c r="E30" s="8">
        <f t="shared" si="0"/>
        <v>24.006729111715856</v>
      </c>
      <c r="F30" s="8">
        <f t="shared" si="1"/>
        <v>24</v>
      </c>
      <c r="G30" s="8">
        <f t="shared" si="2"/>
        <v>2.2679999965475872E-3</v>
      </c>
      <c r="K30" s="8">
        <f t="shared" si="3"/>
        <v>2.2679999965475872E-3</v>
      </c>
      <c r="O30" s="8">
        <f t="shared" ca="1" si="4"/>
        <v>-9.4301566787117095E-5</v>
      </c>
      <c r="Q30" s="32">
        <f t="shared" si="5"/>
        <v>38887.991000000002</v>
      </c>
    </row>
    <row r="31" spans="1:19" s="8" customFormat="1" ht="12.95" customHeight="1" x14ac:dyDescent="0.2">
      <c r="A31" s="3" t="s">
        <v>36</v>
      </c>
      <c r="B31" s="9" t="s">
        <v>38</v>
      </c>
      <c r="C31" s="30">
        <v>53910.530899999998</v>
      </c>
      <c r="D31" s="31">
        <v>1.1000000000000001E-3</v>
      </c>
      <c r="E31" s="8">
        <f t="shared" si="0"/>
        <v>35.993033529834982</v>
      </c>
      <c r="F31" s="8">
        <f t="shared" si="1"/>
        <v>36</v>
      </c>
      <c r="G31" s="8">
        <f t="shared" si="2"/>
        <v>-2.3480000018025748E-3</v>
      </c>
      <c r="K31" s="8">
        <f t="shared" si="3"/>
        <v>-2.3480000018025748E-3</v>
      </c>
      <c r="O31" s="8">
        <f t="shared" ca="1" si="4"/>
        <v>-9.7433812744572367E-5</v>
      </c>
      <c r="Q31" s="32">
        <f t="shared" si="5"/>
        <v>38892.030899999998</v>
      </c>
    </row>
    <row r="32" spans="1:19" s="8" customFormat="1" ht="12.95" customHeight="1" x14ac:dyDescent="0.2">
      <c r="A32" s="33" t="s">
        <v>39</v>
      </c>
      <c r="B32" s="4" t="s">
        <v>38</v>
      </c>
      <c r="C32" s="3">
        <v>54295.435299999997</v>
      </c>
      <c r="D32" s="31"/>
      <c r="E32" s="8">
        <f t="shared" si="0"/>
        <v>1177.9968728025672</v>
      </c>
      <c r="F32" s="8">
        <f t="shared" si="1"/>
        <v>1178</v>
      </c>
      <c r="G32" s="8">
        <f t="shared" si="2"/>
        <v>-1.0540000075707212E-3</v>
      </c>
      <c r="J32" s="8">
        <f>+G32</f>
        <v>-1.0540000075707212E-3</v>
      </c>
      <c r="O32" s="8">
        <f t="shared" ca="1" si="4"/>
        <v>-3.9551921969573311E-4</v>
      </c>
      <c r="Q32" s="32">
        <f t="shared" si="5"/>
        <v>39276.935299999997</v>
      </c>
    </row>
    <row r="33" spans="1:19" s="8" customFormat="1" ht="12.95" customHeight="1" x14ac:dyDescent="0.2">
      <c r="A33" s="33" t="s">
        <v>39</v>
      </c>
      <c r="B33" s="4" t="s">
        <v>38</v>
      </c>
      <c r="C33" s="3">
        <v>54318.356599999999</v>
      </c>
      <c r="D33" s="31"/>
      <c r="E33" s="8">
        <f t="shared" si="0"/>
        <v>1246.0039223481795</v>
      </c>
      <c r="F33" s="8">
        <f t="shared" si="1"/>
        <v>1246</v>
      </c>
      <c r="G33" s="8">
        <f t="shared" si="2"/>
        <v>1.3219999964348972E-3</v>
      </c>
      <c r="J33" s="8">
        <f>+G33</f>
        <v>1.3219999964348972E-3</v>
      </c>
      <c r="O33" s="8">
        <f t="shared" ca="1" si="4"/>
        <v>-4.1326861345464635E-4</v>
      </c>
      <c r="Q33" s="32">
        <f t="shared" si="5"/>
        <v>39299.856599999999</v>
      </c>
    </row>
    <row r="34" spans="1:19" s="8" customFormat="1" ht="12.95" customHeight="1" x14ac:dyDescent="0.2">
      <c r="A34" s="3" t="s">
        <v>40</v>
      </c>
      <c r="B34" s="4" t="s">
        <v>38</v>
      </c>
      <c r="C34" s="3">
        <v>55049.3992</v>
      </c>
      <c r="D34" s="3">
        <v>2.9999999999999997E-4</v>
      </c>
      <c r="E34" s="8">
        <f t="shared" si="0"/>
        <v>3414.9930424307822</v>
      </c>
      <c r="F34" s="8">
        <f t="shared" si="1"/>
        <v>3415</v>
      </c>
      <c r="G34" s="8">
        <f t="shared" si="2"/>
        <v>-2.3450000007869676E-3</v>
      </c>
      <c r="K34" s="8">
        <f t="shared" ref="K34:K40" si="6">+G34</f>
        <v>-2.3450000007869676E-3</v>
      </c>
      <c r="O34" s="8">
        <f t="shared" ca="1" si="4"/>
        <v>-9.7942207026468792E-4</v>
      </c>
      <c r="Q34" s="32">
        <f t="shared" si="5"/>
        <v>40030.8992</v>
      </c>
    </row>
    <row r="35" spans="1:19" s="8" customFormat="1" ht="12.95" customHeight="1" x14ac:dyDescent="0.2">
      <c r="A35" s="34" t="s">
        <v>41</v>
      </c>
      <c r="B35" s="35" t="s">
        <v>38</v>
      </c>
      <c r="C35" s="36">
        <v>57133.503199999999</v>
      </c>
      <c r="D35" s="36">
        <v>2.3999999999999998E-3</v>
      </c>
      <c r="E35" s="8">
        <f t="shared" si="0"/>
        <v>9598.4889168444315</v>
      </c>
      <c r="F35" s="8">
        <f t="shared" si="1"/>
        <v>9598.5</v>
      </c>
      <c r="G35" s="8">
        <f t="shared" si="2"/>
        <v>-3.73550000222167E-3</v>
      </c>
      <c r="K35" s="8">
        <f t="shared" si="6"/>
        <v>-3.73550000222167E-3</v>
      </c>
      <c r="O35" s="8">
        <f t="shared" ca="1" si="4"/>
        <v>-2.5934423100917479E-3</v>
      </c>
      <c r="Q35" s="32">
        <f t="shared" si="5"/>
        <v>42115.003199999999</v>
      </c>
    </row>
    <row r="36" spans="1:19" s="8" customFormat="1" ht="12.95" customHeight="1" x14ac:dyDescent="0.2">
      <c r="A36" s="34" t="s">
        <v>41</v>
      </c>
      <c r="B36" s="35" t="s">
        <v>38</v>
      </c>
      <c r="C36" s="36">
        <v>57149.511899999998</v>
      </c>
      <c r="D36" s="36">
        <v>2.0000000000000001E-4</v>
      </c>
      <c r="E36" s="8">
        <f t="shared" si="0"/>
        <v>9645.9864171633762</v>
      </c>
      <c r="F36" s="8">
        <f t="shared" si="1"/>
        <v>9646</v>
      </c>
      <c r="G36" s="8">
        <f t="shared" si="2"/>
        <v>-4.5780000073136762E-3</v>
      </c>
      <c r="K36" s="8">
        <f t="shared" si="6"/>
        <v>-4.5780000073136762E-3</v>
      </c>
      <c r="O36" s="8">
        <f t="shared" ca="1" si="4"/>
        <v>-2.6058407836733418E-3</v>
      </c>
      <c r="Q36" s="32">
        <f t="shared" si="5"/>
        <v>42131.011899999998</v>
      </c>
    </row>
    <row r="37" spans="1:19" s="8" customFormat="1" ht="12.95" customHeight="1" x14ac:dyDescent="0.2">
      <c r="A37" s="14" t="s">
        <v>48</v>
      </c>
      <c r="C37" s="31">
        <v>58960.772900000004</v>
      </c>
      <c r="D37" s="31">
        <v>2.9999999999999997E-4</v>
      </c>
      <c r="E37" s="8">
        <f t="shared" si="0"/>
        <v>15019.962438027202</v>
      </c>
      <c r="F37" s="8">
        <f t="shared" si="1"/>
        <v>15020</v>
      </c>
      <c r="G37" s="8">
        <f t="shared" si="2"/>
        <v>-1.2660000000323635E-2</v>
      </c>
      <c r="K37" s="8">
        <f t="shared" si="6"/>
        <v>-1.2660000000323635E-2</v>
      </c>
      <c r="O37" s="8">
        <f t="shared" ca="1" si="4"/>
        <v>-4.0085649316203972E-3</v>
      </c>
      <c r="Q37" s="32">
        <f t="shared" si="5"/>
        <v>43942.272900000004</v>
      </c>
    </row>
    <row r="38" spans="1:19" s="8" customFormat="1" ht="12.95" customHeight="1" x14ac:dyDescent="0.2">
      <c r="A38" s="5" t="s">
        <v>49</v>
      </c>
      <c r="B38" s="6" t="s">
        <v>38</v>
      </c>
      <c r="C38" s="41">
        <v>59331.352400000003</v>
      </c>
      <c r="D38" s="42">
        <v>1.2999999999999999E-3</v>
      </c>
      <c r="E38" s="8">
        <f t="shared" si="0"/>
        <v>16119.464578703613</v>
      </c>
      <c r="F38" s="8">
        <f t="shared" si="1"/>
        <v>16119.5</v>
      </c>
      <c r="G38" s="8">
        <f t="shared" si="2"/>
        <v>-1.1938499999814667E-2</v>
      </c>
      <c r="K38" s="8">
        <f t="shared" si="6"/>
        <v>-1.1938499999814667E-2</v>
      </c>
      <c r="O38" s="8">
        <f t="shared" ca="1" si="4"/>
        <v>-4.2955569674722376E-3</v>
      </c>
      <c r="Q38" s="32">
        <f t="shared" si="5"/>
        <v>44312.852400000003</v>
      </c>
    </row>
    <row r="39" spans="1:19" s="8" customFormat="1" ht="12.95" customHeight="1" x14ac:dyDescent="0.2">
      <c r="A39" s="5" t="s">
        <v>49</v>
      </c>
      <c r="B39" s="6" t="s">
        <v>38</v>
      </c>
      <c r="C39" s="41">
        <v>59331.5173</v>
      </c>
      <c r="D39" s="42">
        <v>1.6000000000000001E-3</v>
      </c>
      <c r="E39" s="8">
        <f t="shared" si="0"/>
        <v>16119.953833783815</v>
      </c>
      <c r="F39" s="8">
        <f t="shared" si="1"/>
        <v>16120</v>
      </c>
      <c r="G39" s="8">
        <f t="shared" si="2"/>
        <v>-1.5559999999823049E-2</v>
      </c>
      <c r="K39" s="8">
        <f t="shared" si="6"/>
        <v>-1.5559999999823049E-2</v>
      </c>
      <c r="O39" s="8">
        <f t="shared" ca="1" si="4"/>
        <v>-4.295687477720465E-3</v>
      </c>
      <c r="Q39" s="32">
        <f t="shared" si="5"/>
        <v>44313.0173</v>
      </c>
    </row>
    <row r="40" spans="1:19" s="8" customFormat="1" ht="12.95" customHeight="1" x14ac:dyDescent="0.2">
      <c r="A40" s="5" t="s">
        <v>50</v>
      </c>
      <c r="B40" s="6" t="s">
        <v>38</v>
      </c>
      <c r="C40" s="41">
        <v>59336.23639999982</v>
      </c>
      <c r="D40" s="42"/>
      <c r="E40" s="8">
        <f t="shared" si="0"/>
        <v>16133.955311339556</v>
      </c>
      <c r="F40" s="8">
        <f t="shared" si="1"/>
        <v>16134</v>
      </c>
      <c r="G40" s="8">
        <f t="shared" si="2"/>
        <v>-1.5062000180478208E-2</v>
      </c>
      <c r="K40" s="8">
        <f t="shared" si="6"/>
        <v>-1.5062000180478208E-2</v>
      </c>
      <c r="O40" s="8">
        <f t="shared" ca="1" si="4"/>
        <v>-4.2993417646708292E-3</v>
      </c>
      <c r="Q40" s="32">
        <f t="shared" si="5"/>
        <v>44317.73639999982</v>
      </c>
    </row>
    <row r="41" spans="1:19" s="8" customFormat="1" ht="12.95" customHeight="1" x14ac:dyDescent="0.2">
      <c r="A41" s="7" t="s">
        <v>51</v>
      </c>
      <c r="B41" s="37" t="s">
        <v>37</v>
      </c>
      <c r="C41" s="38">
        <v>59366.813099999999</v>
      </c>
      <c r="D41" s="39">
        <v>5.9999999999999995E-4</v>
      </c>
      <c r="E41" s="8">
        <f t="shared" si="0"/>
        <v>16224.675783208664</v>
      </c>
      <c r="F41" s="8">
        <f t="shared" si="1"/>
        <v>16224.5</v>
      </c>
      <c r="G41" s="8">
        <f t="shared" si="2"/>
        <v>5.9246500000881497E-2</v>
      </c>
      <c r="O41" s="8">
        <f t="shared" ca="1" si="4"/>
        <v>-4.3229641195999709E-3</v>
      </c>
      <c r="Q41" s="32">
        <f t="shared" si="5"/>
        <v>44348.313099999999</v>
      </c>
      <c r="S41" s="8">
        <f>+G41</f>
        <v>5.9246500000881497E-2</v>
      </c>
    </row>
    <row r="42" spans="1:19" s="8" customFormat="1" ht="12.95" customHeight="1" x14ac:dyDescent="0.2">
      <c r="A42" s="14" t="s">
        <v>47</v>
      </c>
      <c r="C42" s="31">
        <v>59377.862999999998</v>
      </c>
      <c r="D42" s="31">
        <v>1E-3</v>
      </c>
      <c r="E42" s="8">
        <f t="shared" si="0"/>
        <v>16257.460620751643</v>
      </c>
      <c r="F42" s="8">
        <f t="shared" si="1"/>
        <v>16257.5</v>
      </c>
      <c r="G42" s="8">
        <f t="shared" si="2"/>
        <v>-1.3272500000311993E-2</v>
      </c>
      <c r="K42" s="8">
        <f>+G42</f>
        <v>-1.3272500000311993E-2</v>
      </c>
      <c r="O42" s="8">
        <f t="shared" ca="1" si="4"/>
        <v>-4.3315777959829736E-3</v>
      </c>
      <c r="Q42" s="32">
        <f t="shared" si="5"/>
        <v>44359.362999999998</v>
      </c>
    </row>
    <row r="43" spans="1:19" s="8" customFormat="1" ht="12.95" customHeight="1" x14ac:dyDescent="0.2">
      <c r="A43" s="7" t="s">
        <v>52</v>
      </c>
      <c r="B43" s="37" t="s">
        <v>38</v>
      </c>
      <c r="C43" s="38">
        <v>59720.798799999997</v>
      </c>
      <c r="D43" s="39">
        <v>2.0000000000000001E-4</v>
      </c>
      <c r="E43" s="8">
        <f t="shared" si="0"/>
        <v>17274.944443290606</v>
      </c>
      <c r="F43" s="8">
        <f t="shared" si="1"/>
        <v>17275</v>
      </c>
      <c r="G43" s="8">
        <f t="shared" si="2"/>
        <v>-1.8725000001722947E-2</v>
      </c>
      <c r="K43" s="8">
        <f>+G43</f>
        <v>-1.8725000001722947E-2</v>
      </c>
      <c r="O43" s="8">
        <f t="shared" ca="1" si="4"/>
        <v>-4.5971661511255354E-3</v>
      </c>
      <c r="Q43" s="32">
        <f t="shared" si="5"/>
        <v>44702.298799999997</v>
      </c>
    </row>
    <row r="44" spans="1:19" s="8" customFormat="1" ht="12.95" customHeight="1" x14ac:dyDescent="0.2">
      <c r="C44" s="31"/>
      <c r="D44" s="31"/>
    </row>
    <row r="45" spans="1:19" s="8" customFormat="1" ht="12.95" customHeight="1" x14ac:dyDescent="0.2">
      <c r="C45" s="31"/>
      <c r="D45" s="31"/>
    </row>
    <row r="46" spans="1:19" s="8" customFormat="1" ht="12.95" customHeight="1" x14ac:dyDescent="0.2">
      <c r="C46" s="31"/>
      <c r="D46" s="31"/>
    </row>
    <row r="47" spans="1:19" s="8" customFormat="1" ht="12.95" customHeight="1" x14ac:dyDescent="0.2">
      <c r="C47" s="31"/>
      <c r="D47" s="31"/>
    </row>
    <row r="48" spans="1:19" s="8" customFormat="1" ht="12.95" customHeight="1" x14ac:dyDescent="0.2">
      <c r="C48" s="31"/>
      <c r="D48" s="31"/>
    </row>
    <row r="49" spans="3:4" s="8" customFormat="1" ht="12.95" customHeight="1" x14ac:dyDescent="0.2">
      <c r="C49" s="31"/>
      <c r="D49" s="31"/>
    </row>
    <row r="50" spans="3:4" s="8" customFormat="1" ht="12.95" customHeight="1" x14ac:dyDescent="0.2">
      <c r="C50" s="31"/>
      <c r="D50" s="31"/>
    </row>
    <row r="51" spans="3:4" s="8" customFormat="1" ht="12.95" customHeight="1" x14ac:dyDescent="0.2">
      <c r="C51" s="31"/>
      <c r="D51" s="31"/>
    </row>
    <row r="52" spans="3:4" s="8" customFormat="1" ht="12.95" customHeight="1" x14ac:dyDescent="0.2">
      <c r="C52" s="31"/>
      <c r="D52" s="31"/>
    </row>
    <row r="53" spans="3:4" s="8" customFormat="1" ht="12.95" customHeight="1" x14ac:dyDescent="0.2">
      <c r="C53" s="31"/>
      <c r="D53" s="31"/>
    </row>
    <row r="54" spans="3:4" s="8" customFormat="1" ht="12.95" customHeight="1" x14ac:dyDescent="0.2">
      <c r="C54" s="31"/>
      <c r="D54" s="31"/>
    </row>
    <row r="55" spans="3:4" s="8" customFormat="1" ht="12.95" customHeight="1" x14ac:dyDescent="0.2">
      <c r="C55" s="31"/>
      <c r="D55" s="31"/>
    </row>
    <row r="56" spans="3:4" s="8" customFormat="1" ht="12.95" customHeight="1" x14ac:dyDescent="0.2">
      <c r="C56" s="31"/>
      <c r="D56" s="31"/>
    </row>
    <row r="57" spans="3:4" s="8" customFormat="1" ht="12.95" customHeight="1" x14ac:dyDescent="0.2">
      <c r="C57" s="31"/>
      <c r="D57" s="31"/>
    </row>
    <row r="58" spans="3:4" s="8" customFormat="1" ht="12.95" customHeight="1" x14ac:dyDescent="0.2">
      <c r="C58" s="31"/>
      <c r="D58" s="31"/>
    </row>
    <row r="59" spans="3:4" s="8" customFormat="1" ht="12.95" customHeight="1" x14ac:dyDescent="0.2">
      <c r="C59" s="31"/>
      <c r="D59" s="31"/>
    </row>
    <row r="60" spans="3:4" s="8" customFormat="1" ht="12.95" customHeight="1" x14ac:dyDescent="0.2">
      <c r="C60" s="31"/>
      <c r="D60" s="31"/>
    </row>
    <row r="61" spans="3:4" s="8" customFormat="1" ht="12.95" customHeight="1" x14ac:dyDescent="0.2">
      <c r="C61" s="31"/>
      <c r="D61" s="31"/>
    </row>
    <row r="62" spans="3:4" s="8" customFormat="1" ht="12.95" customHeight="1" x14ac:dyDescent="0.2">
      <c r="C62" s="31"/>
      <c r="D62" s="31"/>
    </row>
    <row r="63" spans="3:4" s="8" customFormat="1" ht="12.95" customHeight="1" x14ac:dyDescent="0.2">
      <c r="C63" s="31"/>
      <c r="D63" s="31"/>
    </row>
    <row r="64" spans="3:4" s="8" customFormat="1" ht="12.95" customHeight="1" x14ac:dyDescent="0.2">
      <c r="C64" s="31"/>
      <c r="D64" s="31"/>
    </row>
    <row r="65" spans="3:4" s="8" customFormat="1" ht="12.95" customHeight="1" x14ac:dyDescent="0.2">
      <c r="C65" s="31"/>
      <c r="D65" s="31"/>
    </row>
    <row r="66" spans="3:4" s="8" customFormat="1" ht="12.95" customHeight="1" x14ac:dyDescent="0.2">
      <c r="C66" s="31"/>
      <c r="D66" s="31"/>
    </row>
    <row r="67" spans="3:4" s="8" customFormat="1" ht="12.95" customHeight="1" x14ac:dyDescent="0.2">
      <c r="C67" s="31"/>
      <c r="D67" s="31"/>
    </row>
    <row r="68" spans="3:4" s="8" customFormat="1" ht="12.95" customHeight="1" x14ac:dyDescent="0.2">
      <c r="C68" s="31"/>
      <c r="D68" s="31"/>
    </row>
    <row r="69" spans="3:4" s="8" customFormat="1" ht="12.95" customHeight="1" x14ac:dyDescent="0.2">
      <c r="C69" s="31"/>
      <c r="D69" s="31"/>
    </row>
    <row r="70" spans="3:4" s="8" customFormat="1" ht="12.95" customHeight="1" x14ac:dyDescent="0.2">
      <c r="C70" s="31"/>
      <c r="D70" s="31"/>
    </row>
    <row r="71" spans="3:4" s="8" customFormat="1" ht="12.95" customHeight="1" x14ac:dyDescent="0.2">
      <c r="C71" s="31"/>
      <c r="D71" s="31"/>
    </row>
    <row r="72" spans="3:4" s="8" customFormat="1" ht="12.95" customHeight="1" x14ac:dyDescent="0.2">
      <c r="C72" s="31"/>
      <c r="D72" s="31"/>
    </row>
    <row r="73" spans="3:4" s="8" customFormat="1" ht="12.95" customHeight="1" x14ac:dyDescent="0.2">
      <c r="C73" s="31"/>
      <c r="D73" s="31"/>
    </row>
    <row r="74" spans="3:4" s="8" customFormat="1" ht="12.95" customHeight="1" x14ac:dyDescent="0.2">
      <c r="C74" s="31"/>
      <c r="D74" s="31"/>
    </row>
    <row r="75" spans="3:4" s="8" customFormat="1" ht="12.95" customHeight="1" x14ac:dyDescent="0.2">
      <c r="C75" s="31"/>
      <c r="D75" s="31"/>
    </row>
    <row r="76" spans="3:4" s="8" customFormat="1" ht="12.95" customHeight="1" x14ac:dyDescent="0.2">
      <c r="C76" s="31"/>
      <c r="D76" s="31"/>
    </row>
    <row r="77" spans="3:4" s="8" customFormat="1" ht="12.95" customHeight="1" x14ac:dyDescent="0.2">
      <c r="C77" s="31"/>
      <c r="D77" s="31"/>
    </row>
    <row r="78" spans="3:4" s="8" customFormat="1" ht="12.95" customHeight="1" x14ac:dyDescent="0.2">
      <c r="C78" s="31"/>
      <c r="D78" s="31"/>
    </row>
    <row r="79" spans="3:4" s="8" customFormat="1" ht="12.95" customHeight="1" x14ac:dyDescent="0.2">
      <c r="C79" s="31"/>
      <c r="D79" s="31"/>
    </row>
    <row r="80" spans="3:4" s="8" customFormat="1" ht="12.95" customHeight="1" x14ac:dyDescent="0.2">
      <c r="C80" s="31"/>
      <c r="D80" s="31"/>
    </row>
    <row r="81" spans="3:4" s="8" customFormat="1" ht="12.95" customHeight="1" x14ac:dyDescent="0.2">
      <c r="C81" s="31"/>
      <c r="D81" s="31"/>
    </row>
    <row r="82" spans="3:4" s="8" customFormat="1" ht="12.95" customHeight="1" x14ac:dyDescent="0.2">
      <c r="C82" s="31"/>
      <c r="D82" s="31"/>
    </row>
    <row r="83" spans="3:4" s="8" customFormat="1" ht="12.95" customHeight="1" x14ac:dyDescent="0.2">
      <c r="C83" s="31"/>
      <c r="D83" s="31"/>
    </row>
    <row r="84" spans="3:4" s="8" customFormat="1" ht="12.95" customHeight="1" x14ac:dyDescent="0.2">
      <c r="C84" s="31"/>
      <c r="D84" s="31"/>
    </row>
    <row r="85" spans="3:4" s="8" customFormat="1" ht="12.95" customHeight="1" x14ac:dyDescent="0.2">
      <c r="C85" s="31"/>
      <c r="D85" s="31"/>
    </row>
    <row r="86" spans="3:4" s="8" customFormat="1" ht="12.95" customHeight="1" x14ac:dyDescent="0.2">
      <c r="C86" s="31"/>
      <c r="D86" s="31"/>
    </row>
    <row r="87" spans="3:4" s="8" customFormat="1" ht="12.95" customHeight="1" x14ac:dyDescent="0.2">
      <c r="C87" s="31"/>
      <c r="D87" s="31"/>
    </row>
    <row r="88" spans="3:4" s="8" customFormat="1" ht="12.95" customHeight="1" x14ac:dyDescent="0.2">
      <c r="C88" s="31"/>
      <c r="D88" s="31"/>
    </row>
    <row r="89" spans="3:4" s="8" customFormat="1" ht="12.95" customHeight="1" x14ac:dyDescent="0.2">
      <c r="C89" s="31"/>
      <c r="D89" s="31"/>
    </row>
    <row r="90" spans="3:4" s="8" customFormat="1" ht="12.95" customHeight="1" x14ac:dyDescent="0.2">
      <c r="C90" s="31"/>
      <c r="D90" s="31"/>
    </row>
    <row r="91" spans="3:4" s="8" customFormat="1" ht="12.95" customHeight="1" x14ac:dyDescent="0.2">
      <c r="C91" s="31"/>
      <c r="D91" s="31"/>
    </row>
    <row r="92" spans="3:4" s="8" customFormat="1" ht="12.95" customHeight="1" x14ac:dyDescent="0.2">
      <c r="C92" s="31"/>
      <c r="D92" s="31"/>
    </row>
    <row r="93" spans="3:4" s="8" customFormat="1" ht="12.95" customHeight="1" x14ac:dyDescent="0.2">
      <c r="C93" s="31"/>
      <c r="D93" s="31"/>
    </row>
    <row r="94" spans="3:4" s="8" customFormat="1" ht="12.95" customHeight="1" x14ac:dyDescent="0.2">
      <c r="C94" s="31"/>
      <c r="D94" s="31"/>
    </row>
    <row r="95" spans="3:4" s="8" customFormat="1" ht="12.95" customHeight="1" x14ac:dyDescent="0.2">
      <c r="C95" s="31"/>
      <c r="D95" s="31"/>
    </row>
    <row r="96" spans="3:4" s="8" customFormat="1" ht="12.95" customHeight="1" x14ac:dyDescent="0.2">
      <c r="C96" s="31"/>
      <c r="D96" s="31"/>
    </row>
    <row r="97" spans="3:4" s="8" customFormat="1" ht="12.95" customHeight="1" x14ac:dyDescent="0.2">
      <c r="C97" s="31"/>
      <c r="D97" s="31"/>
    </row>
    <row r="98" spans="3:4" s="8" customFormat="1" ht="12.95" customHeight="1" x14ac:dyDescent="0.2">
      <c r="C98" s="31"/>
      <c r="D98" s="31"/>
    </row>
    <row r="99" spans="3:4" s="8" customFormat="1" ht="12.95" customHeight="1" x14ac:dyDescent="0.2">
      <c r="C99" s="31"/>
      <c r="D99" s="31"/>
    </row>
    <row r="100" spans="3:4" s="8" customFormat="1" ht="12.95" customHeight="1" x14ac:dyDescent="0.2">
      <c r="C100" s="31"/>
      <c r="D100" s="31"/>
    </row>
    <row r="101" spans="3:4" s="8" customFormat="1" ht="12.95" customHeight="1" x14ac:dyDescent="0.2">
      <c r="C101" s="31"/>
      <c r="D101" s="31"/>
    </row>
    <row r="102" spans="3:4" s="8" customFormat="1" ht="12.95" customHeight="1" x14ac:dyDescent="0.2">
      <c r="C102" s="31"/>
      <c r="D102" s="31"/>
    </row>
    <row r="103" spans="3:4" s="8" customFormat="1" ht="12.95" customHeight="1" x14ac:dyDescent="0.2">
      <c r="C103" s="31"/>
      <c r="D103" s="31"/>
    </row>
    <row r="104" spans="3:4" s="8" customFormat="1" ht="12.95" customHeight="1" x14ac:dyDescent="0.2">
      <c r="C104" s="31"/>
      <c r="D104" s="31"/>
    </row>
    <row r="105" spans="3:4" s="8" customFormat="1" ht="12.95" customHeight="1" x14ac:dyDescent="0.2">
      <c r="C105" s="31"/>
      <c r="D105" s="31"/>
    </row>
    <row r="106" spans="3:4" s="8" customFormat="1" ht="12.95" customHeight="1" x14ac:dyDescent="0.2">
      <c r="C106" s="31"/>
      <c r="D106" s="31"/>
    </row>
    <row r="107" spans="3:4" s="8" customFormat="1" ht="12.95" customHeight="1" x14ac:dyDescent="0.2">
      <c r="C107" s="31"/>
      <c r="D107" s="31"/>
    </row>
    <row r="108" spans="3:4" s="8" customFormat="1" ht="12.95" customHeight="1" x14ac:dyDescent="0.2">
      <c r="C108" s="31"/>
      <c r="D108" s="31"/>
    </row>
    <row r="109" spans="3:4" s="8" customFormat="1" ht="12.95" customHeight="1" x14ac:dyDescent="0.2">
      <c r="C109" s="31"/>
      <c r="D109" s="31"/>
    </row>
    <row r="110" spans="3:4" s="8" customFormat="1" ht="12.95" customHeight="1" x14ac:dyDescent="0.2">
      <c r="C110" s="31"/>
      <c r="D110" s="31"/>
    </row>
    <row r="111" spans="3:4" s="8" customFormat="1" ht="12.95" customHeight="1" x14ac:dyDescent="0.2">
      <c r="C111" s="31"/>
      <c r="D111" s="31"/>
    </row>
    <row r="112" spans="3:4" s="8" customFormat="1" ht="12.95" customHeight="1" x14ac:dyDescent="0.2">
      <c r="C112" s="31"/>
      <c r="D112" s="31"/>
    </row>
    <row r="113" spans="3:4" s="8" customFormat="1" ht="12.95" customHeight="1" x14ac:dyDescent="0.2">
      <c r="C113" s="31"/>
      <c r="D113" s="31"/>
    </row>
    <row r="114" spans="3:4" s="8" customFormat="1" ht="12.95" customHeight="1" x14ac:dyDescent="0.2">
      <c r="C114" s="31"/>
      <c r="D114" s="31"/>
    </row>
    <row r="115" spans="3:4" s="8" customFormat="1" ht="12.95" customHeight="1" x14ac:dyDescent="0.2">
      <c r="C115" s="31"/>
      <c r="D115" s="31"/>
    </row>
    <row r="116" spans="3:4" s="8" customFormat="1" ht="12.95" customHeight="1" x14ac:dyDescent="0.2">
      <c r="C116" s="31"/>
      <c r="D116" s="31"/>
    </row>
    <row r="117" spans="3:4" s="8" customFormat="1" ht="12.95" customHeight="1" x14ac:dyDescent="0.2">
      <c r="C117" s="31"/>
      <c r="D117" s="31"/>
    </row>
    <row r="118" spans="3:4" s="8" customFormat="1" ht="12.95" customHeight="1" x14ac:dyDescent="0.2">
      <c r="C118" s="31"/>
      <c r="D118" s="31"/>
    </row>
    <row r="119" spans="3:4" s="8" customFormat="1" ht="12.95" customHeight="1" x14ac:dyDescent="0.2">
      <c r="C119" s="31"/>
      <c r="D119" s="31"/>
    </row>
    <row r="120" spans="3:4" s="8" customFormat="1" ht="12.95" customHeight="1" x14ac:dyDescent="0.2">
      <c r="C120" s="31"/>
      <c r="D120" s="31"/>
    </row>
    <row r="121" spans="3:4" s="8" customFormat="1" ht="12.95" customHeight="1" x14ac:dyDescent="0.2">
      <c r="C121" s="31"/>
      <c r="D121" s="31"/>
    </row>
    <row r="122" spans="3:4" s="8" customFormat="1" ht="12.95" customHeight="1" x14ac:dyDescent="0.2">
      <c r="C122" s="31"/>
      <c r="D122" s="31"/>
    </row>
    <row r="123" spans="3:4" s="8" customFormat="1" ht="12.95" customHeight="1" x14ac:dyDescent="0.2">
      <c r="C123" s="31"/>
      <c r="D123" s="31"/>
    </row>
    <row r="124" spans="3:4" s="8" customFormat="1" ht="12.95" customHeight="1" x14ac:dyDescent="0.2">
      <c r="C124" s="31"/>
      <c r="D124" s="31"/>
    </row>
    <row r="125" spans="3:4" s="8" customFormat="1" ht="12.95" customHeight="1" x14ac:dyDescent="0.2">
      <c r="C125" s="31"/>
      <c r="D125" s="31"/>
    </row>
    <row r="126" spans="3:4" s="8" customFormat="1" ht="12.95" customHeight="1" x14ac:dyDescent="0.2">
      <c r="C126" s="31"/>
      <c r="D126" s="31"/>
    </row>
    <row r="127" spans="3:4" s="8" customFormat="1" ht="12.95" customHeight="1" x14ac:dyDescent="0.2">
      <c r="C127" s="31"/>
      <c r="D127" s="31"/>
    </row>
    <row r="128" spans="3:4" s="8" customFormat="1" ht="12.95" customHeight="1" x14ac:dyDescent="0.2">
      <c r="C128" s="31"/>
      <c r="D128" s="31"/>
    </row>
    <row r="129" spans="3:4" s="8" customFormat="1" ht="12.95" customHeight="1" x14ac:dyDescent="0.2">
      <c r="C129" s="31"/>
      <c r="D129" s="31"/>
    </row>
    <row r="130" spans="3:4" s="8" customFormat="1" ht="12.95" customHeight="1" x14ac:dyDescent="0.2">
      <c r="C130" s="31"/>
      <c r="D130" s="31"/>
    </row>
    <row r="131" spans="3:4" s="8" customFormat="1" ht="12.95" customHeight="1" x14ac:dyDescent="0.2">
      <c r="C131" s="31"/>
      <c r="D131" s="31"/>
    </row>
    <row r="132" spans="3:4" s="8" customFormat="1" ht="12.95" customHeight="1" x14ac:dyDescent="0.2">
      <c r="C132" s="31"/>
      <c r="D132" s="31"/>
    </row>
    <row r="133" spans="3:4" s="8" customFormat="1" ht="12.95" customHeight="1" x14ac:dyDescent="0.2">
      <c r="C133" s="31"/>
      <c r="D133" s="31"/>
    </row>
    <row r="134" spans="3:4" s="8" customFormat="1" ht="12.95" customHeight="1" x14ac:dyDescent="0.2">
      <c r="C134" s="31"/>
      <c r="D134" s="31"/>
    </row>
    <row r="135" spans="3:4" s="8" customFormat="1" ht="12.95" customHeight="1" x14ac:dyDescent="0.2">
      <c r="C135" s="31"/>
      <c r="D135" s="31"/>
    </row>
    <row r="136" spans="3:4" s="8" customFormat="1" ht="12.95" customHeight="1" x14ac:dyDescent="0.2">
      <c r="C136" s="31"/>
      <c r="D136" s="31"/>
    </row>
    <row r="137" spans="3:4" s="8" customFormat="1" ht="12.95" customHeight="1" x14ac:dyDescent="0.2">
      <c r="C137" s="31"/>
      <c r="D137" s="31"/>
    </row>
    <row r="138" spans="3:4" s="8" customFormat="1" ht="12.95" customHeight="1" x14ac:dyDescent="0.2">
      <c r="C138" s="31"/>
      <c r="D138" s="31"/>
    </row>
    <row r="139" spans="3:4" s="8" customFormat="1" ht="12.95" customHeight="1" x14ac:dyDescent="0.2">
      <c r="C139" s="31"/>
      <c r="D139" s="31"/>
    </row>
    <row r="140" spans="3:4" s="8" customFormat="1" ht="12.95" customHeight="1" x14ac:dyDescent="0.2">
      <c r="C140" s="31"/>
      <c r="D140" s="31"/>
    </row>
    <row r="141" spans="3:4" s="8" customFormat="1" ht="12.95" customHeight="1" x14ac:dyDescent="0.2">
      <c r="C141" s="31"/>
      <c r="D141" s="31"/>
    </row>
    <row r="142" spans="3:4" s="8" customFormat="1" ht="12.95" customHeight="1" x14ac:dyDescent="0.2">
      <c r="C142" s="31"/>
      <c r="D142" s="31"/>
    </row>
    <row r="143" spans="3:4" s="8" customFormat="1" ht="12.95" customHeight="1" x14ac:dyDescent="0.2">
      <c r="C143" s="31"/>
      <c r="D143" s="31"/>
    </row>
    <row r="144" spans="3:4" s="8" customFormat="1" ht="12.95" customHeight="1" x14ac:dyDescent="0.2">
      <c r="C144" s="31"/>
      <c r="D144" s="31"/>
    </row>
    <row r="145" spans="3:4" s="8" customFormat="1" ht="12.95" customHeight="1" x14ac:dyDescent="0.2">
      <c r="C145" s="31"/>
      <c r="D145" s="31"/>
    </row>
    <row r="146" spans="3:4" s="8" customFormat="1" ht="12.95" customHeight="1" x14ac:dyDescent="0.2">
      <c r="C146" s="31"/>
      <c r="D146" s="31"/>
    </row>
    <row r="147" spans="3:4" s="8" customFormat="1" ht="12.95" customHeight="1" x14ac:dyDescent="0.2">
      <c r="C147" s="31"/>
      <c r="D147" s="31"/>
    </row>
    <row r="148" spans="3:4" s="8" customFormat="1" ht="12.95" customHeight="1" x14ac:dyDescent="0.2">
      <c r="C148" s="31"/>
      <c r="D148" s="31"/>
    </row>
    <row r="149" spans="3:4" s="8" customFormat="1" ht="12.95" customHeight="1" x14ac:dyDescent="0.2">
      <c r="C149" s="31"/>
      <c r="D149" s="31"/>
    </row>
    <row r="150" spans="3:4" s="8" customFormat="1" ht="12.95" customHeight="1" x14ac:dyDescent="0.2">
      <c r="C150" s="31"/>
      <c r="D150" s="31"/>
    </row>
    <row r="151" spans="3:4" s="8" customFormat="1" ht="12.95" customHeight="1" x14ac:dyDescent="0.2">
      <c r="C151" s="31"/>
      <c r="D151" s="31"/>
    </row>
    <row r="152" spans="3:4" s="8" customFormat="1" ht="12.95" customHeight="1" x14ac:dyDescent="0.2">
      <c r="C152" s="31"/>
      <c r="D152" s="31"/>
    </row>
    <row r="153" spans="3:4" s="8" customFormat="1" ht="12.95" customHeight="1" x14ac:dyDescent="0.2">
      <c r="C153" s="31"/>
      <c r="D153" s="31"/>
    </row>
    <row r="154" spans="3:4" s="8" customFormat="1" ht="12.95" customHeight="1" x14ac:dyDescent="0.2">
      <c r="C154" s="31"/>
      <c r="D154" s="31"/>
    </row>
    <row r="155" spans="3:4" s="8" customFormat="1" ht="12.95" customHeight="1" x14ac:dyDescent="0.2">
      <c r="C155" s="31"/>
      <c r="D155" s="31"/>
    </row>
    <row r="156" spans="3:4" s="8" customFormat="1" ht="12.95" customHeight="1" x14ac:dyDescent="0.2">
      <c r="C156" s="31"/>
      <c r="D156" s="31"/>
    </row>
    <row r="157" spans="3:4" s="8" customFormat="1" ht="12.95" customHeight="1" x14ac:dyDescent="0.2">
      <c r="C157" s="31"/>
      <c r="D157" s="31"/>
    </row>
    <row r="158" spans="3:4" s="8" customFormat="1" ht="12.95" customHeight="1" x14ac:dyDescent="0.2">
      <c r="C158" s="31"/>
      <c r="D158" s="31"/>
    </row>
    <row r="159" spans="3:4" s="8" customFormat="1" ht="12.95" customHeight="1" x14ac:dyDescent="0.2">
      <c r="C159" s="31"/>
      <c r="D159" s="31"/>
    </row>
    <row r="160" spans="3:4" s="8" customFormat="1" ht="12.95" customHeight="1" x14ac:dyDescent="0.2">
      <c r="C160" s="31"/>
      <c r="D160" s="31"/>
    </row>
    <row r="161" spans="3:4" s="8" customFormat="1" ht="12.95" customHeight="1" x14ac:dyDescent="0.2">
      <c r="C161" s="31"/>
      <c r="D161" s="31"/>
    </row>
    <row r="162" spans="3:4" s="8" customFormat="1" ht="12.95" customHeight="1" x14ac:dyDescent="0.2">
      <c r="C162" s="31"/>
      <c r="D162" s="31"/>
    </row>
    <row r="163" spans="3:4" s="8" customFormat="1" ht="12.95" customHeight="1" x14ac:dyDescent="0.2">
      <c r="C163" s="31"/>
      <c r="D163" s="31"/>
    </row>
    <row r="164" spans="3:4" s="8" customFormat="1" ht="12.95" customHeight="1" x14ac:dyDescent="0.2">
      <c r="C164" s="31"/>
      <c r="D164" s="31"/>
    </row>
    <row r="165" spans="3:4" s="8" customFormat="1" ht="12.95" customHeight="1" x14ac:dyDescent="0.2">
      <c r="C165" s="31"/>
      <c r="D165" s="31"/>
    </row>
    <row r="166" spans="3:4" s="8" customFormat="1" ht="12.95" customHeight="1" x14ac:dyDescent="0.2">
      <c r="C166" s="31"/>
      <c r="D166" s="31"/>
    </row>
    <row r="167" spans="3:4" s="8" customFormat="1" ht="12.95" customHeight="1" x14ac:dyDescent="0.2">
      <c r="C167" s="31"/>
      <c r="D167" s="31"/>
    </row>
    <row r="168" spans="3:4" s="8" customFormat="1" ht="12.95" customHeight="1" x14ac:dyDescent="0.2">
      <c r="C168" s="31"/>
      <c r="D168" s="31"/>
    </row>
    <row r="169" spans="3:4" s="8" customFormat="1" ht="12.95" customHeight="1" x14ac:dyDescent="0.2">
      <c r="C169" s="31"/>
      <c r="D169" s="31"/>
    </row>
    <row r="170" spans="3:4" s="8" customFormat="1" ht="12.95" customHeight="1" x14ac:dyDescent="0.2">
      <c r="C170" s="31"/>
      <c r="D170" s="31"/>
    </row>
    <row r="171" spans="3:4" s="8" customFormat="1" ht="12.95" customHeight="1" x14ac:dyDescent="0.2">
      <c r="C171" s="31"/>
      <c r="D171" s="31"/>
    </row>
    <row r="172" spans="3:4" s="8" customFormat="1" ht="12.95" customHeight="1" x14ac:dyDescent="0.2">
      <c r="C172" s="31"/>
      <c r="D172" s="31"/>
    </row>
    <row r="173" spans="3:4" s="8" customFormat="1" ht="12.95" customHeight="1" x14ac:dyDescent="0.2">
      <c r="C173" s="31"/>
      <c r="D173" s="31"/>
    </row>
    <row r="174" spans="3:4" s="8" customFormat="1" ht="12.95" customHeight="1" x14ac:dyDescent="0.2">
      <c r="C174" s="31"/>
      <c r="D174" s="31"/>
    </row>
    <row r="175" spans="3:4" s="8" customFormat="1" ht="12.95" customHeight="1" x14ac:dyDescent="0.2">
      <c r="C175" s="31"/>
      <c r="D175" s="31"/>
    </row>
    <row r="176" spans="3:4" s="8" customFormat="1" ht="12.95" customHeight="1" x14ac:dyDescent="0.2">
      <c r="C176" s="31"/>
      <c r="D176" s="31"/>
    </row>
    <row r="177" spans="3:4" s="8" customFormat="1" ht="12.95" customHeight="1" x14ac:dyDescent="0.2">
      <c r="C177" s="31"/>
      <c r="D177" s="31"/>
    </row>
    <row r="178" spans="3:4" s="8" customFormat="1" ht="12.95" customHeight="1" x14ac:dyDescent="0.2">
      <c r="C178" s="31"/>
      <c r="D178" s="31"/>
    </row>
    <row r="179" spans="3:4" s="8" customFormat="1" ht="12.95" customHeight="1" x14ac:dyDescent="0.2">
      <c r="C179" s="31"/>
      <c r="D179" s="31"/>
    </row>
    <row r="180" spans="3:4" s="8" customFormat="1" ht="12.95" customHeight="1" x14ac:dyDescent="0.2">
      <c r="C180" s="31"/>
      <c r="D180" s="31"/>
    </row>
    <row r="181" spans="3:4" s="8" customFormat="1" ht="12.95" customHeight="1" x14ac:dyDescent="0.2">
      <c r="C181" s="31"/>
      <c r="D181" s="31"/>
    </row>
    <row r="182" spans="3:4" s="8" customFormat="1" ht="12.95" customHeight="1" x14ac:dyDescent="0.2">
      <c r="C182" s="31"/>
      <c r="D182" s="31"/>
    </row>
    <row r="183" spans="3:4" s="8" customFormat="1" ht="12.95" customHeight="1" x14ac:dyDescent="0.2">
      <c r="C183" s="31"/>
      <c r="D183" s="31"/>
    </row>
    <row r="184" spans="3:4" s="8" customFormat="1" ht="12.95" customHeight="1" x14ac:dyDescent="0.2">
      <c r="C184" s="31"/>
      <c r="D184" s="31"/>
    </row>
    <row r="185" spans="3:4" s="8" customFormat="1" ht="12.95" customHeight="1" x14ac:dyDescent="0.2">
      <c r="C185" s="31"/>
      <c r="D185" s="31"/>
    </row>
    <row r="186" spans="3:4" s="8" customFormat="1" ht="12.95" customHeight="1" x14ac:dyDescent="0.2">
      <c r="C186" s="31"/>
      <c r="D186" s="31"/>
    </row>
    <row r="187" spans="3:4" s="8" customFormat="1" ht="12.95" customHeight="1" x14ac:dyDescent="0.2">
      <c r="C187" s="31"/>
      <c r="D187" s="31"/>
    </row>
    <row r="188" spans="3:4" s="8" customFormat="1" ht="12.95" customHeight="1" x14ac:dyDescent="0.2">
      <c r="C188" s="31"/>
      <c r="D188" s="31"/>
    </row>
    <row r="189" spans="3:4" s="8" customFormat="1" ht="12.95" customHeight="1" x14ac:dyDescent="0.2">
      <c r="C189" s="31"/>
      <c r="D189" s="31"/>
    </row>
    <row r="190" spans="3:4" s="8" customFormat="1" ht="12.95" customHeight="1" x14ac:dyDescent="0.2">
      <c r="C190" s="31"/>
      <c r="D190" s="31"/>
    </row>
    <row r="191" spans="3:4" s="8" customFormat="1" ht="12.95" customHeight="1" x14ac:dyDescent="0.2">
      <c r="C191" s="31"/>
      <c r="D191" s="31"/>
    </row>
    <row r="192" spans="3:4" s="8" customFormat="1" ht="12.95" customHeight="1" x14ac:dyDescent="0.2">
      <c r="C192" s="31"/>
      <c r="D192" s="31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sortState xmlns:xlrd2="http://schemas.microsoft.com/office/spreadsheetml/2017/richdata2" ref="A21:Q43">
    <sortCondition ref="C21:C43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2024-02-14T06:00:58Z</dcterms:modified>
</cp:coreProperties>
</file>