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4B98A2F-CAA7-4C52-945C-8CA8988C1E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4" i="1" l="1"/>
  <c r="F44" i="1" s="1"/>
  <c r="G44" i="1" s="1"/>
  <c r="K44" i="1" s="1"/>
  <c r="Q44" i="1"/>
  <c r="E42" i="1"/>
  <c r="F42" i="1" s="1"/>
  <c r="G42" i="1" s="1"/>
  <c r="K42" i="1" s="1"/>
  <c r="E43" i="1"/>
  <c r="F43" i="1" s="1"/>
  <c r="G43" i="1" s="1"/>
  <c r="K43" i="1" s="1"/>
  <c r="D9" i="1"/>
  <c r="C9" i="1"/>
  <c r="E24" i="1"/>
  <c r="F24" i="1"/>
  <c r="G24" i="1"/>
  <c r="K24" i="1" s="1"/>
  <c r="E25" i="1"/>
  <c r="F25" i="1"/>
  <c r="G25" i="1"/>
  <c r="K25" i="1" s="1"/>
  <c r="C22" i="1"/>
  <c r="E22" i="1"/>
  <c r="F22" i="1"/>
  <c r="G22" i="1" s="1"/>
  <c r="E26" i="1"/>
  <c r="F26" i="1" s="1"/>
  <c r="G26" i="1" s="1"/>
  <c r="K26" i="1" s="1"/>
  <c r="E27" i="1"/>
  <c r="F27" i="1" s="1"/>
  <c r="G27" i="1" s="1"/>
  <c r="K27" i="1" s="1"/>
  <c r="E28" i="1"/>
  <c r="F28" i="1" s="1"/>
  <c r="G28" i="1" s="1"/>
  <c r="K28" i="1" s="1"/>
  <c r="E29" i="1"/>
  <c r="F29" i="1" s="1"/>
  <c r="G29" i="1" s="1"/>
  <c r="K29" i="1" s="1"/>
  <c r="E30" i="1"/>
  <c r="F30" i="1" s="1"/>
  <c r="G30" i="1" s="1"/>
  <c r="K30" i="1" s="1"/>
  <c r="E31" i="1"/>
  <c r="F31" i="1" s="1"/>
  <c r="G31" i="1" s="1"/>
  <c r="K31" i="1" s="1"/>
  <c r="E32" i="1"/>
  <c r="F32" i="1" s="1"/>
  <c r="G32" i="1" s="1"/>
  <c r="K32" i="1" s="1"/>
  <c r="E33" i="1"/>
  <c r="F33" i="1" s="1"/>
  <c r="G33" i="1" s="1"/>
  <c r="K33" i="1" s="1"/>
  <c r="E34" i="1"/>
  <c r="F34" i="1" s="1"/>
  <c r="G34" i="1" s="1"/>
  <c r="J34" i="1" s="1"/>
  <c r="E35" i="1"/>
  <c r="F35" i="1" s="1"/>
  <c r="G35" i="1" s="1"/>
  <c r="K35" i="1" s="1"/>
  <c r="E36" i="1"/>
  <c r="F36" i="1" s="1"/>
  <c r="G36" i="1" s="1"/>
  <c r="J36" i="1" s="1"/>
  <c r="E37" i="1"/>
  <c r="F37" i="1" s="1"/>
  <c r="G37" i="1" s="1"/>
  <c r="K37" i="1" s="1"/>
  <c r="E38" i="1"/>
  <c r="F38" i="1" s="1"/>
  <c r="G38" i="1" s="1"/>
  <c r="K38" i="1" s="1"/>
  <c r="E39" i="1"/>
  <c r="F39" i="1" s="1"/>
  <c r="G39" i="1" s="1"/>
  <c r="K39" i="1" s="1"/>
  <c r="E40" i="1"/>
  <c r="F40" i="1" s="1"/>
  <c r="G40" i="1" s="1"/>
  <c r="J40" i="1" s="1"/>
  <c r="E41" i="1"/>
  <c r="F41" i="1" s="1"/>
  <c r="G41" i="1" s="1"/>
  <c r="J41" i="1" s="1"/>
  <c r="E23" i="1"/>
  <c r="F23" i="1" s="1"/>
  <c r="G23" i="1" s="1"/>
  <c r="K23" i="1" s="1"/>
  <c r="Q42" i="1"/>
  <c r="Q43" i="1"/>
  <c r="Q41" i="1"/>
  <c r="Q39" i="1"/>
  <c r="E21" i="1"/>
  <c r="F21" i="1" s="1"/>
  <c r="G21" i="1" s="1"/>
  <c r="K21" i="1" s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1" i="1"/>
  <c r="Q40" i="1"/>
  <c r="F16" i="1"/>
  <c r="C17" i="1"/>
  <c r="Q22" i="1"/>
  <c r="C12" i="1"/>
  <c r="C11" i="1"/>
  <c r="K22" i="1" l="1"/>
  <c r="H22" i="1"/>
  <c r="O44" i="1"/>
  <c r="O27" i="1"/>
  <c r="O26" i="1"/>
  <c r="O37" i="1"/>
  <c r="O25" i="1"/>
  <c r="O36" i="1"/>
  <c r="O40" i="1"/>
  <c r="O42" i="1"/>
  <c r="O32" i="1"/>
  <c r="O39" i="1"/>
  <c r="O41" i="1"/>
  <c r="O24" i="1"/>
  <c r="O31" i="1"/>
  <c r="O33" i="1"/>
  <c r="O38" i="1"/>
  <c r="O23" i="1"/>
  <c r="O30" i="1"/>
  <c r="O29" i="1"/>
  <c r="O21" i="1"/>
  <c r="O28" i="1"/>
  <c r="O43" i="1"/>
  <c r="O22" i="1"/>
  <c r="O35" i="1"/>
  <c r="O34" i="1"/>
  <c r="C15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<sst xmlns="http://schemas.openxmlformats.org/spreadsheetml/2006/main" count="94" uniqueCount="58">
  <si>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</si>
  <si>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</si>
  <si>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</si>
  <si>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</si>
  <si>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</si>
  <si>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</si>
  <si>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</si>
  <si>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</si>
  <si>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</si>
  <si>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</si>
  <si>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</si>
  <si>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</si>
  <si>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</si>
  <si>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</si>
  <si>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</si>
  <si>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</si>
  <si>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</si>
  <si>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</si>
  <si>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</si>
  <si>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</si>
  <si>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</si>
  <si>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</si>
  <si>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</si>
  <si>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</si>
  <si>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</si>
  <si>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</si>
  <si>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</si>
  <si>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</si>
  <si>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</si>
  <si>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</si>
  <si>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</si>
  <si>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</si>
  <si>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</si>
  <si>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</si>
  <si>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</si>
  <si>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</si>
  <si>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</si>
  <si>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</si>
  <si>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</si>
  <si>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EW</t>
  </si>
  <si>
    <t>IBVS 6118</t>
  </si>
  <si>
    <t>V1309 Her / GSC 3101-0547</t>
  </si>
  <si>
    <t>I</t>
  </si>
  <si>
    <t>IBVS 5564</t>
  </si>
  <si>
    <t>II</t>
  </si>
  <si>
    <t>IBVS 5713</t>
  </si>
  <si>
    <t>IBVS 5781</t>
  </si>
  <si>
    <t>IBVS 5837</t>
  </si>
  <si>
    <t>IBVS 5929</t>
  </si>
  <si>
    <t>IBVS 5920</t>
  </si>
  <si>
    <t>IBVS 5966</t>
  </si>
  <si>
    <t>IBVS 6149</t>
  </si>
  <si>
    <t>IBVS 6196</t>
  </si>
  <si>
    <t>pg</t>
  </si>
  <si>
    <t>vis</t>
  </si>
  <si>
    <t>PE</t>
  </si>
  <si>
    <t>CCD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</si>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</sst>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top"/>
    </xf>
    <xf numFmtId="0" fontId="16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  <xf numFmtId="0" fontId="15" fillId="0" borderId="11" xfId="0" applyFont="1" applyBorder="1" applyAlignment="1"/>
    <xf numFmtId="0" fontId="15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14" fillId="0" borderId="0" xfId="0" applyFont="1" applyAlignment="1">
      <alignment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V1309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-5058</c:v>
                </c:pt>
                <c:pt idx="1">
                  <c:v>0</c:v>
                </c:pt>
                <c:pt idx="2">
                  <c:v>-5041.5</c:v>
                </c:pt>
                <c:pt idx="3">
                  <c:v>-292</c:v>
                </c:pt>
                <c:pt idx="4">
                  <c:v>-233</c:v>
                </c:pt>
                <c:pt idx="5">
                  <c:v>-214</c:v>
                </c:pt>
                <c:pt idx="6">
                  <c:v>-213.5</c:v>
                </c:pt>
                <c:pt idx="7">
                  <c:v>-203</c:v>
                </c:pt>
                <c:pt idx="8">
                  <c:v>-151.5</c:v>
                </c:pt>
                <c:pt idx="9">
                  <c:v>-70.5</c:v>
                </c:pt>
                <c:pt idx="10">
                  <c:v>-0.5</c:v>
                </c:pt>
                <c:pt idx="11">
                  <c:v>0</c:v>
                </c:pt>
                <c:pt idx="12">
                  <c:v>56.5</c:v>
                </c:pt>
                <c:pt idx="13">
                  <c:v>1048.5</c:v>
                </c:pt>
                <c:pt idx="14">
                  <c:v>1924.5</c:v>
                </c:pt>
                <c:pt idx="15">
                  <c:v>3068</c:v>
                </c:pt>
                <c:pt idx="16">
                  <c:v>4570</c:v>
                </c:pt>
                <c:pt idx="17">
                  <c:v>4969</c:v>
                </c:pt>
                <c:pt idx="18">
                  <c:v>5624.5</c:v>
                </c:pt>
                <c:pt idx="19">
                  <c:v>8951</c:v>
                </c:pt>
                <c:pt idx="20">
                  <c:v>9651.5</c:v>
                </c:pt>
                <c:pt idx="21">
                  <c:v>10552</c:v>
                </c:pt>
                <c:pt idx="22">
                  <c:v>11590</c:v>
                </c:pt>
                <c:pt idx="23">
                  <c:v>16589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5E-4C8E-8297-6D7DB82E14C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-5058</c:v>
                </c:pt>
                <c:pt idx="1">
                  <c:v>0</c:v>
                </c:pt>
                <c:pt idx="2">
                  <c:v>-5041.5</c:v>
                </c:pt>
                <c:pt idx="3">
                  <c:v>-292</c:v>
                </c:pt>
                <c:pt idx="4">
                  <c:v>-233</c:v>
                </c:pt>
                <c:pt idx="5">
                  <c:v>-214</c:v>
                </c:pt>
                <c:pt idx="6">
                  <c:v>-213.5</c:v>
                </c:pt>
                <c:pt idx="7">
                  <c:v>-203</c:v>
                </c:pt>
                <c:pt idx="8">
                  <c:v>-151.5</c:v>
                </c:pt>
                <c:pt idx="9">
                  <c:v>-70.5</c:v>
                </c:pt>
                <c:pt idx="10">
                  <c:v>-0.5</c:v>
                </c:pt>
                <c:pt idx="11">
                  <c:v>0</c:v>
                </c:pt>
                <c:pt idx="12">
                  <c:v>56.5</c:v>
                </c:pt>
                <c:pt idx="13">
                  <c:v>1048.5</c:v>
                </c:pt>
                <c:pt idx="14">
                  <c:v>1924.5</c:v>
                </c:pt>
                <c:pt idx="15">
                  <c:v>3068</c:v>
                </c:pt>
                <c:pt idx="16">
                  <c:v>4570</c:v>
                </c:pt>
                <c:pt idx="17">
                  <c:v>4969</c:v>
                </c:pt>
                <c:pt idx="18">
                  <c:v>5624.5</c:v>
                </c:pt>
                <c:pt idx="19">
                  <c:v>8951</c:v>
                </c:pt>
                <c:pt idx="20">
                  <c:v>9651.5</c:v>
                </c:pt>
                <c:pt idx="21">
                  <c:v>10552</c:v>
                </c:pt>
                <c:pt idx="22">
                  <c:v>11590</c:v>
                </c:pt>
                <c:pt idx="23">
                  <c:v>16589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5E-4C8E-8297-6D7DB82E14C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-5058</c:v>
                </c:pt>
                <c:pt idx="1">
                  <c:v>0</c:v>
                </c:pt>
                <c:pt idx="2">
                  <c:v>-5041.5</c:v>
                </c:pt>
                <c:pt idx="3">
                  <c:v>-292</c:v>
                </c:pt>
                <c:pt idx="4">
                  <c:v>-233</c:v>
                </c:pt>
                <c:pt idx="5">
                  <c:v>-214</c:v>
                </c:pt>
                <c:pt idx="6">
                  <c:v>-213.5</c:v>
                </c:pt>
                <c:pt idx="7">
                  <c:v>-203</c:v>
                </c:pt>
                <c:pt idx="8">
                  <c:v>-151.5</c:v>
                </c:pt>
                <c:pt idx="9">
                  <c:v>-70.5</c:v>
                </c:pt>
                <c:pt idx="10">
                  <c:v>-0.5</c:v>
                </c:pt>
                <c:pt idx="11">
                  <c:v>0</c:v>
                </c:pt>
                <c:pt idx="12">
                  <c:v>56.5</c:v>
                </c:pt>
                <c:pt idx="13">
                  <c:v>1048.5</c:v>
                </c:pt>
                <c:pt idx="14">
                  <c:v>1924.5</c:v>
                </c:pt>
                <c:pt idx="15">
                  <c:v>3068</c:v>
                </c:pt>
                <c:pt idx="16">
                  <c:v>4570</c:v>
                </c:pt>
                <c:pt idx="17">
                  <c:v>4969</c:v>
                </c:pt>
                <c:pt idx="18">
                  <c:v>5624.5</c:v>
                </c:pt>
                <c:pt idx="19">
                  <c:v>8951</c:v>
                </c:pt>
                <c:pt idx="20">
                  <c:v>9651.5</c:v>
                </c:pt>
                <c:pt idx="21">
                  <c:v>10552</c:v>
                </c:pt>
                <c:pt idx="22">
                  <c:v>11590</c:v>
                </c:pt>
                <c:pt idx="23">
                  <c:v>16589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3">
                  <c:v>1.6715000019758008E-3</c:v>
                </c:pt>
                <c:pt idx="15">
                  <c:v>2.5919999970938079E-3</c:v>
                </c:pt>
                <c:pt idx="19">
                  <c:v>1.4268999999330845E-2</c:v>
                </c:pt>
                <c:pt idx="20">
                  <c:v>1.7928500004927628E-2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5E-4C8E-8297-6D7DB82E14C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-5058</c:v>
                </c:pt>
                <c:pt idx="1">
                  <c:v>0</c:v>
                </c:pt>
                <c:pt idx="2">
                  <c:v>-5041.5</c:v>
                </c:pt>
                <c:pt idx="3">
                  <c:v>-292</c:v>
                </c:pt>
                <c:pt idx="4">
                  <c:v>-233</c:v>
                </c:pt>
                <c:pt idx="5">
                  <c:v>-214</c:v>
                </c:pt>
                <c:pt idx="6">
                  <c:v>-213.5</c:v>
                </c:pt>
                <c:pt idx="7">
                  <c:v>-203</c:v>
                </c:pt>
                <c:pt idx="8">
                  <c:v>-151.5</c:v>
                </c:pt>
                <c:pt idx="9">
                  <c:v>-70.5</c:v>
                </c:pt>
                <c:pt idx="10">
                  <c:v>-0.5</c:v>
                </c:pt>
                <c:pt idx="11">
                  <c:v>0</c:v>
                </c:pt>
                <c:pt idx="12">
                  <c:v>56.5</c:v>
                </c:pt>
                <c:pt idx="13">
                  <c:v>1048.5</c:v>
                </c:pt>
                <c:pt idx="14">
                  <c:v>1924.5</c:v>
                </c:pt>
                <c:pt idx="15">
                  <c:v>3068</c:v>
                </c:pt>
                <c:pt idx="16">
                  <c:v>4570</c:v>
                </c:pt>
                <c:pt idx="17">
                  <c:v>4969</c:v>
                </c:pt>
                <c:pt idx="18">
                  <c:v>5624.5</c:v>
                </c:pt>
                <c:pt idx="19">
                  <c:v>8951</c:v>
                </c:pt>
                <c:pt idx="20">
                  <c:v>9651.5</c:v>
                </c:pt>
                <c:pt idx="21">
                  <c:v>10552</c:v>
                </c:pt>
                <c:pt idx="22">
                  <c:v>11590</c:v>
                </c:pt>
                <c:pt idx="23">
                  <c:v>16589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2.3979999969014898E-3</c:v>
                </c:pt>
                <c:pt idx="1">
                  <c:v>0</c:v>
                </c:pt>
                <c:pt idx="2">
                  <c:v>6.6150000202469528E-4</c:v>
                </c:pt>
                <c:pt idx="3">
                  <c:v>-2.4799999664537609E-4</c:v>
                </c:pt>
                <c:pt idx="4">
                  <c:v>3.730000025825575E-4</c:v>
                </c:pt>
                <c:pt idx="5">
                  <c:v>4.3400000140536577E-4</c:v>
                </c:pt>
                <c:pt idx="6">
                  <c:v>-5.0650000048335642E-4</c:v>
                </c:pt>
                <c:pt idx="7">
                  <c:v>-1.5699999494245276E-4</c:v>
                </c:pt>
                <c:pt idx="8">
                  <c:v>-2.2850000095786527E-4</c:v>
                </c:pt>
                <c:pt idx="9">
                  <c:v>-7.8949999442556873E-4</c:v>
                </c:pt>
                <c:pt idx="10">
                  <c:v>-1.5949999215081334E-4</c:v>
                </c:pt>
                <c:pt idx="11">
                  <c:v>0</c:v>
                </c:pt>
                <c:pt idx="12">
                  <c:v>1.4235000053304248E-3</c:v>
                </c:pt>
                <c:pt idx="14">
                  <c:v>3.8155000002007E-3</c:v>
                </c:pt>
                <c:pt idx="16">
                  <c:v>7.9828883972368203E-3</c:v>
                </c:pt>
                <c:pt idx="17">
                  <c:v>7.1109999989857897E-3</c:v>
                </c:pt>
                <c:pt idx="18">
                  <c:v>1.0315500003343914E-2</c:v>
                </c:pt>
                <c:pt idx="21">
                  <c:v>2.2587999999814201E-2</c:v>
                </c:pt>
                <c:pt idx="22">
                  <c:v>2.7810000006866176E-2</c:v>
                </c:pt>
                <c:pt idx="23">
                  <c:v>3.2190999998420011E-2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5E-4C8E-8297-6D7DB82E14C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-5058</c:v>
                </c:pt>
                <c:pt idx="1">
                  <c:v>0</c:v>
                </c:pt>
                <c:pt idx="2">
                  <c:v>-5041.5</c:v>
                </c:pt>
                <c:pt idx="3">
                  <c:v>-292</c:v>
                </c:pt>
                <c:pt idx="4">
                  <c:v>-233</c:v>
                </c:pt>
                <c:pt idx="5">
                  <c:v>-214</c:v>
                </c:pt>
                <c:pt idx="6">
                  <c:v>-213.5</c:v>
                </c:pt>
                <c:pt idx="7">
                  <c:v>-203</c:v>
                </c:pt>
                <c:pt idx="8">
                  <c:v>-151.5</c:v>
                </c:pt>
                <c:pt idx="9">
                  <c:v>-70.5</c:v>
                </c:pt>
                <c:pt idx="10">
                  <c:v>-0.5</c:v>
                </c:pt>
                <c:pt idx="11">
                  <c:v>0</c:v>
                </c:pt>
                <c:pt idx="12">
                  <c:v>56.5</c:v>
                </c:pt>
                <c:pt idx="13">
                  <c:v>1048.5</c:v>
                </c:pt>
                <c:pt idx="14">
                  <c:v>1924.5</c:v>
                </c:pt>
                <c:pt idx="15">
                  <c:v>3068</c:v>
                </c:pt>
                <c:pt idx="16">
                  <c:v>4570</c:v>
                </c:pt>
                <c:pt idx="17">
                  <c:v>4969</c:v>
                </c:pt>
                <c:pt idx="18">
                  <c:v>5624.5</c:v>
                </c:pt>
                <c:pt idx="19">
                  <c:v>8951</c:v>
                </c:pt>
                <c:pt idx="20">
                  <c:v>9651.5</c:v>
                </c:pt>
                <c:pt idx="21">
                  <c:v>10552</c:v>
                </c:pt>
                <c:pt idx="22">
                  <c:v>11590</c:v>
                </c:pt>
                <c:pt idx="23">
                  <c:v>16589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5E-4C8E-8297-6D7DB82E14C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-5058</c:v>
                </c:pt>
                <c:pt idx="1">
                  <c:v>0</c:v>
                </c:pt>
                <c:pt idx="2">
                  <c:v>-5041.5</c:v>
                </c:pt>
                <c:pt idx="3">
                  <c:v>-292</c:v>
                </c:pt>
                <c:pt idx="4">
                  <c:v>-233</c:v>
                </c:pt>
                <c:pt idx="5">
                  <c:v>-214</c:v>
                </c:pt>
                <c:pt idx="6">
                  <c:v>-213.5</c:v>
                </c:pt>
                <c:pt idx="7">
                  <c:v>-203</c:v>
                </c:pt>
                <c:pt idx="8">
                  <c:v>-151.5</c:v>
                </c:pt>
                <c:pt idx="9">
                  <c:v>-70.5</c:v>
                </c:pt>
                <c:pt idx="10">
                  <c:v>-0.5</c:v>
                </c:pt>
                <c:pt idx="11">
                  <c:v>0</c:v>
                </c:pt>
                <c:pt idx="12">
                  <c:v>56.5</c:v>
                </c:pt>
                <c:pt idx="13">
                  <c:v>1048.5</c:v>
                </c:pt>
                <c:pt idx="14">
                  <c:v>1924.5</c:v>
                </c:pt>
                <c:pt idx="15">
                  <c:v>3068</c:v>
                </c:pt>
                <c:pt idx="16">
                  <c:v>4570</c:v>
                </c:pt>
                <c:pt idx="17">
                  <c:v>4969</c:v>
                </c:pt>
                <c:pt idx="18">
                  <c:v>5624.5</c:v>
                </c:pt>
                <c:pt idx="19">
                  <c:v>8951</c:v>
                </c:pt>
                <c:pt idx="20">
                  <c:v>9651.5</c:v>
                </c:pt>
                <c:pt idx="21">
                  <c:v>10552</c:v>
                </c:pt>
                <c:pt idx="22">
                  <c:v>11590</c:v>
                </c:pt>
                <c:pt idx="23">
                  <c:v>16589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5E-4C8E-8297-6D7DB82E14C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-5058</c:v>
                </c:pt>
                <c:pt idx="1">
                  <c:v>0</c:v>
                </c:pt>
                <c:pt idx="2">
                  <c:v>-5041.5</c:v>
                </c:pt>
                <c:pt idx="3">
                  <c:v>-292</c:v>
                </c:pt>
                <c:pt idx="4">
                  <c:v>-233</c:v>
                </c:pt>
                <c:pt idx="5">
                  <c:v>-214</c:v>
                </c:pt>
                <c:pt idx="6">
                  <c:v>-213.5</c:v>
                </c:pt>
                <c:pt idx="7">
                  <c:v>-203</c:v>
                </c:pt>
                <c:pt idx="8">
                  <c:v>-151.5</c:v>
                </c:pt>
                <c:pt idx="9">
                  <c:v>-70.5</c:v>
                </c:pt>
                <c:pt idx="10">
                  <c:v>-0.5</c:v>
                </c:pt>
                <c:pt idx="11">
                  <c:v>0</c:v>
                </c:pt>
                <c:pt idx="12">
                  <c:v>56.5</c:v>
                </c:pt>
                <c:pt idx="13">
                  <c:v>1048.5</c:v>
                </c:pt>
                <c:pt idx="14">
                  <c:v>1924.5</c:v>
                </c:pt>
                <c:pt idx="15">
                  <c:v>3068</c:v>
                </c:pt>
                <c:pt idx="16">
                  <c:v>4570</c:v>
                </c:pt>
                <c:pt idx="17">
                  <c:v>4969</c:v>
                </c:pt>
                <c:pt idx="18">
                  <c:v>5624.5</c:v>
                </c:pt>
                <c:pt idx="19">
                  <c:v>8951</c:v>
                </c:pt>
                <c:pt idx="20">
                  <c:v>9651.5</c:v>
                </c:pt>
                <c:pt idx="21">
                  <c:v>10552</c:v>
                </c:pt>
                <c:pt idx="22">
                  <c:v>11590</c:v>
                </c:pt>
                <c:pt idx="23">
                  <c:v>16589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5E-4C8E-8297-6D7DB82E14C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-5058</c:v>
                </c:pt>
                <c:pt idx="1">
                  <c:v>0</c:v>
                </c:pt>
                <c:pt idx="2">
                  <c:v>-5041.5</c:v>
                </c:pt>
                <c:pt idx="3">
                  <c:v>-292</c:v>
                </c:pt>
                <c:pt idx="4">
                  <c:v>-233</c:v>
                </c:pt>
                <c:pt idx="5">
                  <c:v>-214</c:v>
                </c:pt>
                <c:pt idx="6">
                  <c:v>-213.5</c:v>
                </c:pt>
                <c:pt idx="7">
                  <c:v>-203</c:v>
                </c:pt>
                <c:pt idx="8">
                  <c:v>-151.5</c:v>
                </c:pt>
                <c:pt idx="9">
                  <c:v>-70.5</c:v>
                </c:pt>
                <c:pt idx="10">
                  <c:v>-0.5</c:v>
                </c:pt>
                <c:pt idx="11">
                  <c:v>0</c:v>
                </c:pt>
                <c:pt idx="12">
                  <c:v>56.5</c:v>
                </c:pt>
                <c:pt idx="13">
                  <c:v>1048.5</c:v>
                </c:pt>
                <c:pt idx="14">
                  <c:v>1924.5</c:v>
                </c:pt>
                <c:pt idx="15">
                  <c:v>3068</c:v>
                </c:pt>
                <c:pt idx="16">
                  <c:v>4570</c:v>
                </c:pt>
                <c:pt idx="17">
                  <c:v>4969</c:v>
                </c:pt>
                <c:pt idx="18">
                  <c:v>5624.5</c:v>
                </c:pt>
                <c:pt idx="19">
                  <c:v>8951</c:v>
                </c:pt>
                <c:pt idx="20">
                  <c:v>9651.5</c:v>
                </c:pt>
                <c:pt idx="21">
                  <c:v>10552</c:v>
                </c:pt>
                <c:pt idx="22">
                  <c:v>11590</c:v>
                </c:pt>
                <c:pt idx="23">
                  <c:v>16589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-8.4657604670875172E-3</c:v>
                </c:pt>
                <c:pt idx="1">
                  <c:v>7.7960707773269775E-4</c:v>
                </c:pt>
                <c:pt idx="2">
                  <c:v>-8.4356006085486608E-3</c:v>
                </c:pt>
                <c:pt idx="3">
                  <c:v>2.4586897510567069E-4</c:v>
                </c:pt>
                <c:pt idx="4">
                  <c:v>3.5371331775976177E-4</c:v>
                </c:pt>
                <c:pt idx="5">
                  <c:v>3.8844285183480806E-4</c:v>
                </c:pt>
                <c:pt idx="6">
                  <c:v>3.8935678694204613E-4</c:v>
                </c:pt>
                <c:pt idx="7">
                  <c:v>4.0854942419404536E-4</c:v>
                </c:pt>
                <c:pt idx="8">
                  <c:v>5.0268474023956559E-4</c:v>
                </c:pt>
                <c:pt idx="9">
                  <c:v>6.5074222761213134E-4</c:v>
                </c:pt>
                <c:pt idx="10">
                  <c:v>7.7869314262545973E-4</c:v>
                </c:pt>
                <c:pt idx="11">
                  <c:v>7.7960707773269775E-4</c:v>
                </c:pt>
                <c:pt idx="12">
                  <c:v>8.8288174485059859E-4</c:v>
                </c:pt>
                <c:pt idx="13">
                  <c:v>2.6961289976109096E-3</c:v>
                </c:pt>
                <c:pt idx="14">
                  <c:v>4.2973433054919906E-3</c:v>
                </c:pt>
                <c:pt idx="15">
                  <c:v>6.3875128957454341E-3</c:v>
                </c:pt>
                <c:pt idx="16">
                  <c:v>9.1329739578885662E-3</c:v>
                </c:pt>
                <c:pt idx="17">
                  <c:v>9.8622941734645385E-3</c:v>
                </c:pt>
                <c:pt idx="18">
                  <c:v>1.1060463099053636E-2</c:v>
                </c:pt>
                <c:pt idx="19">
                  <c:v>1.7140873367508448E-2</c:v>
                </c:pt>
                <c:pt idx="20">
                  <c:v>1.842129645274897E-2</c:v>
                </c:pt>
                <c:pt idx="21">
                  <c:v>2.0067293580884715E-2</c:v>
                </c:pt>
                <c:pt idx="22">
                  <c:v>2.1964622863510929E-2</c:v>
                </c:pt>
                <c:pt idx="23">
                  <c:v>3.1102146065677051E-2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5E-4C8E-8297-6D7DB82E14C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-5058</c:v>
                </c:pt>
                <c:pt idx="1">
                  <c:v>0</c:v>
                </c:pt>
                <c:pt idx="2">
                  <c:v>-5041.5</c:v>
                </c:pt>
                <c:pt idx="3">
                  <c:v>-292</c:v>
                </c:pt>
                <c:pt idx="4">
                  <c:v>-233</c:v>
                </c:pt>
                <c:pt idx="5">
                  <c:v>-214</c:v>
                </c:pt>
                <c:pt idx="6">
                  <c:v>-213.5</c:v>
                </c:pt>
                <c:pt idx="7">
                  <c:v>-203</c:v>
                </c:pt>
                <c:pt idx="8">
                  <c:v>-151.5</c:v>
                </c:pt>
                <c:pt idx="9">
                  <c:v>-70.5</c:v>
                </c:pt>
                <c:pt idx="10">
                  <c:v>-0.5</c:v>
                </c:pt>
                <c:pt idx="11">
                  <c:v>0</c:v>
                </c:pt>
                <c:pt idx="12">
                  <c:v>56.5</c:v>
                </c:pt>
                <c:pt idx="13">
                  <c:v>1048.5</c:v>
                </c:pt>
                <c:pt idx="14">
                  <c:v>1924.5</c:v>
                </c:pt>
                <c:pt idx="15">
                  <c:v>3068</c:v>
                </c:pt>
                <c:pt idx="16">
                  <c:v>4570</c:v>
                </c:pt>
                <c:pt idx="17">
                  <c:v>4969</c:v>
                </c:pt>
                <c:pt idx="18">
                  <c:v>5624.5</c:v>
                </c:pt>
                <c:pt idx="19">
                  <c:v>8951</c:v>
                </c:pt>
                <c:pt idx="20">
                  <c:v>9651.5</c:v>
                </c:pt>
                <c:pt idx="21">
                  <c:v>10552</c:v>
                </c:pt>
                <c:pt idx="22">
                  <c:v>11590</c:v>
                </c:pt>
                <c:pt idx="23">
                  <c:v>16589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35E-4C8E-8297-6D7DB82E1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152368"/>
        <c:axId val="1"/>
      </c:scatterChart>
      <c:valAx>
        <c:axId val="847152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152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66BC4E4-10C4-B0E9-6C97-604C52E1E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41</v>
      </c>
    </row>
    <row r="2" spans="1:6" x14ac:dyDescent="0.2">
      <c r="A2" t="s">
        <v>23</v>
      </c>
      <c r="B2" t="s">
        <v>39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46">
        <v>53229.552199999998</v>
      </c>
      <c r="D7" s="32" t="s">
        <v>38</v>
      </c>
      <c r="E7" s="8">
        <v>56794.639576755057</v>
      </c>
    </row>
    <row r="8" spans="1:6" x14ac:dyDescent="0.2">
      <c r="A8" t="s">
        <v>3</v>
      </c>
      <c r="C8" s="46">
        <v>0.36988100000000002</v>
      </c>
      <c r="D8" s="29" t="s">
        <v>38</v>
      </c>
      <c r="E8" s="8">
        <v>0.31628894829064863</v>
      </c>
    </row>
    <row r="9" spans="1:6" x14ac:dyDescent="0.2">
      <c r="A9" s="24" t="s">
        <v>32</v>
      </c>
      <c r="B9" s="25">
        <v>23</v>
      </c>
      <c r="C9" s="22" t="str">
        <f>"F"&amp;B9</f>
        <v>F23</v>
      </c>
      <c r="D9" s="23" t="str">
        <f>"G"&amp;B9</f>
        <v>G23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7.7960707773269775E-4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1.82787021447612E-6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59365.539211146068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0.36988282787021448</v>
      </c>
      <c r="E16" s="14" t="s">
        <v>30</v>
      </c>
      <c r="F16" s="15">
        <f ca="1">NOW()+15018.5+$C$5/24</f>
        <v>60354.811983912034</v>
      </c>
    </row>
    <row r="17" spans="1:21" ht="13.5" thickBot="1" x14ac:dyDescent="0.25">
      <c r="A17" s="14" t="s">
        <v>27</v>
      </c>
      <c r="B17" s="10"/>
      <c r="C17" s="10">
        <f>COUNT(C21:C2191)</f>
        <v>24</v>
      </c>
      <c r="E17" s="14" t="s">
        <v>35</v>
      </c>
      <c r="F17" s="15">
        <f ca="1">ROUND(2*(F16-$C$7)/$C$8,0)/2+F15</f>
        <v>19264.5</v>
      </c>
    </row>
    <row r="18" spans="1:21" ht="14.25" thickTop="1" thickBot="1" x14ac:dyDescent="0.25">
      <c r="A18" s="16" t="s">
        <v>5</v>
      </c>
      <c r="B18" s="10"/>
      <c r="C18" s="19">
        <f ca="1">+C15</f>
        <v>59365.539211146068</v>
      </c>
      <c r="D18" s="20">
        <f ca="1">+C16</f>
        <v>0.36988282787021448</v>
      </c>
      <c r="E18" s="14" t="s">
        <v>36</v>
      </c>
      <c r="F18" s="23">
        <f ca="1">ROUND(2*(F16-$C$15)/$C$16,0)/2+F15</f>
        <v>2675.5</v>
      </c>
    </row>
    <row r="19" spans="1:21" ht="13.5" thickTop="1" x14ac:dyDescent="0.2">
      <c r="E19" s="14" t="s">
        <v>31</v>
      </c>
      <c r="F19" s="18">
        <f ca="1">+$C$15+$C$16*F18-15018.5-$C$5/24</f>
        <v>45337.056550446163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53</v>
      </c>
      <c r="I20" s="7" t="s">
        <v>54</v>
      </c>
      <c r="J20" s="7" t="s">
        <v>55</v>
      </c>
      <c r="K20" s="7" t="s">
        <v>56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33" t="s">
        <v>43</v>
      </c>
      <c r="B21" s="31" t="s">
        <v>42</v>
      </c>
      <c r="C21" s="30">
        <v>51358.696499999998</v>
      </c>
      <c r="D21" s="30">
        <v>8.0000000000000004E-4</v>
      </c>
      <c r="E21">
        <f t="shared" ref="E21:E43" si="0">+(C21-C$7)/C$8</f>
        <v>-5057.9935168337925</v>
      </c>
      <c r="F21">
        <f t="shared" ref="F21:F43" si="1">ROUND(2*E21,0)/2</f>
        <v>-5058</v>
      </c>
      <c r="G21">
        <f t="shared" ref="G21:G43" si="2">+C21-(C$7+F21*C$8)</f>
        <v>2.3979999969014898E-3</v>
      </c>
      <c r="K21">
        <f t="shared" ref="K21:K33" si="3">+G21</f>
        <v>2.3979999969014898E-3</v>
      </c>
      <c r="O21">
        <f t="shared" ref="O21:O43" ca="1" si="4">+C$11+C$12*$F21</f>
        <v>-8.4657604670875172E-3</v>
      </c>
      <c r="Q21" s="2">
        <f t="shared" ref="Q21:Q43" si="5">+C21-15018.5</f>
        <v>36340.196499999998</v>
      </c>
    </row>
    <row r="22" spans="1:21" x14ac:dyDescent="0.2">
      <c r="A22" s="33" t="s">
        <v>38</v>
      </c>
      <c r="B22" s="33"/>
      <c r="C22" s="33">
        <f>C$7</f>
        <v>53229.552199999998</v>
      </c>
      <c r="D22" s="33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K22">
        <f t="shared" si="3"/>
        <v>0</v>
      </c>
      <c r="O22">
        <f t="shared" ca="1" si="4"/>
        <v>7.7960707773269775E-4</v>
      </c>
      <c r="Q22" s="2">
        <f t="shared" si="5"/>
        <v>38211.052199999998</v>
      </c>
    </row>
    <row r="23" spans="1:21" x14ac:dyDescent="0.2">
      <c r="A23" s="33" t="s">
        <v>43</v>
      </c>
      <c r="B23" s="31" t="s">
        <v>44</v>
      </c>
      <c r="C23" s="30">
        <v>51364.7978</v>
      </c>
      <c r="D23" s="30">
        <v>8.9999999999999998E-4</v>
      </c>
      <c r="E23">
        <f t="shared" si="0"/>
        <v>-5041.4982115869643</v>
      </c>
      <c r="F23">
        <f t="shared" si="1"/>
        <v>-5041.5</v>
      </c>
      <c r="G23">
        <f t="shared" si="2"/>
        <v>6.6150000202469528E-4</v>
      </c>
      <c r="K23">
        <f t="shared" si="3"/>
        <v>6.6150000202469528E-4</v>
      </c>
      <c r="O23">
        <f t="shared" ca="1" si="4"/>
        <v>-8.4356006085486608E-3</v>
      </c>
      <c r="Q23" s="2">
        <f t="shared" si="5"/>
        <v>36346.2978</v>
      </c>
    </row>
    <row r="24" spans="1:21" x14ac:dyDescent="0.2">
      <c r="A24" s="33" t="s">
        <v>43</v>
      </c>
      <c r="B24" s="31" t="s">
        <v>42</v>
      </c>
      <c r="C24" s="30">
        <v>53121.546699999999</v>
      </c>
      <c r="D24" s="30">
        <v>5.0000000000000001E-4</v>
      </c>
      <c r="E24">
        <f t="shared" si="0"/>
        <v>-292.00067048591114</v>
      </c>
      <c r="F24">
        <f t="shared" si="1"/>
        <v>-292</v>
      </c>
      <c r="G24">
        <f t="shared" si="2"/>
        <v>-2.4799999664537609E-4</v>
      </c>
      <c r="K24">
        <f t="shared" si="3"/>
        <v>-2.4799999664537609E-4</v>
      </c>
      <c r="O24">
        <f t="shared" ca="1" si="4"/>
        <v>2.4586897510567069E-4</v>
      </c>
      <c r="Q24" s="2">
        <f t="shared" si="5"/>
        <v>38103.046699999999</v>
      </c>
    </row>
    <row r="25" spans="1:21" x14ac:dyDescent="0.2">
      <c r="A25" s="33" t="s">
        <v>43</v>
      </c>
      <c r="B25" s="31" t="s">
        <v>42</v>
      </c>
      <c r="C25" s="30">
        <v>53143.370300000002</v>
      </c>
      <c r="D25" s="30">
        <v>1.9E-3</v>
      </c>
      <c r="E25">
        <f t="shared" si="0"/>
        <v>-232.99899156754725</v>
      </c>
      <c r="F25">
        <f t="shared" si="1"/>
        <v>-233</v>
      </c>
      <c r="G25">
        <f t="shared" si="2"/>
        <v>3.730000025825575E-4</v>
      </c>
      <c r="K25">
        <f t="shared" si="3"/>
        <v>3.730000025825575E-4</v>
      </c>
      <c r="O25">
        <f t="shared" ca="1" si="4"/>
        <v>3.5371331775976177E-4</v>
      </c>
      <c r="Q25" s="2">
        <f t="shared" si="5"/>
        <v>38124.870300000002</v>
      </c>
    </row>
    <row r="26" spans="1:21" x14ac:dyDescent="0.2">
      <c r="A26" s="33" t="s">
        <v>43</v>
      </c>
      <c r="B26" s="31" t="s">
        <v>42</v>
      </c>
      <c r="C26" s="30">
        <v>53150.398099999999</v>
      </c>
      <c r="D26" s="30">
        <v>5.9999999999999995E-4</v>
      </c>
      <c r="E26">
        <f t="shared" si="0"/>
        <v>-213.99882664965148</v>
      </c>
      <c r="F26">
        <f t="shared" si="1"/>
        <v>-214</v>
      </c>
      <c r="G26">
        <f t="shared" si="2"/>
        <v>4.3400000140536577E-4</v>
      </c>
      <c r="K26">
        <f t="shared" si="3"/>
        <v>4.3400000140536577E-4</v>
      </c>
      <c r="O26">
        <f t="shared" ca="1" si="4"/>
        <v>3.8844285183480806E-4</v>
      </c>
      <c r="Q26" s="2">
        <f t="shared" si="5"/>
        <v>38131.898099999999</v>
      </c>
    </row>
    <row r="27" spans="1:21" x14ac:dyDescent="0.2">
      <c r="A27" s="33" t="s">
        <v>43</v>
      </c>
      <c r="B27" s="31" t="s">
        <v>44</v>
      </c>
      <c r="C27" s="30">
        <v>53150.5821</v>
      </c>
      <c r="D27" s="30">
        <v>1.5E-3</v>
      </c>
      <c r="E27">
        <f t="shared" si="0"/>
        <v>-213.50136935933079</v>
      </c>
      <c r="F27">
        <f t="shared" si="1"/>
        <v>-213.5</v>
      </c>
      <c r="G27">
        <f t="shared" si="2"/>
        <v>-5.0650000048335642E-4</v>
      </c>
      <c r="K27">
        <f t="shared" si="3"/>
        <v>-5.0650000048335642E-4</v>
      </c>
      <c r="O27">
        <f t="shared" ca="1" si="4"/>
        <v>3.8935678694204613E-4</v>
      </c>
      <c r="Q27" s="2">
        <f t="shared" si="5"/>
        <v>38132.0821</v>
      </c>
    </row>
    <row r="28" spans="1:21" x14ac:dyDescent="0.2">
      <c r="A28" s="33" t="s">
        <v>43</v>
      </c>
      <c r="B28" s="31" t="s">
        <v>42</v>
      </c>
      <c r="C28" s="30">
        <v>53154.466200000003</v>
      </c>
      <c r="D28" s="30">
        <v>5.0000000000000001E-4</v>
      </c>
      <c r="E28">
        <f t="shared" si="0"/>
        <v>-203.00042446082844</v>
      </c>
      <c r="F28">
        <f t="shared" si="1"/>
        <v>-203</v>
      </c>
      <c r="G28">
        <f t="shared" si="2"/>
        <v>-1.5699999494245276E-4</v>
      </c>
      <c r="K28">
        <f t="shared" si="3"/>
        <v>-1.5699999494245276E-4</v>
      </c>
      <c r="O28">
        <f t="shared" ca="1" si="4"/>
        <v>4.0854942419404536E-4</v>
      </c>
      <c r="Q28" s="2">
        <f t="shared" si="5"/>
        <v>38135.966200000003</v>
      </c>
    </row>
    <row r="29" spans="1:21" x14ac:dyDescent="0.2">
      <c r="A29" s="33" t="s">
        <v>43</v>
      </c>
      <c r="B29" s="31" t="s">
        <v>44</v>
      </c>
      <c r="C29" s="30">
        <v>53173.514999999999</v>
      </c>
      <c r="D29" s="30">
        <v>2.9999999999999997E-4</v>
      </c>
      <c r="E29">
        <f t="shared" si="0"/>
        <v>-151.50061776625142</v>
      </c>
      <c r="F29">
        <f t="shared" si="1"/>
        <v>-151.5</v>
      </c>
      <c r="G29">
        <f t="shared" si="2"/>
        <v>-2.2850000095786527E-4</v>
      </c>
      <c r="K29">
        <f t="shared" si="3"/>
        <v>-2.2850000095786527E-4</v>
      </c>
      <c r="O29">
        <f t="shared" ca="1" si="4"/>
        <v>5.0268474023956559E-4</v>
      </c>
      <c r="Q29" s="2">
        <f t="shared" si="5"/>
        <v>38155.014999999999</v>
      </c>
    </row>
    <row r="30" spans="1:21" x14ac:dyDescent="0.2">
      <c r="A30" s="33" t="s">
        <v>43</v>
      </c>
      <c r="B30" s="31" t="s">
        <v>44</v>
      </c>
      <c r="C30" s="30">
        <v>53203.474800000004</v>
      </c>
      <c r="D30" s="30">
        <v>5.0000000000000001E-4</v>
      </c>
      <c r="E30">
        <f t="shared" si="0"/>
        <v>-70.502134470261154</v>
      </c>
      <c r="F30">
        <f t="shared" si="1"/>
        <v>-70.5</v>
      </c>
      <c r="G30">
        <f t="shared" si="2"/>
        <v>-7.8949999442556873E-4</v>
      </c>
      <c r="K30">
        <f t="shared" si="3"/>
        <v>-7.8949999442556873E-4</v>
      </c>
      <c r="O30">
        <f t="shared" ca="1" si="4"/>
        <v>6.5074222761213134E-4</v>
      </c>
      <c r="Q30" s="2">
        <f t="shared" si="5"/>
        <v>38184.974800000004</v>
      </c>
    </row>
    <row r="31" spans="1:21" x14ac:dyDescent="0.2">
      <c r="A31" s="33" t="s">
        <v>43</v>
      </c>
      <c r="B31" s="31" t="s">
        <v>44</v>
      </c>
      <c r="C31" s="30">
        <v>53229.367100000003</v>
      </c>
      <c r="D31" s="30">
        <v>2.5000000000000001E-3</v>
      </c>
      <c r="E31">
        <f t="shared" si="0"/>
        <v>-0.50043121975755844</v>
      </c>
      <c r="F31">
        <f t="shared" si="1"/>
        <v>-0.5</v>
      </c>
      <c r="G31">
        <f t="shared" si="2"/>
        <v>-1.5949999215081334E-4</v>
      </c>
      <c r="K31">
        <f t="shared" si="3"/>
        <v>-1.5949999215081334E-4</v>
      </c>
      <c r="O31">
        <f t="shared" ca="1" si="4"/>
        <v>7.7869314262545973E-4</v>
      </c>
      <c r="Q31" s="2">
        <f t="shared" si="5"/>
        <v>38210.867100000003</v>
      </c>
    </row>
    <row r="32" spans="1:21" x14ac:dyDescent="0.2">
      <c r="A32" s="33" t="s">
        <v>43</v>
      </c>
      <c r="B32" s="31" t="s">
        <v>42</v>
      </c>
      <c r="C32" s="33">
        <v>53229.552199999998</v>
      </c>
      <c r="D32" s="33" t="s">
        <v>13</v>
      </c>
      <c r="E32">
        <f t="shared" si="0"/>
        <v>0</v>
      </c>
      <c r="F32">
        <f t="shared" si="1"/>
        <v>0</v>
      </c>
      <c r="G32">
        <f t="shared" si="2"/>
        <v>0</v>
      </c>
      <c r="K32">
        <f t="shared" si="3"/>
        <v>0</v>
      </c>
      <c r="O32">
        <f t="shared" ca="1" si="4"/>
        <v>7.7960707773269775E-4</v>
      </c>
      <c r="Q32" s="2">
        <f t="shared" si="5"/>
        <v>38211.052199999998</v>
      </c>
    </row>
    <row r="33" spans="1:17" x14ac:dyDescent="0.2">
      <c r="A33" s="33" t="s">
        <v>43</v>
      </c>
      <c r="B33" s="31" t="s">
        <v>44</v>
      </c>
      <c r="C33" s="30">
        <v>53250.4519</v>
      </c>
      <c r="D33" s="30">
        <v>8.0000000000000004E-4</v>
      </c>
      <c r="E33">
        <f t="shared" si="0"/>
        <v>56.503848535074134</v>
      </c>
      <c r="F33">
        <f t="shared" si="1"/>
        <v>56.5</v>
      </c>
      <c r="G33">
        <f t="shared" si="2"/>
        <v>1.4235000053304248E-3</v>
      </c>
      <c r="K33">
        <f t="shared" si="3"/>
        <v>1.4235000053304248E-3</v>
      </c>
      <c r="O33">
        <f t="shared" ca="1" si="4"/>
        <v>8.8288174485059859E-4</v>
      </c>
      <c r="Q33" s="2">
        <f t="shared" si="5"/>
        <v>38231.9519</v>
      </c>
    </row>
    <row r="34" spans="1:17" x14ac:dyDescent="0.2">
      <c r="A34" s="33" t="s">
        <v>45</v>
      </c>
      <c r="B34" s="34" t="s">
        <v>44</v>
      </c>
      <c r="C34" s="33">
        <v>53617.374100000001</v>
      </c>
      <c r="D34" s="33">
        <v>1.1000000000000001E-3</v>
      </c>
      <c r="E34">
        <f t="shared" si="0"/>
        <v>1048.5045190209896</v>
      </c>
      <c r="F34">
        <f t="shared" si="1"/>
        <v>1048.5</v>
      </c>
      <c r="G34">
        <f t="shared" si="2"/>
        <v>1.6715000019758008E-3</v>
      </c>
      <c r="J34">
        <f>+G34</f>
        <v>1.6715000019758008E-3</v>
      </c>
      <c r="O34">
        <f t="shared" ca="1" si="4"/>
        <v>2.6961289976109096E-3</v>
      </c>
      <c r="Q34" s="2">
        <f t="shared" si="5"/>
        <v>38598.874100000001</v>
      </c>
    </row>
    <row r="35" spans="1:17" x14ac:dyDescent="0.2">
      <c r="A35" s="35" t="s">
        <v>46</v>
      </c>
      <c r="B35" s="34" t="s">
        <v>44</v>
      </c>
      <c r="C35" s="33">
        <v>53941.392</v>
      </c>
      <c r="D35" s="33">
        <v>1E-3</v>
      </c>
      <c r="E35">
        <f t="shared" si="0"/>
        <v>1924.5103154798476</v>
      </c>
      <c r="F35">
        <f t="shared" si="1"/>
        <v>1924.5</v>
      </c>
      <c r="G35">
        <f t="shared" si="2"/>
        <v>3.8155000002007E-3</v>
      </c>
      <c r="K35">
        <f>+G35</f>
        <v>3.8155000002007E-3</v>
      </c>
      <c r="O35">
        <f t="shared" ca="1" si="4"/>
        <v>4.2973433054919906E-3</v>
      </c>
      <c r="Q35" s="2">
        <f t="shared" si="5"/>
        <v>38922.892</v>
      </c>
    </row>
    <row r="36" spans="1:17" x14ac:dyDescent="0.2">
      <c r="A36" s="36" t="s">
        <v>47</v>
      </c>
      <c r="B36" s="34" t="s">
        <v>42</v>
      </c>
      <c r="C36" s="47">
        <v>54364.349699999999</v>
      </c>
      <c r="D36" s="47"/>
      <c r="E36">
        <f t="shared" si="0"/>
        <v>3068.0070076592215</v>
      </c>
      <c r="F36">
        <f t="shared" si="1"/>
        <v>3068</v>
      </c>
      <c r="G36">
        <f t="shared" si="2"/>
        <v>2.5919999970938079E-3</v>
      </c>
      <c r="J36">
        <f>+G36</f>
        <v>2.5919999970938079E-3</v>
      </c>
      <c r="O36">
        <f t="shared" ca="1" si="4"/>
        <v>6.3875128957454341E-3</v>
      </c>
      <c r="Q36" s="2">
        <f t="shared" si="5"/>
        <v>39345.849699999999</v>
      </c>
    </row>
    <row r="37" spans="1:17" x14ac:dyDescent="0.2">
      <c r="A37" s="37" t="s">
        <v>48</v>
      </c>
      <c r="B37" s="34"/>
      <c r="C37" s="48">
        <v>54919.916352888395</v>
      </c>
      <c r="D37" s="33">
        <v>2.9999999999999997E-4</v>
      </c>
      <c r="E37">
        <f t="shared" si="0"/>
        <v>4570.0215823153831</v>
      </c>
      <c r="F37">
        <f t="shared" si="1"/>
        <v>4570</v>
      </c>
      <c r="G37">
        <f t="shared" si="2"/>
        <v>7.9828883972368203E-3</v>
      </c>
      <c r="K37">
        <f>+G37</f>
        <v>7.9828883972368203E-3</v>
      </c>
      <c r="O37">
        <f t="shared" ca="1" si="4"/>
        <v>9.1329739578885662E-3</v>
      </c>
      <c r="Q37" s="2">
        <f t="shared" si="5"/>
        <v>39901.416352888395</v>
      </c>
    </row>
    <row r="38" spans="1:17" x14ac:dyDescent="0.2">
      <c r="A38" s="35" t="s">
        <v>49</v>
      </c>
      <c r="B38" s="38" t="s">
        <v>42</v>
      </c>
      <c r="C38" s="49">
        <v>55067.498</v>
      </c>
      <c r="D38" s="49">
        <v>8.0000000000000004E-4</v>
      </c>
      <c r="E38">
        <f t="shared" si="0"/>
        <v>4969.0192251021308</v>
      </c>
      <c r="F38">
        <f t="shared" si="1"/>
        <v>4969</v>
      </c>
      <c r="G38">
        <f t="shared" si="2"/>
        <v>7.1109999989857897E-3</v>
      </c>
      <c r="K38">
        <f>+G38</f>
        <v>7.1109999989857897E-3</v>
      </c>
      <c r="O38">
        <f t="shared" ca="1" si="4"/>
        <v>9.8622941734645385E-3</v>
      </c>
      <c r="Q38" s="2">
        <f t="shared" si="5"/>
        <v>40048.998</v>
      </c>
    </row>
    <row r="39" spans="1:17" x14ac:dyDescent="0.2">
      <c r="A39" s="37" t="s">
        <v>50</v>
      </c>
      <c r="B39" s="34"/>
      <c r="C39" s="33">
        <v>55309.958200000001</v>
      </c>
      <c r="D39" s="33">
        <v>2.0000000000000001E-4</v>
      </c>
      <c r="E39">
        <f t="shared" si="0"/>
        <v>5624.5278886993456</v>
      </c>
      <c r="F39">
        <f t="shared" si="1"/>
        <v>5624.5</v>
      </c>
      <c r="G39">
        <f t="shared" si="2"/>
        <v>1.0315500003343914E-2</v>
      </c>
      <c r="K39">
        <f>+G39</f>
        <v>1.0315500003343914E-2</v>
      </c>
      <c r="O39">
        <f t="shared" ca="1" si="4"/>
        <v>1.1060463099053636E-2</v>
      </c>
      <c r="Q39" s="2">
        <f t="shared" si="5"/>
        <v>40291.458200000001</v>
      </c>
    </row>
    <row r="40" spans="1:17" x14ac:dyDescent="0.2">
      <c r="A40" s="30" t="s">
        <v>40</v>
      </c>
      <c r="B40" s="31" t="s">
        <v>42</v>
      </c>
      <c r="C40" s="33">
        <v>56540.371299999999</v>
      </c>
      <c r="D40" s="30">
        <v>5.0000000000000001E-3</v>
      </c>
      <c r="E40">
        <f t="shared" si="0"/>
        <v>8951.0385772721511</v>
      </c>
      <c r="F40">
        <f t="shared" si="1"/>
        <v>8951</v>
      </c>
      <c r="G40">
        <f t="shared" si="2"/>
        <v>1.4268999999330845E-2</v>
      </c>
      <c r="J40">
        <f>+G40</f>
        <v>1.4268999999330845E-2</v>
      </c>
      <c r="O40">
        <f t="shared" ca="1" si="4"/>
        <v>1.7140873367508448E-2</v>
      </c>
      <c r="Q40" s="2">
        <f t="shared" si="5"/>
        <v>41521.871299999999</v>
      </c>
    </row>
    <row r="41" spans="1:17" x14ac:dyDescent="0.2">
      <c r="A41" s="39" t="s">
        <v>51</v>
      </c>
      <c r="B41" s="40" t="s">
        <v>42</v>
      </c>
      <c r="C41" s="50">
        <v>56799.476600000002</v>
      </c>
      <c r="D41" s="50">
        <v>6.7000000000000002E-3</v>
      </c>
      <c r="E41">
        <f t="shared" si="0"/>
        <v>9651.5484709947341</v>
      </c>
      <c r="F41">
        <f t="shared" si="1"/>
        <v>9651.5</v>
      </c>
      <c r="G41">
        <f t="shared" si="2"/>
        <v>1.7928500004927628E-2</v>
      </c>
      <c r="J41">
        <f>+G41</f>
        <v>1.7928500004927628E-2</v>
      </c>
      <c r="O41">
        <f t="shared" ca="1" si="4"/>
        <v>1.842129645274897E-2</v>
      </c>
      <c r="Q41" s="2">
        <f t="shared" si="5"/>
        <v>41780.976600000002</v>
      </c>
    </row>
    <row r="42" spans="1:17" x14ac:dyDescent="0.2">
      <c r="A42" s="41" t="s">
        <v>52</v>
      </c>
      <c r="B42" s="42" t="s">
        <v>42</v>
      </c>
      <c r="C42" s="41">
        <v>57132.559099999999</v>
      </c>
      <c r="D42" s="41">
        <v>2.8E-3</v>
      </c>
      <c r="E42">
        <f t="shared" si="0"/>
        <v>10552.061068289531</v>
      </c>
      <c r="F42">
        <f t="shared" si="1"/>
        <v>10552</v>
      </c>
      <c r="G42">
        <f t="shared" si="2"/>
        <v>2.2587999999814201E-2</v>
      </c>
      <c r="K42">
        <f>+G42</f>
        <v>2.2587999999814201E-2</v>
      </c>
      <c r="O42">
        <f t="shared" ca="1" si="4"/>
        <v>2.0067293580884715E-2</v>
      </c>
      <c r="Q42" s="2">
        <f t="shared" si="5"/>
        <v>42114.059099999999</v>
      </c>
    </row>
    <row r="43" spans="1:17" x14ac:dyDescent="0.2">
      <c r="A43" s="41" t="s">
        <v>52</v>
      </c>
      <c r="B43" s="42" t="s">
        <v>42</v>
      </c>
      <c r="C43" s="41">
        <v>57516.500800000002</v>
      </c>
      <c r="D43" s="41">
        <v>6.0000000000000001E-3</v>
      </c>
      <c r="E43">
        <f t="shared" si="0"/>
        <v>11590.075186343725</v>
      </c>
      <c r="F43">
        <f t="shared" si="1"/>
        <v>11590</v>
      </c>
      <c r="G43">
        <f t="shared" si="2"/>
        <v>2.7810000006866176E-2</v>
      </c>
      <c r="K43">
        <f>+G43</f>
        <v>2.7810000006866176E-2</v>
      </c>
      <c r="O43">
        <f t="shared" ca="1" si="4"/>
        <v>2.1964622863510929E-2</v>
      </c>
      <c r="Q43" s="2">
        <f t="shared" si="5"/>
        <v>42498.000800000002</v>
      </c>
    </row>
    <row r="44" spans="1:17" x14ac:dyDescent="0.2">
      <c r="A44" s="43" t="s">
        <v>57</v>
      </c>
      <c r="B44" s="44" t="s">
        <v>42</v>
      </c>
      <c r="C44" s="45">
        <v>59365.540300000001</v>
      </c>
      <c r="D44" s="43">
        <v>2.2000000000000001E-3</v>
      </c>
      <c r="E44">
        <f t="shared" ref="E44" si="6">+(C44-C$7)/C$8</f>
        <v>16589.087030693659</v>
      </c>
      <c r="F44">
        <f t="shared" ref="F44" si="7">ROUND(2*E44,0)/2</f>
        <v>16589</v>
      </c>
      <c r="G44">
        <f t="shared" ref="G44" si="8">+C44-(C$7+F44*C$8)</f>
        <v>3.2190999998420011E-2</v>
      </c>
      <c r="K44">
        <f>+G44</f>
        <v>3.2190999998420011E-2</v>
      </c>
      <c r="O44">
        <f t="shared" ref="O44" ca="1" si="9">+C$11+C$12*$F44</f>
        <v>3.1102146065677051E-2</v>
      </c>
      <c r="Q44" s="2">
        <f t="shared" ref="Q44" si="10">+C44-15018.5</f>
        <v>44347.040300000001</v>
      </c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2024-02-14T06:29:15Z</dcterms:modified>
</cp:coreProperties>
</file>