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1BCE4A0-5042-49E7-8494-B0EDBF0529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C17" i="1"/>
  <c r="Q21" i="1"/>
  <c r="C11" i="1"/>
  <c r="C12" i="1"/>
  <c r="C16" i="1" l="1"/>
  <c r="D18" i="1" s="1"/>
  <c r="C15" i="1"/>
  <c r="O22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<sst xmlns="http://schemas.openxmlformats.org/spreadsheetml/2006/main" count="55" uniqueCount="51">
  <si>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</si>
  <si>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</si>
  <si>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</si>
  <si>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</si>
  <si>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</si>
  <si>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</si>
  <si>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</si>
  <si>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</si>
  <si>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</si>
  <si>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</si>
  <si>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</si>
  <si>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</si>
  <si>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</si>
  <si>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</si>
  <si>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</si>
  <si>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</si>
  <si>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</si>
  <si>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</si>
  <si>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</si>
  <si>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</si>
  <si>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</si>
  <si>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</si>
  <si>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</si>
  <si>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</si>
  <si>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</si>
  <si>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</si>
  <si>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</si>
  <si>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</si>
  <si>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</si>
  <si>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</si>
  <si>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</si>
  <si>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</si>
  <si>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</si>
  <si>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</si>
  <si>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</si>
  <si>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</si>
  <si>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</si>
  <si>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</si>
  <si>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</si>
  <si>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</si>
  <si>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</si>
  <si>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V1327 Her  </t>
  </si>
  <si>
    <t>2017K</t>
  </si>
  <si>
    <t>G2099-2443</t>
  </si>
  <si>
    <t xml:space="preserve">EW        </t>
  </si>
  <si>
    <t>pr_6</t>
  </si>
  <si>
    <t xml:space="preserve">        </t>
  </si>
  <si>
    <t>V1327 Her   / GSC 2099-2443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</si>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</sst>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V1327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1-4761-BB24-BDBEC835BD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91-4761-BB24-BDBEC835BD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91-4761-BB24-BDBEC835BD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-1.1551999996299855E-2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91-4761-BB24-BDBEC835BD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91-4761-BB24-BDBEC835BD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91-4761-BB24-BDBEC835BD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91-4761-BB24-BDBEC835BD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-1.1551999996299855E-2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91-4761-BB24-BDBEC835BD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91-4761-BB24-BDBEC83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67792"/>
        <c:axId val="1"/>
      </c:scatterChart>
      <c:valAx>
        <c:axId val="72246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67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1331BE-E09B-1D69-A49F-0BD6201E5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18.061499999999999</v>
      </c>
      <c r="L1" s="32">
        <v>28.01078</v>
      </c>
      <c r="M1" s="33">
        <v>52906.673999999999</v>
      </c>
      <c r="N1" s="33">
        <v>0.66006549999999997</v>
      </c>
      <c r="O1" s="31" t="s">
        <v>44</v>
      </c>
      <c r="P1" s="42">
        <v>12.74</v>
      </c>
      <c r="Q1" s="42">
        <v>13.15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52906.673999999999</v>
      </c>
      <c r="D4" s="27">
        <v>0.66006549999999997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52906.673999999999</v>
      </c>
      <c r="D7" s="28" t="s">
        <v>48</v>
      </c>
    </row>
    <row r="8" spans="1:19" x14ac:dyDescent="0.2">
      <c r="A8" t="s">
        <v>3</v>
      </c>
      <c r="C8" s="47">
        <f>N1</f>
        <v>0.66006549999999997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-1.6540664370417891E-6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57516.5599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0.66006384593356293</v>
      </c>
      <c r="E16" s="14" t="s">
        <v>30</v>
      </c>
      <c r="F16" s="35">
        <f ca="1">NOW()+15018.5+$C$5/24</f>
        <v>60354.824962962957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11285</v>
      </c>
    </row>
    <row r="18" spans="1:21" ht="14.25" thickTop="1" thickBot="1" x14ac:dyDescent="0.25">
      <c r="A18" s="16" t="s">
        <v>5</v>
      </c>
      <c r="B18" s="10"/>
      <c r="C18" s="19">
        <f ca="1">+C15</f>
        <v>57516.5599</v>
      </c>
      <c r="D18" s="20">
        <f ca="1">+C16</f>
        <v>0.66006384593356293</v>
      </c>
      <c r="E18" s="14" t="s">
        <v>36</v>
      </c>
      <c r="F18" s="23">
        <f ca="1">ROUND(2*(F16-$C$15)/$C$16,0)/2+F15</f>
        <v>4301</v>
      </c>
    </row>
    <row r="19" spans="1:21" ht="13.5" thickTop="1" x14ac:dyDescent="0.2">
      <c r="E19" s="14" t="s">
        <v>31</v>
      </c>
      <c r="F19" s="18">
        <f ca="1">+$C$15+$C$16*F18-15018.5-$C$5/24</f>
        <v>45337.390334693591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52906.673999999999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37888.173999999999</v>
      </c>
    </row>
    <row r="22" spans="1:21" x14ac:dyDescent="0.2">
      <c r="A22" s="44" t="s">
        <v>49</v>
      </c>
      <c r="B22" s="45" t="s">
        <v>50</v>
      </c>
      <c r="C22" s="46">
        <v>57516.5599</v>
      </c>
      <c r="D22" s="46">
        <v>1.4E-3</v>
      </c>
      <c r="E22">
        <f>+(C22-C$7)/C$8</f>
        <v>6983.9824987065695</v>
      </c>
      <c r="F22">
        <f>ROUND(2*E22,0)/2</f>
        <v>6984</v>
      </c>
      <c r="G22">
        <f>+C22-(C$7+F22*C$8)</f>
        <v>-1.1551999996299855E-2</v>
      </c>
      <c r="K22">
        <f>+G22</f>
        <v>-1.1551999996299855E-2</v>
      </c>
      <c r="O22">
        <f ca="1">+C$11+C$12*$F22</f>
        <v>-1.1551999996299855E-2</v>
      </c>
      <c r="Q22" s="2">
        <f>+C22-15018.5</f>
        <v>42498.0599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2024-02-14T06:47:56Z</dcterms:modified>
</cp:coreProperties>
</file>