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856F25-0AB7-4D36-87BE-04CADB8FB8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B76" i="2"/>
  <c r="G76" i="2"/>
  <c r="D76" i="2"/>
  <c r="C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D73" i="2"/>
  <c r="C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D57" i="2"/>
  <c r="C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D53" i="2"/>
  <c r="C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D49" i="2"/>
  <c r="C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D45" i="2"/>
  <c r="C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D41" i="2"/>
  <c r="C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D37" i="2"/>
  <c r="C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D33" i="2"/>
  <c r="C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D29" i="2"/>
  <c r="C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C9" i="1"/>
  <c r="E21" i="1"/>
  <c r="F21" i="1"/>
  <c r="G21" i="1"/>
  <c r="I21" i="1"/>
  <c r="D9" i="1"/>
  <c r="F16" i="1"/>
  <c r="C17" i="1"/>
  <c r="Q21" i="1"/>
  <c r="C11" i="1"/>
  <c r="C12" i="1"/>
  <c r="C16" i="1" l="1"/>
  <c r="D18" i="1" s="1"/>
  <c r="C15" i="1"/>
  <c r="F18" i="1" s="1"/>
  <c r="O22" i="1"/>
  <c r="O21" i="1"/>
  <c r="F17" i="1"/>
  <c r="F19" i="1" l="1"/>
  <c r="C18" i="1"/>
</calcChain>
</file>

<file path=xl/sharedStrings.xml><?xml version="1.0" encoding="utf-8"?>
<sst xmlns="http://schemas.openxmlformats.org/spreadsheetml/2006/main" count="424" uniqueCount="65">
  <si>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</si>
  <si>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</si>
  <si>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</si>
  <si>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</si>
  <si>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</si>
  <si>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</si>
  <si>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</si>
  <si>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</si>
  <si>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</si>
  <si>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</si>
  <si>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</si>
  <si>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</si>
  <si>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</si>
  <si>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</si>
  <si>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</si>
  <si>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</si>
  <si>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</si>
  <si>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</si>
  <si>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</si>
  <si>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</si>
  <si>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</si>
  <si>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</si>
  <si>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</si>
  <si>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</si>
  <si>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</si>
  <si>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</si>
  <si>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</si>
  <si>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</si>
  <si>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</si>
  <si>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</si>
  <si>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</si>
  <si>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</si>
  <si>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</si>
  <si>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</si>
  <si>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</si>
  <si>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</si>
  <si>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</si>
  <si>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</si>
  <si>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</si>
  <si>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</si>
  <si>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</si>
  <si>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</si>
  <si>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</si>
  <si>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</si>
  <si>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</si>
  <si>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</si>
  <si>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</si>
  <si>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</si>
  <si>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</si>
  <si>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</si>
  <si>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</si>
  <si>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</si>
  <si>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</si>
  <si>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</si>
  <si>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</si>
  <si>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</si>
  <si>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</si>
  <si>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V1351 Her</t>
  </si>
  <si>
    <t>G1578-0728</t>
  </si>
  <si>
    <t xml:space="preserve"> V1351 Her </t>
  </si>
  <si>
    <t>EA</t>
  </si>
  <si>
    <t>pr_6</t>
  </si>
  <si>
    <t xml:space="preserve">F2 </t>
  </si>
  <si>
    <t>V1351 Her / GSC 1578-0728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</si>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</sst>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6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20" fillId="0" borderId="0" xfId="42" applyFont="1" applyAlignment="1">
      <alignment horizontal="left"/>
    </xf>
    <xf numFmtId="0" fontId="20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V1351 Her - O-C Diagr.</a:t>
            </a:r>
          </a:p>
        </c:rich>
      </c:tx>
      <c:layout>
        <c:manualLayout>
          <c:xMode val="edge"/>
          <c:yMode val="edge"/>
          <c:x val="0.37593984962406013"/>
          <c:y val="3.2163742690058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4-414C-9464-572693CC69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4-414C-9464-572693CC69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4-414C-9464-572693CC69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-0.13832999999431195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4-414C-9464-572693CC69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4-414C-9464-572693CC69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4-414C-9464-572693CC69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E4-414C-9464-572693CC69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-0.13832999999431195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E4-414C-9464-572693CC69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E4-414C-9464-572693CC6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51200"/>
        <c:axId val="1"/>
      </c:scatterChart>
      <c:valAx>
        <c:axId val="30575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751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FDE810-FEB9-7E0D-E310-4F8BCC318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0" t="s">
        <v>57</v>
      </c>
      <c r="G1" s="30">
        <v>2010</v>
      </c>
      <c r="H1" s="51"/>
      <c r="I1" s="52" t="s">
        <v>58</v>
      </c>
      <c r="J1" s="53" t="s">
        <v>59</v>
      </c>
      <c r="K1" s="54">
        <v>18.351284</v>
      </c>
      <c r="L1" s="32">
        <v>18.55021</v>
      </c>
      <c r="M1" s="33">
        <v>51403.881999999998</v>
      </c>
      <c r="N1" s="33">
        <v>4.5961800000000004</v>
      </c>
      <c r="O1" s="31" t="s">
        <v>60</v>
      </c>
      <c r="P1" s="55">
        <v>10.6</v>
      </c>
      <c r="Q1" s="55">
        <v>10.92</v>
      </c>
      <c r="R1" s="56" t="s">
        <v>61</v>
      </c>
      <c r="S1" s="31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51403.881999999998</v>
      </c>
      <c r="D4" s="27">
        <v>4.5961800000000004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9">
        <v>51403.881999999998</v>
      </c>
      <c r="D7" s="28" t="s">
        <v>64</v>
      </c>
    </row>
    <row r="8" spans="1:19" x14ac:dyDescent="0.2">
      <c r="A8" t="s">
        <v>5</v>
      </c>
      <c r="C8" s="59">
        <v>4.5961800000000004</v>
      </c>
      <c r="D8" s="28" t="s">
        <v>64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-9.786345949367665E-5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57898.146058931736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4.5960821365405069</v>
      </c>
      <c r="E16" s="14" t="s">
        <v>32</v>
      </c>
      <c r="F16" s="35">
        <f ca="1">NOW()+15018.5+$C$5/24</f>
        <v>60354.827228819442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1948.5</v>
      </c>
    </row>
    <row r="18" spans="1:21" ht="14.25" thickTop="1" thickBot="1" x14ac:dyDescent="0.25">
      <c r="A18" s="16" t="s">
        <v>7</v>
      </c>
      <c r="B18" s="10"/>
      <c r="C18" s="19">
        <f ca="1">+C15</f>
        <v>57898.146058931736</v>
      </c>
      <c r="D18" s="20">
        <f ca="1">+C16</f>
        <v>4.5960821365405069</v>
      </c>
      <c r="E18" s="14" t="s">
        <v>38</v>
      </c>
      <c r="F18" s="23">
        <f ca="1">ROUND(2*(F16-$C$15)/$C$16,0)/2+F15</f>
        <v>535.5</v>
      </c>
    </row>
    <row r="19" spans="1:21" ht="13.5" thickTop="1" x14ac:dyDescent="0.2">
      <c r="E19" s="14" t="s">
        <v>33</v>
      </c>
      <c r="F19" s="18">
        <f ca="1">+$C$15+$C$16*F18-15018.5-$C$5/24</f>
        <v>45341.243876382512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C21" s="8">
        <v>51403.881999999998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36385.381999999998</v>
      </c>
    </row>
    <row r="22" spans="1:21" x14ac:dyDescent="0.2">
      <c r="A22" s="57" t="s">
        <v>0</v>
      </c>
      <c r="B22" s="58" t="s">
        <v>1</v>
      </c>
      <c r="C22" s="58">
        <v>57900.444100000001</v>
      </c>
      <c r="D22" s="58">
        <v>4.7000000000000002E-3</v>
      </c>
      <c r="E22">
        <f>+(C22-C$7)/C$8</f>
        <v>1413.4699032674966</v>
      </c>
      <c r="F22">
        <f>ROUND(2*E22,0)/2</f>
        <v>1413.5</v>
      </c>
      <c r="G22">
        <f>+C22-(C$7+F22*C$8)</f>
        <v>-0.13832999999431195</v>
      </c>
      <c r="K22">
        <f>+G22</f>
        <v>-0.13832999999431195</v>
      </c>
      <c r="O22">
        <f ca="1">+C$11+C$12*$F22</f>
        <v>-0.13832999999431195</v>
      </c>
      <c r="Q22" s="2">
        <f>+C22-15018.5</f>
        <v>42881.944100000001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313" r:id="rId1" display="http://vsolj.cetus-net.org/bulletin.html"/>
    <hyperlink ref="H64306" r:id="rId2" display="https://www.aavso.org/ejaavso"/>
    <hyperlink ref="AP457" r:id="rId3" display="http://cdsbib.u-strasbg.fr/cgi-bin/cdsbib?1990RMxAA..21..381G"/>
    <hyperlink ref="AP461" r:id="rId4" display="http://cdsbib.u-strasbg.fr/cgi-bin/cdsbib?1990RMxAA..21..381G"/>
    <hyperlink ref="AP460" r:id="rId5" display="http://cdsbib.u-strasbg.fr/cgi-bin/cdsbib?1990RMxAA..21..381G"/>
    <hyperlink ref="AP441" r:id="rId6" display="http://cdsbib.u-strasbg.fr/cgi-bin/cdsbib?1990RMxAA..21..381G"/>
    <hyperlink ref="I64313" r:id="rId7" display="http://vsolj.cetus-net.org/bulletin.html"/>
    <hyperlink ref="AQ597" r:id="rId8" display="http://cdsbib.u-strasbg.fr/cgi-bin/cdsbib?1990RMxAA..21..381G"/>
    <hyperlink ref="AQ55363" r:id="rId9" display="http://cdsbib.u-strasbg.fr/cgi-bin/cdsbib?1990RMxAA..21..381G"/>
    <hyperlink ref="AQ598" r:id="rId10" display="http://cdsbib.u-strasbg.fr/cgi-bin/cdsbib?1990RMxAA..21..381G"/>
    <hyperlink ref="H64310" r:id="rId11" display="https://www.aavso.org/ejaavso"/>
    <hyperlink ref="H1483" r:id="rId12" display="http://vsolj.cetus-net.org/bulletin.html"/>
    <hyperlink ref="AP2727" r:id="rId13" display="http://cdsbib.u-strasbg.fr/cgi-bin/cdsbib?1990RMxAA..21..381G"/>
    <hyperlink ref="AP2730" r:id="rId14" display="http://cdsbib.u-strasbg.fr/cgi-bin/cdsbib?1990RMxAA..21..381G"/>
    <hyperlink ref="AP2728" r:id="rId15" display="http://cdsbib.u-strasbg.fr/cgi-bin/cdsbib?1990RMxAA..21..381G"/>
    <hyperlink ref="AP2712" r:id="rId16" display="http://cdsbib.u-strasbg.fr/cgi-bin/cdsbib?1990RMxAA..21..381G"/>
    <hyperlink ref="I1483" r:id="rId17" display="http://vsolj.cetus-net.org/bulletin.html"/>
    <hyperlink ref="AQ2941" r:id="rId18" display="http://cdsbib.u-strasbg.fr/cgi-bin/cdsbib?1990RMxAA..21..381G"/>
    <hyperlink ref="AQ65178" r:id="rId19" display="http://cdsbib.u-strasbg.fr/cgi-bin/cdsbib?1990RMxAA..21..381G"/>
    <hyperlink ref="AQ294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2024-02-14T06:51:12Z</dcterms:modified>
</cp:coreProperties>
</file>