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A97A4C2-44FA-4DEC-8D21-34516CCA54E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/>
  <c r="G25" i="1"/>
  <c r="K25" i="1"/>
  <c r="Q25" i="1"/>
  <c r="E23" i="1"/>
  <c r="F23" i="1"/>
  <c r="G23" i="1"/>
  <c r="K23" i="1"/>
  <c r="E24" i="1"/>
  <c r="F24" i="1"/>
  <c r="G24" i="1"/>
  <c r="K24" i="1"/>
  <c r="Q23" i="1"/>
  <c r="Q24" i="1"/>
  <c r="D9" i="1"/>
  <c r="C9" i="1"/>
  <c r="F16" i="1"/>
  <c r="F17" i="1" s="1"/>
  <c r="C17" i="1"/>
  <c r="E22" i="1"/>
  <c r="F22" i="1"/>
  <c r="G22" i="1"/>
  <c r="K22" i="1"/>
  <c r="Q22" i="1"/>
  <c r="E21" i="1"/>
  <c r="F21" i="1"/>
  <c r="G21" i="1"/>
  <c r="I21" i="1"/>
  <c r="Q21" i="1"/>
  <c r="C12" i="1"/>
  <c r="C11" i="1"/>
  <c r="O25" i="1" l="1"/>
  <c r="O21" i="1"/>
  <c r="O24" i="1"/>
  <c r="O22" i="1"/>
  <c r="O23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<sst xmlns="http://schemas.openxmlformats.org/spreadsheetml/2006/main" count="60" uniqueCount="51">
  <si>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</si>
  <si>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</si>
  <si>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</si>
  <si>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</si>
  <si>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</si>
  <si>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</si>
  <si>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</si>
  <si>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</si>
  <si>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</si>
  <si>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</si>
  <si>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</si>
  <si>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</si>
  <si>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</si>
  <si>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</si>
  <si>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</si>
  <si>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</si>
  <si>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</si>
  <si>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</si>
  <si>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</si>
  <si>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</si>
  <si>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</si>
  <si>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</si>
  <si>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</si>
  <si>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</si>
  <si>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</si>
  <si>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</si>
  <si>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</si>
  <si>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</si>
  <si>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</si>
  <si>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</si>
  <si>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</si>
  <si>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</t>
  </si>
  <si>
    <t>IBVS 5945</t>
  </si>
  <si>
    <t>II</t>
  </si>
  <si>
    <t>IBVS 5570</t>
  </si>
  <si>
    <t>not avail.</t>
  </si>
  <si>
    <t>Her</t>
  </si>
  <si>
    <t>IBVS 6007</t>
  </si>
  <si>
    <t>I</t>
  </si>
  <si>
    <t>Add cycle</t>
  </si>
  <si>
    <t>Old Cycle</t>
  </si>
  <si>
    <t>IBVS 6230</t>
  </si>
  <si>
    <t>V1360 Her / GSC 1588-0632</t>
  </si>
  <si>
    <t>pg</t>
  </si>
  <si>
    <t>vis</t>
  </si>
  <si>
    <t>PE</t>
  </si>
  <si>
    <t>CCD</t>
  </si>
  <si>
    <t>s5</t>
  </si>
  <si>
    <t>s6</t>
  </si>
  <si>
    <t>s7</t>
  </si>
  <si>
    <t>NSVS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</si>
</sst>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3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7" applyFont="1" applyAlignment="1">
      <alignment horizontal="left" vertical="center" wrapText="1"/>
    </xf>
    <xf numFmtId="0" fontId="16" fillId="0" borderId="0" xfId="7" applyFont="1" applyAlignment="1">
      <alignment horizontal="center" vertical="center" wrapText="1"/>
    </xf>
    <xf numFmtId="0" fontId="16" fillId="0" borderId="0" xfId="7" applyFont="1" applyAlignment="1">
      <alignment horizontal="left" wrapText="1"/>
    </xf>
    <xf numFmtId="0" fontId="14" fillId="0" borderId="0" xfId="0" applyFont="1" applyAlignme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V1360 Her- O-C Diagr.</a:t>
            </a:r>
          </a:p>
        </c:rich>
      </c:tx>
      <c:layout>
        <c:manualLayout>
          <c:xMode val="edge"/>
          <c:yMode val="edge"/>
          <c:x val="0.34135336699046143"/>
          <c:y val="3.51905573206857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B6-48B2-9D4D-7939B96326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B6-48B2-9D4D-7939B96326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B6-48B2-9D4D-7939B96326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-8.8199999954667874E-3</c:v>
                </c:pt>
                <c:pt idx="2">
                  <c:v>-8.1400000053690746E-3</c:v>
                </c:pt>
                <c:pt idx="3">
                  <c:v>-8.4500000011757948E-3</c:v>
                </c:pt>
                <c:pt idx="4">
                  <c:v>-1.0800000003655441E-2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B6-48B2-9D4D-7939B96326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B6-48B2-9D4D-7939B96326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7B6-48B2-9D4D-7939B96326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6.0000000000000002E-5</c:v>
                  </c:pt>
                  <c:pt idx="3">
                    <c:v>2.9999999999999997E-4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7B6-48B2-9D4D-7939B96326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2803</c:v>
                </c:pt>
                <c:pt idx="2">
                  <c:v>2814</c:v>
                </c:pt>
                <c:pt idx="3">
                  <c:v>3177.5</c:v>
                </c:pt>
                <c:pt idx="4">
                  <c:v>3647.5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-4.3390515844492043E-5</c:v>
                </c:pt>
                <c:pt idx="1">
                  <c:v>-8.1520958635638574E-3</c:v>
                </c:pt>
                <c:pt idx="2">
                  <c:v>-8.18391739721527E-3</c:v>
                </c:pt>
                <c:pt idx="3">
                  <c:v>-9.235474441059717E-3</c:v>
                </c:pt>
                <c:pt idx="4">
                  <c:v>-1.0595121787983764E-2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7B6-48B2-9D4D-7939B963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47712"/>
        <c:axId val="1"/>
      </c:scatterChart>
      <c:valAx>
        <c:axId val="69134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8194160011"/>
              <c:y val="0.844574910592316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40388553656E-2"/>
              <c:y val="0.375366456385934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347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3300953861"/>
          <c:y val="0.92375374130865218"/>
          <c:w val="0.63458653203815452"/>
          <c:h val="5.8651133520590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1104900</xdr:colOff>
      <xdr:row>0</xdr:row>
      <xdr:rowOff>0</xdr:rowOff>
    </xdr:from>
    <xdr:to>
      <xdr:col>17</xdr:col>
      <xdr:colOff>581025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5609521-B93B-00D3-5596-30D8DDA32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32" t="s">
        <v>42</v>
      </c>
    </row>
    <row r="2" spans="1:6" x14ac:dyDescent="0.2">
      <c r="A2" t="s">
        <v>23</v>
      </c>
      <c r="B2" t="s">
        <v>31</v>
      </c>
      <c r="C2" s="2"/>
      <c r="D2" s="2" t="s">
        <v>36</v>
      </c>
    </row>
    <row r="3" spans="1:6" ht="13.5" thickBot="1" x14ac:dyDescent="0.25"/>
    <row r="4" spans="1:6" ht="14.25" thickTop="1" thickBot="1" x14ac:dyDescent="0.25">
      <c r="A4" s="4" t="s">
        <v>0</v>
      </c>
      <c r="C4" s="7" t="s">
        <v>35</v>
      </c>
      <c r="D4" s="8" t="s">
        <v>35</v>
      </c>
    </row>
    <row r="5" spans="1:6" ht="13.5" thickTop="1" x14ac:dyDescent="0.2">
      <c r="A5" s="10" t="s">
        <v>25</v>
      </c>
      <c r="B5" s="11"/>
      <c r="C5" s="12">
        <v>-9.5</v>
      </c>
      <c r="D5" s="11" t="s">
        <v>26</v>
      </c>
    </row>
    <row r="6" spans="1:6" x14ac:dyDescent="0.2">
      <c r="A6" s="4" t="s">
        <v>1</v>
      </c>
    </row>
    <row r="7" spans="1:6" x14ac:dyDescent="0.2">
      <c r="A7" t="s">
        <v>2</v>
      </c>
      <c r="C7">
        <v>51362.705000000002</v>
      </c>
      <c r="D7">
        <v>1.4192400000000001</v>
      </c>
    </row>
    <row r="8" spans="1:6" x14ac:dyDescent="0.2">
      <c r="A8" t="s">
        <v>3</v>
      </c>
      <c r="C8">
        <v>1.4192400000000001</v>
      </c>
    </row>
    <row r="9" spans="1:6" x14ac:dyDescent="0.2">
      <c r="A9" s="25" t="s">
        <v>30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2">
        <f ca="1">INTERCEPT(INDIRECT($D$9):G992,INDIRECT($C$9):F992)</f>
        <v>-4.3390515844492043E-5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SLOPE(INDIRECT($D$9):G992,INDIRECT($C$9):F992)</f>
        <v>-2.8928666955830766E-6</v>
      </c>
      <c r="D12" s="2"/>
      <c r="E12" s="11"/>
    </row>
    <row r="13" spans="1:6" x14ac:dyDescent="0.2">
      <c r="A13" s="11" t="s">
        <v>18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(C7+C11)+(C8+C12)*INT(MAX(F21:F3533))</f>
        <v>56538.662686324649</v>
      </c>
      <c r="E15" s="15" t="s">
        <v>39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1.4192371071333045</v>
      </c>
      <c r="E16" s="15" t="s">
        <v>27</v>
      </c>
      <c r="F16" s="16">
        <f ca="1">NOW()+15018.5+$C$5/24</f>
        <v>60354.828138773148</v>
      </c>
    </row>
    <row r="17" spans="1:18" ht="13.5" thickBot="1" x14ac:dyDescent="0.25">
      <c r="A17" s="15" t="s">
        <v>24</v>
      </c>
      <c r="B17" s="11"/>
      <c r="C17" s="11">
        <f>COUNT(C21:C2191)</f>
        <v>5</v>
      </c>
      <c r="E17" s="15" t="s">
        <v>40</v>
      </c>
      <c r="F17" s="16">
        <f ca="1">ROUND(2*(F16-$C$7)/$C$8,0)/2+F15</f>
        <v>6337</v>
      </c>
    </row>
    <row r="18" spans="1:18" ht="14.25" thickTop="1" thickBot="1" x14ac:dyDescent="0.25">
      <c r="A18" s="17" t="s">
        <v>5</v>
      </c>
      <c r="B18" s="11"/>
      <c r="C18" s="20">
        <f ca="1">+C15</f>
        <v>56538.662686324649</v>
      </c>
      <c r="D18" s="21">
        <f ca="1">+C16</f>
        <v>1.4192371071333045</v>
      </c>
      <c r="E18" s="15" t="s">
        <v>28</v>
      </c>
      <c r="F18" s="24">
        <f ca="1">ROUND(2*(F16-$C$15)/$C$16,0)/2+F15</f>
        <v>2690</v>
      </c>
    </row>
    <row r="19" spans="1:18" ht="13.5" thickTop="1" x14ac:dyDescent="0.2">
      <c r="E19" s="15" t="s">
        <v>29</v>
      </c>
      <c r="F19" s="19">
        <f ca="1">+$C$15+$C$16*F18-15018.5-$C$5/24</f>
        <v>45338.306337846574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43</v>
      </c>
      <c r="I20" s="6" t="s">
        <v>44</v>
      </c>
      <c r="J20" s="6" t="s">
        <v>45</v>
      </c>
      <c r="K20" s="6" t="s">
        <v>46</v>
      </c>
      <c r="L20" s="6" t="s">
        <v>47</v>
      </c>
      <c r="M20" s="6" t="s">
        <v>48</v>
      </c>
      <c r="N20" s="6" t="s">
        <v>49</v>
      </c>
      <c r="O20" s="6" t="s">
        <v>22</v>
      </c>
      <c r="P20" s="5" t="s">
        <v>21</v>
      </c>
      <c r="Q20" s="3" t="s">
        <v>14</v>
      </c>
    </row>
    <row r="21" spans="1:18" x14ac:dyDescent="0.2">
      <c r="A21" t="s">
        <v>34</v>
      </c>
      <c r="C21" s="9">
        <v>51362.705000000002</v>
      </c>
      <c r="D21" s="9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-4.3390515844492043E-5</v>
      </c>
      <c r="Q21" s="1">
        <f>+C21-15018.5</f>
        <v>36344.205000000002</v>
      </c>
      <c r="R21" t="s">
        <v>50</v>
      </c>
    </row>
    <row r="22" spans="1:18" x14ac:dyDescent="0.2">
      <c r="A22" s="27" t="s">
        <v>32</v>
      </c>
      <c r="B22" s="28" t="s">
        <v>33</v>
      </c>
      <c r="C22" s="27">
        <v>55340.825900000003</v>
      </c>
      <c r="D22" s="27">
        <v>2.9999999999999997E-4</v>
      </c>
      <c r="E22">
        <f>+(C22-C$7)/C$8</f>
        <v>2802.993785406275</v>
      </c>
      <c r="F22">
        <f>ROUND(2*E22,0)/2</f>
        <v>2803</v>
      </c>
      <c r="G22">
        <f>+C22-(C$7+F22*C$8)</f>
        <v>-8.8199999954667874E-3</v>
      </c>
      <c r="K22">
        <f>+G22</f>
        <v>-8.8199999954667874E-3</v>
      </c>
      <c r="O22">
        <f ca="1">+C$11+C$12*$F22</f>
        <v>-8.1520958635638574E-3</v>
      </c>
      <c r="Q22" s="1">
        <f>+C22-15018.5</f>
        <v>40322.325900000003</v>
      </c>
      <c r="R22" t="s">
        <v>46</v>
      </c>
    </row>
    <row r="23" spans="1:18" x14ac:dyDescent="0.2">
      <c r="A23" s="27" t="s">
        <v>37</v>
      </c>
      <c r="B23" s="28" t="s">
        <v>38</v>
      </c>
      <c r="C23" s="27">
        <v>55356.438219999996</v>
      </c>
      <c r="D23" s="27">
        <v>6.0000000000000002E-5</v>
      </c>
      <c r="E23">
        <f>+(C23-C$7)/C$8</f>
        <v>2813.9942645359447</v>
      </c>
      <c r="F23">
        <f>ROUND(2*E23,0)/2</f>
        <v>2814</v>
      </c>
      <c r="G23">
        <f>+C23-(C$7+F23*C$8)</f>
        <v>-8.1400000053690746E-3</v>
      </c>
      <c r="K23">
        <f>+G23</f>
        <v>-8.1400000053690746E-3</v>
      </c>
      <c r="O23">
        <f ca="1">+C$11+C$12*$F23</f>
        <v>-8.18391739721527E-3</v>
      </c>
      <c r="Q23" s="1">
        <f>+C23-15018.5</f>
        <v>40337.938219999996</v>
      </c>
      <c r="R23" t="s">
        <v>46</v>
      </c>
    </row>
    <row r="24" spans="1:18" x14ac:dyDescent="0.2">
      <c r="A24" s="27" t="s">
        <v>37</v>
      </c>
      <c r="B24" s="28" t="s">
        <v>33</v>
      </c>
      <c r="C24" s="27">
        <v>55872.33165</v>
      </c>
      <c r="D24" s="27">
        <v>2.9999999999999997E-4</v>
      </c>
      <c r="E24">
        <f>+(C24-C$7)/C$8</f>
        <v>3177.4940461091837</v>
      </c>
      <c r="F24">
        <f>ROUND(2*E24,0)/2</f>
        <v>3177.5</v>
      </c>
      <c r="G24">
        <f>+C24-(C$7+F24*C$8)</f>
        <v>-8.4500000011757948E-3</v>
      </c>
      <c r="K24">
        <f>+G24</f>
        <v>-8.4500000011757948E-3</v>
      </c>
      <c r="O24">
        <f ca="1">+C$11+C$12*$F24</f>
        <v>-9.235474441059717E-3</v>
      </c>
      <c r="Q24" s="1">
        <f>+C24-15018.5</f>
        <v>40853.83165</v>
      </c>
      <c r="R24" t="s">
        <v>46</v>
      </c>
    </row>
    <row r="25" spans="1:18" x14ac:dyDescent="0.2">
      <c r="A25" s="29" t="s">
        <v>41</v>
      </c>
      <c r="B25" s="30" t="s">
        <v>33</v>
      </c>
      <c r="C25" s="31">
        <v>56539.372100000001</v>
      </c>
      <c r="D25" s="31">
        <v>1E-4</v>
      </c>
      <c r="E25">
        <f>+(C25-C$7)/C$8</f>
        <v>3647.4923902933956</v>
      </c>
      <c r="F25">
        <f>ROUND(2*E25,0)/2</f>
        <v>3647.5</v>
      </c>
      <c r="G25">
        <f>+C25-(C$7+F25*C$8)</f>
        <v>-1.0800000003655441E-2</v>
      </c>
      <c r="K25">
        <f>+G25</f>
        <v>-1.0800000003655441E-2</v>
      </c>
      <c r="O25">
        <f ca="1">+C$11+C$12*$F25</f>
        <v>-1.0595121787983764E-2</v>
      </c>
      <c r="Q25" s="1">
        <f>+C25-15018.5</f>
        <v>41520.872100000001</v>
      </c>
      <c r="R25" t="s">
        <v>46</v>
      </c>
    </row>
    <row r="26" spans="1:18" x14ac:dyDescent="0.2">
      <c r="C26" s="9"/>
      <c r="D26" s="9"/>
      <c r="Q26" s="1"/>
    </row>
    <row r="27" spans="1:18" x14ac:dyDescent="0.2">
      <c r="C27" s="9"/>
      <c r="D27" s="9"/>
      <c r="Q27" s="1"/>
    </row>
    <row r="28" spans="1:18" x14ac:dyDescent="0.2">
      <c r="C28" s="9"/>
      <c r="D28" s="9"/>
      <c r="Q28" s="1"/>
    </row>
    <row r="29" spans="1:18" x14ac:dyDescent="0.2">
      <c r="C29" s="9"/>
      <c r="D29" s="9"/>
      <c r="Q29" s="1"/>
    </row>
    <row r="30" spans="1:18" x14ac:dyDescent="0.2">
      <c r="C30" s="9"/>
      <c r="D30" s="9"/>
      <c r="Q30" s="1"/>
    </row>
    <row r="31" spans="1:18" x14ac:dyDescent="0.2">
      <c r="C31" s="9"/>
      <c r="D31" s="9"/>
      <c r="Q31" s="1"/>
    </row>
    <row r="32" spans="1:18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2024-02-14T06:52:31Z</dcterms:modified>
</cp:coreProperties>
</file>