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1FE975-B74A-4263-890D-5F590D9773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8" i="1" l="1"/>
  <c r="E24" i="1"/>
  <c r="F24" i="1"/>
  <c r="G24" i="1"/>
  <c r="K24" i="1"/>
  <c r="E22" i="1"/>
  <c r="F22" i="1"/>
  <c r="G22" i="1"/>
  <c r="K22" i="1"/>
  <c r="E23" i="1"/>
  <c r="F23" i="1"/>
  <c r="G23" i="1"/>
  <c r="K23" i="1"/>
  <c r="D9" i="1"/>
  <c r="C9" i="1"/>
  <c r="E21" i="1"/>
  <c r="F21" i="1"/>
  <c r="G21" i="1"/>
  <c r="I21" i="1"/>
  <c r="Q22" i="1"/>
  <c r="Q23" i="1"/>
  <c r="Q24" i="1"/>
  <c r="Q25" i="1"/>
  <c r="D8" i="1"/>
  <c r="F16" i="1"/>
  <c r="F17" i="1" s="1"/>
  <c r="C17" i="1"/>
  <c r="Q21" i="1"/>
  <c r="E25" i="1"/>
  <c r="F25" i="1"/>
  <c r="G25" i="1"/>
  <c r="K25" i="1"/>
  <c r="C12" i="1"/>
  <c r="C11" i="1"/>
  <c r="O25" i="1" l="1"/>
  <c r="O23" i="1"/>
  <c r="O21" i="1"/>
  <c r="O24" i="1"/>
  <c r="C15" i="1"/>
  <c r="F18" i="1" s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<sst xmlns="http://schemas.openxmlformats.org/spreadsheetml/2006/main" count="61" uniqueCount="55">
  <si>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</si>
  <si>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</si>
  <si>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</si>
  <si>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</si>
  <si>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</si>
  <si>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</si>
  <si>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</si>
  <si>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</si>
  <si>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</si>
  <si>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</si>
  <si>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</si>
  <si>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</si>
  <si>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</si>
  <si>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</si>
  <si>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</si>
  <si>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</si>
  <si>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</si>
  <si>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</si>
  <si>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</si>
  <si>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</si>
  <si>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</si>
  <si>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</si>
  <si>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</si>
  <si>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</si>
  <si>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</si>
  <si>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</si>
  <si>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</si>
  <si>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</si>
  <si>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</si>
  <si>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</si>
  <si>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</si>
  <si>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</si>
  <si>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</si>
  <si>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</si>
  <si>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</si>
  <si>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</si>
  <si>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</si>
  <si>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</si>
  <si>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</si>
  <si>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</si>
  <si>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</si>
  <si>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V1401 Her  </t>
  </si>
  <si>
    <t>2017K</t>
  </si>
  <si>
    <t>G985.-0533</t>
  </si>
  <si>
    <t xml:space="preserve">EW        </t>
  </si>
  <si>
    <t>pr_6</t>
  </si>
  <si>
    <t xml:space="preserve">           </t>
  </si>
  <si>
    <t>V1401 Her   / GSC 985.-0533</t>
  </si>
  <si>
    <t>GCVS</t>
  </si>
  <si>
    <t>I</t>
  </si>
  <si>
    <t>OEJV 0179</t>
  </si>
  <si>
    <t>IBVS 5894</t>
  </si>
  <si>
    <t>II</t>
  </si>
  <si>
    <t>IBVS 5945</t>
  </si>
  <si>
    <t>IBVS 5992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</si>
</sst>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V1401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2-4B30-A516-105012D4B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A2-4B30-A516-105012D4B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A2-4B30-A516-105012D4B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1.4582500007236376E-2</c:v>
                </c:pt>
                <c:pt idx="2">
                  <c:v>8.9410000000498258E-3</c:v>
                </c:pt>
                <c:pt idx="3">
                  <c:v>7.8555000072810799E-3</c:v>
                </c:pt>
                <c:pt idx="4">
                  <c:v>4.1850000707199797E-4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A2-4B30-A516-105012D4B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A2-4B30-A516-105012D4B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A2-4B30-A516-105012D4B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A2-4B30-A516-105012D4B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1.6398383396053182E-2</c:v>
                </c:pt>
                <c:pt idx="1">
                  <c:v>1.2356766009015894E-2</c:v>
                </c:pt>
                <c:pt idx="2">
                  <c:v>1.0779714349987963E-2</c:v>
                </c:pt>
                <c:pt idx="3">
                  <c:v>8.7313820972027556E-3</c:v>
                </c:pt>
                <c:pt idx="4">
                  <c:v>-7.0362434567337873E-5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A2-4B30-A516-105012D4B9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2092.5</c:v>
                </c:pt>
                <c:pt idx="2">
                  <c:v>2909</c:v>
                </c:pt>
                <c:pt idx="3">
                  <c:v>3969.5</c:v>
                </c:pt>
                <c:pt idx="4">
                  <c:v>8526.5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A2-4B30-A516-105012D4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35304"/>
        <c:axId val="1"/>
      </c:scatterChart>
      <c:valAx>
        <c:axId val="54373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35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777C13-DF1A-196B-57A9-4407A1151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17.1203</v>
      </c>
      <c r="L1" s="32">
        <v>13.003169999999999</v>
      </c>
      <c r="M1" s="33">
        <v>54179.873</v>
      </c>
      <c r="N1" s="33">
        <v>0.38945099999999999</v>
      </c>
      <c r="O1" s="31" t="s">
        <v>44</v>
      </c>
      <c r="P1" s="42">
        <v>11.95</v>
      </c>
      <c r="Q1" s="42">
        <v>12.5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54179.873</v>
      </c>
      <c r="D4" s="27">
        <v>0.38945099999999999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54179.873</v>
      </c>
      <c r="D7" s="28" t="s">
        <v>48</v>
      </c>
    </row>
    <row r="8" spans="1:19" x14ac:dyDescent="0.2">
      <c r="A8" t="s">
        <v>3</v>
      </c>
      <c r="C8" s="49">
        <f>N1</f>
        <v>0.38945099999999999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1.6398383396053182E-2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-1.9314778432675212E-6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57500.332156603305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0.38944906852215672</v>
      </c>
      <c r="E16" s="14" t="s">
        <v>30</v>
      </c>
      <c r="F16" s="35">
        <f ca="1">NOW()+15018.5+$C$5/24</f>
        <v>60355.69844930555</v>
      </c>
    </row>
    <row r="17" spans="1:21" ht="13.5" thickBot="1" x14ac:dyDescent="0.25">
      <c r="A17" s="14" t="s">
        <v>27</v>
      </c>
      <c r="B17" s="10"/>
      <c r="C17" s="10">
        <f>COUNT(C21:C2190)</f>
        <v>5</v>
      </c>
      <c r="E17" s="14" t="s">
        <v>35</v>
      </c>
      <c r="F17" s="15">
        <f ca="1">ROUND(2*(F16-$C$7)/$C$8,0)/2+F15</f>
        <v>15859</v>
      </c>
    </row>
    <row r="18" spans="1:21" ht="14.25" thickTop="1" thickBot="1" x14ac:dyDescent="0.25">
      <c r="A18" s="16" t="s">
        <v>5</v>
      </c>
      <c r="B18" s="10"/>
      <c r="C18" s="19">
        <f ca="1">+C15</f>
        <v>57500.332156603305</v>
      </c>
      <c r="D18" s="20">
        <f ca="1">+C16</f>
        <v>0.38944906852215672</v>
      </c>
      <c r="E18" s="14" t="s">
        <v>36</v>
      </c>
      <c r="F18" s="23">
        <f ca="1">ROUND(2*(F16-$C$15)/$C$16,0)/2+F15</f>
        <v>7333</v>
      </c>
    </row>
    <row r="19" spans="1:21" ht="13.5" thickTop="1" x14ac:dyDescent="0.2">
      <c r="E19" s="14" t="s">
        <v>31</v>
      </c>
      <c r="F19" s="18">
        <f ca="1">+$C$15+$C$16*F18-15018.5-$C$5/24</f>
        <v>45338.058009409615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54179.873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1.6398383396053182E-2</v>
      </c>
      <c r="Q21" s="2">
        <f>+C21-15018.5</f>
        <v>39161.373</v>
      </c>
    </row>
    <row r="22" spans="1:21" x14ac:dyDescent="0.2">
      <c r="A22" s="47" t="s">
        <v>51</v>
      </c>
      <c r="B22" s="48" t="s">
        <v>52</v>
      </c>
      <c r="C22" s="47">
        <v>54994.813800000004</v>
      </c>
      <c r="D22" s="47">
        <v>6.9999999999999999E-4</v>
      </c>
      <c r="E22">
        <f>+(C22-C$7)/C$8</f>
        <v>2092.5374437349087</v>
      </c>
      <c r="F22">
        <f>ROUND(2*E22,0)/2</f>
        <v>2092.5</v>
      </c>
      <c r="G22">
        <f>+C22-(C$7+F22*C$8)</f>
        <v>1.4582500007236376E-2</v>
      </c>
      <c r="K22">
        <f>+G22</f>
        <v>1.4582500007236376E-2</v>
      </c>
      <c r="O22">
        <f ca="1">+C$11+C$12*$F22</f>
        <v>1.2356766009015894E-2</v>
      </c>
      <c r="Q22" s="2">
        <f>+C22-15018.5</f>
        <v>39976.313800000004</v>
      </c>
    </row>
    <row r="23" spans="1:21" x14ac:dyDescent="0.2">
      <c r="A23" s="47" t="s">
        <v>53</v>
      </c>
      <c r="B23" s="48" t="s">
        <v>49</v>
      </c>
      <c r="C23" s="47">
        <v>55312.794900000001</v>
      </c>
      <c r="D23" s="47">
        <v>4.0000000000000002E-4</v>
      </c>
      <c r="E23">
        <f>+(C23-C$7)/C$8</f>
        <v>2909.0229579587708</v>
      </c>
      <c r="F23">
        <f>ROUND(2*E23,0)/2</f>
        <v>2909</v>
      </c>
      <c r="G23">
        <f>+C23-(C$7+F23*C$8)</f>
        <v>8.9410000000498258E-3</v>
      </c>
      <c r="K23">
        <f>+G23</f>
        <v>8.9410000000498258E-3</v>
      </c>
      <c r="O23">
        <f ca="1">+C$11+C$12*$F23</f>
        <v>1.0779714349987963E-2</v>
      </c>
      <c r="Q23" s="2">
        <f>+C23-15018.5</f>
        <v>40294.294900000001</v>
      </c>
    </row>
    <row r="24" spans="1:21" x14ac:dyDescent="0.2">
      <c r="A24" s="47" t="s">
        <v>54</v>
      </c>
      <c r="B24" s="48" t="s">
        <v>52</v>
      </c>
      <c r="C24" s="47">
        <v>55725.806600000004</v>
      </c>
      <c r="D24" s="47">
        <v>5.0000000000000001E-4</v>
      </c>
      <c r="E24">
        <f>+(C24-C$7)/C$8</f>
        <v>3969.5201707018441</v>
      </c>
      <c r="F24">
        <f>ROUND(2*E24,0)/2</f>
        <v>3969.5</v>
      </c>
      <c r="G24">
        <f>+C24-(C$7+F24*C$8)</f>
        <v>7.8555000072810799E-3</v>
      </c>
      <c r="K24">
        <f>+G24</f>
        <v>7.8555000072810799E-3</v>
      </c>
      <c r="O24">
        <f ca="1">+C$11+C$12*$F24</f>
        <v>8.7313820972027556E-3</v>
      </c>
      <c r="Q24" s="2">
        <f>+C24-15018.5</f>
        <v>40707.306600000004</v>
      </c>
    </row>
    <row r="25" spans="1:21" x14ac:dyDescent="0.2">
      <c r="A25" s="44" t="s">
        <v>50</v>
      </c>
      <c r="B25" s="45" t="s">
        <v>49</v>
      </c>
      <c r="C25" s="46">
        <v>57500.527370000003</v>
      </c>
      <c r="D25" s="46">
        <v>2.9999999999999997E-4</v>
      </c>
      <c r="E25">
        <f>+(C25-C$7)/C$8</f>
        <v>8526.5010745896252</v>
      </c>
      <c r="F25">
        <f>ROUND(2*E25,0)/2</f>
        <v>8526.5</v>
      </c>
      <c r="G25">
        <f>+C25-(C$7+F25*C$8)</f>
        <v>4.1850000707199797E-4</v>
      </c>
      <c r="K25">
        <f>+G25</f>
        <v>4.1850000707199797E-4</v>
      </c>
      <c r="O25">
        <f ca="1">+C$11+C$12*$F25</f>
        <v>-7.0362434567337873E-5</v>
      </c>
      <c r="Q25" s="2">
        <f>+C25-15018.5</f>
        <v>42482.027370000003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2024-02-15T03:45:46Z</dcterms:modified>
</cp:coreProperties>
</file>