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D6A4DC2-41E0-4FBF-B5EC-29430E7A73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E15" i="1" s="1"/>
  <c r="C17" i="1"/>
  <c r="Q21" i="1"/>
  <c r="C11" i="1"/>
  <c r="C12" i="1"/>
  <c r="C16" i="1" l="1"/>
  <c r="D18" i="1" s="1"/>
  <c r="O23" i="1"/>
  <c r="S23" i="1" s="1"/>
  <c r="O22" i="1"/>
  <c r="S22" i="1" s="1"/>
  <c r="C15" i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<sst xmlns="http://schemas.openxmlformats.org/spreadsheetml/2006/main" count="56" uniqueCount="53">
  <si>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</si>
  <si>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</si>
  <si>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</si>
  <si>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</si>
  <si>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</si>
  <si>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</si>
  <si>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</si>
  <si>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</si>
  <si>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</si>
  <si>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</si>
  <si>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</si>
  <si>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</si>
  <si>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</si>
  <si>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</si>
  <si>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</si>
  <si>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</si>
  <si>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</si>
  <si>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</si>
  <si>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</si>
  <si>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</si>
  <si>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</si>
  <si>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</si>
  <si>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</si>
  <si>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</si>
  <si>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</si>
  <si>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</si>
  <si>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</si>
  <si>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</si>
  <si>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</si>
  <si>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</si>
  <si>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</si>
  <si>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</si>
  <si>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</si>
  <si>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</si>
  <si>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</si>
  <si>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</si>
  <si>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</si>
  <si>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</si>
  <si>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</si>
  <si>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</si>
  <si>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</si>
  <si>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</si>
  <si>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G0990-0480</t>
  </si>
  <si>
    <t>G0990-0480_Her.xls</t>
  </si>
  <si>
    <t>EC</t>
  </si>
  <si>
    <t>Her</t>
  </si>
  <si>
    <t>VSX</t>
  </si>
  <si>
    <t>IBVS 5945</t>
  </si>
  <si>
    <t>I</t>
  </si>
  <si>
    <t>IBVS 5992</t>
  </si>
  <si>
    <t>II</t>
  </si>
  <si>
    <t>V1403 Her / GSC 0990-0480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</si>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</sst>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V1403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943</c:v>
                </c:pt>
                <c:pt idx="2">
                  <c:v>2174.5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60-42FD-AB7E-613F9318C6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943</c:v>
                </c:pt>
                <c:pt idx="2">
                  <c:v>2174.5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5.5178000620799139E-3</c:v>
                </c:pt>
                <c:pt idx="2">
                  <c:v>7.0647531538270414E-4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60-42FD-AB7E-613F9318C6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943</c:v>
                </c:pt>
                <c:pt idx="2">
                  <c:v>2174.5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60-42FD-AB7E-613F9318C6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943</c:v>
                </c:pt>
                <c:pt idx="2">
                  <c:v>2174.5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60-42FD-AB7E-613F9318C6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943</c:v>
                </c:pt>
                <c:pt idx="2">
                  <c:v>2174.5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60-42FD-AB7E-613F9318C6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943</c:v>
                </c:pt>
                <c:pt idx="2">
                  <c:v>2174.5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60-42FD-AB7E-613F9318C6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943</c:v>
                </c:pt>
                <c:pt idx="2">
                  <c:v>2174.5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60-42FD-AB7E-613F9318C6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943</c:v>
                </c:pt>
                <c:pt idx="2">
                  <c:v>2174.5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9.2019894539885367E-3</c:v>
                </c:pt>
                <c:pt idx="1">
                  <c:v>5.5178000620799139E-3</c:v>
                </c:pt>
                <c:pt idx="2">
                  <c:v>7.0647531538270414E-4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60-42FD-AB7E-613F9318C6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943</c:v>
                </c:pt>
                <c:pt idx="2">
                  <c:v>2174.5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60-42FD-AB7E-613F9318C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173824"/>
        <c:axId val="1"/>
      </c:scatterChart>
      <c:valAx>
        <c:axId val="54317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173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BC6F9D-9B24-DF3B-FE4B-B62C6667C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54998.806400000001</v>
      </c>
      <c r="D7" s="30" t="s">
        <v>46</v>
      </c>
    </row>
    <row r="8" spans="1:7" x14ac:dyDescent="0.2">
      <c r="A8" t="s">
        <v>3</v>
      </c>
      <c r="C8" s="35">
        <v>0.33294186871679882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9.2019894539885367E-3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SLOPE(INDIRECT($G$11):G991,INDIRECT($F$11):F991)</f>
        <v>-3.9068816457143402E-6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60355.699639004626</v>
      </c>
    </row>
    <row r="15" spans="1:7" x14ac:dyDescent="0.2">
      <c r="A15" s="12" t="s">
        <v>17</v>
      </c>
      <c r="B15" s="10"/>
      <c r="C15" s="13">
        <f ca="1">(C7+C11)+(C8+C12)*INT(MAX(F21:F3532))</f>
        <v>55722.622731019073</v>
      </c>
      <c r="D15" s="14" t="s">
        <v>38</v>
      </c>
      <c r="E15" s="15">
        <f ca="1">ROUND(2*(E14-$C$7)/$C$8,0)/2+E13</f>
        <v>16090.5</v>
      </c>
    </row>
    <row r="16" spans="1:7" x14ac:dyDescent="0.2">
      <c r="A16" s="16" t="s">
        <v>4</v>
      </c>
      <c r="B16" s="10"/>
      <c r="C16" s="17">
        <f ca="1">+C8+C12</f>
        <v>0.33293796183515312</v>
      </c>
      <c r="D16" s="14" t="s">
        <v>39</v>
      </c>
      <c r="E16" s="24">
        <f ca="1">ROUND(2*(E14-$C$15)/$C$16,0)/2+E13</f>
        <v>13916.5</v>
      </c>
    </row>
    <row r="17" spans="1:19" ht="13.5" thickBot="1" x14ac:dyDescent="0.25">
      <c r="A17" s="14" t="s">
        <v>29</v>
      </c>
      <c r="B17" s="10"/>
      <c r="C17" s="10">
        <f>COUNT(C21:C2190)</f>
        <v>3</v>
      </c>
      <c r="D17" s="14" t="s">
        <v>33</v>
      </c>
      <c r="E17" s="18">
        <f ca="1">+$C$15+$C$16*E16-15018.5-$C$9/24</f>
        <v>45337.849710231319</v>
      </c>
    </row>
    <row r="18" spans="1:19" ht="14.25" thickTop="1" thickBot="1" x14ac:dyDescent="0.25">
      <c r="A18" s="16" t="s">
        <v>5</v>
      </c>
      <c r="B18" s="10"/>
      <c r="C18" s="19">
        <f ca="1">+C15</f>
        <v>55722.622731019073</v>
      </c>
      <c r="D18" s="20">
        <f ca="1">+C16</f>
        <v>0.33293796183515312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SQRT(SUM(S21:S49)/(COUNT(S21:S49)-1))</f>
        <v>6.5067891433223902E-3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54998.806400000001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9.2019894539885367E-3</v>
      </c>
      <c r="Q21" s="2">
        <f>+C21-15018.5</f>
        <v>39980.306400000001</v>
      </c>
      <c r="S21">
        <f ca="1">+(O21-G21)^2</f>
        <v>8.4676609911316249E-5</v>
      </c>
    </row>
    <row r="22" spans="1:19" x14ac:dyDescent="0.2">
      <c r="A22" s="33" t="s">
        <v>47</v>
      </c>
      <c r="B22" s="34" t="s">
        <v>48</v>
      </c>
      <c r="C22" s="33">
        <v>55312.776100000003</v>
      </c>
      <c r="D22" s="33">
        <v>1E-4</v>
      </c>
      <c r="E22">
        <f>+(C22-C$7)/C$8</f>
        <v>943.01657286324917</v>
      </c>
      <c r="F22">
        <f>ROUND(2*E22,0)/2</f>
        <v>943</v>
      </c>
      <c r="G22">
        <f>+C22-(C$7+F22*C$8)</f>
        <v>5.5178000620799139E-3</v>
      </c>
      <c r="I22">
        <f>+G22</f>
        <v>5.5178000620799139E-3</v>
      </c>
      <c r="O22">
        <f ca="1">+C$11+C$12*$F22</f>
        <v>5.5178000620799139E-3</v>
      </c>
      <c r="Q22" s="2">
        <f>+C22-15018.5</f>
        <v>40294.276100000003</v>
      </c>
      <c r="S22">
        <f ca="1">+(O22-G22)^2</f>
        <v>0</v>
      </c>
    </row>
    <row r="23" spans="1:19" x14ac:dyDescent="0.2">
      <c r="A23" s="33" t="s">
        <v>49</v>
      </c>
      <c r="B23" s="34" t="s">
        <v>50</v>
      </c>
      <c r="C23" s="33">
        <v>55722.789199999999</v>
      </c>
      <c r="D23" s="33">
        <v>2.9999999999999997E-4</v>
      </c>
      <c r="E23">
        <f>+(C23-C$7)/C$8</f>
        <v>2174.5021219179243</v>
      </c>
      <c r="F23">
        <f>ROUND(2*E23,0)/2</f>
        <v>2174.5</v>
      </c>
      <c r="G23">
        <f>+C23-(C$7+F23*C$8)</f>
        <v>7.0647531538270414E-4</v>
      </c>
      <c r="I23">
        <f>+G23</f>
        <v>7.0647531538270414E-4</v>
      </c>
      <c r="O23">
        <f ca="1">+C$11+C$12*$F23</f>
        <v>7.0647531538270414E-4</v>
      </c>
      <c r="Q23" s="2">
        <f>+C23-15018.5</f>
        <v>40704.289199999999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2024-02-15T03:47:28Z</dcterms:modified>
</cp:coreProperties>
</file>