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A5907A-D471-42DF-8BCB-A937D1DD06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3" i="1" s="1"/>
  <c r="Q22" i="1"/>
  <c r="Q23" i="1"/>
  <c r="C8" i="1"/>
  <c r="C7" i="1"/>
  <c r="E22" i="1"/>
  <c r="F22" i="1"/>
  <c r="E21" i="1"/>
  <c r="F21" i="1"/>
  <c r="Q21" i="1"/>
  <c r="E23" i="1"/>
  <c r="F23" i="1"/>
  <c r="G23" i="1"/>
  <c r="I23" i="1"/>
  <c r="G21" i="1"/>
  <c r="G22" i="1"/>
  <c r="I22" i="1"/>
  <c r="H21" i="1"/>
  <c r="C12" i="1"/>
  <c r="C16" i="1"/>
  <c r="D18" i="1"/>
  <c r="C11" i="1"/>
  <c r="O22" i="1"/>
  <c r="O21" i="1"/>
  <c r="O23" i="1"/>
  <c r="C15" i="1"/>
  <c r="C18" i="1"/>
  <c r="F14" i="1" l="1"/>
  <c r="F15" i="1" s="1"/>
</calcChain>
</file>

<file path=xl/sharedStrings.xml><?xml version="1.0" encoding="utf-8"?>
<sst xmlns="http://schemas.openxmlformats.org/spreadsheetml/2006/main" count="48" uniqueCount="43">
  <si>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</si>
  <si>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</si>
  <si>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</si>
  <si>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</si>
  <si>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</si>
  <si>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</si>
  <si>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</si>
  <si>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</si>
  <si>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</si>
  <si>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</si>
  <si>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</si>
  <si>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</si>
  <si>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</si>
  <si>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</si>
  <si>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</si>
  <si>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</si>
  <si>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</si>
  <si>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</si>
  <si>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</si>
  <si>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</si>
  <si>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</si>
  <si>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</si>
  <si>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</si>
  <si>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</si>
  <si>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</si>
  <si>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</si>
  <si>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</si>
  <si>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</si>
  <si>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</si>
  <si>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</si>
  <si>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</si>
  <si>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Bull.42</t>
  </si>
  <si>
    <t>B</t>
  </si>
  <si>
    <t>BBSAG</t>
  </si>
  <si>
    <t>AE Hya / ??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</si>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</sst>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" applyNumberFormat="0" applyFont="0" applyFill="0" applyAlignment="0" applyProtection="0"/>
  </cellStyleXfs>
  <cellXfs count="2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0A-4A72-842C-E2ACE1D261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-5.6849999964470044E-3</c:v>
                </c:pt>
                <c:pt idx="2">
                  <c:v>-1.1750000703614205E-4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0A-4A72-842C-E2ACE1D261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0A-4A72-842C-E2ACE1D261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0A-4A72-842C-E2ACE1D261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0A-4A72-842C-E2ACE1D261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0A-4A72-842C-E2ACE1D261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0A-4A72-842C-E2ACE1D261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44690</c:v>
                </c:pt>
                <c:pt idx="2">
                  <c:v>44695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-3.114518384635806E-7</c:v>
                </c:pt>
                <c:pt idx="1">
                  <c:v>-2.9009320124211003E-3</c:v>
                </c:pt>
                <c:pt idx="2">
                  <c:v>-2.9012565392235821E-3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0A-4A72-842C-E2ACE1D2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23272"/>
        <c:axId val="1"/>
      </c:scatterChart>
      <c:valAx>
        <c:axId val="59272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2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17</xdr:col>
      <xdr:colOff>533399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A8FB3A-1262-C408-421F-389F0981E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6" sqref="J3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26</v>
      </c>
    </row>
    <row r="4" spans="1:6">
      <c r="A4" s="8" t="s">
        <v>0</v>
      </c>
      <c r="C4" s="3">
        <v>26382.35</v>
      </c>
      <c r="D4" s="4">
        <v>0.39288650000000003</v>
      </c>
    </row>
    <row r="5" spans="1:6">
      <c r="A5" s="5" t="s">
        <v>41</v>
      </c>
      <c r="C5" s="21">
        <v>-9.5</v>
      </c>
    </row>
    <row r="6" spans="1:6">
      <c r="A6" s="8" t="s">
        <v>1</v>
      </c>
    </row>
    <row r="7" spans="1:6">
      <c r="A7" t="s">
        <v>2</v>
      </c>
      <c r="C7">
        <f>+C4</f>
        <v>26382.35</v>
      </c>
    </row>
    <row r="8" spans="1:6">
      <c r="A8" t="s">
        <v>3</v>
      </c>
      <c r="C8">
        <f>+D4</f>
        <v>0.39288650000000003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-3.114518384635806E-7</v>
      </c>
      <c r="D11" s="6"/>
      <c r="E11" s="14" t="s">
        <v>35</v>
      </c>
      <c r="F11" s="15">
        <v>1</v>
      </c>
    </row>
    <row r="12" spans="1:6">
      <c r="A12" t="s">
        <v>17</v>
      </c>
      <c r="C12">
        <f>SLOPE(G21:G993,$F21:$F993)</f>
        <v>-6.4905360496366899E-8</v>
      </c>
      <c r="D12" s="6"/>
      <c r="E12" s="14" t="s">
        <v>36</v>
      </c>
      <c r="F12" s="16">
        <f ca="1">NOW()+15018.5+$C$5/24</f>
        <v>60355.714844791662</v>
      </c>
    </row>
    <row r="13" spans="1:6">
      <c r="A13" t="s">
        <v>20</v>
      </c>
      <c r="C13" s="6" t="s">
        <v>14</v>
      </c>
      <c r="D13" s="6"/>
      <c r="E13" s="14" t="s">
        <v>37</v>
      </c>
      <c r="F13" s="17">
        <f ca="1">ROUND(2*(F12-$C$7)/$C$8,0)/2+F11</f>
        <v>86472</v>
      </c>
    </row>
    <row r="14" spans="1:6">
      <c r="A14" t="s">
        <v>25</v>
      </c>
      <c r="E14" s="14" t="s">
        <v>38</v>
      </c>
      <c r="F14" s="18">
        <f ca="1">ROUND(2*(F12-$C$15)/$C$16,0)/2+F11</f>
        <v>41777</v>
      </c>
    </row>
    <row r="15" spans="1:6">
      <c r="A15" s="5" t="s">
        <v>18</v>
      </c>
      <c r="C15" s="12">
        <f>(C7+C11)+(C8+C12)*INT(MAX(F21:F3533))</f>
        <v>43942.409216243461</v>
      </c>
      <c r="D15" s="11">
        <v>43942.411999999997</v>
      </c>
      <c r="E15" s="14" t="s">
        <v>39</v>
      </c>
      <c r="F15" s="19">
        <f ca="1">+$C$15+$C$16*F14-15018.5-$C$5/24</f>
        <v>45337.921648525553</v>
      </c>
    </row>
    <row r="16" spans="1:6">
      <c r="A16" s="8" t="s">
        <v>4</v>
      </c>
      <c r="C16" s="13">
        <f>+C8+C12</f>
        <v>0.39288643509463955</v>
      </c>
      <c r="F16" s="20" t="s">
        <v>40</v>
      </c>
    </row>
    <row r="17" spans="1:30" ht="13.5" thickBot="1"/>
    <row r="18" spans="1:30">
      <c r="A18" s="8" t="s">
        <v>5</v>
      </c>
      <c r="C18" s="3">
        <f>+C15</f>
        <v>43942.409216243461</v>
      </c>
      <c r="D18" s="4">
        <f>+C16</f>
        <v>0.39288643509463955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42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>
        <v>26382.35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-3.114518384635806E-7</v>
      </c>
      <c r="Q21" s="2">
        <f>+C21-15018.5</f>
        <v>11363.849999999999</v>
      </c>
    </row>
    <row r="22" spans="1:30">
      <c r="A22" t="s">
        <v>31</v>
      </c>
      <c r="C22" s="11">
        <v>43940.442000000003</v>
      </c>
      <c r="D22" s="6"/>
      <c r="E22">
        <f>+(C22-C$7)/C$8</f>
        <v>44689.985530172205</v>
      </c>
      <c r="F22">
        <f>ROUND(2*E22,0)/2</f>
        <v>44690</v>
      </c>
      <c r="G22">
        <f>+C22-(C$7+F22*C$8)</f>
        <v>-5.6849999964470044E-3</v>
      </c>
      <c r="I22">
        <f>+G22</f>
        <v>-5.6849999964470044E-3</v>
      </c>
      <c r="O22">
        <f>+C$11+C$12*$F22</f>
        <v>-2.9009320124211003E-3</v>
      </c>
      <c r="Q22" s="2">
        <f>+C22-15018.5</f>
        <v>28921.942000000003</v>
      </c>
      <c r="AA22">
        <v>13</v>
      </c>
      <c r="AB22" t="s">
        <v>30</v>
      </c>
      <c r="AD22" t="s">
        <v>32</v>
      </c>
    </row>
    <row r="23" spans="1:30">
      <c r="A23" t="s">
        <v>31</v>
      </c>
      <c r="C23" s="11">
        <v>43942.411999999997</v>
      </c>
      <c r="D23" s="6"/>
      <c r="E23">
        <f>+(C23-C$7)/C$8</f>
        <v>44694.999700931432</v>
      </c>
      <c r="F23">
        <f>ROUND(2*E23,0)/2</f>
        <v>44695</v>
      </c>
      <c r="G23">
        <f>+C23-(C$7+F23*C$8)</f>
        <v>-1.1750000703614205E-4</v>
      </c>
      <c r="I23">
        <f>+G23</f>
        <v>-1.1750000703614205E-4</v>
      </c>
      <c r="O23">
        <f>+C$11+C$12*$F23</f>
        <v>-2.9012565392235821E-3</v>
      </c>
      <c r="Q23" s="2">
        <f>+C23-15018.5</f>
        <v>28923.911999999997</v>
      </c>
      <c r="AA23">
        <v>11</v>
      </c>
      <c r="AB23" t="s">
        <v>30</v>
      </c>
      <c r="AD23" t="s">
        <v>32</v>
      </c>
    </row>
    <row r="24" spans="1:30">
      <c r="D24" s="6"/>
      <c r="Q24" s="2"/>
    </row>
    <row r="25" spans="1:30">
      <c r="D25" s="6"/>
      <c r="Q25" s="2"/>
    </row>
    <row r="26" spans="1:30">
      <c r="D26" s="6"/>
      <c r="Q26" s="2"/>
    </row>
    <row r="27" spans="1:30">
      <c r="D27" s="6"/>
      <c r="Q27" s="2"/>
    </row>
    <row r="28" spans="1:30">
      <c r="D28" s="6"/>
    </row>
    <row r="29" spans="1:30">
      <c r="D29" s="6"/>
    </row>
    <row r="30" spans="1:30">
      <c r="D30" s="6"/>
    </row>
    <row r="31" spans="1:30">
      <c r="D31" s="6"/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2024-02-15T04:09:22Z</dcterms:modified>
</cp:coreProperties>
</file>