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C9869B9-7777-46F1-8E64-ABCC1341E7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O21" i="1" l="1"/>
  <c r="C15" i="1"/>
  <c r="F18" i="1" s="1"/>
  <c r="O22" i="1"/>
  <c r="C16" i="1"/>
  <c r="D18" i="1" s="1"/>
  <c r="C18" i="1" l="1"/>
  <c r="F19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<sst xmlns="http://schemas.openxmlformats.org/spreadsheetml/2006/main" count="54" uniqueCount="49">
  <si>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</si>
  <si>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</si>
  <si>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</si>
  <si>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</si>
  <si>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</si>
  <si>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</si>
  <si>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</si>
  <si>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</si>
  <si>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</si>
  <si>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</si>
  <si>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</si>
  <si>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</si>
  <si>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</si>
  <si>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</si>
  <si>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</si>
  <si>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</si>
  <si>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</si>
  <si>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</si>
  <si>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</si>
  <si>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</si>
  <si>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</si>
  <si>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</si>
  <si>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</si>
  <si>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</si>
  <si>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</si>
  <si>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</si>
  <si>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</si>
  <si>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</si>
  <si>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</si>
  <si>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</si>
  <si>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</si>
  <si>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</si>
  <si>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</si>
  <si>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</si>
  <si>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</si>
  <si>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</si>
  <si>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</si>
  <si>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</si>
  <si>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</si>
  <si>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</si>
  <si>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</si>
  <si>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CH Hya</t>
  </si>
  <si>
    <t>G6696-0718</t>
  </si>
  <si>
    <t>EW</t>
  </si>
  <si>
    <t>Malkov</t>
  </si>
  <si>
    <t>CH Hya / GSC 6696-0718</t>
  </si>
  <si>
    <t>OEJV 0211</t>
  </si>
  <si>
    <t>II</t>
  </si>
  <si>
    <t>as of 2021-06-08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</si>
</sst>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/>
    <xf numFmtId="0" fontId="1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172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CH Hya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8-4EB5-AEE7-FDD4F74C20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58-4EB5-AEE7-FDD4F74C20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58-4EB5-AEE7-FDD4F74C20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-5.725000002712477E-3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58-4EB5-AEE7-FDD4F74C20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58-4EB5-AEE7-FDD4F74C20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58-4EB5-AEE7-FDD4F74C20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58-4EB5-AEE7-FDD4F74C20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-5.725000002712477E-3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58-4EB5-AEE7-FDD4F74C207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42427.5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58-4EB5-AEE7-FDD4F74C2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67432"/>
        <c:axId val="1"/>
      </c:scatterChart>
      <c:valAx>
        <c:axId val="59996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6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E34FDCF-81FE-CC5A-A92B-E681E9B69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36" t="s">
        <v>41</v>
      </c>
      <c r="G1" s="30">
        <v>0</v>
      </c>
      <c r="H1" s="31"/>
      <c r="I1" s="37" t="s">
        <v>42</v>
      </c>
      <c r="J1" s="36" t="s">
        <v>41</v>
      </c>
      <c r="K1" s="38">
        <v>12.440630000000001</v>
      </c>
      <c r="L1" s="39">
        <v>-29.154399999999999</v>
      </c>
      <c r="M1" s="40">
        <v>43190.563999999998</v>
      </c>
      <c r="N1" s="40">
        <v>0.34654600000000002</v>
      </c>
      <c r="O1" s="32" t="s">
        <v>43</v>
      </c>
      <c r="P1" s="41">
        <v>14.5</v>
      </c>
    </row>
    <row r="2" spans="1:16" x14ac:dyDescent="0.2">
      <c r="A2" t="s">
        <v>23</v>
      </c>
      <c r="B2" t="s">
        <v>43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43190.563999999998</v>
      </c>
      <c r="D4" s="28">
        <v>0.34654600000000002</v>
      </c>
      <c r="E4" s="35" t="s">
        <v>48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3">
        <v>43190.563999999998</v>
      </c>
      <c r="D7" s="42" t="s">
        <v>44</v>
      </c>
    </row>
    <row r="8" spans="1:16" x14ac:dyDescent="0.2">
      <c r="A8" t="s">
        <v>3</v>
      </c>
      <c r="C8" s="43">
        <v>0.34654600000000002</v>
      </c>
      <c r="D8" s="42" t="s">
        <v>44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-1.3493606747304171E-7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57893.465417067462</v>
      </c>
      <c r="E15" s="14" t="s">
        <v>34</v>
      </c>
      <c r="F15" s="33">
        <v>1</v>
      </c>
    </row>
    <row r="16" spans="1:16" x14ac:dyDescent="0.2">
      <c r="A16" s="16" t="s">
        <v>4</v>
      </c>
      <c r="B16" s="10"/>
      <c r="C16" s="17">
        <f ca="1">+C8+C12</f>
        <v>0.34654586506393253</v>
      </c>
      <c r="E16" s="14" t="s">
        <v>30</v>
      </c>
      <c r="F16" s="34">
        <f ca="1">NOW()+15018.5+$C$5/24</f>
        <v>60355.728319675924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49533</v>
      </c>
    </row>
    <row r="18" spans="1:21" ht="14.25" thickTop="1" thickBot="1" x14ac:dyDescent="0.25">
      <c r="A18" s="16" t="s">
        <v>5</v>
      </c>
      <c r="B18" s="10"/>
      <c r="C18" s="19">
        <f ca="1">+C15</f>
        <v>57893.465417067462</v>
      </c>
      <c r="D18" s="20">
        <f ca="1">+C16</f>
        <v>0.34654586506393253</v>
      </c>
      <c r="E18" s="14" t="s">
        <v>36</v>
      </c>
      <c r="F18" s="23">
        <f ca="1">ROUND(2*(F16-$C$15)/$C$16,0)/2+F15</f>
        <v>7106</v>
      </c>
    </row>
    <row r="19" spans="1:21" ht="13.5" thickTop="1" x14ac:dyDescent="0.2">
      <c r="E19" s="14" t="s">
        <v>31</v>
      </c>
      <c r="F19" s="18">
        <f ca="1">+$C$15+$C$16*F18-15018.5-$C$5/24</f>
        <v>45337.916167545103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44</v>
      </c>
      <c r="C21" s="8">
        <v>43190.563999999998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28172.063999999998</v>
      </c>
    </row>
    <row r="22" spans="1:21" x14ac:dyDescent="0.2">
      <c r="A22" t="s">
        <v>46</v>
      </c>
      <c r="B22" t="s">
        <v>47</v>
      </c>
      <c r="C22" s="8">
        <v>57893.63869</v>
      </c>
      <c r="D22" s="8">
        <v>2.9999999999999997E-4</v>
      </c>
      <c r="E22">
        <f>+(C22-C$7)/C$8</f>
        <v>42427.483479826631</v>
      </c>
      <c r="F22">
        <f>ROUND(2*E22,0)/2</f>
        <v>42427.5</v>
      </c>
      <c r="G22">
        <f>+C22-(C$7+F22*C$8)</f>
        <v>-5.725000002712477E-3</v>
      </c>
      <c r="K22">
        <f>+G22</f>
        <v>-5.725000002712477E-3</v>
      </c>
      <c r="O22">
        <f ca="1">+C$11+C$12*$F22</f>
        <v>-5.725000002712477E-3</v>
      </c>
      <c r="Q22" s="2">
        <f>+C22-15018.5</f>
        <v>42875.13869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2024-02-15T04:28:46Z</dcterms:modified>
</cp:coreProperties>
</file>