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B2C8BA93-93F1-4F7F-A2F9-D225E0453892}" xr6:coauthVersionLast="47" xr6:coauthVersionMax="47" xr10:uidLastSave="{00000000-0000-0000-0000-000000000000}"/>
  <bookViews>
    <workbookView xWindow="14205" yWindow="1470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3" i="1" l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<sst xmlns="http://schemas.openxmlformats.org/spreadsheetml/2006/main" count="58" uniqueCount="54">
  <si>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</si>
  <si>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</si>
  <si>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</si>
  <si>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</si>
  <si>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</si>
  <si>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</si>
  <si>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</si>
  <si>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</si>
  <si>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</si>
  <si>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</si>
  <si>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</si>
  <si>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</si>
  <si>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</si>
  <si>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</si>
  <si>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</si>
  <si>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</si>
  <si>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</si>
  <si>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</si>
  <si>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</si>
  <si>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</si>
  <si>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</si>
  <si>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</si>
  <si>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</si>
  <si>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</si>
  <si>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</si>
  <si>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</si>
  <si>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</si>
  <si>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</si>
  <si>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</si>
  <si>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</si>
  <si>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</si>
  <si>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</si>
  <si>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</si>
  <si>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</si>
  <si>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</si>
  <si>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</si>
  <si>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</si>
  <si>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</si>
  <si>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</si>
  <si>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</si>
  <si>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</si>
  <si>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</si>
  <si>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</si>
  <si>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</si>
  <si>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</si>
  <si>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EW</t>
  </si>
  <si>
    <t>VSX</t>
  </si>
  <si>
    <t>13.84 (0.40)</t>
  </si>
  <si>
    <t>Mag CV</t>
  </si>
  <si>
    <t>BAV102 Feb 2025</t>
  </si>
  <si>
    <t>II</t>
  </si>
  <si>
    <t>I</t>
  </si>
  <si>
    <t>SSS J105107.5-251553 Hya</t>
  </si>
  <si>
    <t>VSX : Detail for SSS_J105107.5-251553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</si>
</sst>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8" applyNumberFormat="1" applyFont="1" applyFill="1" applyBorder="1" applyAlignment="1">
      <alignment horizontal="left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SSS J105107.5-251553 Hya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229573.5</c:v>
                </c:pt>
                <c:pt idx="2">
                  <c:v>229574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229573.5</c:v>
                </c:pt>
                <c:pt idx="2">
                  <c:v>229574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229573.5</c:v>
                </c:pt>
                <c:pt idx="2">
                  <c:v>229574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229573.5</c:v>
                </c:pt>
                <c:pt idx="2">
                  <c:v>229574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3.5095500003080815E-2</c:v>
                </c:pt>
                <c:pt idx="2">
                  <c:v>3.5322000003361609E-2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229573.5</c:v>
                </c:pt>
                <c:pt idx="2">
                  <c:v>229574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229573.5</c:v>
                </c:pt>
                <c:pt idx="2">
                  <c:v>229574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229573.5</c:v>
                </c:pt>
                <c:pt idx="2">
                  <c:v>229574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229573.5</c:v>
                </c:pt>
                <c:pt idx="2">
                  <c:v>229574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-2.4656926500554732E-10</c:v>
                </c:pt>
                <c:pt idx="1">
                  <c:v>3.520871178506832E-2</c:v>
                </c:pt>
                <c:pt idx="2">
                  <c:v>3.5208788467943369E-2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229573.5</c:v>
                      </c:pt>
                      <c:pt idx="2">
                        <c:v>229574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SSS J105107.5-251553 Hya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229573.5</c:v>
                </c:pt>
                <c:pt idx="2">
                  <c:v>229574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229573.5</c:v>
                </c:pt>
                <c:pt idx="2">
                  <c:v>229574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229573.5</c:v>
                </c:pt>
                <c:pt idx="2">
                  <c:v>229574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229573.5</c:v>
                </c:pt>
                <c:pt idx="2">
                  <c:v>229574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3.5095500003080815E-2</c:v>
                </c:pt>
                <c:pt idx="2">
                  <c:v>3.5322000003361609E-2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229573.5</c:v>
                </c:pt>
                <c:pt idx="2">
                  <c:v>229574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229573.5</c:v>
                </c:pt>
                <c:pt idx="2">
                  <c:v>229574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229573.5</c:v>
                </c:pt>
                <c:pt idx="2">
                  <c:v>229574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229573.5</c:v>
                </c:pt>
                <c:pt idx="2">
                  <c:v>229574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-2.4656926500554732E-10</c:v>
                </c:pt>
                <c:pt idx="1">
                  <c:v>3.520871178506832E-2</c:v>
                </c:pt>
                <c:pt idx="2">
                  <c:v>3.5208788467943369E-2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229573.5</c:v>
                </c:pt>
                <c:pt idx="2">
                  <c:v>229574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4911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52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45</v>
      </c>
      <c r="C2" s="10"/>
      <c r="D2" s="49" t="s">
        <v>53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0</v>
      </c>
      <c r="D7" s="13" t="s">
        <v>46</v>
      </c>
    </row>
    <row r="8" spans="1:15" ht="12.95" customHeight="1" x14ac:dyDescent="0.2">
      <c r="A8" s="20" t="s">
        <v>3</v>
      </c>
      <c r="C8" s="28">
        <v>0.26154699999999997</v>
      </c>
      <c r="D8" s="22" t="s">
        <v>46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-2.4656926500554732E-10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1.5336575010459649E-7</v>
      </c>
      <c r="D12" s="21"/>
      <c r="E12" s="35" t="s">
        <v>48</v>
      </c>
      <c r="F12" s="36" t="s">
        <v>47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60840.705849421291</v>
      </c>
    </row>
    <row r="15" spans="1:15" ht="12.95" customHeight="1" x14ac:dyDescent="0.2">
      <c r="A15" s="17" t="s">
        <v>17</v>
      </c>
      <c r="C15" s="18">
        <f ca="1">(C7+C11)+(C8+C12)*INT(MAX(F21:F3533))</f>
        <v>60044.426186788463</v>
      </c>
      <c r="E15" s="37" t="s">
        <v>33</v>
      </c>
      <c r="F15" s="39">
        <f ca="1">ROUND(2*(F14-$C$7)/$C$8,0)/2+F13</f>
        <v>232619.5</v>
      </c>
    </row>
    <row r="16" spans="1:15" ht="12.95" customHeight="1" x14ac:dyDescent="0.2">
      <c r="A16" s="17" t="s">
        <v>4</v>
      </c>
      <c r="C16" s="18">
        <f ca="1">+C8+C12</f>
        <v>0.26154715336575007</v>
      </c>
      <c r="E16" s="37" t="s">
        <v>34</v>
      </c>
      <c r="F16" s="39">
        <f ca="1">ROUND(2*(F14-$C$15)/$C$16,0)/2+F13</f>
        <v>3045.5</v>
      </c>
    </row>
    <row r="17" spans="1:21" ht="12.95" customHeight="1" thickBot="1" x14ac:dyDescent="0.25">
      <c r="A17" s="16" t="s">
        <v>27</v>
      </c>
      <c r="C17" s="20">
        <f>COUNT(C21:C2191)</f>
        <v>3</v>
      </c>
      <c r="E17" s="37" t="s">
        <v>43</v>
      </c>
      <c r="F17" s="40">
        <f ca="1">+$C$15+$C$16*$F$16-15018.5-$C$5/24</f>
        <v>45822.863875697192</v>
      </c>
    </row>
    <row r="18" spans="1:21" ht="12.95" customHeight="1" thickTop="1" thickBot="1" x14ac:dyDescent="0.25">
      <c r="A18" s="17" t="s">
        <v>5</v>
      </c>
      <c r="C18" s="24">
        <f ca="1">+C15</f>
        <v>60044.426186788463</v>
      </c>
      <c r="D18" s="25">
        <f ca="1">+C16</f>
        <v>0.26154715336575007</v>
      </c>
      <c r="E18" s="42" t="s">
        <v>44</v>
      </c>
      <c r="F18" s="41">
        <f ca="1">+($C$15+$C$16*$F$16)-($C$16/2)-15018.5-$C$5/24</f>
        <v>45822.73310212051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0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-2.4656926500554732E-10</v>
      </c>
      <c r="Q21" s="26">
        <f>+C21-15018.5</f>
        <v>-15018.5</v>
      </c>
    </row>
    <row r="22" spans="1:21" ht="12.95" customHeight="1" x14ac:dyDescent="0.2">
      <c r="A22" s="47" t="s">
        <v>49</v>
      </c>
      <c r="B22" s="45" t="s">
        <v>50</v>
      </c>
      <c r="C22" s="48">
        <v>60044.295299999998</v>
      </c>
      <c r="D22" s="46">
        <v>2E-3</v>
      </c>
      <c r="E22" s="20">
        <f t="shared" ref="E22:E23" si="0">+(C22-C$7)/C$8</f>
        <v>229573.63418429578</v>
      </c>
      <c r="F22" s="20">
        <f t="shared" ref="F22:F23" si="1">ROUND(2*E22,0)/2</f>
        <v>229573.5</v>
      </c>
      <c r="G22" s="20">
        <f t="shared" ref="G22:G23" si="2">+C22-(C$7+F22*C$8)</f>
        <v>3.5095500003080815E-2</v>
      </c>
      <c r="K22" s="20">
        <f t="shared" ref="K22:K23" si="3">+G22</f>
        <v>3.5095500003080815E-2</v>
      </c>
      <c r="O22" s="20">
        <f t="shared" ref="O22:O23" ca="1" si="4">+C$11+C$12*$F22</f>
        <v>3.520871178506832E-2</v>
      </c>
      <c r="Q22" s="26">
        <f t="shared" ref="Q22:Q23" si="5">+C22-15018.5</f>
        <v>45025.795299999998</v>
      </c>
    </row>
    <row r="23" spans="1:21" ht="12.95" customHeight="1" x14ac:dyDescent="0.2">
      <c r="A23" s="47" t="s">
        <v>49</v>
      </c>
      <c r="B23" s="45" t="s">
        <v>51</v>
      </c>
      <c r="C23" s="48">
        <v>60044.426299999999</v>
      </c>
      <c r="D23" s="46">
        <v>2E-3</v>
      </c>
      <c r="E23" s="20">
        <f t="shared" si="0"/>
        <v>229574.1350502969</v>
      </c>
      <c r="F23" s="20">
        <f t="shared" si="1"/>
        <v>229574</v>
      </c>
      <c r="G23" s="20">
        <f t="shared" si="2"/>
        <v>3.5322000003361609E-2</v>
      </c>
      <c r="K23" s="20">
        <f t="shared" si="3"/>
        <v>3.5322000003361609E-2</v>
      </c>
      <c r="O23" s="20">
        <f t="shared" ca="1" si="4"/>
        <v>3.5208788467943369E-2</v>
      </c>
      <c r="Q23" s="26">
        <f t="shared" si="5"/>
        <v>45025.926299999999</v>
      </c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491106" xr:uid="{A3364260-C548-455D-BB20-8B77C5A50993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2025-06-14T04:56:25Z</dcterms:modified>
</cp:coreProperties>
</file>