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3F4065-DEF0-44D5-9862-908A23EF29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E26" i="1"/>
  <c r="F26" i="1"/>
  <c r="G26" i="1"/>
  <c r="J26" i="1"/>
  <c r="Q26" i="1"/>
  <c r="C17" i="1"/>
  <c r="C7" i="1"/>
  <c r="E23" i="1"/>
  <c r="F23" i="1"/>
  <c r="C8" i="1"/>
  <c r="E21" i="1"/>
  <c r="F21" i="1"/>
  <c r="G21" i="1"/>
  <c r="E25" i="1"/>
  <c r="F25" i="1"/>
  <c r="G25" i="1"/>
  <c r="J25" i="1"/>
  <c r="Q21" i="1"/>
  <c r="Q23" i="1"/>
  <c r="Q24" i="1"/>
  <c r="Q25" i="1"/>
  <c r="Q22" i="1"/>
  <c r="I21" i="1"/>
  <c r="E24" i="1"/>
  <c r="F24" i="1"/>
  <c r="G24" i="1"/>
  <c r="J24" i="1"/>
  <c r="E22" i="1"/>
  <c r="F22" i="1"/>
  <c r="G22" i="1"/>
  <c r="H22" i="1"/>
  <c r="C12" i="1"/>
  <c r="C16" i="1"/>
  <c r="D18" i="1"/>
  <c r="C11" i="1"/>
  <c r="O26" i="1"/>
  <c r="O23" i="1"/>
  <c r="O22" i="1"/>
  <c r="O24" i="1"/>
  <c r="O21" i="1"/>
  <c r="O25" i="1"/>
  <c r="C15" i="1"/>
  <c r="C18" i="1"/>
  <c r="F15" i="1" l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<sst xmlns="http://schemas.openxmlformats.org/spreadsheetml/2006/main" count="63" uniqueCount="53">
  <si>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</si>
  <si>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</si>
  <si>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</si>
  <si>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</si>
  <si>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</si>
  <si>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</si>
  <si>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</si>
  <si>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</si>
  <si>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</si>
  <si>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</si>
  <si>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</si>
  <si>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</si>
  <si>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</si>
  <si>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</si>
  <si>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</si>
  <si>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</si>
  <si>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</si>
  <si>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</si>
  <si>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</si>
  <si>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</si>
  <si>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</si>
  <si>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</si>
  <si>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</si>
  <si>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</si>
  <si>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</si>
  <si>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</si>
  <si>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</si>
  <si>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</si>
  <si>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</si>
  <si>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</si>
  <si>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Bull...16</t>
  </si>
  <si>
    <t>B</t>
  </si>
  <si>
    <t>phe</t>
  </si>
  <si>
    <t>K</t>
  </si>
  <si>
    <t>v</t>
  </si>
  <si>
    <t>BBSAG Bull.60</t>
  </si>
  <si>
    <t>IBVS 3737</t>
  </si>
  <si>
    <t>V</t>
  </si>
  <si>
    <t>BBSAG</t>
  </si>
  <si>
    <t>IBVS</t>
  </si>
  <si>
    <t># of data points:</t>
  </si>
  <si>
    <t>EA/SD</t>
  </si>
  <si>
    <t>TT Hya / GSC 06657-00122</t>
  </si>
  <si>
    <t>JAVSO..47..263</t>
  </si>
  <si>
    <t>I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</si>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</sst>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>
      <alignment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Hya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70-4E9A-BA50-279EAF6165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-3.5848489998898003E-2</c:v>
                </c:pt>
                <c:pt idx="2">
                  <c:v>0.10933528999885311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70-4E9A-BA50-279EAF6165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">
                  <c:v>3.7183779997576494E-2</c:v>
                </c:pt>
                <c:pt idx="4">
                  <c:v>4.0183780001825653E-2</c:v>
                </c:pt>
                <c:pt idx="5">
                  <c:v>0.20986091999657219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70-4E9A-BA50-279EAF6165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70-4E9A-BA50-279EAF6165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70-4E9A-BA50-279EAF6165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70-4E9A-BA50-279EAF6165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70-4E9A-BA50-279EAF6165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-527</c:v>
                </c:pt>
                <c:pt idx="1">
                  <c:v>0</c:v>
                </c:pt>
                <c:pt idx="2">
                  <c:v>167</c:v>
                </c:pt>
                <c:pt idx="3">
                  <c:v>694</c:v>
                </c:pt>
                <c:pt idx="4">
                  <c:v>694</c:v>
                </c:pt>
                <c:pt idx="5">
                  <c:v>2116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-5.410886313259286E-2</c:v>
                </c:pt>
                <c:pt idx="1">
                  <c:v>-5.097083181979635E-3</c:v>
                </c:pt>
                <c:pt idx="2">
                  <c:v>1.0434163975045809E-2</c:v>
                </c:pt>
                <c:pt idx="3">
                  <c:v>5.944594392565903E-2</c:v>
                </c:pt>
                <c:pt idx="4">
                  <c:v>5.944594392565903E-2</c:v>
                </c:pt>
                <c:pt idx="5">
                  <c:v>0.19169404846033078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70-4E9A-BA50-279EAF616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805600"/>
        <c:axId val="1"/>
      </c:scatterChart>
      <c:valAx>
        <c:axId val="47780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80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17</xdr:col>
      <xdr:colOff>400049</xdr:colOff>
      <xdr:row>18</xdr:row>
      <xdr:rowOff>85724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6A4E75A-A7FD-6891-8B23-F48AFF00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25</v>
      </c>
      <c r="B2" s="15" t="s">
        <v>41</v>
      </c>
    </row>
    <row r="4" spans="1:6">
      <c r="A4" s="8" t="s">
        <v>0</v>
      </c>
      <c r="C4" s="3">
        <v>43918.106</v>
      </c>
      <c r="D4" s="4">
        <v>6.95342913</v>
      </c>
    </row>
    <row r="5" spans="1:6">
      <c r="A5" s="5" t="s">
        <v>51</v>
      </c>
      <c r="C5" s="27">
        <v>-9.5</v>
      </c>
    </row>
    <row r="6" spans="1:6">
      <c r="A6" s="8" t="s">
        <v>1</v>
      </c>
    </row>
    <row r="7" spans="1:6">
      <c r="A7" t="s">
        <v>2</v>
      </c>
      <c r="C7">
        <f>+C4</f>
        <v>43918.106</v>
      </c>
    </row>
    <row r="8" spans="1:6">
      <c r="A8" t="s">
        <v>3</v>
      </c>
      <c r="C8">
        <f>+D4</f>
        <v>6.95342913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INTERCEPT(G21:G992,$F21:$F992)</f>
        <v>-5.097083181979635E-3</v>
      </c>
      <c r="D11" s="6"/>
    </row>
    <row r="12" spans="1:6">
      <c r="A12" t="s">
        <v>17</v>
      </c>
      <c r="C12">
        <f>SLOPE(G21:G992,$F21:$F992)</f>
        <v>9.3001479982188285E-5</v>
      </c>
      <c r="D12" s="6"/>
    </row>
    <row r="13" spans="1:6">
      <c r="A13" t="s">
        <v>19</v>
      </c>
      <c r="C13" s="6" t="s">
        <v>14</v>
      </c>
      <c r="D13" s="6"/>
      <c r="E13" s="21" t="s">
        <v>45</v>
      </c>
      <c r="F13" s="22">
        <v>1</v>
      </c>
    </row>
    <row r="14" spans="1:6">
      <c r="A14" t="s">
        <v>24</v>
      </c>
      <c r="E14" s="21" t="s">
        <v>46</v>
      </c>
      <c r="F14" s="23">
        <f ca="1">NOW()+15018.5+$C$5/24</f>
        <v>60352.82173773148</v>
      </c>
    </row>
    <row r="15" spans="1:6">
      <c r="A15" s="5" t="s">
        <v>18</v>
      </c>
      <c r="C15" s="12">
        <f>(C7+C11)+(C8+C12)*INT(MAX(F21:F3533))</f>
        <v>58631.753733128462</v>
      </c>
      <c r="E15" s="21" t="s">
        <v>47</v>
      </c>
      <c r="F15" s="24">
        <f ca="1">ROUND(2*(F14-$C$7)/$C$8,0)/2+F13</f>
        <v>2364.5</v>
      </c>
    </row>
    <row r="16" spans="1:6">
      <c r="A16" s="8" t="s">
        <v>4</v>
      </c>
      <c r="C16" s="13">
        <f>+C8+C12</f>
        <v>6.953522131479982</v>
      </c>
      <c r="E16" s="21" t="s">
        <v>48</v>
      </c>
      <c r="F16" s="11">
        <f ca="1">ROUND(2*(F14-$C$15)/$C$16,0)/2+F13</f>
        <v>248.5</v>
      </c>
    </row>
    <row r="17" spans="1:32" ht="13.5" thickBot="1">
      <c r="A17" s="14" t="s">
        <v>40</v>
      </c>
      <c r="C17">
        <f>COUNT(C21:C2191)</f>
        <v>6</v>
      </c>
      <c r="E17" s="21" t="s">
        <v>49</v>
      </c>
      <c r="F17" s="25">
        <f ca="1">+$C$15+$C$16*F16-15018.5-$C$5/24</f>
        <v>45341.599816134571</v>
      </c>
    </row>
    <row r="18" spans="1:32">
      <c r="A18" s="8" t="s">
        <v>5</v>
      </c>
      <c r="C18" s="3">
        <f>+C15</f>
        <v>58631.753733128462</v>
      </c>
      <c r="D18" s="4">
        <f>+C16</f>
        <v>6.953522131479982</v>
      </c>
      <c r="F18" s="26" t="s">
        <v>50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38</v>
      </c>
      <c r="J20" s="10" t="s">
        <v>39</v>
      </c>
      <c r="K20" s="10" t="s">
        <v>52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2">
      <c r="A21" t="s">
        <v>30</v>
      </c>
      <c r="C21" s="16">
        <v>40253.612999999998</v>
      </c>
      <c r="D21" s="17"/>
      <c r="E21">
        <f t="shared" ref="E21:E26" si="0">+(C21-C$7)/C$8</f>
        <v>-527.00515551238561</v>
      </c>
      <c r="F21">
        <f t="shared" ref="F21:F26" si="1">ROUND(2*E21,0)/2</f>
        <v>-527</v>
      </c>
      <c r="G21">
        <f>+C21-(C$7+F21*C$8)</f>
        <v>-3.5848489998898003E-2</v>
      </c>
      <c r="I21">
        <f>+G21</f>
        <v>-3.5848489998898003E-2</v>
      </c>
      <c r="O21">
        <f t="shared" ref="O21:O26" si="2">+C$11+C$12*$F21</f>
        <v>-5.410886313259286E-2</v>
      </c>
      <c r="Q21" s="2">
        <f t="shared" ref="Q21:Q26" si="3">+C21-15018.5</f>
        <v>25235.112999999998</v>
      </c>
      <c r="AC21">
        <v>24</v>
      </c>
      <c r="AD21" t="s">
        <v>29</v>
      </c>
      <c r="AF21" t="s">
        <v>31</v>
      </c>
    </row>
    <row r="22" spans="1:32">
      <c r="A22" t="s">
        <v>12</v>
      </c>
      <c r="C22" s="17">
        <v>43918.106</v>
      </c>
      <c r="D22" s="17" t="s">
        <v>14</v>
      </c>
      <c r="E22">
        <f t="shared" si="0"/>
        <v>0</v>
      </c>
      <c r="F22">
        <f t="shared" si="1"/>
        <v>0</v>
      </c>
      <c r="G22">
        <f>+C22-(C$7+F22*C$8)</f>
        <v>0</v>
      </c>
      <c r="H22">
        <f>+G22</f>
        <v>0</v>
      </c>
      <c r="O22">
        <f t="shared" si="2"/>
        <v>-5.097083181979635E-3</v>
      </c>
      <c r="Q22" s="2">
        <f t="shared" si="3"/>
        <v>28899.606</v>
      </c>
    </row>
    <row r="23" spans="1:32">
      <c r="A23" t="s">
        <v>35</v>
      </c>
      <c r="C23" s="16">
        <v>45079.438000000002</v>
      </c>
      <c r="D23" s="17"/>
      <c r="E23">
        <f t="shared" si="0"/>
        <v>167.01572393821206</v>
      </c>
      <c r="F23">
        <f t="shared" si="1"/>
        <v>167</v>
      </c>
      <c r="I23" s="11">
        <v>0.10933528999885311</v>
      </c>
      <c r="O23">
        <f t="shared" si="2"/>
        <v>1.0434163975045809E-2</v>
      </c>
      <c r="Q23" s="2">
        <f t="shared" si="3"/>
        <v>30060.938000000002</v>
      </c>
      <c r="AA23" t="s">
        <v>34</v>
      </c>
      <c r="AC23">
        <v>8</v>
      </c>
      <c r="AD23" t="s">
        <v>29</v>
      </c>
      <c r="AF23" t="s">
        <v>31</v>
      </c>
    </row>
    <row r="24" spans="1:32">
      <c r="A24" t="s">
        <v>36</v>
      </c>
      <c r="C24" s="16">
        <v>48743.822999999997</v>
      </c>
      <c r="D24" s="17"/>
      <c r="E24">
        <f t="shared" si="0"/>
        <v>694.00534754569321</v>
      </c>
      <c r="F24">
        <f t="shared" si="1"/>
        <v>694</v>
      </c>
      <c r="G24">
        <f>+C24-(C$7+F24*C$8)</f>
        <v>3.7183779997576494E-2</v>
      </c>
      <c r="J24">
        <f>+G24</f>
        <v>3.7183779997576494E-2</v>
      </c>
      <c r="O24">
        <f t="shared" si="2"/>
        <v>5.944594392565903E-2</v>
      </c>
      <c r="Q24" s="2">
        <f t="shared" si="3"/>
        <v>33725.322999999997</v>
      </c>
      <c r="AA24" t="s">
        <v>32</v>
      </c>
      <c r="AB24" t="s">
        <v>31</v>
      </c>
      <c r="AF24" t="s">
        <v>33</v>
      </c>
    </row>
    <row r="25" spans="1:32">
      <c r="A25" t="s">
        <v>36</v>
      </c>
      <c r="C25" s="16">
        <v>48743.826000000001</v>
      </c>
      <c r="D25" s="17"/>
      <c r="E25">
        <f t="shared" si="0"/>
        <v>694.00577898749668</v>
      </c>
      <c r="F25">
        <f t="shared" si="1"/>
        <v>694</v>
      </c>
      <c r="G25">
        <f>+C25-(C$7+F25*C$8)</f>
        <v>4.0183780001825653E-2</v>
      </c>
      <c r="J25">
        <f>+G25</f>
        <v>4.0183780001825653E-2</v>
      </c>
      <c r="O25">
        <f t="shared" si="2"/>
        <v>5.944594392565903E-2</v>
      </c>
      <c r="Q25" s="2">
        <f t="shared" si="3"/>
        <v>33725.326000000001</v>
      </c>
      <c r="AA25" t="s">
        <v>32</v>
      </c>
      <c r="AB25" t="s">
        <v>37</v>
      </c>
      <c r="AF25" t="s">
        <v>33</v>
      </c>
    </row>
    <row r="26" spans="1:32">
      <c r="A26" s="18" t="s">
        <v>43</v>
      </c>
      <c r="B26" s="19" t="s">
        <v>44</v>
      </c>
      <c r="C26" s="20">
        <v>58631.7719</v>
      </c>
      <c r="D26" s="20">
        <v>1.9E-3</v>
      </c>
      <c r="E26">
        <f t="shared" si="0"/>
        <v>2116.0301809245593</v>
      </c>
      <c r="F26">
        <f t="shared" si="1"/>
        <v>2116</v>
      </c>
      <c r="G26">
        <f>+C26-(C$7+F26*C$8)</f>
        <v>0.20986091999657219</v>
      </c>
      <c r="J26">
        <f>+G26</f>
        <v>0.20986091999657219</v>
      </c>
      <c r="O26">
        <f t="shared" si="2"/>
        <v>0.19169404846033078</v>
      </c>
      <c r="Q26" s="2">
        <f t="shared" si="3"/>
        <v>43613.2719</v>
      </c>
      <c r="AA26" t="s">
        <v>32</v>
      </c>
      <c r="AB26" t="s">
        <v>37</v>
      </c>
    </row>
    <row r="27" spans="1:32">
      <c r="C27" s="17"/>
      <c r="D27" s="17"/>
    </row>
    <row r="28" spans="1:32">
      <c r="C28" s="17"/>
      <c r="D28" s="17"/>
    </row>
    <row r="29" spans="1:32">
      <c r="C29" s="17"/>
      <c r="D29" s="17"/>
    </row>
    <row r="30" spans="1:32">
      <c r="C30" s="17"/>
      <c r="D30" s="17"/>
    </row>
    <row r="31" spans="1:32">
      <c r="C31" s="17"/>
      <c r="D31" s="17"/>
    </row>
    <row r="32" spans="1:32">
      <c r="C32" s="17"/>
      <c r="D32" s="17"/>
    </row>
    <row r="33" spans="3:4">
      <c r="C33" s="17"/>
      <c r="D33" s="17"/>
    </row>
    <row r="34" spans="3:4">
      <c r="C34" s="17"/>
      <c r="D34" s="17"/>
    </row>
    <row r="35" spans="3:4">
      <c r="C35" s="17"/>
      <c r="D35" s="17"/>
    </row>
    <row r="36" spans="3:4">
      <c r="C36" s="17"/>
      <c r="D36" s="17"/>
    </row>
    <row r="37" spans="3:4">
      <c r="C37" s="17"/>
      <c r="D37" s="17"/>
    </row>
    <row r="38" spans="3:4">
      <c r="C38" s="17"/>
      <c r="D38" s="17"/>
    </row>
    <row r="39" spans="3:4">
      <c r="C39" s="17"/>
      <c r="D39" s="17"/>
    </row>
    <row r="40" spans="3:4">
      <c r="C40" s="17"/>
      <c r="D40" s="17"/>
    </row>
    <row r="41" spans="3:4">
      <c r="C41" s="17"/>
      <c r="D41" s="17"/>
    </row>
    <row r="42" spans="3:4">
      <c r="C42" s="17"/>
      <c r="D42" s="17"/>
    </row>
    <row r="43" spans="3:4">
      <c r="C43" s="17"/>
      <c r="D43" s="17"/>
    </row>
    <row r="44" spans="3:4">
      <c r="C44" s="17"/>
      <c r="D44" s="17"/>
    </row>
    <row r="45" spans="3:4">
      <c r="C45" s="17"/>
      <c r="D45" s="17"/>
    </row>
    <row r="46" spans="3:4">
      <c r="C46" s="17"/>
      <c r="D46" s="17"/>
    </row>
    <row r="47" spans="3:4">
      <c r="C47" s="17"/>
      <c r="D47" s="17"/>
    </row>
    <row r="48" spans="3:4">
      <c r="C48" s="17"/>
      <c r="D48" s="17"/>
    </row>
    <row r="49" spans="3:4">
      <c r="C49" s="17"/>
      <c r="D49" s="17"/>
    </row>
    <row r="50" spans="3:4">
      <c r="C50" s="17"/>
      <c r="D50" s="17"/>
    </row>
    <row r="51" spans="3:4">
      <c r="C51" s="17"/>
      <c r="D51" s="17"/>
    </row>
    <row r="52" spans="3:4">
      <c r="C52" s="17"/>
      <c r="D52" s="17"/>
    </row>
    <row r="53" spans="3:4">
      <c r="C53" s="17"/>
      <c r="D53" s="17"/>
    </row>
    <row r="54" spans="3:4">
      <c r="C54" s="17"/>
      <c r="D54" s="17"/>
    </row>
    <row r="55" spans="3:4">
      <c r="C55" s="17"/>
      <c r="D55" s="17"/>
    </row>
    <row r="56" spans="3:4">
      <c r="C56" s="17"/>
      <c r="D56" s="17"/>
    </row>
    <row r="57" spans="3:4">
      <c r="C57" s="17"/>
      <c r="D57" s="17"/>
    </row>
    <row r="58" spans="3:4">
      <c r="C58" s="17"/>
      <c r="D58" s="17"/>
    </row>
    <row r="59" spans="3:4">
      <c r="C59" s="17"/>
      <c r="D59" s="17"/>
    </row>
    <row r="60" spans="3:4">
      <c r="C60" s="17"/>
      <c r="D60" s="17"/>
    </row>
    <row r="61" spans="3:4">
      <c r="C61" s="17"/>
      <c r="D61" s="17"/>
    </row>
    <row r="62" spans="3:4">
      <c r="C62" s="17"/>
      <c r="D62" s="17"/>
    </row>
    <row r="63" spans="3:4">
      <c r="C63" s="17"/>
      <c r="D63" s="17"/>
    </row>
    <row r="64" spans="3:4">
      <c r="C64" s="17"/>
      <c r="D64" s="17"/>
    </row>
    <row r="65" spans="3:4">
      <c r="C65" s="17"/>
      <c r="D65" s="17"/>
    </row>
    <row r="66" spans="3:4">
      <c r="C66" s="17"/>
      <c r="D66" s="17"/>
    </row>
    <row r="67" spans="3:4">
      <c r="C67" s="17"/>
      <c r="D67" s="17"/>
    </row>
    <row r="68" spans="3:4">
      <c r="C68" s="17"/>
      <c r="D68" s="17"/>
    </row>
    <row r="69" spans="3:4">
      <c r="C69" s="17"/>
      <c r="D69" s="17"/>
    </row>
    <row r="70" spans="3:4">
      <c r="C70" s="17"/>
      <c r="D70" s="17"/>
    </row>
    <row r="71" spans="3:4">
      <c r="C71" s="17"/>
      <c r="D71" s="17"/>
    </row>
    <row r="72" spans="3:4">
      <c r="C72" s="17"/>
      <c r="D72" s="17"/>
    </row>
    <row r="73" spans="3:4">
      <c r="C73" s="17"/>
      <c r="D73" s="17"/>
    </row>
    <row r="74" spans="3:4">
      <c r="C74" s="17"/>
      <c r="D74" s="17"/>
    </row>
    <row r="75" spans="3:4">
      <c r="C75" s="17"/>
      <c r="D75" s="17"/>
    </row>
    <row r="76" spans="3:4">
      <c r="C76" s="17"/>
      <c r="D76" s="17"/>
    </row>
    <row r="77" spans="3:4">
      <c r="C77" s="17"/>
      <c r="D77" s="17"/>
    </row>
    <row r="78" spans="3:4">
      <c r="C78" s="17"/>
      <c r="D78" s="17"/>
    </row>
    <row r="79" spans="3:4">
      <c r="C79" s="17"/>
      <c r="D79" s="17"/>
    </row>
    <row r="80" spans="3:4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2024-02-12T06:43:18Z</dcterms:modified>
</cp:coreProperties>
</file>