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0DEA805-7F56-4E7E-8D9C-56D6602BB87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21" i="1"/>
  <c r="Q21" i="1"/>
  <c r="A21" i="1"/>
  <c r="G11" i="1"/>
  <c r="F11" i="1"/>
  <c r="C7" i="1"/>
  <c r="C8" i="1"/>
  <c r="E15" i="1"/>
  <c r="C17" i="1"/>
  <c r="E22" i="1"/>
  <c r="F22" i="1"/>
  <c r="G22" i="1"/>
  <c r="H22" i="1"/>
  <c r="E21" i="1"/>
  <c r="F21" i="1"/>
  <c r="G21" i="1"/>
  <c r="H21" i="1"/>
  <c r="C12" i="1"/>
  <c r="C16" i="1" l="1"/>
  <c r="D18" i="1" s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<sst xmlns="http://schemas.openxmlformats.org/spreadsheetml/2006/main" count="50" uniqueCount="47">
  <si>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</si>
  <si>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</si>
  <si>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</si>
  <si>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</si>
  <si>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</si>
  <si>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</si>
  <si>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</si>
  <si>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</si>
  <si>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</si>
  <si>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</si>
  <si>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</si>
  <si>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</si>
  <si>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</si>
  <si>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</si>
  <si>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</si>
  <si>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</si>
  <si>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</si>
  <si>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</si>
  <si>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</si>
  <si>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</si>
  <si>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</si>
  <si>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</si>
  <si>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</si>
  <si>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</si>
  <si>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</si>
  <si>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</si>
  <si>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</si>
  <si>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</si>
  <si>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</si>
  <si>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</si>
  <si>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</si>
  <si>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</si>
  <si>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</si>
  <si>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</si>
  <si>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</si>
  <si>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</si>
  <si>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</si>
  <si>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Hya</t>
  </si>
  <si>
    <t>EA</t>
  </si>
  <si>
    <t>IBVS 5686 Eph.</t>
  </si>
  <si>
    <t>IBVS 5686</t>
  </si>
  <si>
    <t>G6695-0277_Hya.xls</t>
  </si>
  <si>
    <t>IBVS 5586 Eph.</t>
  </si>
  <si>
    <t>V0340 Hya / GSC 6695-0277</t>
  </si>
  <si>
    <t>IBVS 5843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</si>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</sst>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15" fillId="0" borderId="0" xfId="0" applyFont="1">
      <alignment vertical="top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V340 Hya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2.1600000036414713E-3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CE-49AE-9DDE-97622C3904A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CE-49AE-9DDE-97622C3904A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CE-49AE-9DDE-97622C3904A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CE-49AE-9DDE-97622C3904A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CE-49AE-9DDE-97622C3904A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CE-49AE-9DDE-97622C3904A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CE-49AE-9DDE-97622C3904A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2.1600000036414713E-3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CE-49AE-9DDE-97622C390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719312"/>
        <c:axId val="1"/>
      </c:scatterChart>
      <c:valAx>
        <c:axId val="592719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2719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A26775-8CAC-0909-F114-822E5038F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43</v>
      </c>
      <c r="E1" s="30"/>
      <c r="F1" s="32" t="s">
        <v>37</v>
      </c>
      <c r="G1" s="30" t="s">
        <v>38</v>
      </c>
      <c r="H1" s="33" t="s">
        <v>39</v>
      </c>
      <c r="I1" s="31">
        <v>47948.451999999997</v>
      </c>
      <c r="J1" s="31">
        <v>3.6474099999999998</v>
      </c>
      <c r="K1" s="34" t="s">
        <v>40</v>
      </c>
      <c r="L1" s="35" t="s">
        <v>41</v>
      </c>
    </row>
    <row r="2" spans="1:12" x14ac:dyDescent="0.2">
      <c r="A2" t="s">
        <v>23</v>
      </c>
      <c r="B2" t="s">
        <v>38</v>
      </c>
      <c r="C2" s="9" t="s">
        <v>41</v>
      </c>
      <c r="D2" s="9"/>
    </row>
    <row r="3" spans="1:12" ht="13.5" thickBot="1" x14ac:dyDescent="0.25"/>
    <row r="4" spans="1:12" ht="14.25" thickTop="1" thickBot="1" x14ac:dyDescent="0.25">
      <c r="A4" s="29" t="s">
        <v>42</v>
      </c>
      <c r="C4" s="7">
        <v>47948.451999999997</v>
      </c>
      <c r="D4" s="8">
        <v>3.6474099999999998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47948.451999999997</v>
      </c>
    </row>
    <row r="8" spans="1:12" x14ac:dyDescent="0.2">
      <c r="A8" t="s">
        <v>2</v>
      </c>
      <c r="C8">
        <f>+D4</f>
        <v>3.6474099999999998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0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1.4266842824580392E-6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53470.632899999997</v>
      </c>
      <c r="D15" s="16" t="s">
        <v>32</v>
      </c>
      <c r="E15" s="17">
        <f ca="1">TODAY()+15018.5-B9/24</f>
        <v>60355.5</v>
      </c>
    </row>
    <row r="16" spans="1:12" x14ac:dyDescent="0.2">
      <c r="A16" s="18" t="s">
        <v>3</v>
      </c>
      <c r="B16" s="11"/>
      <c r="C16" s="19">
        <f ca="1">+C8+C12</f>
        <v>3.6474114266842821</v>
      </c>
      <c r="D16" s="16" t="s">
        <v>33</v>
      </c>
      <c r="E16" s="17">
        <f ca="1">ROUND(2*(E15-C15)/C16,0)/2+1</f>
        <v>1888.5</v>
      </c>
    </row>
    <row r="17" spans="1:17" ht="13.5" thickBot="1" x14ac:dyDescent="0.25">
      <c r="A17" s="16" t="s">
        <v>29</v>
      </c>
      <c r="B17" s="11"/>
      <c r="C17" s="11">
        <f>COUNT(C21:C2191)</f>
        <v>2</v>
      </c>
      <c r="D17" s="16" t="s">
        <v>34</v>
      </c>
      <c r="E17" s="20">
        <f ca="1">+C15+C16*E16-15018.5-C9/24</f>
        <v>45340.665212626598</v>
      </c>
    </row>
    <row r="18" spans="1:17" ht="14.25" thickTop="1" thickBot="1" x14ac:dyDescent="0.25">
      <c r="A18" s="18" t="s">
        <v>4</v>
      </c>
      <c r="B18" s="11"/>
      <c r="C18" s="21">
        <f ca="1">+C15</f>
        <v>53470.632899999997</v>
      </c>
      <c r="D18" s="22">
        <f ca="1">+C16</f>
        <v>3.6474114266842821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46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t="str">
        <f>$K$1</f>
        <v>IBVS 5686</v>
      </c>
      <c r="C21" s="9">
        <f>+$C$4</f>
        <v>47948.451999999997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32929.951999999997</v>
      </c>
    </row>
    <row r="22" spans="1:17" x14ac:dyDescent="0.2">
      <c r="A22" s="36" t="s">
        <v>44</v>
      </c>
      <c r="B22" s="37" t="s">
        <v>45</v>
      </c>
      <c r="C22" s="38">
        <v>53470.632899999997</v>
      </c>
      <c r="D22" s="38">
        <v>2.3999999999999998E-3</v>
      </c>
      <c r="E22">
        <f>+(C22-C$7)/C$8</f>
        <v>1514.0005922010412</v>
      </c>
      <c r="F22">
        <f>ROUND(2*E22,0)/2</f>
        <v>1514</v>
      </c>
      <c r="G22">
        <f>+C22-(C$7+F22*C$8)</f>
        <v>2.1600000036414713E-3</v>
      </c>
      <c r="H22">
        <f>+G22</f>
        <v>2.1600000036414713E-3</v>
      </c>
      <c r="O22">
        <f ca="1">+C$11+C$12*$F22</f>
        <v>2.1600000036414713E-3</v>
      </c>
      <c r="Q22" s="2">
        <f>+C22-15018.5</f>
        <v>38452.132899999997</v>
      </c>
    </row>
    <row r="23" spans="1:17" x14ac:dyDescent="0.2">
      <c r="C23" s="9"/>
      <c r="D23" s="9"/>
      <c r="Q23" s="2"/>
    </row>
    <row r="24" spans="1:17" x14ac:dyDescent="0.2"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2024-02-15T05:25:16Z</dcterms:modified>
</cp:coreProperties>
</file>