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A4F3733-E0E3-4D15-A1DA-43542FFA41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Q51" i="1"/>
  <c r="Q49" i="1"/>
  <c r="Q50" i="1"/>
  <c r="Q46" i="1"/>
  <c r="Q47" i="1"/>
  <c r="Q48" i="1"/>
  <c r="Q39" i="1"/>
  <c r="Q41" i="1"/>
  <c r="Q42" i="1"/>
  <c r="Q43" i="1"/>
  <c r="Q44" i="1"/>
  <c r="Q45" i="1"/>
  <c r="Q27" i="1"/>
  <c r="Q28" i="1"/>
  <c r="Q29" i="1"/>
  <c r="Q30" i="1"/>
  <c r="Q35" i="1"/>
  <c r="Q36" i="1"/>
  <c r="Q37" i="1"/>
  <c r="Q40" i="1"/>
  <c r="Q34" i="1"/>
  <c r="D9" i="1"/>
  <c r="C9" i="1"/>
  <c r="Q31" i="1"/>
  <c r="Q32" i="1"/>
  <c r="Q38" i="1"/>
  <c r="C21" i="1"/>
  <c r="C7" i="1"/>
  <c r="E51" i="1" s="1"/>
  <c r="F51" i="1" s="1"/>
  <c r="G51" i="1" s="1"/>
  <c r="K51" i="1" s="1"/>
  <c r="C8" i="1"/>
  <c r="E37" i="1"/>
  <c r="F37" i="1" s="1"/>
  <c r="G37" i="1" s="1"/>
  <c r="K37" i="1" s="1"/>
  <c r="Q33" i="1"/>
  <c r="Q24" i="1"/>
  <c r="Q25" i="1"/>
  <c r="Q26" i="1"/>
  <c r="F16" i="1"/>
  <c r="Q22" i="1"/>
  <c r="Q23" i="1"/>
  <c r="E29" i="1"/>
  <c r="F29" i="1" s="1"/>
  <c r="E24" i="1"/>
  <c r="F24" i="1" s="1"/>
  <c r="G24" i="1" s="1"/>
  <c r="K24" i="1" s="1"/>
  <c r="E28" i="1"/>
  <c r="F28" i="1" s="1"/>
  <c r="G28" i="1" s="1"/>
  <c r="K28" i="1" s="1"/>
  <c r="E32" i="1"/>
  <c r="F32" i="1" s="1"/>
  <c r="G32" i="1" s="1"/>
  <c r="K32" i="1" s="1"/>
  <c r="E30" i="1"/>
  <c r="F30" i="1" s="1"/>
  <c r="E23" i="1"/>
  <c r="F23" i="1" s="1"/>
  <c r="G23" i="1" s="1"/>
  <c r="K23" i="1" s="1"/>
  <c r="E27" i="1"/>
  <c r="F27" i="1" s="1"/>
  <c r="E43" i="1"/>
  <c r="F43" i="1" s="1"/>
  <c r="G43" i="1" s="1"/>
  <c r="K43" i="1" s="1"/>
  <c r="E44" i="1"/>
  <c r="F44" i="1" s="1"/>
  <c r="E48" i="1"/>
  <c r="F48" i="1" s="1"/>
  <c r="E42" i="1" l="1"/>
  <c r="F42" i="1" s="1"/>
  <c r="G42" i="1" s="1"/>
  <c r="K42" i="1" s="1"/>
  <c r="E25" i="1"/>
  <c r="F25" i="1" s="1"/>
  <c r="G25" i="1" s="1"/>
  <c r="K25" i="1" s="1"/>
  <c r="E26" i="1"/>
  <c r="F26" i="1" s="1"/>
  <c r="G26" i="1" s="1"/>
  <c r="K26" i="1" s="1"/>
  <c r="E40" i="1"/>
  <c r="F40" i="1" s="1"/>
  <c r="G40" i="1" s="1"/>
  <c r="K40" i="1" s="1"/>
  <c r="E41" i="1"/>
  <c r="F41" i="1" s="1"/>
  <c r="G41" i="1" s="1"/>
  <c r="K41" i="1" s="1"/>
  <c r="E46" i="1"/>
  <c r="F46" i="1" s="1"/>
  <c r="G46" i="1" s="1"/>
  <c r="K46" i="1" s="1"/>
  <c r="E39" i="1"/>
  <c r="F39" i="1" s="1"/>
  <c r="G39" i="1" s="1"/>
  <c r="K39" i="1" s="1"/>
  <c r="E31" i="1"/>
  <c r="F31" i="1" s="1"/>
  <c r="G31" i="1" s="1"/>
  <c r="K31" i="1" s="1"/>
  <c r="E50" i="1"/>
  <c r="F50" i="1" s="1"/>
  <c r="G50" i="1" s="1"/>
  <c r="K50" i="1" s="1"/>
  <c r="E33" i="1"/>
  <c r="F33" i="1" s="1"/>
  <c r="G33" i="1" s="1"/>
  <c r="J33" i="1" s="1"/>
  <c r="E36" i="1"/>
  <c r="F36" i="1" s="1"/>
  <c r="G36" i="1" s="1"/>
  <c r="K36" i="1" s="1"/>
  <c r="G38" i="1"/>
  <c r="K38" i="1" s="1"/>
  <c r="E22" i="1"/>
  <c r="F22" i="1" s="1"/>
  <c r="G22" i="1" s="1"/>
  <c r="G48" i="1"/>
  <c r="K48" i="1" s="1"/>
  <c r="G44" i="1"/>
  <c r="K44" i="1" s="1"/>
  <c r="G27" i="1"/>
  <c r="K27" i="1" s="1"/>
  <c r="E34" i="1"/>
  <c r="F34" i="1" s="1"/>
  <c r="G34" i="1" s="1"/>
  <c r="K34" i="1" s="1"/>
  <c r="G30" i="1"/>
  <c r="K30" i="1" s="1"/>
  <c r="E38" i="1"/>
  <c r="F38" i="1" s="1"/>
  <c r="E35" i="1"/>
  <c r="F35" i="1" s="1"/>
  <c r="G35" i="1" s="1"/>
  <c r="K35" i="1" s="1"/>
  <c r="G29" i="1"/>
  <c r="K29" i="1" s="1"/>
  <c r="E45" i="1"/>
  <c r="F45" i="1" s="1"/>
  <c r="G45" i="1" s="1"/>
  <c r="K45" i="1" s="1"/>
  <c r="E49" i="1"/>
  <c r="F49" i="1" s="1"/>
  <c r="G49" i="1" s="1"/>
  <c r="K49" i="1" s="1"/>
  <c r="E47" i="1"/>
  <c r="F47" i="1" s="1"/>
  <c r="G47" i="1" s="1"/>
  <c r="K47" i="1" s="1"/>
  <c r="C17" i="1"/>
  <c r="E21" i="1"/>
  <c r="F21" i="1" s="1"/>
  <c r="Q21" i="1"/>
  <c r="F17" i="1"/>
  <c r="C11" i="1"/>
  <c r="C12" i="1"/>
  <c r="O52" i="1" l="1"/>
  <c r="C16" i="1"/>
  <c r="D18" i="1" s="1"/>
  <c r="O39" i="1"/>
  <c r="O25" i="1"/>
  <c r="O51" i="1"/>
  <c r="O48" i="1"/>
  <c r="O42" i="1"/>
  <c r="O37" i="1"/>
  <c r="O31" i="1"/>
  <c r="O47" i="1"/>
  <c r="O26" i="1"/>
  <c r="O40" i="1"/>
  <c r="O33" i="1"/>
  <c r="O44" i="1"/>
  <c r="O35" i="1"/>
  <c r="O32" i="1"/>
  <c r="O29" i="1"/>
  <c r="O45" i="1"/>
  <c r="O43" i="1"/>
  <c r="O49" i="1"/>
  <c r="O34" i="1"/>
  <c r="O23" i="1"/>
  <c r="O28" i="1"/>
  <c r="O50" i="1"/>
  <c r="O46" i="1"/>
  <c r="O36" i="1"/>
  <c r="O24" i="1"/>
  <c r="O38" i="1"/>
  <c r="O27" i="1"/>
  <c r="O30" i="1"/>
  <c r="O22" i="1"/>
  <c r="O41" i="1"/>
  <c r="K22" i="1"/>
  <c r="O21" i="1"/>
  <c r="G21" i="1"/>
  <c r="K21" i="1" s="1"/>
  <c r="C15" i="1"/>
  <c r="F18" i="1" s="1"/>
  <c r="C18" i="1" l="1"/>
  <c r="F19" i="1"/>
</calcChain>
</file>

<file path=xl/sharedStrings.xml><?xml version="1.0" encoding="utf-8"?>
<sst xmlns="http://schemas.openxmlformats.org/spreadsheetml/2006/main" count="118" uniqueCount="68">
  <si>
    <t>VSB-063</t>
  </si>
  <si>
    <t>VSB-059</t>
  </si>
  <si>
    <t>V</t>
  </si>
  <si>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</si>
  <si>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</si>
  <si>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</si>
  <si>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</si>
  <si>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</si>
  <si>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</si>
  <si>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</si>
  <si>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</si>
  <si>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</si>
  <si>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</si>
  <si>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</si>
  <si>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</si>
  <si>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</si>
  <si>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</si>
  <si>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</si>
  <si>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</si>
  <si>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</si>
  <si>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</si>
  <si>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</si>
  <si>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</si>
  <si>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</si>
  <si>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</si>
  <si>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</si>
  <si>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</si>
  <si>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</si>
  <si>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</si>
  <si>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</si>
  <si>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</si>
  <si>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</si>
  <si>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</si>
  <si>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</si>
  <si>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</si>
  <si>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</si>
  <si>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</si>
  <si>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</si>
  <si>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5699 Eph.</t>
  </si>
  <si>
    <t>IBVS 5699</t>
  </si>
  <si>
    <t>NSV 4399</t>
  </si>
  <si>
    <t>IBVS 5874</t>
  </si>
  <si>
    <t>II</t>
  </si>
  <si>
    <t>IBVS 5894</t>
  </si>
  <si>
    <t>I</t>
  </si>
  <si>
    <t>Add cycle</t>
  </si>
  <si>
    <t>Old Cycle</t>
  </si>
  <si>
    <t>IBVS 5992</t>
  </si>
  <si>
    <t>IBVS 5997</t>
  </si>
  <si>
    <t>IBVS 6011</t>
  </si>
  <si>
    <t>IBVS 6157</t>
  </si>
  <si>
    <t>IBVS 6196</t>
  </si>
  <si>
    <t>VSB 060</t>
  </si>
  <si>
    <t>CCD</t>
  </si>
  <si>
    <t>pg</t>
  </si>
  <si>
    <t>vis</t>
  </si>
  <si>
    <t>PE</t>
  </si>
  <si>
    <t>JAVSO..44…69</t>
  </si>
  <si>
    <t>B</t>
  </si>
  <si>
    <t>Ic</t>
  </si>
  <si>
    <t>JAVSO..46..184</t>
  </si>
  <si>
    <t>JAVSO..48..256</t>
  </si>
  <si>
    <t>VSB 067</t>
  </si>
  <si>
    <t>VSB 069</t>
  </si>
  <si>
    <t>JBAV, 63</t>
  </si>
  <si>
    <t>VSB, 91</t>
  </si>
  <si>
    <t>V0409 Hya / GSC 0230-1604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</si>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</sst>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4" fillId="0" borderId="0"/>
    <xf numFmtId="0" fontId="30" fillId="0" borderId="0"/>
    <xf numFmtId="0" fontId="14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6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4" fillId="0" borderId="0" xfId="0" applyFont="1">
      <alignment vertical="top"/>
    </xf>
    <xf numFmtId="0" fontId="9" fillId="24" borderId="0" xfId="0" applyFont="1" applyFill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8" fillId="0" borderId="0" xfId="41" applyFont="1" applyAlignment="1">
      <alignment horizontal="left"/>
    </xf>
    <xf numFmtId="0" fontId="29" fillId="0" borderId="0" xfId="41" applyFont="1" applyAlignment="1">
      <alignment horizontal="left"/>
    </xf>
    <xf numFmtId="0" fontId="29" fillId="0" borderId="0" xfId="41" applyFont="1" applyAlignment="1">
      <alignment horizont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28" fillId="0" borderId="0" xfId="42" applyFont="1" applyAlignment="1">
      <alignment horizontal="left"/>
    </xf>
    <xf numFmtId="0" fontId="4" fillId="0" borderId="0" xfId="42" applyFont="1" applyAlignment="1">
      <alignment horizontal="left"/>
    </xf>
    <xf numFmtId="0" fontId="4" fillId="0" borderId="0" xfId="42" applyFont="1" applyAlignment="1">
      <alignment horizontal="center" wrapText="1"/>
    </xf>
    <xf numFmtId="0" fontId="4" fillId="0" borderId="0" xfId="42" applyFont="1" applyAlignment="1">
      <alignment horizontal="left" wrapText="1"/>
    </xf>
    <xf numFmtId="0" fontId="28" fillId="0" borderId="0" xfId="42" applyFont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41" applyFont="1"/>
    <xf numFmtId="0" fontId="28" fillId="0" borderId="0" xfId="41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/>
    <xf numFmtId="0" fontId="9" fillId="0" borderId="0" xfId="0" applyFont="1" applyAlignment="1"/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65" fontId="33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V0409 Hya - O-C Diagr.</a:t>
            </a:r>
          </a:p>
        </c:rich>
      </c:tx>
      <c:layout>
        <c:manualLayout>
          <c:xMode val="edge"/>
          <c:yMode val="edge"/>
          <c:x val="0.3838664812239221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</c:numCache>
              </c:numRef>
            </c:plus>
            <c:min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14818</c:v>
                </c:pt>
                <c:pt idx="22">
                  <c:v>15412</c:v>
                </c:pt>
                <c:pt idx="23">
                  <c:v>15412</c:v>
                </c:pt>
                <c:pt idx="24">
                  <c:v>15412</c:v>
                </c:pt>
                <c:pt idx="25">
                  <c:v>15488</c:v>
                </c:pt>
                <c:pt idx="26">
                  <c:v>15488</c:v>
                </c:pt>
                <c:pt idx="27">
                  <c:v>15488</c:v>
                </c:pt>
                <c:pt idx="28">
                  <c:v>16912</c:v>
                </c:pt>
                <c:pt idx="29">
                  <c:v>16951.5</c:v>
                </c:pt>
                <c:pt idx="30">
                  <c:v>17029.5</c:v>
                </c:pt>
                <c:pt idx="31">
                  <c:v>17671.5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D0-4380-87C4-416B6E732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14818</c:v>
                </c:pt>
                <c:pt idx="22">
                  <c:v>15412</c:v>
                </c:pt>
                <c:pt idx="23">
                  <c:v>15412</c:v>
                </c:pt>
                <c:pt idx="24">
                  <c:v>15412</c:v>
                </c:pt>
                <c:pt idx="25">
                  <c:v>15488</c:v>
                </c:pt>
                <c:pt idx="26">
                  <c:v>15488</c:v>
                </c:pt>
                <c:pt idx="27">
                  <c:v>15488</c:v>
                </c:pt>
                <c:pt idx="28">
                  <c:v>16912</c:v>
                </c:pt>
                <c:pt idx="29">
                  <c:v>16951.5</c:v>
                </c:pt>
                <c:pt idx="30">
                  <c:v>17029.5</c:v>
                </c:pt>
                <c:pt idx="31">
                  <c:v>17671.5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D0-4380-87C4-416B6E732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14818</c:v>
                </c:pt>
                <c:pt idx="22">
                  <c:v>15412</c:v>
                </c:pt>
                <c:pt idx="23">
                  <c:v>15412</c:v>
                </c:pt>
                <c:pt idx="24">
                  <c:v>15412</c:v>
                </c:pt>
                <c:pt idx="25">
                  <c:v>15488</c:v>
                </c:pt>
                <c:pt idx="26">
                  <c:v>15488</c:v>
                </c:pt>
                <c:pt idx="27">
                  <c:v>15488</c:v>
                </c:pt>
                <c:pt idx="28">
                  <c:v>16912</c:v>
                </c:pt>
                <c:pt idx="29">
                  <c:v>16951.5</c:v>
                </c:pt>
                <c:pt idx="30">
                  <c:v>17029.5</c:v>
                </c:pt>
                <c:pt idx="31">
                  <c:v>17671.5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2">
                  <c:v>0.17868000000453321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D0-4380-87C4-416B6E732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14818</c:v>
                </c:pt>
                <c:pt idx="22">
                  <c:v>15412</c:v>
                </c:pt>
                <c:pt idx="23">
                  <c:v>15412</c:v>
                </c:pt>
                <c:pt idx="24">
                  <c:v>15412</c:v>
                </c:pt>
                <c:pt idx="25">
                  <c:v>15488</c:v>
                </c:pt>
                <c:pt idx="26">
                  <c:v>15488</c:v>
                </c:pt>
                <c:pt idx="27">
                  <c:v>15488</c:v>
                </c:pt>
                <c:pt idx="28">
                  <c:v>16912</c:v>
                </c:pt>
                <c:pt idx="29">
                  <c:v>16951.5</c:v>
                </c:pt>
                <c:pt idx="30">
                  <c:v>17029.5</c:v>
                </c:pt>
                <c:pt idx="31">
                  <c:v>17671.5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0">
                  <c:v>0</c:v>
                </c:pt>
                <c:pt idx="1">
                  <c:v>6.9930000005115289E-2</c:v>
                </c:pt>
                <c:pt idx="2">
                  <c:v>9.5800000002782326E-2</c:v>
                </c:pt>
                <c:pt idx="3">
                  <c:v>0.11957999999867752</c:v>
                </c:pt>
                <c:pt idx="4">
                  <c:v>0.12066000000049826</c:v>
                </c:pt>
                <c:pt idx="5">
                  <c:v>0.12942000000475673</c:v>
                </c:pt>
                <c:pt idx="6">
                  <c:v>0.16011000008438714</c:v>
                </c:pt>
                <c:pt idx="7">
                  <c:v>0.16103000003204215</c:v>
                </c:pt>
                <c:pt idx="8">
                  <c:v>0.16142999981821049</c:v>
                </c:pt>
                <c:pt idx="9">
                  <c:v>0.1628299997682916</c:v>
                </c:pt>
                <c:pt idx="10">
                  <c:v>0.17414999995526159</c:v>
                </c:pt>
                <c:pt idx="11">
                  <c:v>0.17770000000018626</c:v>
                </c:pt>
                <c:pt idx="13">
                  <c:v>0.17303999999421649</c:v>
                </c:pt>
                <c:pt idx="14">
                  <c:v>0.18847000000096159</c:v>
                </c:pt>
                <c:pt idx="15">
                  <c:v>0.18866999999590917</c:v>
                </c:pt>
                <c:pt idx="16">
                  <c:v>0.18946999999752734</c:v>
                </c:pt>
                <c:pt idx="17">
                  <c:v>0.19294000000081724</c:v>
                </c:pt>
                <c:pt idx="18">
                  <c:v>0.20028000000456814</c:v>
                </c:pt>
                <c:pt idx="19">
                  <c:v>0.20384999999805586</c:v>
                </c:pt>
                <c:pt idx="20">
                  <c:v>0.22654000000329688</c:v>
                </c:pt>
                <c:pt idx="21">
                  <c:v>0.2237200000017765</c:v>
                </c:pt>
                <c:pt idx="22">
                  <c:v>0.22587999999814201</c:v>
                </c:pt>
                <c:pt idx="23">
                  <c:v>0.22787999999854947</c:v>
                </c:pt>
                <c:pt idx="24">
                  <c:v>0.22787999999854947</c:v>
                </c:pt>
                <c:pt idx="25">
                  <c:v>0.23442000000068219</c:v>
                </c:pt>
                <c:pt idx="26">
                  <c:v>0.23442000000068219</c:v>
                </c:pt>
                <c:pt idx="27">
                  <c:v>0.23531999999977415</c:v>
                </c:pt>
                <c:pt idx="28">
                  <c:v>0.25007999999797903</c:v>
                </c:pt>
                <c:pt idx="29">
                  <c:v>0.24620999993931036</c:v>
                </c:pt>
                <c:pt idx="30">
                  <c:v>0.25243000019690953</c:v>
                </c:pt>
                <c:pt idx="31">
                  <c:v>0.25861000019358471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D0-4380-87C4-416B6E732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14818</c:v>
                </c:pt>
                <c:pt idx="22">
                  <c:v>15412</c:v>
                </c:pt>
                <c:pt idx="23">
                  <c:v>15412</c:v>
                </c:pt>
                <c:pt idx="24">
                  <c:v>15412</c:v>
                </c:pt>
                <c:pt idx="25">
                  <c:v>15488</c:v>
                </c:pt>
                <c:pt idx="26">
                  <c:v>15488</c:v>
                </c:pt>
                <c:pt idx="27">
                  <c:v>15488</c:v>
                </c:pt>
                <c:pt idx="28">
                  <c:v>16912</c:v>
                </c:pt>
                <c:pt idx="29">
                  <c:v>16951.5</c:v>
                </c:pt>
                <c:pt idx="30">
                  <c:v>17029.5</c:v>
                </c:pt>
                <c:pt idx="31">
                  <c:v>17671.5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D0-4380-87C4-416B6E732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14818</c:v>
                </c:pt>
                <c:pt idx="22">
                  <c:v>15412</c:v>
                </c:pt>
                <c:pt idx="23">
                  <c:v>15412</c:v>
                </c:pt>
                <c:pt idx="24">
                  <c:v>15412</c:v>
                </c:pt>
                <c:pt idx="25">
                  <c:v>15488</c:v>
                </c:pt>
                <c:pt idx="26">
                  <c:v>15488</c:v>
                </c:pt>
                <c:pt idx="27">
                  <c:v>15488</c:v>
                </c:pt>
                <c:pt idx="28">
                  <c:v>16912</c:v>
                </c:pt>
                <c:pt idx="29">
                  <c:v>16951.5</c:v>
                </c:pt>
                <c:pt idx="30">
                  <c:v>17029.5</c:v>
                </c:pt>
                <c:pt idx="31">
                  <c:v>17671.5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D0-4380-87C4-416B6E732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14818</c:v>
                </c:pt>
                <c:pt idx="22">
                  <c:v>15412</c:v>
                </c:pt>
                <c:pt idx="23">
                  <c:v>15412</c:v>
                </c:pt>
                <c:pt idx="24">
                  <c:v>15412</c:v>
                </c:pt>
                <c:pt idx="25">
                  <c:v>15488</c:v>
                </c:pt>
                <c:pt idx="26">
                  <c:v>15488</c:v>
                </c:pt>
                <c:pt idx="27">
                  <c:v>15488</c:v>
                </c:pt>
                <c:pt idx="28">
                  <c:v>16912</c:v>
                </c:pt>
                <c:pt idx="29">
                  <c:v>16951.5</c:v>
                </c:pt>
                <c:pt idx="30">
                  <c:v>17029.5</c:v>
                </c:pt>
                <c:pt idx="31">
                  <c:v>17671.5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D0-4380-87C4-416B6E732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14818</c:v>
                </c:pt>
                <c:pt idx="22">
                  <c:v>15412</c:v>
                </c:pt>
                <c:pt idx="23">
                  <c:v>15412</c:v>
                </c:pt>
                <c:pt idx="24">
                  <c:v>15412</c:v>
                </c:pt>
                <c:pt idx="25">
                  <c:v>15488</c:v>
                </c:pt>
                <c:pt idx="26">
                  <c:v>15488</c:v>
                </c:pt>
                <c:pt idx="27">
                  <c:v>15488</c:v>
                </c:pt>
                <c:pt idx="28">
                  <c:v>16912</c:v>
                </c:pt>
                <c:pt idx="29">
                  <c:v>16951.5</c:v>
                </c:pt>
                <c:pt idx="30">
                  <c:v>17029.5</c:v>
                </c:pt>
                <c:pt idx="31">
                  <c:v>17671.5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-9.7776500147534751E-3</c:v>
                </c:pt>
                <c:pt idx="1">
                  <c:v>7.6047042125477846E-2</c:v>
                </c:pt>
                <c:pt idx="2">
                  <c:v>9.9016413277031257E-2</c:v>
                </c:pt>
                <c:pt idx="3">
                  <c:v>0.12325882336013963</c:v>
                </c:pt>
                <c:pt idx="4">
                  <c:v>0.12578928111365997</c:v>
                </c:pt>
                <c:pt idx="5">
                  <c:v>0.1350676262099012</c:v>
                </c:pt>
                <c:pt idx="6">
                  <c:v>0.16011447193687561</c:v>
                </c:pt>
                <c:pt idx="7">
                  <c:v>0.16133284048486687</c:v>
                </c:pt>
                <c:pt idx="8">
                  <c:v>0.16133284048486687</c:v>
                </c:pt>
                <c:pt idx="9">
                  <c:v>0.16133284048486687</c:v>
                </c:pt>
                <c:pt idx="10">
                  <c:v>0.17168897314279269</c:v>
                </c:pt>
                <c:pt idx="11">
                  <c:v>0.17282143108804099</c:v>
                </c:pt>
                <c:pt idx="12">
                  <c:v>0.17371177733464999</c:v>
                </c:pt>
                <c:pt idx="13">
                  <c:v>0.17518006763607538</c:v>
                </c:pt>
                <c:pt idx="14">
                  <c:v>0.18352901621173351</c:v>
                </c:pt>
                <c:pt idx="15">
                  <c:v>0.18352901621173351</c:v>
                </c:pt>
                <c:pt idx="16">
                  <c:v>0.18352901621173351</c:v>
                </c:pt>
                <c:pt idx="17">
                  <c:v>0.18548933996523229</c:v>
                </c:pt>
                <c:pt idx="18">
                  <c:v>0.19714194171909752</c:v>
                </c:pt>
                <c:pt idx="19">
                  <c:v>0.19722785232184051</c:v>
                </c:pt>
                <c:pt idx="20">
                  <c:v>0.22141559202138517</c:v>
                </c:pt>
                <c:pt idx="21">
                  <c:v>0.22168113388440891</c:v>
                </c:pt>
                <c:pt idx="22">
                  <c:v>0.23095947898065014</c:v>
                </c:pt>
                <c:pt idx="23">
                  <c:v>0.23095947898065014</c:v>
                </c:pt>
                <c:pt idx="24">
                  <c:v>0.23095947898065014</c:v>
                </c:pt>
                <c:pt idx="25">
                  <c:v>0.23214660730946216</c:v>
                </c:pt>
                <c:pt idx="26">
                  <c:v>0.23214660730946216</c:v>
                </c:pt>
                <c:pt idx="27">
                  <c:v>0.23214660730946216</c:v>
                </c:pt>
                <c:pt idx="28">
                  <c:v>0.25438964336509773</c:v>
                </c:pt>
                <c:pt idx="29">
                  <c:v>0.25500663769388809</c:v>
                </c:pt>
                <c:pt idx="30">
                  <c:v>0.25622500624187938</c:v>
                </c:pt>
                <c:pt idx="31">
                  <c:v>0.26625311659842299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D0-4380-87C4-416B6E732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164688"/>
        <c:axId val="1"/>
      </c:scatterChart>
      <c:valAx>
        <c:axId val="930164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164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399165507649514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4FD3BB6-BE77-8213-2C08-637C04C79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0"/>
  <sheetViews>
    <sheetView tabSelected="1" workbookViewId="0">
      <pane xSplit="14" ySplit="22" topLeftCell="O37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19.5" customHeight="1" x14ac:dyDescent="0.3">
      <c r="A1" s="57" t="s">
        <v>66</v>
      </c>
    </row>
    <row r="2" spans="1:6" ht="12.95" customHeight="1" x14ac:dyDescent="0.2">
      <c r="A2" t="s">
        <v>26</v>
      </c>
      <c r="B2" s="11" t="s">
        <v>37</v>
      </c>
      <c r="C2" s="2"/>
      <c r="D2" s="2" t="s">
        <v>40</v>
      </c>
    </row>
    <row r="3" spans="1:6" ht="12.95" customHeight="1" thickBot="1" x14ac:dyDescent="0.25"/>
    <row r="4" spans="1:6" ht="12.95" customHeight="1" thickTop="1" thickBot="1" x14ac:dyDescent="0.25">
      <c r="A4" s="27" t="s">
        <v>38</v>
      </c>
      <c r="C4" s="7">
        <v>51553.491999999998</v>
      </c>
      <c r="D4" s="8">
        <v>0.47226000000000001</v>
      </c>
    </row>
    <row r="5" spans="1:6" ht="12.95" customHeight="1" thickTop="1" x14ac:dyDescent="0.2">
      <c r="A5" s="10" t="s">
        <v>31</v>
      </c>
      <c r="B5" s="11"/>
      <c r="C5" s="12">
        <v>-9.5</v>
      </c>
      <c r="D5" s="11" t="s">
        <v>32</v>
      </c>
    </row>
    <row r="6" spans="1:6" ht="12.95" customHeight="1" x14ac:dyDescent="0.2">
      <c r="A6" s="4" t="s">
        <v>4</v>
      </c>
    </row>
    <row r="7" spans="1:6" ht="12.95" customHeight="1" x14ac:dyDescent="0.2">
      <c r="A7" t="s">
        <v>5</v>
      </c>
      <c r="C7">
        <f>+C4</f>
        <v>51553.491999999998</v>
      </c>
    </row>
    <row r="8" spans="1:6" ht="12.95" customHeight="1" x14ac:dyDescent="0.2">
      <c r="A8" t="s">
        <v>6</v>
      </c>
      <c r="C8">
        <f>+D4</f>
        <v>0.47226000000000001</v>
      </c>
    </row>
    <row r="9" spans="1:6" ht="12.95" customHeight="1" x14ac:dyDescent="0.2">
      <c r="A9" s="25" t="s">
        <v>36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2.95" customHeight="1" thickBot="1" x14ac:dyDescent="0.25">
      <c r="A10" s="11"/>
      <c r="B10" s="11"/>
      <c r="C10" s="3" t="s">
        <v>22</v>
      </c>
      <c r="D10" s="3" t="s">
        <v>23</v>
      </c>
      <c r="E10" s="11"/>
    </row>
    <row r="11" spans="1:6" ht="12.95" customHeight="1" x14ac:dyDescent="0.2">
      <c r="A11" s="11" t="s">
        <v>18</v>
      </c>
      <c r="B11" s="11"/>
      <c r="C11" s="22">
        <f ca="1">INTERCEPT(INDIRECT($D$9):G982,INDIRECT($C$9):F982)</f>
        <v>-9.7776500147534751E-3</v>
      </c>
      <c r="D11" s="2"/>
      <c r="E11" s="11"/>
    </row>
    <row r="12" spans="1:6" ht="12.95" customHeight="1" x14ac:dyDescent="0.2">
      <c r="A12" s="11" t="s">
        <v>19</v>
      </c>
      <c r="B12" s="11"/>
      <c r="C12" s="22">
        <f ca="1">SLOPE(INDIRECT($D$9):G982,INDIRECT($C$9):F982)</f>
        <v>1.5620109589631691E-5</v>
      </c>
      <c r="D12" s="2"/>
      <c r="E12" s="11"/>
    </row>
    <row r="13" spans="1:6" ht="12.95" customHeight="1" x14ac:dyDescent="0.2">
      <c r="A13" s="11" t="s">
        <v>21</v>
      </c>
      <c r="B13" s="11"/>
      <c r="C13" s="2" t="s">
        <v>16</v>
      </c>
    </row>
    <row r="14" spans="1:6" ht="12.95" customHeight="1" x14ac:dyDescent="0.2">
      <c r="A14" s="11"/>
      <c r="B14" s="11"/>
      <c r="C14" s="11"/>
    </row>
    <row r="15" spans="1:6" ht="12.95" customHeight="1" x14ac:dyDescent="0.2">
      <c r="A15" s="13" t="s">
        <v>20</v>
      </c>
      <c r="B15" s="11"/>
      <c r="C15" s="14">
        <f ca="1">(C7+C11)+(C8+C12)*INT(MAX(F21:F3523))</f>
        <v>59899.064705306548</v>
      </c>
      <c r="E15" s="15" t="s">
        <v>45</v>
      </c>
      <c r="F15" s="12">
        <v>1</v>
      </c>
    </row>
    <row r="16" spans="1:6" ht="12.95" customHeight="1" x14ac:dyDescent="0.2">
      <c r="A16" s="17" t="s">
        <v>7</v>
      </c>
      <c r="B16" s="11"/>
      <c r="C16" s="18">
        <f ca="1">+C8+C12</f>
        <v>0.47227562010958962</v>
      </c>
      <c r="E16" s="15" t="s">
        <v>33</v>
      </c>
      <c r="F16" s="16">
        <f ca="1">NOW()+15018.5+$C$5/24</f>
        <v>60355.772358101851</v>
      </c>
    </row>
    <row r="17" spans="1:17" ht="12.95" customHeight="1" thickBot="1" x14ac:dyDescent="0.25">
      <c r="A17" s="15" t="s">
        <v>30</v>
      </c>
      <c r="B17" s="11"/>
      <c r="C17" s="11">
        <f>COUNT(C21:C2181)</f>
        <v>32</v>
      </c>
      <c r="E17" s="15" t="s">
        <v>46</v>
      </c>
      <c r="F17" s="16">
        <f ca="1">ROUND(2*(F16-$C$7)/$C$8,0)/2+F15</f>
        <v>18639.5</v>
      </c>
    </row>
    <row r="18" spans="1:17" ht="12.95" customHeight="1" thickTop="1" thickBot="1" x14ac:dyDescent="0.25">
      <c r="A18" s="17" t="s">
        <v>8</v>
      </c>
      <c r="B18" s="11"/>
      <c r="C18" s="20">
        <f ca="1">+C15</f>
        <v>59899.064705306548</v>
      </c>
      <c r="D18" s="21">
        <f ca="1">+C16</f>
        <v>0.47227562010958962</v>
      </c>
      <c r="E18" s="15" t="s">
        <v>34</v>
      </c>
      <c r="F18" s="24">
        <f ca="1">ROUND(2*(F16-$C$15)/$C$16,0)/2+F15</f>
        <v>968</v>
      </c>
    </row>
    <row r="19" spans="1:17" ht="12.95" customHeight="1" thickTop="1" x14ac:dyDescent="0.2">
      <c r="E19" s="15" t="s">
        <v>35</v>
      </c>
      <c r="F19" s="19">
        <f ca="1">+$C$15+$C$16*F18-15018.5-$C$5/24</f>
        <v>45338.123338905963</v>
      </c>
    </row>
    <row r="20" spans="1:17" ht="12.95" customHeight="1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54</v>
      </c>
      <c r="I20" s="6" t="s">
        <v>55</v>
      </c>
      <c r="J20" s="6" t="s">
        <v>56</v>
      </c>
      <c r="K20" s="6" t="s">
        <v>53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</row>
    <row r="21" spans="1:17" ht="12.95" customHeight="1" x14ac:dyDescent="0.2">
      <c r="A21" s="28" t="s">
        <v>39</v>
      </c>
      <c r="C21" s="9">
        <f>+C4</f>
        <v>51553.491999999998</v>
      </c>
      <c r="D21" s="9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-9.7776500147534751E-3</v>
      </c>
      <c r="Q21" s="1">
        <f>+C21-15018.5</f>
        <v>36534.991999999998</v>
      </c>
    </row>
    <row r="22" spans="1:17" ht="12.95" customHeight="1" x14ac:dyDescent="0.2">
      <c r="A22" s="30" t="s">
        <v>41</v>
      </c>
      <c r="B22" s="31" t="s">
        <v>42</v>
      </c>
      <c r="C22" s="30">
        <v>54148.394500000002</v>
      </c>
      <c r="D22" s="30">
        <v>2.9999999999999997E-4</v>
      </c>
      <c r="E22">
        <f>+(C22-C$7)/C$8</f>
        <v>5494.6480752128145</v>
      </c>
      <c r="F22">
        <f>ROUND(2*E22,0)/2</f>
        <v>5494.5</v>
      </c>
      <c r="G22">
        <f>+C22-(C$7+F22*C$8)</f>
        <v>6.9930000005115289E-2</v>
      </c>
      <c r="K22">
        <f>+G22</f>
        <v>6.9930000005115289E-2</v>
      </c>
      <c r="O22">
        <f ca="1">+C$11+C$12*$F22</f>
        <v>7.6047042125477846E-2</v>
      </c>
      <c r="Q22" s="1">
        <f>+C22-15018.5</f>
        <v>39129.894500000002</v>
      </c>
    </row>
    <row r="23" spans="1:17" ht="12.95" customHeight="1" x14ac:dyDescent="0.2">
      <c r="A23" s="30" t="s">
        <v>43</v>
      </c>
      <c r="B23" s="31" t="s">
        <v>44</v>
      </c>
      <c r="C23" s="30">
        <v>54842.878700000001</v>
      </c>
      <c r="D23" s="30">
        <v>5.0000000000000001E-4</v>
      </c>
      <c r="E23">
        <f>+(C23-C$7)/C$8</f>
        <v>6965.2028543598917</v>
      </c>
      <c r="F23">
        <f>ROUND(2*E23,0)/2</f>
        <v>6965</v>
      </c>
      <c r="G23">
        <f>+C23-(C$7+F23*C$8)</f>
        <v>9.5800000002782326E-2</v>
      </c>
      <c r="K23">
        <f>+G23</f>
        <v>9.5800000002782326E-2</v>
      </c>
      <c r="O23">
        <f ca="1">+C$11+C$12*$F23</f>
        <v>9.9016413277031257E-2</v>
      </c>
      <c r="Q23" s="1">
        <f>+C23-15018.5</f>
        <v>39824.378700000001</v>
      </c>
    </row>
    <row r="24" spans="1:17" ht="12.95" customHeight="1" x14ac:dyDescent="0.2">
      <c r="A24" s="32" t="s">
        <v>47</v>
      </c>
      <c r="B24" s="33" t="s">
        <v>44</v>
      </c>
      <c r="C24" s="32">
        <v>55575.85</v>
      </c>
      <c r="D24" s="32">
        <v>8.0000000000000004E-4</v>
      </c>
      <c r="E24">
        <f>+(C24-C$7)/C$8</f>
        <v>8517.2532079786561</v>
      </c>
      <c r="F24" s="29">
        <f>ROUND(2*E24,0)/2-0.5</f>
        <v>8517</v>
      </c>
      <c r="G24">
        <f>+C24-(C$7+F24*C$8)</f>
        <v>0.11957999999867752</v>
      </c>
      <c r="K24">
        <f>+G24</f>
        <v>0.11957999999867752</v>
      </c>
      <c r="O24">
        <f ca="1">+C$11+C$12*$F24</f>
        <v>0.12325882336013963</v>
      </c>
      <c r="Q24" s="1">
        <f>+C24-15018.5</f>
        <v>40557.35</v>
      </c>
    </row>
    <row r="25" spans="1:17" ht="12.95" customHeight="1" x14ac:dyDescent="0.2">
      <c r="A25" s="32" t="s">
        <v>48</v>
      </c>
      <c r="B25" s="33" t="s">
        <v>44</v>
      </c>
      <c r="C25" s="32">
        <v>55652.357199999999</v>
      </c>
      <c r="D25" s="32">
        <v>2.9999999999999997E-4</v>
      </c>
      <c r="E25">
        <f>+(C25-C$7)/C$8</f>
        <v>8679.2554948545294</v>
      </c>
      <c r="F25" s="29">
        <f>ROUND(2*E25,0)/2-0.5</f>
        <v>8679</v>
      </c>
      <c r="G25">
        <f>+C25-(C$7+F25*C$8)</f>
        <v>0.12066000000049826</v>
      </c>
      <c r="K25">
        <f>+G25</f>
        <v>0.12066000000049826</v>
      </c>
      <c r="O25">
        <f ca="1">+C$11+C$12*$F25</f>
        <v>0.12578928111365997</v>
      </c>
      <c r="Q25" s="1">
        <f>+C25-15018.5</f>
        <v>40633.857199999999</v>
      </c>
    </row>
    <row r="26" spans="1:17" ht="12.95" customHeight="1" x14ac:dyDescent="0.2">
      <c r="A26" s="32" t="s">
        <v>49</v>
      </c>
      <c r="B26" s="33" t="s">
        <v>44</v>
      </c>
      <c r="C26" s="32">
        <v>55932.888400000003</v>
      </c>
      <c r="D26" s="32">
        <v>2.0000000000000001E-4</v>
      </c>
      <c r="E26">
        <f>+(C26-C$7)/C$8</f>
        <v>9273.274043958847</v>
      </c>
      <c r="F26" s="29">
        <f>ROUND(2*E26,0)/2-0.5</f>
        <v>9273</v>
      </c>
      <c r="G26">
        <f>+C26-(C$7+F26*C$8)</f>
        <v>0.12942000000475673</v>
      </c>
      <c r="K26">
        <f>+G26</f>
        <v>0.12942000000475673</v>
      </c>
      <c r="O26">
        <f ca="1">+C$11+C$12*$F26</f>
        <v>0.1350676262099012</v>
      </c>
      <c r="Q26" s="1">
        <f>+C26-15018.5</f>
        <v>40914.388400000003</v>
      </c>
    </row>
    <row r="27" spans="1:17" ht="12.95" customHeight="1" x14ac:dyDescent="0.2">
      <c r="A27" s="45" t="s">
        <v>1</v>
      </c>
      <c r="B27" s="49" t="s">
        <v>42</v>
      </c>
      <c r="C27" s="45">
        <v>56690.188000000082</v>
      </c>
      <c r="D27" s="45" t="s">
        <v>2</v>
      </c>
      <c r="E27">
        <f>+(C27-C$7)/C$8</f>
        <v>10876.839029348417</v>
      </c>
      <c r="F27" s="29">
        <f>ROUND(2*E27,0)/2-0.5</f>
        <v>10876.5</v>
      </c>
      <c r="G27">
        <f>+C27-(C$7+F27*C$8)</f>
        <v>0.16011000008438714</v>
      </c>
      <c r="K27">
        <f>+G27</f>
        <v>0.16011000008438714</v>
      </c>
      <c r="O27">
        <f ca="1">+C$11+C$12*$F27</f>
        <v>0.16011447193687561</v>
      </c>
      <c r="Q27" s="1">
        <f>+C27-15018.5</f>
        <v>41671.688000000082</v>
      </c>
    </row>
    <row r="28" spans="1:17" ht="12.95" customHeight="1" x14ac:dyDescent="0.2">
      <c r="A28" s="45" t="s">
        <v>1</v>
      </c>
      <c r="B28" s="49" t="s">
        <v>42</v>
      </c>
      <c r="C28" s="45">
        <v>56727.025200000033</v>
      </c>
      <c r="D28" s="45" t="s">
        <v>58</v>
      </c>
      <c r="E28">
        <f>+(C28-C$7)/C$8</f>
        <v>10954.840977427761</v>
      </c>
      <c r="F28" s="29">
        <f>ROUND(2*E28,0)/2-0.5</f>
        <v>10954.5</v>
      </c>
      <c r="G28">
        <f>+C28-(C$7+F28*C$8)</f>
        <v>0.16103000003204215</v>
      </c>
      <c r="K28">
        <f>+G28</f>
        <v>0.16103000003204215</v>
      </c>
      <c r="O28">
        <f ca="1">+C$11+C$12*$F28</f>
        <v>0.16133284048486687</v>
      </c>
      <c r="Q28" s="1">
        <f>+C28-15018.5</f>
        <v>41708.525200000033</v>
      </c>
    </row>
    <row r="29" spans="1:17" ht="12.95" customHeight="1" x14ac:dyDescent="0.2">
      <c r="A29" s="45" t="s">
        <v>1</v>
      </c>
      <c r="B29" s="49" t="s">
        <v>42</v>
      </c>
      <c r="C29" s="45">
        <v>56727.025599999819</v>
      </c>
      <c r="D29" s="45" t="s">
        <v>59</v>
      </c>
      <c r="E29">
        <f>+(C29-C$7)/C$8</f>
        <v>10954.841824418372</v>
      </c>
      <c r="F29" s="29">
        <f>ROUND(2*E29,0)/2-0.5</f>
        <v>10954.5</v>
      </c>
      <c r="G29">
        <f>+C29-(C$7+F29*C$8)</f>
        <v>0.16142999981821049</v>
      </c>
      <c r="K29">
        <f>+G29</f>
        <v>0.16142999981821049</v>
      </c>
      <c r="O29">
        <f ca="1">+C$11+C$12*$F29</f>
        <v>0.16133284048486687</v>
      </c>
      <c r="Q29" s="1">
        <f>+C29-15018.5</f>
        <v>41708.525599999819</v>
      </c>
    </row>
    <row r="30" spans="1:17" ht="12.95" customHeight="1" x14ac:dyDescent="0.2">
      <c r="A30" s="45" t="s">
        <v>1</v>
      </c>
      <c r="B30" s="49" t="s">
        <v>42</v>
      </c>
      <c r="C30" s="45">
        <v>56727.026999999769</v>
      </c>
      <c r="D30" s="45" t="s">
        <v>2</v>
      </c>
      <c r="E30">
        <f>+(C30-C$7)/C$8</f>
        <v>10954.844788886991</v>
      </c>
      <c r="F30" s="29">
        <f>ROUND(2*E30,0)/2-0.5</f>
        <v>10954.5</v>
      </c>
      <c r="G30">
        <f>+C30-(C$7+F30*C$8)</f>
        <v>0.1628299997682916</v>
      </c>
      <c r="K30">
        <f>+G30</f>
        <v>0.1628299997682916</v>
      </c>
      <c r="O30">
        <f ca="1">+C$11+C$12*$F30</f>
        <v>0.16133284048486687</v>
      </c>
      <c r="Q30" s="1">
        <f>+C30-15018.5</f>
        <v>41708.526999999769</v>
      </c>
    </row>
    <row r="31" spans="1:17" ht="12.95" customHeight="1" x14ac:dyDescent="0.2">
      <c r="A31" s="37" t="s">
        <v>52</v>
      </c>
      <c r="B31" s="38"/>
      <c r="C31" s="37">
        <v>57040.146699999954</v>
      </c>
      <c r="D31" s="36"/>
      <c r="E31">
        <f>+(C31-C$7)/C$8</f>
        <v>11617.868758734501</v>
      </c>
      <c r="F31" s="29">
        <f>ROUND(2*E31,0)/2-0.5</f>
        <v>11617.5</v>
      </c>
      <c r="G31">
        <f>+C31-(C$7+F31*C$8)</f>
        <v>0.17414999995526159</v>
      </c>
      <c r="K31">
        <f>+G31</f>
        <v>0.17414999995526159</v>
      </c>
      <c r="O31">
        <f ca="1">+C$11+C$12*$F31</f>
        <v>0.17168897314279269</v>
      </c>
      <c r="Q31" s="1">
        <f>+C31-15018.5</f>
        <v>42021.646699999954</v>
      </c>
    </row>
    <row r="32" spans="1:17" ht="12.95" customHeight="1" x14ac:dyDescent="0.2">
      <c r="A32" s="39" t="s">
        <v>51</v>
      </c>
      <c r="B32" s="40" t="s">
        <v>44</v>
      </c>
      <c r="C32" s="41">
        <v>57074.3891</v>
      </c>
      <c r="D32" s="41">
        <v>2.0000000000000001E-4</v>
      </c>
      <c r="E32">
        <f>+(C32-C$7)/C$8</f>
        <v>11690.376275780294</v>
      </c>
      <c r="F32" s="29">
        <f>ROUND(2*E32,0)/2-0.5</f>
        <v>11690</v>
      </c>
      <c r="G32">
        <f>+C32-(C$7+F32*C$8)</f>
        <v>0.17770000000018626</v>
      </c>
      <c r="K32">
        <f>+G32</f>
        <v>0.17770000000018626</v>
      </c>
      <c r="O32">
        <f ca="1">+C$11+C$12*$F32</f>
        <v>0.17282143108804099</v>
      </c>
      <c r="Q32" s="1">
        <f>+C32-15018.5</f>
        <v>42055.8891</v>
      </c>
    </row>
    <row r="33" spans="1:17" ht="12.95" customHeight="1" x14ac:dyDescent="0.2">
      <c r="A33" s="34" t="s">
        <v>50</v>
      </c>
      <c r="B33" s="35"/>
      <c r="C33" s="34">
        <v>57101.308900000004</v>
      </c>
      <c r="D33" s="34">
        <v>1.3100000000000001E-2</v>
      </c>
      <c r="E33">
        <f>+(C33-C$7)/C$8</f>
        <v>11747.37835090841</v>
      </c>
      <c r="F33" s="29">
        <f>ROUND(2*E33,0)/2-0.5</f>
        <v>11747</v>
      </c>
      <c r="G33">
        <f>+C33-(C$7+F33*C$8)</f>
        <v>0.17868000000453321</v>
      </c>
      <c r="J33">
        <f>+G33</f>
        <v>0.17868000000453321</v>
      </c>
      <c r="O33">
        <f ca="1">+C$11+C$12*$F33</f>
        <v>0.17371177733464999</v>
      </c>
      <c r="Q33" s="1">
        <f>+C33-15018.5</f>
        <v>42082.808900000004</v>
      </c>
    </row>
    <row r="34" spans="1:17" ht="12.95" customHeight="1" x14ac:dyDescent="0.2">
      <c r="A34" s="42" t="s">
        <v>57</v>
      </c>
      <c r="B34" s="43" t="s">
        <v>44</v>
      </c>
      <c r="C34" s="44">
        <v>57145.695699999997</v>
      </c>
      <c r="D34" s="44">
        <v>4.0000000000000002E-4</v>
      </c>
      <c r="E34">
        <f>+(C34-C$7)/C$8</f>
        <v>11841.366408334388</v>
      </c>
      <c r="F34" s="29">
        <f>ROUND(2*E34,0)/2-0.5</f>
        <v>11841</v>
      </c>
      <c r="G34">
        <f>+C34-(C$7+F34*C$8)</f>
        <v>0.17303999999421649</v>
      </c>
      <c r="K34">
        <f>+G34</f>
        <v>0.17303999999421649</v>
      </c>
      <c r="O34">
        <f ca="1">+C$11+C$12*$F34</f>
        <v>0.17518006763607538</v>
      </c>
      <c r="Q34" s="1">
        <f>+C34-15018.5</f>
        <v>42127.195699999997</v>
      </c>
    </row>
    <row r="35" spans="1:17" ht="12.95" customHeight="1" x14ac:dyDescent="0.2">
      <c r="A35" s="45" t="s">
        <v>0</v>
      </c>
      <c r="B35" s="49" t="s">
        <v>42</v>
      </c>
      <c r="C35" s="45">
        <v>57398.134100000003</v>
      </c>
      <c r="D35" s="45" t="s">
        <v>59</v>
      </c>
      <c r="E35">
        <f>+(C35-C$7)/C$8</f>
        <v>12375.899081014704</v>
      </c>
      <c r="F35" s="29">
        <f>ROUND(2*E35,0)/2-0.5</f>
        <v>12375.5</v>
      </c>
      <c r="G35">
        <f>+C35-(C$7+F35*C$8)</f>
        <v>0.18847000000096159</v>
      </c>
      <c r="K35">
        <f>+G35</f>
        <v>0.18847000000096159</v>
      </c>
      <c r="O35">
        <f ca="1">+C$11+C$12*$F35</f>
        <v>0.18352901621173351</v>
      </c>
      <c r="Q35" s="1">
        <f>+C35-15018.5</f>
        <v>42379.634100000003</v>
      </c>
    </row>
    <row r="36" spans="1:17" ht="12.95" customHeight="1" x14ac:dyDescent="0.2">
      <c r="A36" s="45" t="s">
        <v>0</v>
      </c>
      <c r="B36" s="49" t="s">
        <v>42</v>
      </c>
      <c r="C36" s="45">
        <v>57398.134299999998</v>
      </c>
      <c r="D36" s="45" t="s">
        <v>58</v>
      </c>
      <c r="E36">
        <f>+(C36-C$7)/C$8</f>
        <v>12375.899504510226</v>
      </c>
      <c r="F36" s="29">
        <f>ROUND(2*E36,0)/2-0.5</f>
        <v>12375.5</v>
      </c>
      <c r="G36">
        <f>+C36-(C$7+F36*C$8)</f>
        <v>0.18866999999590917</v>
      </c>
      <c r="K36">
        <f>+G36</f>
        <v>0.18866999999590917</v>
      </c>
      <c r="O36">
        <f ca="1">+C$11+C$12*$F36</f>
        <v>0.18352901621173351</v>
      </c>
      <c r="Q36" s="1">
        <f>+C36-15018.5</f>
        <v>42379.634299999998</v>
      </c>
    </row>
    <row r="37" spans="1:17" ht="12.95" customHeight="1" x14ac:dyDescent="0.2">
      <c r="A37" s="45" t="s">
        <v>0</v>
      </c>
      <c r="B37" s="49" t="s">
        <v>42</v>
      </c>
      <c r="C37" s="45">
        <v>57398.1351</v>
      </c>
      <c r="D37" s="45" t="s">
        <v>2</v>
      </c>
      <c r="E37">
        <f>+(C37-C$7)/C$8</f>
        <v>12375.901198492358</v>
      </c>
      <c r="F37" s="29">
        <f>ROUND(2*E37,0)/2-0.5</f>
        <v>12375.5</v>
      </c>
      <c r="G37">
        <f>+C37-(C$7+F37*C$8)</f>
        <v>0.18946999999752734</v>
      </c>
      <c r="K37">
        <f>+G37</f>
        <v>0.18946999999752734</v>
      </c>
      <c r="O37">
        <f ca="1">+C$11+C$12*$F37</f>
        <v>0.18352901621173351</v>
      </c>
      <c r="Q37" s="1">
        <f>+C37-15018.5</f>
        <v>42379.6351</v>
      </c>
    </row>
    <row r="38" spans="1:17" ht="12.95" customHeight="1" x14ac:dyDescent="0.2">
      <c r="A38" s="39" t="s">
        <v>51</v>
      </c>
      <c r="B38" s="40" t="s">
        <v>44</v>
      </c>
      <c r="C38" s="41">
        <v>57457.407200000001</v>
      </c>
      <c r="D38" s="41">
        <v>4.3E-3</v>
      </c>
      <c r="E38">
        <f>+(C38-C$7)/C$8</f>
        <v>12501.408546139844</v>
      </c>
      <c r="F38" s="29">
        <f>ROUND(2*E38,0)/2-0.5</f>
        <v>12501</v>
      </c>
      <c r="G38">
        <f>+C38-(C$7+F38*C$8)</f>
        <v>0.19294000000081724</v>
      </c>
      <c r="K38">
        <f>+G38</f>
        <v>0.19294000000081724</v>
      </c>
      <c r="O38">
        <f ca="1">+C$11+C$12*$F38</f>
        <v>0.18548933996523229</v>
      </c>
      <c r="Q38" s="1">
        <f>+C38-15018.5</f>
        <v>42438.907200000001</v>
      </c>
    </row>
    <row r="39" spans="1:17" ht="12.95" customHeight="1" x14ac:dyDescent="0.2">
      <c r="A39" s="50" t="s">
        <v>60</v>
      </c>
      <c r="B39" s="51" t="s">
        <v>44</v>
      </c>
      <c r="C39" s="52">
        <v>57809.720500000003</v>
      </c>
      <c r="D39" s="52">
        <v>1E-4</v>
      </c>
      <c r="E39">
        <f>+(C39-C$7)/C$8</f>
        <v>13247.424088425876</v>
      </c>
      <c r="F39" s="29">
        <f>ROUND(2*E39,0)/2-0.5</f>
        <v>13247</v>
      </c>
      <c r="G39">
        <f>+C39-(C$7+F39*C$8)</f>
        <v>0.20028000000456814</v>
      </c>
      <c r="K39">
        <f>+G39</f>
        <v>0.20028000000456814</v>
      </c>
      <c r="O39">
        <f ca="1">+C$11+C$12*$F39</f>
        <v>0.19714194171909752</v>
      </c>
      <c r="Q39" s="1">
        <f>+C39-15018.5</f>
        <v>42791.220500000003</v>
      </c>
    </row>
    <row r="40" spans="1:17" ht="12.95" customHeight="1" x14ac:dyDescent="0.2">
      <c r="A40" s="46" t="s">
        <v>3</v>
      </c>
      <c r="B40" s="47" t="s">
        <v>44</v>
      </c>
      <c r="C40" s="48">
        <v>57812.321499999998</v>
      </c>
      <c r="D40" s="48">
        <v>1.1999999999999999E-3</v>
      </c>
      <c r="E40">
        <f>+(C40-C$7)/C$8</f>
        <v>13252.931647821115</v>
      </c>
      <c r="F40" s="29">
        <f>ROUND(2*E40,0)/2-0.5</f>
        <v>13252.5</v>
      </c>
      <c r="G40">
        <f>+C40-(C$7+F40*C$8)</f>
        <v>0.20384999999805586</v>
      </c>
      <c r="K40">
        <f>+G40</f>
        <v>0.20384999999805586</v>
      </c>
      <c r="O40">
        <f ca="1">+C$11+C$12*$F40</f>
        <v>0.19722785232184051</v>
      </c>
      <c r="Q40" s="1">
        <f>+C40-15018.5</f>
        <v>42793.821499999998</v>
      </c>
    </row>
    <row r="41" spans="1:17" ht="12.95" customHeight="1" x14ac:dyDescent="0.2">
      <c r="A41" s="53" t="s">
        <v>61</v>
      </c>
      <c r="B41" s="54" t="s">
        <v>44</v>
      </c>
      <c r="C41" s="36">
        <v>58543.638800000001</v>
      </c>
      <c r="D41" s="36">
        <v>2.9999999999999997E-4</v>
      </c>
      <c r="E41">
        <f>+(C41-C$7)/C$8</f>
        <v>14801.479693389239</v>
      </c>
      <c r="F41" s="29">
        <f>ROUND(2*E41,0)/2-0.5</f>
        <v>14801</v>
      </c>
      <c r="G41">
        <f>+C41-(C$7+F41*C$8)</f>
        <v>0.22654000000329688</v>
      </c>
      <c r="K41">
        <f>+G41</f>
        <v>0.22654000000329688</v>
      </c>
      <c r="O41">
        <f ca="1">+C$11+C$12*$F41</f>
        <v>0.22141559202138517</v>
      </c>
      <c r="Q41" s="1">
        <f>+C41-15018.5</f>
        <v>43525.138800000001</v>
      </c>
    </row>
    <row r="42" spans="1:17" ht="12.95" customHeight="1" x14ac:dyDescent="0.2">
      <c r="A42" s="53" t="s">
        <v>61</v>
      </c>
      <c r="B42" s="54" t="s">
        <v>44</v>
      </c>
      <c r="C42" s="36">
        <v>58551.664400000001</v>
      </c>
      <c r="D42" s="36">
        <v>2.0000000000000001E-4</v>
      </c>
      <c r="E42">
        <f>+(C42-C$7)/C$8</f>
        <v>14818.473722102239</v>
      </c>
      <c r="F42" s="29">
        <f>ROUND(2*E42,0)/2-0.5</f>
        <v>14818</v>
      </c>
      <c r="G42">
        <f>+C42-(C$7+F42*C$8)</f>
        <v>0.2237200000017765</v>
      </c>
      <c r="K42">
        <f>+G42</f>
        <v>0.2237200000017765</v>
      </c>
      <c r="O42">
        <f ca="1">+C$11+C$12*$F42</f>
        <v>0.22168113388440891</v>
      </c>
      <c r="Q42" s="1">
        <f>+C42-15018.5</f>
        <v>43533.164400000001</v>
      </c>
    </row>
    <row r="43" spans="1:17" ht="12.95" customHeight="1" x14ac:dyDescent="0.2">
      <c r="A43" s="50" t="s">
        <v>62</v>
      </c>
      <c r="B43" s="51" t="s">
        <v>44</v>
      </c>
      <c r="C43" s="52">
        <v>58832.188999999998</v>
      </c>
      <c r="D43" s="52" t="s">
        <v>2</v>
      </c>
      <c r="E43">
        <f>+(C43-C$7)/C$8</f>
        <v>15412.478295853978</v>
      </c>
      <c r="F43" s="29">
        <f>ROUND(2*E43,0)/2-0.5</f>
        <v>15412</v>
      </c>
      <c r="G43">
        <f>+C43-(C$7+F43*C$8)</f>
        <v>0.22587999999814201</v>
      </c>
      <c r="K43">
        <f>+G43</f>
        <v>0.22587999999814201</v>
      </c>
      <c r="O43">
        <f ca="1">+C$11+C$12*$F43</f>
        <v>0.23095947898065014</v>
      </c>
      <c r="Q43" s="1">
        <f>+C43-15018.5</f>
        <v>43813.688999999998</v>
      </c>
    </row>
    <row r="44" spans="1:17" ht="12.95" customHeight="1" x14ac:dyDescent="0.2">
      <c r="A44" s="50" t="s">
        <v>62</v>
      </c>
      <c r="B44" s="51" t="s">
        <v>44</v>
      </c>
      <c r="C44" s="52">
        <v>58832.190999999999</v>
      </c>
      <c r="D44" s="52" t="s">
        <v>58</v>
      </c>
      <c r="E44">
        <f>+(C44-C$7)/C$8</f>
        <v>15412.4825308093</v>
      </c>
      <c r="F44" s="29">
        <f>ROUND(2*E44,0)/2-0.5</f>
        <v>15412</v>
      </c>
      <c r="G44">
        <f>+C44-(C$7+F44*C$8)</f>
        <v>0.22787999999854947</v>
      </c>
      <c r="K44">
        <f>+G44</f>
        <v>0.22787999999854947</v>
      </c>
      <c r="O44">
        <f ca="1">+C$11+C$12*$F44</f>
        <v>0.23095947898065014</v>
      </c>
      <c r="Q44" s="1">
        <f>+C44-15018.5</f>
        <v>43813.690999999999</v>
      </c>
    </row>
    <row r="45" spans="1:17" ht="12.95" customHeight="1" x14ac:dyDescent="0.2">
      <c r="A45" s="50" t="s">
        <v>62</v>
      </c>
      <c r="B45" s="51" t="s">
        <v>44</v>
      </c>
      <c r="C45" s="52">
        <v>58832.190999999999</v>
      </c>
      <c r="D45" s="52" t="s">
        <v>59</v>
      </c>
      <c r="E45">
        <f>+(C45-C$7)/C$8</f>
        <v>15412.4825308093</v>
      </c>
      <c r="F45" s="29">
        <f>ROUND(2*E45,0)/2-0.5</f>
        <v>15412</v>
      </c>
      <c r="G45">
        <f>+C45-(C$7+F45*C$8)</f>
        <v>0.22787999999854947</v>
      </c>
      <c r="K45">
        <f>+G45</f>
        <v>0.22787999999854947</v>
      </c>
      <c r="O45">
        <f ca="1">+C$11+C$12*$F45</f>
        <v>0.23095947898065014</v>
      </c>
      <c r="Q45" s="1">
        <f>+C45-15018.5</f>
        <v>43813.690999999999</v>
      </c>
    </row>
    <row r="46" spans="1:17" ht="12.95" customHeight="1" x14ac:dyDescent="0.2">
      <c r="A46" s="53" t="s">
        <v>63</v>
      </c>
      <c r="B46" s="54" t="s">
        <v>44</v>
      </c>
      <c r="C46" s="36">
        <v>58868.0893</v>
      </c>
      <c r="D46" s="36" t="s">
        <v>2</v>
      </c>
      <c r="E46">
        <f>+(C46-C$7)/C$8</f>
        <v>15488.496379113203</v>
      </c>
      <c r="F46" s="58">
        <f>ROUND(2*E46,0)/2-0.5</f>
        <v>15488</v>
      </c>
      <c r="G46">
        <f>+C46-(C$7+F46*C$8)</f>
        <v>0.23442000000068219</v>
      </c>
      <c r="K46">
        <f>+G46</f>
        <v>0.23442000000068219</v>
      </c>
      <c r="O46">
        <f ca="1">+C$11+C$12*$F46</f>
        <v>0.23214660730946216</v>
      </c>
      <c r="Q46" s="1">
        <f>+C46-15018.5</f>
        <v>43849.5893</v>
      </c>
    </row>
    <row r="47" spans="1:17" ht="12.95" customHeight="1" x14ac:dyDescent="0.2">
      <c r="A47" s="53" t="s">
        <v>63</v>
      </c>
      <c r="B47" s="54" t="s">
        <v>44</v>
      </c>
      <c r="C47" s="36">
        <v>58868.0893</v>
      </c>
      <c r="D47" s="36" t="s">
        <v>59</v>
      </c>
      <c r="E47">
        <f>+(C47-C$7)/C$8</f>
        <v>15488.496379113203</v>
      </c>
      <c r="F47" s="58">
        <f>ROUND(2*E47,0)/2-0.5</f>
        <v>15488</v>
      </c>
      <c r="G47">
        <f>+C47-(C$7+F47*C$8)</f>
        <v>0.23442000000068219</v>
      </c>
      <c r="K47">
        <f>+G47</f>
        <v>0.23442000000068219</v>
      </c>
      <c r="O47">
        <f ca="1">+C$11+C$12*$F47</f>
        <v>0.23214660730946216</v>
      </c>
      <c r="Q47" s="1">
        <f>+C47-15018.5</f>
        <v>43849.5893</v>
      </c>
    </row>
    <row r="48" spans="1:17" ht="12.95" customHeight="1" x14ac:dyDescent="0.2">
      <c r="A48" s="53" t="s">
        <v>63</v>
      </c>
      <c r="B48" s="54" t="s">
        <v>44</v>
      </c>
      <c r="C48" s="36">
        <v>58868.090199999999</v>
      </c>
      <c r="D48" s="36" t="s">
        <v>58</v>
      </c>
      <c r="E48">
        <f>+(C48-C$7)/C$8</f>
        <v>15488.498284843095</v>
      </c>
      <c r="F48" s="58">
        <f>ROUND(2*E48,0)/2-0.5</f>
        <v>15488</v>
      </c>
      <c r="G48">
        <f>+C48-(C$7+F48*C$8)</f>
        <v>0.23531999999977415</v>
      </c>
      <c r="K48">
        <f>+G48</f>
        <v>0.23531999999977415</v>
      </c>
      <c r="O48">
        <f ca="1">+C$11+C$12*$F48</f>
        <v>0.23214660730946216</v>
      </c>
      <c r="Q48" s="1">
        <f>+C48-15018.5</f>
        <v>43849.590199999999</v>
      </c>
    </row>
    <row r="49" spans="1:17" ht="12.95" customHeight="1" x14ac:dyDescent="0.2">
      <c r="A49" s="55" t="s">
        <v>64</v>
      </c>
      <c r="B49" s="56" t="s">
        <v>42</v>
      </c>
      <c r="C49" s="61">
        <v>59540.603199999998</v>
      </c>
      <c r="D49" s="62">
        <v>6.9999999999999999E-4</v>
      </c>
      <c r="E49">
        <f>+(C49-C$7)/C$8</f>
        <v>16912.529538813364</v>
      </c>
      <c r="F49" s="58">
        <f>ROUND(2*E49,0)/2-0.5</f>
        <v>16912</v>
      </c>
      <c r="G49">
        <f>+C49-(C$7+F49*C$8)</f>
        <v>0.25007999999797903</v>
      </c>
      <c r="K49">
        <f>+G49</f>
        <v>0.25007999999797903</v>
      </c>
      <c r="O49">
        <f ca="1">+C$11+C$12*$F49</f>
        <v>0.25438964336509773</v>
      </c>
      <c r="Q49" s="1">
        <f>+C49-15018.5</f>
        <v>44522.103199999998</v>
      </c>
    </row>
    <row r="50" spans="1:17" ht="12.95" customHeight="1" x14ac:dyDescent="0.2">
      <c r="A50" s="55" t="s">
        <v>65</v>
      </c>
      <c r="B50" s="56" t="s">
        <v>44</v>
      </c>
      <c r="C50" s="61">
        <v>59559.253599999938</v>
      </c>
      <c r="D50" s="62"/>
      <c r="E50">
        <f>+(C50-C$7)/C$8</f>
        <v>16952.021344174693</v>
      </c>
      <c r="F50" s="58">
        <f>ROUND(2*E50,0)/2-0.5</f>
        <v>16951.5</v>
      </c>
      <c r="G50">
        <f>+C50-(C$7+F50*C$8)</f>
        <v>0.24620999993931036</v>
      </c>
      <c r="K50">
        <f>+G50</f>
        <v>0.24620999993931036</v>
      </c>
      <c r="O50">
        <f ca="1">+C$11+C$12*$F50</f>
        <v>0.25500663769388809</v>
      </c>
      <c r="Q50" s="1">
        <f>+C50-15018.5</f>
        <v>44540.753599999938</v>
      </c>
    </row>
    <row r="51" spans="1:17" ht="12.95" customHeight="1" x14ac:dyDescent="0.2">
      <c r="A51" s="59" t="s">
        <v>67</v>
      </c>
      <c r="B51" s="60" t="s">
        <v>42</v>
      </c>
      <c r="C51" s="63">
        <v>59596.096100000199</v>
      </c>
      <c r="D51" s="59"/>
      <c r="E51">
        <f>+(C51-C$7)/C$8</f>
        <v>17030.034514886291</v>
      </c>
      <c r="F51" s="58">
        <f>ROUND(2*E51,0)/2-0.5</f>
        <v>17029.5</v>
      </c>
      <c r="G51">
        <f>+C51-(C$7+F51*C$8)</f>
        <v>0.25243000019690953</v>
      </c>
      <c r="K51">
        <f>+G51</f>
        <v>0.25243000019690953</v>
      </c>
      <c r="O51">
        <f ca="1">+C$11+C$12*$F51</f>
        <v>0.25622500624187938</v>
      </c>
      <c r="Q51" s="1">
        <f>+C51-15018.5</f>
        <v>44577.596100000199</v>
      </c>
    </row>
    <row r="52" spans="1:17" ht="12.95" customHeight="1" x14ac:dyDescent="0.2">
      <c r="A52" s="59" t="s">
        <v>67</v>
      </c>
      <c r="B52" s="60" t="s">
        <v>42</v>
      </c>
      <c r="C52" s="63">
        <v>59899.293200000189</v>
      </c>
      <c r="D52" s="59"/>
      <c r="E52">
        <f>+(C52-C$7)/C$8</f>
        <v>17672.047600898215</v>
      </c>
      <c r="F52" s="58">
        <f>ROUND(2*E52,0)/2-0.5</f>
        <v>17671.5</v>
      </c>
      <c r="G52">
        <f>+C52-(C$7+F52*C$8)</f>
        <v>0.25861000019358471</v>
      </c>
      <c r="K52">
        <f>+G52</f>
        <v>0.25861000019358471</v>
      </c>
      <c r="O52">
        <f ca="1">+C$11+C$12*$F52</f>
        <v>0.26625311659842299</v>
      </c>
      <c r="Q52" s="1">
        <f>+C52-15018.5</f>
        <v>44880.793200000189</v>
      </c>
    </row>
    <row r="53" spans="1:17" ht="12.95" customHeight="1" x14ac:dyDescent="0.2">
      <c r="C53" s="9"/>
      <c r="D53" s="9"/>
    </row>
    <row r="54" spans="1:17" ht="12.95" customHeight="1" x14ac:dyDescent="0.2">
      <c r="C54" s="9"/>
      <c r="D54" s="9"/>
    </row>
    <row r="55" spans="1:17" ht="12.95" customHeight="1" x14ac:dyDescent="0.2">
      <c r="C55" s="9"/>
      <c r="D55" s="9"/>
    </row>
    <row r="56" spans="1:17" ht="12.95" customHeight="1" x14ac:dyDescent="0.2">
      <c r="C56" s="9"/>
      <c r="D56" s="9"/>
    </row>
    <row r="57" spans="1:17" ht="12.95" customHeight="1" x14ac:dyDescent="0.2">
      <c r="C57" s="9"/>
      <c r="D57" s="9"/>
    </row>
    <row r="58" spans="1:17" ht="12.95" customHeight="1" x14ac:dyDescent="0.2">
      <c r="C58" s="9"/>
      <c r="D58" s="9"/>
    </row>
    <row r="59" spans="1:17" ht="12.95" customHeight="1" x14ac:dyDescent="0.2">
      <c r="C59" s="9"/>
      <c r="D59" s="9"/>
    </row>
    <row r="60" spans="1:17" ht="12.95" customHeight="1" x14ac:dyDescent="0.2">
      <c r="C60" s="9"/>
      <c r="D60" s="9"/>
    </row>
    <row r="61" spans="1:17" ht="12.95" customHeight="1" x14ac:dyDescent="0.2">
      <c r="C61" s="9"/>
      <c r="D61" s="9"/>
    </row>
    <row r="62" spans="1:17" ht="12.95" customHeight="1" x14ac:dyDescent="0.2">
      <c r="C62" s="9"/>
      <c r="D62" s="9"/>
    </row>
    <row r="63" spans="1:17" ht="12.95" customHeight="1" x14ac:dyDescent="0.2">
      <c r="C63" s="9"/>
      <c r="D63" s="9"/>
    </row>
    <row r="64" spans="1:17" ht="12.95" customHeight="1" x14ac:dyDescent="0.2">
      <c r="C64" s="9"/>
      <c r="D64" s="9"/>
    </row>
    <row r="65" spans="3:4" ht="12.95" customHeight="1" x14ac:dyDescent="0.2">
      <c r="C65" s="9"/>
      <c r="D65" s="9"/>
    </row>
    <row r="66" spans="3:4" ht="12.95" customHeight="1" x14ac:dyDescent="0.2">
      <c r="C66" s="9"/>
      <c r="D66" s="9"/>
    </row>
    <row r="67" spans="3:4" ht="12.95" customHeight="1" x14ac:dyDescent="0.2">
      <c r="C67" s="9"/>
      <c r="D67" s="9"/>
    </row>
    <row r="68" spans="3:4" ht="12.95" customHeight="1" x14ac:dyDescent="0.2">
      <c r="C68" s="9"/>
      <c r="D68" s="9"/>
    </row>
    <row r="69" spans="3:4" ht="12.95" customHeight="1" x14ac:dyDescent="0.2">
      <c r="C69" s="9"/>
      <c r="D69" s="9"/>
    </row>
    <row r="70" spans="3:4" ht="12.95" customHeight="1" x14ac:dyDescent="0.2">
      <c r="C70" s="9"/>
      <c r="D70" s="9"/>
    </row>
    <row r="71" spans="3:4" ht="12.95" customHeight="1" x14ac:dyDescent="0.2">
      <c r="C71" s="9"/>
      <c r="D71" s="9"/>
    </row>
    <row r="72" spans="3:4" ht="12.95" customHeight="1" x14ac:dyDescent="0.2">
      <c r="C72" s="9"/>
      <c r="D72" s="9"/>
    </row>
    <row r="73" spans="3:4" ht="12.95" customHeight="1" x14ac:dyDescent="0.2">
      <c r="C73" s="9"/>
      <c r="D73" s="9"/>
    </row>
    <row r="74" spans="3:4" ht="12.95" customHeight="1" x14ac:dyDescent="0.2">
      <c r="C74" s="9"/>
      <c r="D74" s="9"/>
    </row>
    <row r="75" spans="3:4" ht="12.95" customHeight="1" x14ac:dyDescent="0.2">
      <c r="C75" s="9"/>
      <c r="D75" s="9"/>
    </row>
    <row r="76" spans="3:4" ht="12.95" customHeight="1" x14ac:dyDescent="0.2">
      <c r="C76" s="9"/>
      <c r="D76" s="9"/>
    </row>
    <row r="77" spans="3:4" ht="12.95" customHeight="1" x14ac:dyDescent="0.2">
      <c r="C77" s="9"/>
      <c r="D77" s="9"/>
    </row>
    <row r="78" spans="3:4" ht="12.95" customHeight="1" x14ac:dyDescent="0.2">
      <c r="C78" s="9"/>
      <c r="D78" s="9"/>
    </row>
    <row r="79" spans="3:4" ht="12.95" customHeight="1" x14ac:dyDescent="0.2">
      <c r="C79" s="9"/>
      <c r="D79" s="9"/>
    </row>
    <row r="80" spans="3:4" ht="12.95" customHeight="1" x14ac:dyDescent="0.2">
      <c r="C80" s="9"/>
      <c r="D80" s="9"/>
    </row>
    <row r="81" spans="3:4" ht="12.95" customHeight="1" x14ac:dyDescent="0.2">
      <c r="C81" s="9"/>
      <c r="D81" s="9"/>
    </row>
    <row r="82" spans="3:4" ht="12.95" customHeight="1" x14ac:dyDescent="0.2">
      <c r="C82" s="9"/>
      <c r="D82" s="9"/>
    </row>
    <row r="83" spans="3:4" ht="12.95" customHeight="1" x14ac:dyDescent="0.2">
      <c r="C83" s="9"/>
      <c r="D83" s="9"/>
    </row>
    <row r="84" spans="3:4" ht="12.95" customHeight="1" x14ac:dyDescent="0.2">
      <c r="C84" s="9"/>
      <c r="D84" s="9"/>
    </row>
    <row r="85" spans="3:4" ht="12.95" customHeight="1" x14ac:dyDescent="0.2">
      <c r="C85" s="9"/>
      <c r="D85" s="9"/>
    </row>
    <row r="86" spans="3:4" ht="12.95" customHeight="1" x14ac:dyDescent="0.2">
      <c r="C86" s="9"/>
      <c r="D86" s="9"/>
    </row>
    <row r="87" spans="3:4" ht="12.95" customHeight="1" x14ac:dyDescent="0.2">
      <c r="C87" s="9"/>
      <c r="D87" s="9"/>
    </row>
    <row r="88" spans="3:4" ht="12.95" customHeight="1" x14ac:dyDescent="0.2">
      <c r="C88" s="9"/>
      <c r="D88" s="9"/>
    </row>
    <row r="89" spans="3:4" ht="12.95" customHeight="1" x14ac:dyDescent="0.2">
      <c r="C89" s="9"/>
      <c r="D89" s="9"/>
    </row>
    <row r="90" spans="3:4" ht="12.95" customHeight="1" x14ac:dyDescent="0.2">
      <c r="C90" s="9"/>
      <c r="D90" s="9"/>
    </row>
    <row r="91" spans="3:4" ht="12.95" customHeight="1" x14ac:dyDescent="0.2">
      <c r="C91" s="9"/>
      <c r="D91" s="9"/>
    </row>
    <row r="92" spans="3:4" ht="12.95" customHeight="1" x14ac:dyDescent="0.2">
      <c r="C92" s="9"/>
      <c r="D92" s="9"/>
    </row>
    <row r="93" spans="3:4" ht="12.95" customHeight="1" x14ac:dyDescent="0.2">
      <c r="C93" s="9"/>
      <c r="D93" s="9"/>
    </row>
    <row r="94" spans="3:4" ht="12.95" customHeight="1" x14ac:dyDescent="0.2">
      <c r="C94" s="9"/>
      <c r="D94" s="9"/>
    </row>
    <row r="95" spans="3:4" ht="12.95" customHeight="1" x14ac:dyDescent="0.2">
      <c r="C95" s="9"/>
      <c r="D95" s="9"/>
    </row>
    <row r="96" spans="3:4" ht="12.95" customHeight="1" x14ac:dyDescent="0.2">
      <c r="C96" s="9"/>
      <c r="D96" s="9"/>
    </row>
    <row r="97" spans="3:4" ht="12.95" customHeight="1" x14ac:dyDescent="0.2">
      <c r="C97" s="9"/>
      <c r="D97" s="9"/>
    </row>
    <row r="98" spans="3:4" ht="12.95" customHeight="1" x14ac:dyDescent="0.2">
      <c r="C98" s="9"/>
      <c r="D98" s="9"/>
    </row>
    <row r="99" spans="3:4" ht="12.95" customHeight="1" x14ac:dyDescent="0.2">
      <c r="C99" s="9"/>
      <c r="D99" s="9"/>
    </row>
    <row r="100" spans="3:4" ht="12.95" customHeight="1" x14ac:dyDescent="0.2">
      <c r="C100" s="9"/>
      <c r="D100" s="9"/>
    </row>
    <row r="101" spans="3:4" ht="12.95" customHeight="1" x14ac:dyDescent="0.2">
      <c r="C101" s="9"/>
      <c r="D101" s="9"/>
    </row>
    <row r="102" spans="3:4" ht="12.95" customHeight="1" x14ac:dyDescent="0.2">
      <c r="C102" s="9"/>
      <c r="D102" s="9"/>
    </row>
    <row r="103" spans="3:4" ht="12.95" customHeight="1" x14ac:dyDescent="0.2">
      <c r="C103" s="9"/>
      <c r="D103" s="9"/>
    </row>
    <row r="104" spans="3:4" ht="12.95" customHeight="1" x14ac:dyDescent="0.2">
      <c r="C104" s="9"/>
      <c r="D104" s="9"/>
    </row>
    <row r="105" spans="3:4" ht="12.95" customHeight="1" x14ac:dyDescent="0.2">
      <c r="C105" s="9"/>
      <c r="D105" s="9"/>
    </row>
    <row r="106" spans="3:4" ht="12.95" customHeight="1" x14ac:dyDescent="0.2">
      <c r="C106" s="9"/>
      <c r="D106" s="9"/>
    </row>
    <row r="107" spans="3:4" ht="12.95" customHeight="1" x14ac:dyDescent="0.2">
      <c r="C107" s="9"/>
      <c r="D107" s="9"/>
    </row>
    <row r="108" spans="3:4" ht="12.95" customHeight="1" x14ac:dyDescent="0.2">
      <c r="C108" s="9"/>
      <c r="D108" s="9"/>
    </row>
    <row r="109" spans="3:4" ht="12.95" customHeight="1" x14ac:dyDescent="0.2">
      <c r="C109" s="9"/>
      <c r="D109" s="9"/>
    </row>
    <row r="110" spans="3:4" ht="12.95" customHeight="1" x14ac:dyDescent="0.2">
      <c r="C110" s="9"/>
      <c r="D110" s="9"/>
    </row>
    <row r="111" spans="3:4" ht="12.95" customHeight="1" x14ac:dyDescent="0.2">
      <c r="C111" s="9"/>
      <c r="D111" s="9"/>
    </row>
    <row r="112" spans="3:4" ht="12.95" customHeight="1" x14ac:dyDescent="0.2">
      <c r="C112" s="9"/>
      <c r="D112" s="9"/>
    </row>
    <row r="113" spans="3:4" ht="12.95" customHeight="1" x14ac:dyDescent="0.2">
      <c r="C113" s="9"/>
      <c r="D113" s="9"/>
    </row>
    <row r="114" spans="3:4" ht="12.95" customHeight="1" x14ac:dyDescent="0.2">
      <c r="C114" s="9"/>
      <c r="D114" s="9"/>
    </row>
    <row r="115" spans="3:4" ht="12.95" customHeight="1" x14ac:dyDescent="0.2">
      <c r="C115" s="9"/>
      <c r="D115" s="9"/>
    </row>
    <row r="116" spans="3:4" ht="12.95" customHeight="1" x14ac:dyDescent="0.2">
      <c r="C116" s="9"/>
      <c r="D116" s="9"/>
    </row>
    <row r="117" spans="3:4" ht="12.95" customHeight="1" x14ac:dyDescent="0.2">
      <c r="C117" s="9"/>
      <c r="D117" s="9"/>
    </row>
    <row r="118" spans="3:4" ht="12.95" customHeight="1" x14ac:dyDescent="0.2">
      <c r="C118" s="9"/>
      <c r="D118" s="9"/>
    </row>
    <row r="119" spans="3:4" ht="12.95" customHeight="1" x14ac:dyDescent="0.2">
      <c r="C119" s="9"/>
      <c r="D119" s="9"/>
    </row>
    <row r="120" spans="3:4" ht="12.95" customHeight="1" x14ac:dyDescent="0.2">
      <c r="C120" s="9"/>
      <c r="D120" s="9"/>
    </row>
    <row r="121" spans="3:4" ht="12.95" customHeight="1" x14ac:dyDescent="0.2">
      <c r="C121" s="9"/>
      <c r="D121" s="9"/>
    </row>
    <row r="122" spans="3:4" ht="12.95" customHeight="1" x14ac:dyDescent="0.2">
      <c r="C122" s="9"/>
      <c r="D122" s="9"/>
    </row>
    <row r="123" spans="3:4" ht="12.95" customHeight="1" x14ac:dyDescent="0.2">
      <c r="C123" s="9"/>
      <c r="D123" s="9"/>
    </row>
    <row r="124" spans="3:4" ht="12.95" customHeight="1" x14ac:dyDescent="0.2">
      <c r="C124" s="9"/>
      <c r="D124" s="9"/>
    </row>
    <row r="125" spans="3:4" ht="12.95" customHeight="1" x14ac:dyDescent="0.2">
      <c r="C125" s="9"/>
      <c r="D125" s="9"/>
    </row>
    <row r="126" spans="3:4" ht="12.95" customHeight="1" x14ac:dyDescent="0.2">
      <c r="C126" s="9"/>
      <c r="D126" s="9"/>
    </row>
    <row r="127" spans="3:4" ht="12.95" customHeight="1" x14ac:dyDescent="0.2">
      <c r="C127" s="9"/>
      <c r="D127" s="9"/>
    </row>
    <row r="128" spans="3:4" ht="12.95" customHeight="1" x14ac:dyDescent="0.2">
      <c r="C128" s="9"/>
      <c r="D128" s="9"/>
    </row>
    <row r="129" spans="3:4" ht="12.95" customHeight="1" x14ac:dyDescent="0.2">
      <c r="C129" s="9"/>
      <c r="D129" s="9"/>
    </row>
    <row r="130" spans="3:4" ht="12.95" customHeight="1" x14ac:dyDescent="0.2">
      <c r="C130" s="9"/>
      <c r="D130" s="9"/>
    </row>
    <row r="131" spans="3:4" ht="12.95" customHeight="1" x14ac:dyDescent="0.2">
      <c r="C131" s="9"/>
      <c r="D131" s="9"/>
    </row>
    <row r="132" spans="3:4" ht="12.95" customHeight="1" x14ac:dyDescent="0.2">
      <c r="C132" s="9"/>
      <c r="D132" s="9"/>
    </row>
    <row r="133" spans="3:4" ht="12.95" customHeight="1" x14ac:dyDescent="0.2">
      <c r="C133" s="9"/>
      <c r="D133" s="9"/>
    </row>
    <row r="134" spans="3:4" ht="12.95" customHeight="1" x14ac:dyDescent="0.2">
      <c r="C134" s="9"/>
      <c r="D134" s="9"/>
    </row>
    <row r="135" spans="3:4" ht="12.95" customHeight="1" x14ac:dyDescent="0.2">
      <c r="C135" s="9"/>
      <c r="D135" s="9"/>
    </row>
    <row r="136" spans="3:4" ht="12.95" customHeight="1" x14ac:dyDescent="0.2">
      <c r="C136" s="9"/>
      <c r="D136" s="9"/>
    </row>
    <row r="137" spans="3:4" ht="12.95" customHeight="1" x14ac:dyDescent="0.2">
      <c r="C137" s="9"/>
      <c r="D137" s="9"/>
    </row>
    <row r="138" spans="3:4" ht="12.95" customHeight="1" x14ac:dyDescent="0.2">
      <c r="C138" s="9"/>
      <c r="D138" s="9"/>
    </row>
    <row r="139" spans="3:4" ht="12.95" customHeight="1" x14ac:dyDescent="0.2">
      <c r="C139" s="9"/>
      <c r="D139" s="9"/>
    </row>
    <row r="140" spans="3:4" ht="12.95" customHeight="1" x14ac:dyDescent="0.2">
      <c r="C140" s="9"/>
      <c r="D140" s="9"/>
    </row>
    <row r="141" spans="3:4" ht="12.95" customHeight="1" x14ac:dyDescent="0.2">
      <c r="C141" s="9"/>
      <c r="D141" s="9"/>
    </row>
    <row r="142" spans="3:4" ht="12.95" customHeight="1" x14ac:dyDescent="0.2">
      <c r="C142" s="9"/>
      <c r="D142" s="9"/>
    </row>
    <row r="143" spans="3:4" ht="12.95" customHeight="1" x14ac:dyDescent="0.2">
      <c r="C143" s="9"/>
      <c r="D143" s="9"/>
    </row>
    <row r="144" spans="3:4" ht="12.95" customHeight="1" x14ac:dyDescent="0.2">
      <c r="C144" s="9"/>
      <c r="D144" s="9"/>
    </row>
    <row r="145" spans="3:4" ht="12.95" customHeight="1" x14ac:dyDescent="0.2">
      <c r="C145" s="9"/>
      <c r="D145" s="9"/>
    </row>
    <row r="146" spans="3:4" ht="12.95" customHeight="1" x14ac:dyDescent="0.2">
      <c r="C146" s="9"/>
      <c r="D146" s="9"/>
    </row>
    <row r="147" spans="3:4" ht="12.95" customHeight="1" x14ac:dyDescent="0.2">
      <c r="C147" s="9"/>
      <c r="D147" s="9"/>
    </row>
    <row r="148" spans="3:4" ht="12.95" customHeight="1" x14ac:dyDescent="0.2">
      <c r="C148" s="9"/>
      <c r="D148" s="9"/>
    </row>
    <row r="149" spans="3:4" ht="12.95" customHeight="1" x14ac:dyDescent="0.2">
      <c r="C149" s="9"/>
      <c r="D149" s="9"/>
    </row>
    <row r="150" spans="3:4" ht="12.95" customHeight="1" x14ac:dyDescent="0.2">
      <c r="C150" s="9"/>
      <c r="D150" s="9"/>
    </row>
    <row r="151" spans="3:4" ht="12.95" customHeight="1" x14ac:dyDescent="0.2">
      <c r="C151" s="9"/>
      <c r="D151" s="9"/>
    </row>
    <row r="152" spans="3:4" ht="12.95" customHeight="1" x14ac:dyDescent="0.2">
      <c r="C152" s="9"/>
      <c r="D152" s="9"/>
    </row>
    <row r="153" spans="3:4" ht="12.95" customHeight="1" x14ac:dyDescent="0.2">
      <c r="C153" s="9"/>
      <c r="D153" s="9"/>
    </row>
    <row r="154" spans="3:4" ht="12.95" customHeight="1" x14ac:dyDescent="0.2">
      <c r="C154" s="9"/>
      <c r="D154" s="9"/>
    </row>
    <row r="155" spans="3:4" ht="12.95" customHeight="1" x14ac:dyDescent="0.2">
      <c r="C155" s="9"/>
      <c r="D155" s="9"/>
    </row>
    <row r="156" spans="3:4" ht="12.95" customHeight="1" x14ac:dyDescent="0.2">
      <c r="C156" s="9"/>
      <c r="D156" s="9"/>
    </row>
    <row r="157" spans="3:4" ht="12.95" customHeight="1" x14ac:dyDescent="0.2">
      <c r="C157" s="9"/>
      <c r="D157" s="9"/>
    </row>
    <row r="158" spans="3:4" ht="12.95" customHeight="1" x14ac:dyDescent="0.2">
      <c r="C158" s="9"/>
      <c r="D158" s="9"/>
    </row>
    <row r="159" spans="3:4" ht="12.95" customHeight="1" x14ac:dyDescent="0.2">
      <c r="C159" s="9"/>
      <c r="D159" s="9"/>
    </row>
    <row r="160" spans="3:4" ht="12.95" customHeight="1" x14ac:dyDescent="0.2">
      <c r="C160" s="9"/>
      <c r="D160" s="9"/>
    </row>
    <row r="161" spans="3:4" ht="12.95" customHeight="1" x14ac:dyDescent="0.2">
      <c r="C161" s="9"/>
      <c r="D161" s="9"/>
    </row>
    <row r="162" spans="3:4" ht="12.95" customHeight="1" x14ac:dyDescent="0.2">
      <c r="C162" s="9"/>
      <c r="D162" s="9"/>
    </row>
    <row r="163" spans="3:4" ht="12.95" customHeight="1" x14ac:dyDescent="0.2">
      <c r="C163" s="9"/>
      <c r="D163" s="9"/>
    </row>
    <row r="164" spans="3:4" ht="12.95" customHeight="1" x14ac:dyDescent="0.2">
      <c r="C164" s="9"/>
      <c r="D164" s="9"/>
    </row>
    <row r="165" spans="3:4" ht="12.95" customHeight="1" x14ac:dyDescent="0.2">
      <c r="C165" s="9"/>
      <c r="D165" s="9"/>
    </row>
    <row r="166" spans="3:4" ht="12.95" customHeight="1" x14ac:dyDescent="0.2">
      <c r="C166" s="9"/>
      <c r="D166" s="9"/>
    </row>
    <row r="167" spans="3:4" ht="12.95" customHeight="1" x14ac:dyDescent="0.2">
      <c r="C167" s="9"/>
      <c r="D167" s="9"/>
    </row>
    <row r="168" spans="3:4" ht="12.95" customHeight="1" x14ac:dyDescent="0.2">
      <c r="C168" s="9"/>
      <c r="D168" s="9"/>
    </row>
    <row r="169" spans="3:4" ht="12.95" customHeight="1" x14ac:dyDescent="0.2">
      <c r="C169" s="9"/>
      <c r="D169" s="9"/>
    </row>
    <row r="170" spans="3:4" ht="12.95" customHeight="1" x14ac:dyDescent="0.2">
      <c r="C170" s="9"/>
      <c r="D170" s="9"/>
    </row>
    <row r="171" spans="3:4" ht="12.95" customHeight="1" x14ac:dyDescent="0.2">
      <c r="C171" s="9"/>
      <c r="D171" s="9"/>
    </row>
    <row r="172" spans="3:4" ht="12.95" customHeight="1" x14ac:dyDescent="0.2">
      <c r="C172" s="9"/>
      <c r="D172" s="9"/>
    </row>
    <row r="173" spans="3:4" ht="12.95" customHeight="1" x14ac:dyDescent="0.2">
      <c r="C173" s="9"/>
      <c r="D173" s="9"/>
    </row>
    <row r="174" spans="3:4" ht="12.95" customHeight="1" x14ac:dyDescent="0.2">
      <c r="C174" s="9"/>
      <c r="D174" s="9"/>
    </row>
    <row r="175" spans="3:4" ht="12.95" customHeight="1" x14ac:dyDescent="0.2">
      <c r="C175" s="9"/>
      <c r="D175" s="9"/>
    </row>
    <row r="176" spans="3:4" ht="12.95" customHeight="1" x14ac:dyDescent="0.2">
      <c r="C176" s="9"/>
      <c r="D176" s="9"/>
    </row>
    <row r="177" spans="3:4" ht="12.95" customHeight="1" x14ac:dyDescent="0.2">
      <c r="C177" s="9"/>
      <c r="D177" s="9"/>
    </row>
    <row r="178" spans="3:4" ht="12.95" customHeight="1" x14ac:dyDescent="0.2">
      <c r="C178" s="9"/>
      <c r="D178" s="9"/>
    </row>
    <row r="179" spans="3:4" ht="12.95" customHeight="1" x14ac:dyDescent="0.2">
      <c r="C179" s="9"/>
      <c r="D179" s="9"/>
    </row>
    <row r="180" spans="3:4" ht="12.95" customHeight="1" x14ac:dyDescent="0.2">
      <c r="C180" s="9"/>
      <c r="D180" s="9"/>
    </row>
    <row r="181" spans="3:4" ht="12.95" customHeight="1" x14ac:dyDescent="0.2">
      <c r="C181" s="9"/>
      <c r="D181" s="9"/>
    </row>
    <row r="182" spans="3:4" ht="12.95" customHeight="1" x14ac:dyDescent="0.2">
      <c r="C182" s="9"/>
      <c r="D182" s="9"/>
    </row>
    <row r="183" spans="3:4" ht="12.95" customHeight="1" x14ac:dyDescent="0.2">
      <c r="C183" s="9"/>
      <c r="D183" s="9"/>
    </row>
    <row r="184" spans="3:4" ht="12.95" customHeight="1" x14ac:dyDescent="0.2">
      <c r="C184" s="9"/>
      <c r="D184" s="9"/>
    </row>
    <row r="185" spans="3:4" ht="12.95" customHeight="1" x14ac:dyDescent="0.2">
      <c r="C185" s="9"/>
      <c r="D185" s="9"/>
    </row>
    <row r="186" spans="3:4" ht="12.95" customHeight="1" x14ac:dyDescent="0.2">
      <c r="C186" s="9"/>
      <c r="D186" s="9"/>
    </row>
    <row r="187" spans="3:4" ht="12.95" customHeight="1" x14ac:dyDescent="0.2">
      <c r="C187" s="9"/>
      <c r="D187" s="9"/>
    </row>
    <row r="188" spans="3:4" ht="12.95" customHeight="1" x14ac:dyDescent="0.2">
      <c r="C188" s="9"/>
      <c r="D188" s="9"/>
    </row>
    <row r="189" spans="3:4" ht="12.95" customHeight="1" x14ac:dyDescent="0.2">
      <c r="C189" s="9"/>
      <c r="D189" s="9"/>
    </row>
    <row r="190" spans="3:4" ht="12.95" customHeight="1" x14ac:dyDescent="0.2">
      <c r="C190" s="9"/>
      <c r="D190" s="9"/>
    </row>
    <row r="191" spans="3:4" ht="12.95" customHeight="1" x14ac:dyDescent="0.2">
      <c r="C191" s="9"/>
      <c r="D191" s="9"/>
    </row>
    <row r="192" spans="3:4" ht="12.95" customHeight="1" x14ac:dyDescent="0.2">
      <c r="C192" s="9"/>
      <c r="D192" s="9"/>
    </row>
    <row r="193" spans="3:4" ht="12.95" customHeight="1" x14ac:dyDescent="0.2">
      <c r="C193" s="9"/>
      <c r="D193" s="9"/>
    </row>
    <row r="194" spans="3:4" ht="12.95" customHeight="1" x14ac:dyDescent="0.2">
      <c r="C194" s="9"/>
      <c r="D194" s="9"/>
    </row>
    <row r="195" spans="3:4" ht="12.95" customHeight="1" x14ac:dyDescent="0.2">
      <c r="C195" s="9"/>
      <c r="D195" s="9"/>
    </row>
    <row r="196" spans="3:4" ht="12.95" customHeight="1" x14ac:dyDescent="0.2">
      <c r="C196" s="9"/>
      <c r="D196" s="9"/>
    </row>
    <row r="197" spans="3:4" ht="12.95" customHeight="1" x14ac:dyDescent="0.2">
      <c r="C197" s="9"/>
      <c r="D197" s="9"/>
    </row>
    <row r="198" spans="3:4" ht="12.95" customHeight="1" x14ac:dyDescent="0.2">
      <c r="C198" s="9"/>
      <c r="D198" s="9"/>
    </row>
    <row r="199" spans="3:4" ht="12.95" customHeight="1" x14ac:dyDescent="0.2">
      <c r="C199" s="9"/>
      <c r="D199" s="9"/>
    </row>
    <row r="200" spans="3:4" ht="12.95" customHeight="1" x14ac:dyDescent="0.2">
      <c r="C200" s="9"/>
      <c r="D200" s="9"/>
    </row>
    <row r="201" spans="3:4" ht="12.95" customHeight="1" x14ac:dyDescent="0.2">
      <c r="C201" s="9"/>
      <c r="D201" s="9"/>
    </row>
    <row r="202" spans="3:4" ht="12.95" customHeight="1" x14ac:dyDescent="0.2">
      <c r="C202" s="9"/>
      <c r="D202" s="9"/>
    </row>
    <row r="203" spans="3:4" ht="12.95" customHeight="1" x14ac:dyDescent="0.2">
      <c r="C203" s="9"/>
      <c r="D203" s="9"/>
    </row>
    <row r="204" spans="3:4" ht="12.95" customHeight="1" x14ac:dyDescent="0.2">
      <c r="C204" s="9"/>
      <c r="D204" s="9"/>
    </row>
    <row r="205" spans="3:4" ht="12.95" customHeight="1" x14ac:dyDescent="0.2">
      <c r="C205" s="9"/>
      <c r="D205" s="9"/>
    </row>
    <row r="206" spans="3:4" ht="12.95" customHeight="1" x14ac:dyDescent="0.2">
      <c r="C206" s="9"/>
      <c r="D206" s="9"/>
    </row>
    <row r="207" spans="3:4" ht="12.95" customHeight="1" x14ac:dyDescent="0.2">
      <c r="C207" s="9"/>
      <c r="D207" s="9"/>
    </row>
    <row r="208" spans="3:4" ht="12.95" customHeight="1" x14ac:dyDescent="0.2">
      <c r="C208" s="9"/>
      <c r="D208" s="9"/>
    </row>
    <row r="209" spans="3:4" ht="12.95" customHeight="1" x14ac:dyDescent="0.2">
      <c r="C209" s="9"/>
      <c r="D209" s="9"/>
    </row>
    <row r="210" spans="3:4" ht="12.95" customHeight="1" x14ac:dyDescent="0.2">
      <c r="C210" s="9"/>
      <c r="D210" s="9"/>
    </row>
    <row r="211" spans="3:4" ht="12.95" customHeight="1" x14ac:dyDescent="0.2">
      <c r="C211" s="9"/>
      <c r="D211" s="9"/>
    </row>
    <row r="212" spans="3:4" ht="12.95" customHeight="1" x14ac:dyDescent="0.2">
      <c r="C212" s="9"/>
      <c r="D212" s="9"/>
    </row>
    <row r="213" spans="3:4" ht="12.95" customHeight="1" x14ac:dyDescent="0.2">
      <c r="C213" s="9"/>
      <c r="D213" s="9"/>
    </row>
    <row r="214" spans="3:4" ht="12.95" customHeight="1" x14ac:dyDescent="0.2">
      <c r="C214" s="9"/>
      <c r="D214" s="9"/>
    </row>
    <row r="215" spans="3:4" ht="12.95" customHeight="1" x14ac:dyDescent="0.2">
      <c r="C215" s="9"/>
      <c r="D215" s="9"/>
    </row>
    <row r="216" spans="3:4" ht="12.95" customHeight="1" x14ac:dyDescent="0.2">
      <c r="C216" s="9"/>
      <c r="D216" s="9"/>
    </row>
    <row r="217" spans="3:4" ht="12.95" customHeight="1" x14ac:dyDescent="0.2">
      <c r="C217" s="9"/>
      <c r="D217" s="9"/>
    </row>
    <row r="218" spans="3:4" ht="12.95" customHeight="1" x14ac:dyDescent="0.2">
      <c r="C218" s="9"/>
      <c r="D218" s="9"/>
    </row>
    <row r="219" spans="3:4" ht="12.95" customHeight="1" x14ac:dyDescent="0.2">
      <c r="C219" s="9"/>
      <c r="D219" s="9"/>
    </row>
    <row r="220" spans="3:4" ht="12.95" customHeight="1" x14ac:dyDescent="0.2">
      <c r="C220" s="9"/>
      <c r="D220" s="9"/>
    </row>
    <row r="221" spans="3:4" ht="12.95" customHeight="1" x14ac:dyDescent="0.2">
      <c r="C221" s="9"/>
      <c r="D221" s="9"/>
    </row>
    <row r="222" spans="3:4" ht="12.95" customHeight="1" x14ac:dyDescent="0.2">
      <c r="C222" s="9"/>
      <c r="D222" s="9"/>
    </row>
    <row r="223" spans="3:4" ht="12.95" customHeight="1" x14ac:dyDescent="0.2">
      <c r="C223" s="9"/>
      <c r="D223" s="9"/>
    </row>
    <row r="224" spans="3:4" ht="12.95" customHeight="1" x14ac:dyDescent="0.2">
      <c r="C224" s="9"/>
      <c r="D224" s="9"/>
    </row>
    <row r="225" spans="3:4" ht="12.95" customHeight="1" x14ac:dyDescent="0.2">
      <c r="C225" s="9"/>
      <c r="D225" s="9"/>
    </row>
    <row r="226" spans="3:4" ht="12.95" customHeight="1" x14ac:dyDescent="0.2">
      <c r="C226" s="9"/>
      <c r="D226" s="9"/>
    </row>
    <row r="227" spans="3:4" ht="12.95" customHeight="1" x14ac:dyDescent="0.2">
      <c r="C227" s="9"/>
      <c r="D227" s="9"/>
    </row>
    <row r="228" spans="3:4" ht="12.95" customHeight="1" x14ac:dyDescent="0.2">
      <c r="C228" s="9"/>
      <c r="D228" s="9"/>
    </row>
    <row r="229" spans="3:4" ht="12.95" customHeight="1" x14ac:dyDescent="0.2">
      <c r="C229" s="9"/>
      <c r="D229" s="9"/>
    </row>
    <row r="230" spans="3:4" ht="12.95" customHeight="1" x14ac:dyDescent="0.2">
      <c r="C230" s="9"/>
      <c r="D230" s="9"/>
    </row>
    <row r="231" spans="3:4" ht="12.95" customHeight="1" x14ac:dyDescent="0.2">
      <c r="C231" s="9"/>
      <c r="D231" s="9"/>
    </row>
    <row r="232" spans="3:4" ht="12.95" customHeight="1" x14ac:dyDescent="0.2">
      <c r="C232" s="9"/>
      <c r="D232" s="9"/>
    </row>
    <row r="233" spans="3:4" ht="12.95" customHeight="1" x14ac:dyDescent="0.2">
      <c r="C233" s="9"/>
      <c r="D233" s="9"/>
    </row>
    <row r="234" spans="3:4" ht="12.95" customHeight="1" x14ac:dyDescent="0.2">
      <c r="C234" s="9"/>
      <c r="D234" s="9"/>
    </row>
    <row r="235" spans="3:4" ht="12.95" customHeight="1" x14ac:dyDescent="0.2">
      <c r="C235" s="9"/>
      <c r="D235" s="9"/>
    </row>
    <row r="236" spans="3:4" ht="12.95" customHeight="1" x14ac:dyDescent="0.2">
      <c r="C236" s="9"/>
      <c r="D236" s="9"/>
    </row>
    <row r="237" spans="3:4" ht="12.95" customHeight="1" x14ac:dyDescent="0.2">
      <c r="C237" s="9"/>
      <c r="D237" s="9"/>
    </row>
    <row r="238" spans="3:4" ht="12.95" customHeight="1" x14ac:dyDescent="0.2">
      <c r="C238" s="9"/>
      <c r="D238" s="9"/>
    </row>
    <row r="239" spans="3:4" ht="12.95" customHeight="1" x14ac:dyDescent="0.2">
      <c r="C239" s="9"/>
      <c r="D239" s="9"/>
    </row>
    <row r="240" spans="3:4" ht="12.95" customHeight="1" x14ac:dyDescent="0.2">
      <c r="C240" s="9"/>
      <c r="D240" s="9"/>
    </row>
    <row r="241" spans="3:4" ht="12.95" customHeight="1" x14ac:dyDescent="0.2">
      <c r="C241" s="9"/>
      <c r="D241" s="9"/>
    </row>
    <row r="242" spans="3:4" ht="12.95" customHeight="1" x14ac:dyDescent="0.2">
      <c r="C242" s="9"/>
      <c r="D242" s="9"/>
    </row>
    <row r="243" spans="3:4" ht="12.95" customHeight="1" x14ac:dyDescent="0.2">
      <c r="C243" s="9"/>
      <c r="D243" s="9"/>
    </row>
    <row r="244" spans="3:4" ht="12.95" customHeight="1" x14ac:dyDescent="0.2">
      <c r="C244" s="9"/>
      <c r="D244" s="9"/>
    </row>
    <row r="245" spans="3:4" ht="12.95" customHeight="1" x14ac:dyDescent="0.2">
      <c r="C245" s="9"/>
      <c r="D245" s="9"/>
    </row>
    <row r="246" spans="3:4" ht="12.95" customHeight="1" x14ac:dyDescent="0.2">
      <c r="C246" s="9"/>
      <c r="D246" s="9"/>
    </row>
    <row r="247" spans="3:4" ht="12.95" customHeight="1" x14ac:dyDescent="0.2">
      <c r="C247" s="9"/>
      <c r="D247" s="9"/>
    </row>
    <row r="248" spans="3:4" ht="12.95" customHeight="1" x14ac:dyDescent="0.2">
      <c r="C248" s="9"/>
      <c r="D248" s="9"/>
    </row>
    <row r="249" spans="3:4" ht="12.95" customHeight="1" x14ac:dyDescent="0.2">
      <c r="C249" s="9"/>
      <c r="D249" s="9"/>
    </row>
    <row r="250" spans="3:4" ht="12.95" customHeight="1" x14ac:dyDescent="0.2">
      <c r="C250" s="9"/>
      <c r="D250" s="9"/>
    </row>
    <row r="251" spans="3:4" ht="12.95" customHeight="1" x14ac:dyDescent="0.2">
      <c r="C251" s="9"/>
      <c r="D251" s="9"/>
    </row>
    <row r="252" spans="3:4" ht="12.95" customHeight="1" x14ac:dyDescent="0.2">
      <c r="C252" s="9"/>
      <c r="D252" s="9"/>
    </row>
    <row r="253" spans="3:4" ht="12.95" customHeight="1" x14ac:dyDescent="0.2">
      <c r="C253" s="9"/>
      <c r="D253" s="9"/>
    </row>
    <row r="254" spans="3:4" ht="12.95" customHeight="1" x14ac:dyDescent="0.2">
      <c r="C254" s="9"/>
      <c r="D254" s="9"/>
    </row>
    <row r="255" spans="3:4" ht="12.95" customHeight="1" x14ac:dyDescent="0.2">
      <c r="C255" s="9"/>
      <c r="D255" s="9"/>
    </row>
    <row r="256" spans="3:4" ht="12.95" customHeight="1" x14ac:dyDescent="0.2">
      <c r="C256" s="9"/>
      <c r="D256" s="9"/>
    </row>
    <row r="257" spans="3:4" ht="12.95" customHeight="1" x14ac:dyDescent="0.2">
      <c r="C257" s="9"/>
      <c r="D257" s="9"/>
    </row>
    <row r="258" spans="3:4" ht="12.95" customHeight="1" x14ac:dyDescent="0.2">
      <c r="C258" s="9"/>
      <c r="D258" s="9"/>
    </row>
    <row r="259" spans="3:4" ht="12.95" customHeight="1" x14ac:dyDescent="0.2">
      <c r="C259" s="9"/>
      <c r="D259" s="9"/>
    </row>
    <row r="260" spans="3:4" ht="12.95" customHeight="1" x14ac:dyDescent="0.2">
      <c r="C260" s="9"/>
      <c r="D260" s="9"/>
    </row>
    <row r="261" spans="3:4" ht="12.95" customHeight="1" x14ac:dyDescent="0.2">
      <c r="C261" s="9"/>
      <c r="D261" s="9"/>
    </row>
    <row r="262" spans="3:4" ht="12.95" customHeight="1" x14ac:dyDescent="0.2">
      <c r="C262" s="9"/>
      <c r="D262" s="9"/>
    </row>
    <row r="263" spans="3:4" ht="12.95" customHeight="1" x14ac:dyDescent="0.2">
      <c r="C263" s="9"/>
      <c r="D263" s="9"/>
    </row>
    <row r="264" spans="3:4" ht="12.95" customHeight="1" x14ac:dyDescent="0.2">
      <c r="C264" s="9"/>
      <c r="D264" s="9"/>
    </row>
    <row r="265" spans="3:4" ht="12.95" customHeight="1" x14ac:dyDescent="0.2">
      <c r="C265" s="9"/>
      <c r="D265" s="9"/>
    </row>
    <row r="266" spans="3:4" ht="12.95" customHeight="1" x14ac:dyDescent="0.2">
      <c r="C266" s="9"/>
      <c r="D266" s="9"/>
    </row>
    <row r="267" spans="3:4" ht="12.95" customHeight="1" x14ac:dyDescent="0.2">
      <c r="C267" s="9"/>
      <c r="D267" s="9"/>
    </row>
    <row r="268" spans="3:4" ht="12.95" customHeight="1" x14ac:dyDescent="0.2">
      <c r="C268" s="9"/>
      <c r="D268" s="9"/>
    </row>
    <row r="269" spans="3:4" ht="12.95" customHeight="1" x14ac:dyDescent="0.2">
      <c r="C269" s="9"/>
      <c r="D269" s="9"/>
    </row>
    <row r="270" spans="3:4" ht="12.95" customHeight="1" x14ac:dyDescent="0.2">
      <c r="C270" s="9"/>
      <c r="D270" s="9"/>
    </row>
    <row r="271" spans="3:4" ht="12.95" customHeight="1" x14ac:dyDescent="0.2">
      <c r="C271" s="9"/>
      <c r="D271" s="9"/>
    </row>
    <row r="272" spans="3:4" ht="12.95" customHeight="1" x14ac:dyDescent="0.2">
      <c r="C272" s="9"/>
      <c r="D272" s="9"/>
    </row>
    <row r="273" spans="3:4" ht="12.95" customHeight="1" x14ac:dyDescent="0.2">
      <c r="C273" s="9"/>
      <c r="D273" s="9"/>
    </row>
    <row r="274" spans="3:4" ht="12.95" customHeight="1" x14ac:dyDescent="0.2">
      <c r="C274" s="9"/>
      <c r="D274" s="9"/>
    </row>
    <row r="275" spans="3:4" ht="12.95" customHeight="1" x14ac:dyDescent="0.2">
      <c r="C275" s="9"/>
      <c r="D275" s="9"/>
    </row>
    <row r="276" spans="3:4" ht="12.95" customHeight="1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</sheetData>
  <protectedRanges>
    <protectedRange sqref="A40:D43" name="Range1"/>
    <protectedRange sqref="A44:D46" name="Range1_1"/>
  </protectedRanges>
  <sortState xmlns:xlrd2="http://schemas.microsoft.com/office/spreadsheetml/2017/richdata2" ref="A21:S63">
    <sortCondition ref="C21:C63"/>
  </sortState>
  <phoneticPr fontId="6" type="noConversion"/>
  <hyperlinks>
    <hyperlink ref="H64301" r:id="rId1" display="http://vsolj.cetus-net.org/bulletin.html" xr:uid="{00000000-0004-0000-0000-000000000000}"/>
    <hyperlink ref="H64294" r:id="rId2" display="https://www.aavso.org/ejaavso" xr:uid="{00000000-0004-0000-0000-000001000000}"/>
    <hyperlink ref="AP445" r:id="rId3" display="http://cdsbib.u-strasbg.fr/cgi-bin/cdsbib?1990RMxAA..21..381G" xr:uid="{00000000-0004-0000-0000-000002000000}"/>
    <hyperlink ref="AP449" r:id="rId4" display="http://cdsbib.u-strasbg.fr/cgi-bin/cdsbib?1990RMxAA..21..381G" xr:uid="{00000000-0004-0000-0000-000003000000}"/>
    <hyperlink ref="AP448" r:id="rId5" display="http://cdsbib.u-strasbg.fr/cgi-bin/cdsbib?1990RMxAA..21..381G" xr:uid="{00000000-0004-0000-0000-000004000000}"/>
    <hyperlink ref="AP429" r:id="rId6" display="http://cdsbib.u-strasbg.fr/cgi-bin/cdsbib?1990RMxAA..21..381G" xr:uid="{00000000-0004-0000-0000-000005000000}"/>
    <hyperlink ref="I64301" r:id="rId7" display="http://vsolj.cetus-net.org/bulletin.html" xr:uid="{00000000-0004-0000-0000-000006000000}"/>
    <hyperlink ref="AQ585" r:id="rId8" display="http://cdsbib.u-strasbg.fr/cgi-bin/cdsbib?1990RMxAA..21..381G" xr:uid="{00000000-0004-0000-0000-000007000000}"/>
    <hyperlink ref="AQ55351" r:id="rId9" display="http://cdsbib.u-strasbg.fr/cgi-bin/cdsbib?1990RMxAA..21..381G" xr:uid="{00000000-0004-0000-0000-000008000000}"/>
    <hyperlink ref="AQ586" r:id="rId10" display="http://cdsbib.u-strasbg.fr/cgi-bin/cdsbib?1990RMxAA..21..381G" xr:uid="{00000000-0004-0000-0000-000009000000}"/>
    <hyperlink ref="H64298" r:id="rId11" display="https://www.aavso.org/ejaavso" xr:uid="{00000000-0004-0000-0000-00000A000000}"/>
    <hyperlink ref="H1471" r:id="rId12" display="http://vsolj.cetus-net.org/bulletin.html" xr:uid="{00000000-0004-0000-0000-00000B000000}"/>
    <hyperlink ref="AP2715" r:id="rId13" display="http://cdsbib.u-strasbg.fr/cgi-bin/cdsbib?1990RMxAA..21..381G" xr:uid="{00000000-0004-0000-0000-00000C000000}"/>
    <hyperlink ref="AP2718" r:id="rId14" display="http://cdsbib.u-strasbg.fr/cgi-bin/cdsbib?1990RMxAA..21..381G" xr:uid="{00000000-0004-0000-0000-00000D000000}"/>
    <hyperlink ref="AP2716" r:id="rId15" display="http://cdsbib.u-strasbg.fr/cgi-bin/cdsbib?1990RMxAA..21..381G" xr:uid="{00000000-0004-0000-0000-00000E000000}"/>
    <hyperlink ref="AP2700" r:id="rId16" display="http://cdsbib.u-strasbg.fr/cgi-bin/cdsbib?1990RMxAA..21..381G" xr:uid="{00000000-0004-0000-0000-00000F000000}"/>
    <hyperlink ref="I1471" r:id="rId17" display="http://vsolj.cetus-net.org/bulletin.html" xr:uid="{00000000-0004-0000-0000-000010000000}"/>
    <hyperlink ref="AQ2929" r:id="rId18" display="http://cdsbib.u-strasbg.fr/cgi-bin/cdsbib?1990RMxAA..21..381G" xr:uid="{00000000-0004-0000-0000-000011000000}"/>
    <hyperlink ref="AQ65166" r:id="rId19" display="http://cdsbib.u-strasbg.fr/cgi-bin/cdsbib?1990RMxAA..21..381G" xr:uid="{00000000-0004-0000-0000-000012000000}"/>
    <hyperlink ref="AQ2933" r:id="rId20" display="http://cdsbib.u-strasbg.fr/cgi-bin/cdsbib?1990RMxAA..21..381G" xr:uid="{00000000-0004-0000-0000-000013000000}"/>
    <hyperlink ref="H64068" r:id="rId21" display="http://vsolj.cetus-net.org/bulletin.html" xr:uid="{00000000-0004-0000-0000-000014000000}"/>
    <hyperlink ref="H64061" r:id="rId22" display="https://www.aavso.org/ejaavso" xr:uid="{00000000-0004-0000-0000-000015000000}"/>
    <hyperlink ref="I64068" r:id="rId23" display="http://vsolj.cetus-net.org/bulletin.html" xr:uid="{00000000-0004-0000-0000-000016000000}"/>
    <hyperlink ref="AQ57719" r:id="rId24" display="http://cdsbib.u-strasbg.fr/cgi-bin/cdsbib?1990RMxAA..21..381G" xr:uid="{00000000-0004-0000-0000-000017000000}"/>
    <hyperlink ref="H64065" r:id="rId25" display="https://www.aavso.org/ejaavso" xr:uid="{00000000-0004-0000-0000-000018000000}"/>
    <hyperlink ref="AP5083" r:id="rId26" display="http://cdsbib.u-strasbg.fr/cgi-bin/cdsbib?1990RMxAA..21..381G" xr:uid="{00000000-0004-0000-0000-000019000000}"/>
    <hyperlink ref="AP5086" r:id="rId27" display="http://cdsbib.u-strasbg.fr/cgi-bin/cdsbib?1990RMxAA..21..381G" xr:uid="{00000000-0004-0000-0000-00001A000000}"/>
    <hyperlink ref="AP5084" r:id="rId28" display="http://cdsbib.u-strasbg.fr/cgi-bin/cdsbib?1990RMxAA..21..381G" xr:uid="{00000000-0004-0000-0000-00001B000000}"/>
    <hyperlink ref="AP5068" r:id="rId29" display="http://cdsbib.u-strasbg.fr/cgi-bin/cdsbib?1990RMxAA..21..381G" xr:uid="{00000000-0004-0000-0000-00001C000000}"/>
    <hyperlink ref="AQ5297" r:id="rId30" display="http://cdsbib.u-strasbg.fr/cgi-bin/cdsbib?1990RMxAA..21..381G" xr:uid="{00000000-0004-0000-0000-00001D000000}"/>
    <hyperlink ref="AQ5301" r:id="rId31" display="http://cdsbib.u-strasbg.fr/cgi-bin/cdsbib?1990RMxAA..21..381G" xr:uid="{00000000-0004-0000-0000-00001E000000}"/>
    <hyperlink ref="AQ64981" r:id="rId32" display="http://cdsbib.u-strasbg.fr/cgi-bin/cdsbib?1990RMxAA..21..381G" xr:uid="{00000000-0004-0000-0000-00001F000000}"/>
    <hyperlink ref="I2189" r:id="rId33" display="http://vsolj.cetus-net.org/bulletin.html" xr:uid="{00000000-0004-0000-0000-000020000000}"/>
    <hyperlink ref="H2189" r:id="rId34" display="http://vsolj.cetus-net.org/bulletin.html" xr:uid="{00000000-0004-0000-0000-000021000000}"/>
    <hyperlink ref="AQ106" r:id="rId35" display="http://cdsbib.u-strasbg.fr/cgi-bin/cdsbib?1990RMxAA..21..381G" xr:uid="{00000000-0004-0000-0000-000022000000}"/>
    <hyperlink ref="AQ105" r:id="rId36" display="http://cdsbib.u-strasbg.fr/cgi-bin/cdsbib?1990RMxAA..21..381G" xr:uid="{00000000-0004-0000-0000-000023000000}"/>
    <hyperlink ref="AP3359" r:id="rId37" display="http://cdsbib.u-strasbg.fr/cgi-bin/cdsbib?1990RMxAA..21..381G" xr:uid="{00000000-0004-0000-0000-000024000000}"/>
    <hyperlink ref="AP3377" r:id="rId38" display="http://cdsbib.u-strasbg.fr/cgi-bin/cdsbib?1990RMxAA..21..381G" xr:uid="{00000000-0004-0000-0000-000025000000}"/>
    <hyperlink ref="AP3378" r:id="rId39" display="http://cdsbib.u-strasbg.fr/cgi-bin/cdsbib?1990RMxAA..21..381G" xr:uid="{00000000-0004-0000-0000-000026000000}"/>
    <hyperlink ref="AP3374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2024-02-15T05:32:11Z</dcterms:modified>
</cp:coreProperties>
</file>