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17F1CF1-4F35-4384-B03A-F8443833D6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E21" i="1"/>
  <c r="F21" i="1"/>
  <c r="G21" i="1"/>
  <c r="I21" i="1"/>
  <c r="E9" i="1"/>
  <c r="D8" i="1"/>
  <c r="F16" i="1"/>
  <c r="C17" i="1"/>
  <c r="Q21" i="1"/>
  <c r="C12" i="1"/>
  <c r="C11" i="1"/>
  <c r="C15" i="1" l="1"/>
  <c r="F18" i="1" s="1"/>
  <c r="O21" i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<sst xmlns="http://schemas.openxmlformats.org/spreadsheetml/2006/main" count="55" uniqueCount="51">
  <si>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</si>
  <si>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</si>
  <si>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</si>
  <si>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</si>
  <si>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</si>
  <si>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</si>
  <si>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</si>
  <si>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</si>
  <si>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</si>
  <si>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</si>
  <si>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</si>
  <si>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</si>
  <si>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</si>
  <si>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</si>
  <si>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</si>
  <si>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</si>
  <si>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</si>
  <si>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</si>
  <si>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</si>
  <si>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</si>
  <si>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</si>
  <si>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</si>
  <si>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</si>
  <si>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</si>
  <si>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</si>
  <si>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</si>
  <si>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</si>
  <si>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</si>
  <si>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</si>
  <si>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</si>
  <si>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</si>
  <si>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</si>
  <si>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</si>
  <si>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</si>
  <si>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</si>
  <si>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</si>
  <si>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</si>
  <si>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</si>
  <si>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</si>
  <si>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</si>
  <si>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</si>
  <si>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V0466 Hya</t>
  </si>
  <si>
    <t>2013a</t>
  </si>
  <si>
    <t>G4847-0524</t>
  </si>
  <si>
    <t>EB</t>
  </si>
  <si>
    <t>pr_0</t>
  </si>
  <si>
    <t>~</t>
  </si>
  <si>
    <t>V0466 Hya / GSC 4847-0524</t>
  </si>
  <si>
    <t>OEJV 0179</t>
  </si>
  <si>
    <t>I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</si>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</sst>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Hya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4-46F1-AB2E-D854695531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64-46F1-AB2E-D854695531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64-46F1-AB2E-D854695531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64-46F1-AB2E-D854695531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64-46F1-AB2E-D854695531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64-46F1-AB2E-D854695531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64-46F1-AB2E-D854695531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64-46F1-AB2E-D854695531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64-46F1-AB2E-D8546955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0232"/>
        <c:axId val="1"/>
      </c:scatterChart>
      <c:valAx>
        <c:axId val="599960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83FBED-657B-E89A-DFF0-F212E7CF9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8.1201999999999988</v>
      </c>
      <c r="L1" s="39">
        <v>0</v>
      </c>
      <c r="M1" s="40">
        <v>52690.69</v>
      </c>
      <c r="N1" s="40">
        <v>0.36298999999999998</v>
      </c>
      <c r="O1" s="41" t="s">
        <v>44</v>
      </c>
      <c r="P1" s="42">
        <v>11.2</v>
      </c>
      <c r="Q1" s="42">
        <v>11.5</v>
      </c>
      <c r="R1" s="43" t="s">
        <v>45</v>
      </c>
      <c r="S1" s="44" t="s">
        <v>46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51871.13</v>
      </c>
      <c r="D4" s="28">
        <v>1.14113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51871.13</v>
      </c>
      <c r="D7" s="29" t="s">
        <v>50</v>
      </c>
    </row>
    <row r="8" spans="1:19" x14ac:dyDescent="0.2">
      <c r="A8" t="s">
        <v>3</v>
      </c>
      <c r="C8" s="48">
        <v>1.14113</v>
      </c>
      <c r="D8" s="29" t="str">
        <f>D7</f>
        <v>GCVS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-1.9306713461983391E-6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57072.391739999999</v>
      </c>
      <c r="E15" s="14" t="s">
        <v>34</v>
      </c>
      <c r="F15" s="32">
        <v>1</v>
      </c>
    </row>
    <row r="16" spans="1:19" x14ac:dyDescent="0.2">
      <c r="A16" s="16" t="s">
        <v>4</v>
      </c>
      <c r="B16" s="10"/>
      <c r="C16" s="17">
        <f ca="1">+C8+C12</f>
        <v>1.1411280693286538</v>
      </c>
      <c r="E16" s="14" t="s">
        <v>30</v>
      </c>
      <c r="F16" s="33">
        <f ca="1">NOW()+15018.5+$C$5/24</f>
        <v>60355.776166087962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7436.5</v>
      </c>
    </row>
    <row r="18" spans="1:21" ht="14.25" thickTop="1" thickBot="1" x14ac:dyDescent="0.25">
      <c r="A18" s="16" t="s">
        <v>5</v>
      </c>
      <c r="B18" s="10"/>
      <c r="C18" s="19">
        <f ca="1">+C15</f>
        <v>57072.391739999999</v>
      </c>
      <c r="D18" s="20">
        <f ca="1">+C16</f>
        <v>1.1411280693286538</v>
      </c>
      <c r="E18" s="14" t="s">
        <v>36</v>
      </c>
      <c r="F18" s="23">
        <f ca="1">ROUND(2*(F16-$C$15)/$C$16,0)/2+F15</f>
        <v>2878.5</v>
      </c>
    </row>
    <row r="19" spans="1:21" ht="13.5" thickTop="1" x14ac:dyDescent="0.2">
      <c r="E19" s="14" t="s">
        <v>31</v>
      </c>
      <c r="F19" s="18">
        <f ca="1">+$C$15+$C$16*F18-15018.5-$C$5/24</f>
        <v>45339.024720895868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50</v>
      </c>
      <c r="C21" s="8">
        <v>51871.13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36852.629999999997</v>
      </c>
    </row>
    <row r="22" spans="1:21" x14ac:dyDescent="0.2">
      <c r="A22" s="45" t="s">
        <v>48</v>
      </c>
      <c r="B22" s="46" t="s">
        <v>49</v>
      </c>
      <c r="C22" s="47">
        <v>57072.391739999999</v>
      </c>
      <c r="D22" s="47">
        <v>8.0000000000000004E-4</v>
      </c>
      <c r="E22">
        <f>+(C22-C$7)/C$8</f>
        <v>4557.9922883457639</v>
      </c>
      <c r="F22">
        <f>ROUND(2*E22,0)/2</f>
        <v>4558</v>
      </c>
      <c r="G22">
        <f>+C22-(C$7+F22*C$8)</f>
        <v>-8.7999999959720299E-3</v>
      </c>
      <c r="K22">
        <f>+G22</f>
        <v>-8.7999999959720299E-3</v>
      </c>
      <c r="O22">
        <f ca="1">+C$11+C$12*$F22</f>
        <v>-8.7999999959720299E-3</v>
      </c>
      <c r="Q22" s="2">
        <f>+C22-15018.5</f>
        <v>42053.891739999999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2024-02-15T05:37:40Z</dcterms:modified>
</cp:coreProperties>
</file>