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986F6AD-1EA6-49F9-8FE0-57EC7E053A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I26" i="1"/>
  <c r="E27" i="1"/>
  <c r="F27" i="1"/>
  <c r="G27" i="1"/>
  <c r="I27" i="1"/>
  <c r="E21" i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8" i="1"/>
  <c r="F28" i="1"/>
  <c r="G28" i="1"/>
  <c r="I28" i="1"/>
  <c r="Q26" i="1"/>
  <c r="Q27" i="1"/>
  <c r="G11" i="1"/>
  <c r="F11" i="1"/>
  <c r="Q28" i="1"/>
  <c r="Q22" i="1"/>
  <c r="Q23" i="1"/>
  <c r="Q24" i="1"/>
  <c r="Q25" i="1"/>
  <c r="F14" i="1"/>
  <c r="C17" i="1"/>
  <c r="Q21" i="1"/>
  <c r="C12" i="1"/>
  <c r="C11" i="1"/>
  <c r="O28" i="1" l="1"/>
  <c r="O27" i="1"/>
  <c r="O21" i="1"/>
  <c r="O22" i="1"/>
  <c r="O25" i="1"/>
  <c r="O23" i="1"/>
  <c r="O26" i="1"/>
  <c r="C15" i="1"/>
  <c r="O24" i="1"/>
  <c r="C16" i="1"/>
  <c r="D18" i="1" s="1"/>
  <c r="F15" i="1"/>
  <c r="C18" i="1" l="1"/>
  <c r="F16" i="1"/>
  <c r="F17" i="1" s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<sst xmlns="http://schemas.openxmlformats.org/spreadsheetml/2006/main" count="63" uniqueCount="54">
  <si>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</si>
  <si>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</si>
  <si>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</si>
  <si>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</si>
  <si>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</si>
  <si>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</si>
  <si>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</si>
  <si>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</si>
  <si>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</si>
  <si>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</si>
  <si>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</si>
  <si>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</si>
  <si>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</si>
  <si>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</si>
  <si>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</si>
  <si>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</si>
  <si>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</si>
  <si>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</si>
  <si>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</si>
  <si>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</si>
  <si>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</si>
  <si>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</si>
  <si>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</si>
  <si>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</si>
  <si>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</si>
  <si>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</si>
  <si>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</si>
  <si>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</si>
  <si>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</si>
  <si>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</si>
  <si>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</si>
  <si>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</si>
  <si>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</si>
  <si>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</si>
  <si>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</si>
  <si>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</si>
  <si>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</si>
  <si>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</si>
  <si>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</si>
  <si>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</si>
  <si>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</si>
  <si>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</si>
  <si>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V0476 Hya / GSC 0196-0894</t>
  </si>
  <si>
    <t>G0196-0894</t>
  </si>
  <si>
    <t xml:space="preserve">EW        </t>
  </si>
  <si>
    <t>IBVS 5871</t>
  </si>
  <si>
    <t>II</t>
  </si>
  <si>
    <t>IBVS 5920</t>
  </si>
  <si>
    <t>I</t>
  </si>
  <si>
    <t>IBVS 5992</t>
  </si>
  <si>
    <t>IBVS 6029</t>
  </si>
  <si>
    <t>IBVS 6048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</si>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</sst>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0" fillId="0" borderId="0" xfId="0" applyFont="1" applyAlignment="1"/>
    <xf numFmtId="0" fontId="0" fillId="0" borderId="6" xfId="0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V476 Hya - O-C Diagr.</a:t>
            </a:r>
          </a:p>
        </c:rich>
      </c:tx>
      <c:layout>
        <c:manualLayout>
          <c:xMode val="edge"/>
          <c:yMode val="edge"/>
          <c:x val="0.3744360902255639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50375939849624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2783.5</c:v>
                </c:pt>
                <c:pt idx="2">
                  <c:v>3632.5</c:v>
                </c:pt>
                <c:pt idx="3">
                  <c:v>3633</c:v>
                </c:pt>
                <c:pt idx="4">
                  <c:v>4556.5</c:v>
                </c:pt>
                <c:pt idx="5">
                  <c:v>5518</c:v>
                </c:pt>
                <c:pt idx="6">
                  <c:v>5556.5</c:v>
                </c:pt>
                <c:pt idx="7">
                  <c:v>5583.5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DF-4B3F-8746-BDBFA54794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2783.5</c:v>
                </c:pt>
                <c:pt idx="2">
                  <c:v>3632.5</c:v>
                </c:pt>
                <c:pt idx="3">
                  <c:v>3633</c:v>
                </c:pt>
                <c:pt idx="4">
                  <c:v>4556.5</c:v>
                </c:pt>
                <c:pt idx="5">
                  <c:v>5518</c:v>
                </c:pt>
                <c:pt idx="6">
                  <c:v>5556.5</c:v>
                </c:pt>
                <c:pt idx="7">
                  <c:v>5583.5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-1.2397999998938758E-2</c:v>
                </c:pt>
                <c:pt idx="2">
                  <c:v>-1.4309999998658895E-2</c:v>
                </c:pt>
                <c:pt idx="3">
                  <c:v>-1.1003999999957159E-2</c:v>
                </c:pt>
                <c:pt idx="4">
                  <c:v>-1.3522000001103152E-2</c:v>
                </c:pt>
                <c:pt idx="5">
                  <c:v>-1.4483999992080498E-2</c:v>
                </c:pt>
                <c:pt idx="6">
                  <c:v>-1.2021999995340593E-2</c:v>
                </c:pt>
                <c:pt idx="7">
                  <c:v>-1.0997999997925945E-2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DF-4B3F-8746-BDBFA54794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2783.5</c:v>
                </c:pt>
                <c:pt idx="2">
                  <c:v>3632.5</c:v>
                </c:pt>
                <c:pt idx="3">
                  <c:v>3633</c:v>
                </c:pt>
                <c:pt idx="4">
                  <c:v>4556.5</c:v>
                </c:pt>
                <c:pt idx="5">
                  <c:v>5518</c:v>
                </c:pt>
                <c:pt idx="6">
                  <c:v>5556.5</c:v>
                </c:pt>
                <c:pt idx="7">
                  <c:v>5583.5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DF-4B3F-8746-BDBFA54794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2783.5</c:v>
                </c:pt>
                <c:pt idx="2">
                  <c:v>3632.5</c:v>
                </c:pt>
                <c:pt idx="3">
                  <c:v>3633</c:v>
                </c:pt>
                <c:pt idx="4">
                  <c:v>4556.5</c:v>
                </c:pt>
                <c:pt idx="5">
                  <c:v>5518</c:v>
                </c:pt>
                <c:pt idx="6">
                  <c:v>5556.5</c:v>
                </c:pt>
                <c:pt idx="7">
                  <c:v>5583.5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DF-4B3F-8746-BDBFA54794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2783.5</c:v>
                </c:pt>
                <c:pt idx="2">
                  <c:v>3632.5</c:v>
                </c:pt>
                <c:pt idx="3">
                  <c:v>3633</c:v>
                </c:pt>
                <c:pt idx="4">
                  <c:v>4556.5</c:v>
                </c:pt>
                <c:pt idx="5">
                  <c:v>5518</c:v>
                </c:pt>
                <c:pt idx="6">
                  <c:v>5556.5</c:v>
                </c:pt>
                <c:pt idx="7">
                  <c:v>5583.5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DF-4B3F-8746-BDBFA54794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2783.5</c:v>
                </c:pt>
                <c:pt idx="2">
                  <c:v>3632.5</c:v>
                </c:pt>
                <c:pt idx="3">
                  <c:v>3633</c:v>
                </c:pt>
                <c:pt idx="4">
                  <c:v>4556.5</c:v>
                </c:pt>
                <c:pt idx="5">
                  <c:v>5518</c:v>
                </c:pt>
                <c:pt idx="6">
                  <c:v>5556.5</c:v>
                </c:pt>
                <c:pt idx="7">
                  <c:v>5583.5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DF-4B3F-8746-BDBFA54794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2.0999999999999999E-3</c:v>
                  </c:pt>
                  <c:pt idx="6">
                    <c:v>1.9E-3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2783.5</c:v>
                </c:pt>
                <c:pt idx="2">
                  <c:v>3632.5</c:v>
                </c:pt>
                <c:pt idx="3">
                  <c:v>3633</c:v>
                </c:pt>
                <c:pt idx="4">
                  <c:v>4556.5</c:v>
                </c:pt>
                <c:pt idx="5">
                  <c:v>5518</c:v>
                </c:pt>
                <c:pt idx="6">
                  <c:v>5556.5</c:v>
                </c:pt>
                <c:pt idx="7">
                  <c:v>5583.5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DF-4B3F-8746-BDBFA54794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2783.5</c:v>
                </c:pt>
                <c:pt idx="2">
                  <c:v>3632.5</c:v>
                </c:pt>
                <c:pt idx="3">
                  <c:v>3633</c:v>
                </c:pt>
                <c:pt idx="4">
                  <c:v>4556.5</c:v>
                </c:pt>
                <c:pt idx="5">
                  <c:v>5518</c:v>
                </c:pt>
                <c:pt idx="6">
                  <c:v>5556.5</c:v>
                </c:pt>
                <c:pt idx="7">
                  <c:v>5583.5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-3.4348281176075739E-3</c:v>
                </c:pt>
                <c:pt idx="1">
                  <c:v>-8.8889669834604848E-3</c:v>
                </c:pt>
                <c:pt idx="2">
                  <c:v>-1.0552543019784939E-2</c:v>
                </c:pt>
                <c:pt idx="3">
                  <c:v>-1.055352274654367E-2</c:v>
                </c:pt>
                <c:pt idx="4">
                  <c:v>-1.2363078069918976E-2</c:v>
                </c:pt>
                <c:pt idx="5">
                  <c:v>-1.4247092626957803E-2</c:v>
                </c:pt>
                <c:pt idx="6">
                  <c:v>-1.4322531587380054E-2</c:v>
                </c:pt>
                <c:pt idx="7">
                  <c:v>-1.4375436832351504E-2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DF-4B3F-8746-BDBFA54794D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2783.5</c:v>
                </c:pt>
                <c:pt idx="2">
                  <c:v>3632.5</c:v>
                </c:pt>
                <c:pt idx="3">
                  <c:v>3633</c:v>
                </c:pt>
                <c:pt idx="4">
                  <c:v>4556.5</c:v>
                </c:pt>
                <c:pt idx="5">
                  <c:v>5518</c:v>
                </c:pt>
                <c:pt idx="6">
                  <c:v>5556.5</c:v>
                </c:pt>
                <c:pt idx="7">
                  <c:v>5583.5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DF-4B3F-8746-BDBFA5479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469416"/>
        <c:axId val="1"/>
      </c:scatterChart>
      <c:valAx>
        <c:axId val="435469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69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"/>
          <c:y val="0.92353064690443099"/>
          <c:w val="0.7458646616541353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0</xdr:rowOff>
    </xdr:from>
    <xdr:to>
      <xdr:col>17</xdr:col>
      <xdr:colOff>419100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0B9598-12FA-7011-CEC7-DA0AE7085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0"/>
      <c r="F1" t="s">
        <v>43</v>
      </c>
    </row>
    <row r="2" spans="1:7" x14ac:dyDescent="0.2">
      <c r="A2" t="s">
        <v>23</v>
      </c>
      <c r="B2" t="s">
        <v>44</v>
      </c>
      <c r="C2" s="3"/>
      <c r="D2" s="3"/>
    </row>
    <row r="3" spans="1:7" ht="13.5" thickBot="1" x14ac:dyDescent="0.25"/>
    <row r="4" spans="1:7" ht="13.5" thickBot="1" x14ac:dyDescent="0.25">
      <c r="A4" s="5" t="s">
        <v>0</v>
      </c>
      <c r="C4" s="29">
        <v>53675.839999999997</v>
      </c>
      <c r="D4" s="31">
        <v>0.41458800000000001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53675.839999999997</v>
      </c>
      <c r="D7" s="28" t="s">
        <v>53</v>
      </c>
    </row>
    <row r="8" spans="1:7" x14ac:dyDescent="0.2">
      <c r="A8" t="s">
        <v>3</v>
      </c>
      <c r="C8" s="40">
        <v>0.41458800000000001</v>
      </c>
      <c r="D8" s="28" t="s">
        <v>53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-3.4348281176075739E-3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-1.959453517461078E-6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E13" s="14" t="s">
        <v>39</v>
      </c>
      <c r="F13" s="11">
        <v>1</v>
      </c>
    </row>
    <row r="14" spans="1:7" x14ac:dyDescent="0.2">
      <c r="A14" s="10"/>
      <c r="B14" s="10"/>
      <c r="C14" s="10"/>
      <c r="E14" s="14" t="s">
        <v>32</v>
      </c>
      <c r="F14" s="15">
        <f ca="1">NOW()+15018.5+$C$9/24</f>
        <v>60355.779866319441</v>
      </c>
    </row>
    <row r="15" spans="1:7" x14ac:dyDescent="0.2">
      <c r="A15" s="12" t="s">
        <v>17</v>
      </c>
      <c r="B15" s="10"/>
      <c r="C15" s="13">
        <f ca="1">(C7+C11)+(C8+C12)*INT(MAX(F21:F3533))</f>
        <v>55990.470429542889</v>
      </c>
      <c r="E15" s="14" t="s">
        <v>40</v>
      </c>
      <c r="F15" s="15">
        <f ca="1">ROUND(2*(F14-$C$7)/$C$8,0)/2+F13</f>
        <v>16113</v>
      </c>
    </row>
    <row r="16" spans="1:7" x14ac:dyDescent="0.2">
      <c r="A16" s="16" t="s">
        <v>4</v>
      </c>
      <c r="B16" s="10"/>
      <c r="C16" s="17">
        <f ca="1">+C8+C12</f>
        <v>0.41458604054648257</v>
      </c>
      <c r="E16" s="14" t="s">
        <v>33</v>
      </c>
      <c r="F16" s="24">
        <f ca="1">ROUND(2*(F14-$C$15)/$C$16,0)/2+F13</f>
        <v>10530.5</v>
      </c>
    </row>
    <row r="17" spans="1:18" ht="13.5" thickBot="1" x14ac:dyDescent="0.25">
      <c r="A17" s="14" t="s">
        <v>29</v>
      </c>
      <c r="B17" s="10"/>
      <c r="C17" s="10">
        <f>COUNT(C21:C2191)</f>
        <v>8</v>
      </c>
      <c r="E17" s="14" t="s">
        <v>34</v>
      </c>
      <c r="F17" s="18">
        <f ca="1">+$C$15+$C$16*F16-15018.5-$C$9/24</f>
        <v>45338.164562850958</v>
      </c>
    </row>
    <row r="18" spans="1:18" ht="14.25" thickTop="1" thickBot="1" x14ac:dyDescent="0.25">
      <c r="A18" s="16" t="s">
        <v>5</v>
      </c>
      <c r="B18" s="10"/>
      <c r="C18" s="19">
        <f ca="1">+C15</f>
        <v>55990.470429542889</v>
      </c>
      <c r="D18" s="20">
        <f ca="1">+C16</f>
        <v>0.41458604054648257</v>
      </c>
      <c r="F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38</v>
      </c>
    </row>
    <row r="21" spans="1:18" x14ac:dyDescent="0.2">
      <c r="A21" s="32" t="s">
        <v>41</v>
      </c>
      <c r="B21" s="32"/>
      <c r="C21" s="33">
        <v>53675.839999999997</v>
      </c>
      <c r="D21" s="33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-3.4348281176075739E-3</v>
      </c>
      <c r="Q21" s="2">
        <f t="shared" ref="Q21:Q28" si="4">+C21-15018.5</f>
        <v>38657.339999999997</v>
      </c>
    </row>
    <row r="22" spans="1:18" x14ac:dyDescent="0.2">
      <c r="A22" s="34" t="s">
        <v>45</v>
      </c>
      <c r="B22" s="35" t="s">
        <v>46</v>
      </c>
      <c r="C22" s="34">
        <v>54829.833299999998</v>
      </c>
      <c r="D22" s="34">
        <v>2.9999999999999997E-4</v>
      </c>
      <c r="E22">
        <f t="shared" si="0"/>
        <v>2783.4700956129986</v>
      </c>
      <c r="F22">
        <f t="shared" si="1"/>
        <v>2783.5</v>
      </c>
      <c r="G22">
        <f t="shared" si="2"/>
        <v>-1.2397999998938758E-2</v>
      </c>
      <c r="I22">
        <f t="shared" ref="I22:I28" si="5">+G22</f>
        <v>-1.2397999998938758E-2</v>
      </c>
      <c r="O22">
        <f t="shared" ca="1" si="3"/>
        <v>-8.8889669834604848E-3</v>
      </c>
      <c r="Q22" s="2">
        <f t="shared" si="4"/>
        <v>39811.333299999998</v>
      </c>
    </row>
    <row r="23" spans="1:18" x14ac:dyDescent="0.2">
      <c r="A23" s="34" t="s">
        <v>47</v>
      </c>
      <c r="B23" s="35" t="s">
        <v>48</v>
      </c>
      <c r="C23" s="34">
        <v>55181.816599999998</v>
      </c>
      <c r="D23" s="34">
        <v>8.9999999999999998E-4</v>
      </c>
      <c r="E23">
        <f t="shared" si="0"/>
        <v>3632.4654838056135</v>
      </c>
      <c r="F23">
        <f t="shared" si="1"/>
        <v>3632.5</v>
      </c>
      <c r="G23">
        <f t="shared" si="2"/>
        <v>-1.4309999998658895E-2</v>
      </c>
      <c r="I23">
        <f t="shared" si="5"/>
        <v>-1.4309999998658895E-2</v>
      </c>
      <c r="O23">
        <f t="shared" ca="1" si="3"/>
        <v>-1.0552543019784939E-2</v>
      </c>
      <c r="Q23" s="2">
        <f t="shared" si="4"/>
        <v>40163.316599999998</v>
      </c>
    </row>
    <row r="24" spans="1:18" x14ac:dyDescent="0.2">
      <c r="A24" s="34" t="s">
        <v>47</v>
      </c>
      <c r="B24" s="35" t="s">
        <v>46</v>
      </c>
      <c r="C24" s="34">
        <v>55182.027199999997</v>
      </c>
      <c r="D24" s="34">
        <v>8.9999999999999998E-4</v>
      </c>
      <c r="E24">
        <f t="shared" si="0"/>
        <v>3632.973457987207</v>
      </c>
      <c r="F24">
        <f t="shared" si="1"/>
        <v>3633</v>
      </c>
      <c r="G24">
        <f t="shared" si="2"/>
        <v>-1.1003999999957159E-2</v>
      </c>
      <c r="I24">
        <f t="shared" si="5"/>
        <v>-1.1003999999957159E-2</v>
      </c>
      <c r="O24">
        <f t="shared" ca="1" si="3"/>
        <v>-1.055352274654367E-2</v>
      </c>
      <c r="Q24" s="2">
        <f t="shared" si="4"/>
        <v>40163.527199999997</v>
      </c>
    </row>
    <row r="25" spans="1:18" x14ac:dyDescent="0.2">
      <c r="A25" s="34" t="s">
        <v>49</v>
      </c>
      <c r="B25" s="35" t="s">
        <v>48</v>
      </c>
      <c r="C25" s="34">
        <v>55564.896699999998</v>
      </c>
      <c r="D25" s="34">
        <v>4.0000000000000002E-4</v>
      </c>
      <c r="E25">
        <f t="shared" si="0"/>
        <v>4556.4673844877343</v>
      </c>
      <c r="F25">
        <f t="shared" si="1"/>
        <v>4556.5</v>
      </c>
      <c r="G25">
        <f t="shared" si="2"/>
        <v>-1.3522000001103152E-2</v>
      </c>
      <c r="I25">
        <f t="shared" si="5"/>
        <v>-1.3522000001103152E-2</v>
      </c>
      <c r="O25">
        <f t="shared" ca="1" si="3"/>
        <v>-1.2363078069918976E-2</v>
      </c>
      <c r="Q25" s="2">
        <f t="shared" si="4"/>
        <v>40546.396699999998</v>
      </c>
    </row>
    <row r="26" spans="1:18" x14ac:dyDescent="0.2">
      <c r="A26" s="37" t="s">
        <v>51</v>
      </c>
      <c r="B26" s="38" t="s">
        <v>48</v>
      </c>
      <c r="C26" s="39">
        <v>55963.522100000002</v>
      </c>
      <c r="D26" s="39">
        <v>2.0999999999999999E-3</v>
      </c>
      <c r="E26">
        <f t="shared" si="0"/>
        <v>5517.9650641118542</v>
      </c>
      <c r="F26">
        <f t="shared" si="1"/>
        <v>5518</v>
      </c>
      <c r="G26">
        <f t="shared" si="2"/>
        <v>-1.4483999992080498E-2</v>
      </c>
      <c r="I26">
        <f t="shared" si="5"/>
        <v>-1.4483999992080498E-2</v>
      </c>
      <c r="O26">
        <f t="shared" ca="1" si="3"/>
        <v>-1.4247092626957803E-2</v>
      </c>
      <c r="Q26" s="2">
        <f t="shared" si="4"/>
        <v>40945.022100000002</v>
      </c>
    </row>
    <row r="27" spans="1:18" x14ac:dyDescent="0.2">
      <c r="A27" s="37" t="s">
        <v>51</v>
      </c>
      <c r="B27" s="38" t="s">
        <v>46</v>
      </c>
      <c r="C27" s="39">
        <v>55979.486199999999</v>
      </c>
      <c r="D27" s="39">
        <v>1.9E-3</v>
      </c>
      <c r="E27">
        <f t="shared" si="0"/>
        <v>5556.4710025374652</v>
      </c>
      <c r="F27">
        <f t="shared" si="1"/>
        <v>5556.5</v>
      </c>
      <c r="G27">
        <f t="shared" si="2"/>
        <v>-1.2021999995340593E-2</v>
      </c>
      <c r="I27">
        <f t="shared" si="5"/>
        <v>-1.2021999995340593E-2</v>
      </c>
      <c r="O27">
        <f t="shared" ca="1" si="3"/>
        <v>-1.4322531587380054E-2</v>
      </c>
      <c r="Q27" s="2">
        <f t="shared" si="4"/>
        <v>40960.986199999999</v>
      </c>
    </row>
    <row r="28" spans="1:18" x14ac:dyDescent="0.2">
      <c r="A28" s="33" t="s">
        <v>50</v>
      </c>
      <c r="B28" s="36" t="s">
        <v>48</v>
      </c>
      <c r="C28" s="33">
        <v>55990.681100000002</v>
      </c>
      <c r="D28" s="33">
        <v>5.0000000000000001E-4</v>
      </c>
      <c r="E28">
        <f t="shared" si="0"/>
        <v>5583.4734724594173</v>
      </c>
      <c r="F28">
        <f t="shared" si="1"/>
        <v>5583.5</v>
      </c>
      <c r="G28">
        <f t="shared" si="2"/>
        <v>-1.0997999997925945E-2</v>
      </c>
      <c r="I28">
        <f t="shared" si="5"/>
        <v>-1.0997999997925945E-2</v>
      </c>
      <c r="O28">
        <f t="shared" ca="1" si="3"/>
        <v>-1.4375436832351504E-2</v>
      </c>
      <c r="Q28" s="2">
        <f t="shared" si="4"/>
        <v>40972.181100000002</v>
      </c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2024-02-15T05:43:00Z</dcterms:modified>
</cp:coreProperties>
</file>