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CE1D7F-DE37-4706-8BCA-2DA4537CA3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A21" i="1"/>
  <c r="H20" i="1"/>
  <c r="E14" i="1"/>
  <c r="E15" i="1" s="1"/>
  <c r="C17" i="1"/>
  <c r="Q21" i="1"/>
  <c r="H21" i="1"/>
  <c r="C11" i="1"/>
  <c r="C12" i="1" l="1"/>
  <c r="C16" i="1" l="1"/>
  <c r="D18" i="1" s="1"/>
  <c r="O21" i="1"/>
  <c r="S21" i="1" s="1"/>
  <c r="O23" i="1"/>
  <c r="S23" i="1" s="1"/>
  <c r="O22" i="1"/>
  <c r="S22" i="1" s="1"/>
  <c r="O24" i="1"/>
  <c r="S24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<sst xmlns="http://schemas.openxmlformats.org/spreadsheetml/2006/main" count="58" uniqueCount="54">
  <si>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</si>
  <si>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</si>
  <si>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</si>
  <si>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</si>
  <si>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</si>
  <si>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</si>
  <si>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</si>
  <si>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</si>
  <si>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</si>
  <si>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</si>
  <si>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</si>
  <si>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</si>
  <si>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</si>
  <si>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</si>
  <si>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</si>
  <si>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</si>
  <si>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</si>
  <si>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</si>
  <si>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</si>
  <si>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</si>
  <si>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</si>
  <si>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</si>
  <si>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</si>
  <si>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</si>
  <si>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</si>
  <si>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</si>
  <si>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</si>
  <si>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</si>
  <si>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</si>
  <si>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</si>
  <si>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</si>
  <si>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</si>
  <si>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</si>
  <si>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</si>
  <si>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</si>
  <si>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</si>
  <si>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</si>
  <si>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</si>
  <si>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</si>
  <si>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</si>
  <si>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</si>
  <si>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</si>
  <si>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G5447-0940</t>
  </si>
  <si>
    <t>G5447-0940_Hya.xls</t>
  </si>
  <si>
    <t>ESDED</t>
  </si>
  <si>
    <t>Hya</t>
  </si>
  <si>
    <t>VSX</t>
  </si>
  <si>
    <t>IBVS 5894</t>
  </si>
  <si>
    <t>II</t>
  </si>
  <si>
    <t>IBVS 5992</t>
  </si>
  <si>
    <t>I</t>
  </si>
  <si>
    <t>IBVS 6029</t>
  </si>
  <si>
    <t>V0569 Hya / GSC 5447-0940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</si>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</sst>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V0569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D-47BC-B3BC-5E530805F2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1.0989999842422549E-2</c:v>
                </c:pt>
                <c:pt idx="2">
                  <c:v>1.2919999840960372E-2</c:v>
                </c:pt>
                <c:pt idx="3">
                  <c:v>1.3259999846923165E-2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D-47BC-B3BC-5E530805F2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AD-47BC-B3BC-5E530805F2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AD-47BC-B3BC-5E530805F2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AD-47BC-B3BC-5E530805F2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AD-47BC-B3BC-5E530805F2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AD-47BC-B3BC-5E530805F2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9.040005397838332E-3</c:v>
                </c:pt>
                <c:pt idx="1">
                  <c:v>1.1064735251935836E-2</c:v>
                </c:pt>
                <c:pt idx="2">
                  <c:v>1.2682135825594248E-2</c:v>
                </c:pt>
                <c:pt idx="3">
                  <c:v>1.3423128452776E-2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AD-47BC-B3BC-5E530805F2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934.5</c:v>
                </c:pt>
                <c:pt idx="2">
                  <c:v>1681</c:v>
                </c:pt>
                <c:pt idx="3">
                  <c:v>2023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AD-47BC-B3BC-5E530805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5632"/>
        <c:axId val="1"/>
      </c:scatterChart>
      <c:valAx>
        <c:axId val="59996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473545-CC9D-55D7-E052-0BD1C03E4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53856.589000000153</v>
      </c>
      <c r="D7" s="29" t="s">
        <v>46</v>
      </c>
    </row>
    <row r="8" spans="1:7" x14ac:dyDescent="0.2">
      <c r="A8" t="s">
        <v>3</v>
      </c>
      <c r="C8" s="37">
        <v>1.05538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9.040005397838332E-3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2.1666451087185701E-6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60355.787622337957</v>
      </c>
    </row>
    <row r="15" spans="1:7" x14ac:dyDescent="0.2">
      <c r="A15" s="11" t="s">
        <v>17</v>
      </c>
      <c r="B15" s="9"/>
      <c r="C15" s="12">
        <f ca="1">(C7+C11)+(C8+C12)*INT(MAX(F21:F3533))</f>
        <v>55991.636163128605</v>
      </c>
      <c r="D15" s="13" t="s">
        <v>38</v>
      </c>
      <c r="E15" s="14">
        <f ca="1">ROUND(2*(E14-$C$7)/$C$8,0)/2+E13</f>
        <v>6159</v>
      </c>
    </row>
    <row r="16" spans="1:7" x14ac:dyDescent="0.2">
      <c r="A16" s="15" t="s">
        <v>4</v>
      </c>
      <c r="B16" s="9"/>
      <c r="C16" s="16">
        <f ca="1">+C8+C12</f>
        <v>1.0553821666451086</v>
      </c>
      <c r="D16" s="13" t="s">
        <v>39</v>
      </c>
      <c r="E16" s="23">
        <f ca="1">ROUND(2*(E14-$C$15)/$C$16,0)/2+E13</f>
        <v>4136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45338.592637706111</v>
      </c>
    </row>
    <row r="18" spans="1:19" ht="14.25" thickTop="1" thickBot="1" x14ac:dyDescent="0.25">
      <c r="A18" s="15" t="s">
        <v>5</v>
      </c>
      <c r="B18" s="9"/>
      <c r="C18" s="18">
        <f ca="1">+C15</f>
        <v>55991.636163128605</v>
      </c>
      <c r="D18" s="19">
        <f ca="1">+C16</f>
        <v>1.0553821666451086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5.2220836584079755E-3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53856.589000000153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9.040005397838332E-3</v>
      </c>
      <c r="Q21" s="1">
        <f>+C21-15018.5</f>
        <v>38838.089000000153</v>
      </c>
      <c r="S21">
        <f ca="1">+(O21-G21)^2</f>
        <v>8.1721697592946176E-5</v>
      </c>
    </row>
    <row r="22" spans="1:19" x14ac:dyDescent="0.2">
      <c r="A22" s="32" t="s">
        <v>47</v>
      </c>
      <c r="B22" s="33" t="s">
        <v>48</v>
      </c>
      <c r="C22" s="32">
        <v>54842.852599999998</v>
      </c>
      <c r="D22" s="32">
        <v>2.9999999999999997E-4</v>
      </c>
      <c r="E22">
        <f>+(C22-C$7)/C$8</f>
        <v>934.51041331069916</v>
      </c>
      <c r="F22">
        <f>ROUND(2*E22,0)/2</f>
        <v>934.5</v>
      </c>
      <c r="G22">
        <f>+C22-(C$7+F22*C$8)</f>
        <v>1.0989999842422549E-2</v>
      </c>
      <c r="I22">
        <f>+G22</f>
        <v>1.0989999842422549E-2</v>
      </c>
      <c r="O22">
        <f ca="1">+C$11+C$12*$F22</f>
        <v>1.1064735251935836E-2</v>
      </c>
      <c r="Q22" s="1">
        <f>+C22-15018.5</f>
        <v>39824.352599999998</v>
      </c>
      <c r="S22">
        <f ca="1">+(O22-G22)^2</f>
        <v>5.5853814351187462E-9</v>
      </c>
    </row>
    <row r="23" spans="1:19" x14ac:dyDescent="0.2">
      <c r="A23" s="32" t="s">
        <v>49</v>
      </c>
      <c r="B23" s="33" t="s">
        <v>50</v>
      </c>
      <c r="C23" s="32">
        <v>55630.695699999997</v>
      </c>
      <c r="D23" s="32">
        <v>2.9999999999999997E-4</v>
      </c>
      <c r="E23">
        <f>+(C23-C$7)/C$8</f>
        <v>1681.012242035896</v>
      </c>
      <c r="F23">
        <f>ROUND(2*E23,0)/2</f>
        <v>1681</v>
      </c>
      <c r="G23">
        <f>+C23-(C$7+F23*C$8)</f>
        <v>1.2919999840960372E-2</v>
      </c>
      <c r="I23">
        <f>+G23</f>
        <v>1.2919999840960372E-2</v>
      </c>
      <c r="O23">
        <f ca="1">+C$11+C$12*$F23</f>
        <v>1.2682135825594248E-2</v>
      </c>
      <c r="Q23" s="1">
        <f>+C23-15018.5</f>
        <v>40612.195699999997</v>
      </c>
      <c r="S23">
        <f ca="1">+(O23-G23)^2</f>
        <v>5.6579289806095735E-8</v>
      </c>
    </row>
    <row r="24" spans="1:19" x14ac:dyDescent="0.2">
      <c r="A24" s="34" t="s">
        <v>51</v>
      </c>
      <c r="B24" s="35" t="s">
        <v>50</v>
      </c>
      <c r="C24" s="34">
        <v>55991.635999999999</v>
      </c>
      <c r="D24" s="34">
        <v>5.0000000000000001E-3</v>
      </c>
      <c r="E24">
        <f>+(C24-C$7)/C$8</f>
        <v>2023.0125641947411</v>
      </c>
      <c r="F24">
        <f>ROUND(2*E24,0)/2</f>
        <v>2023</v>
      </c>
      <c r="G24">
        <f>+C24-(C$7+F24*C$8)</f>
        <v>1.3259999846923165E-2</v>
      </c>
      <c r="I24">
        <f>+G24</f>
        <v>1.3259999846923165E-2</v>
      </c>
      <c r="O24">
        <f ca="1">+C$11+C$12*$F24</f>
        <v>1.3423128452776E-2</v>
      </c>
      <c r="Q24" s="1">
        <f>+C24-15018.5</f>
        <v>40973.135999999999</v>
      </c>
      <c r="S24">
        <f ca="1">+(O24-G24)^2</f>
        <v>2.6610942047489641E-8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2024-02-15T05:54:10Z</dcterms:modified>
</cp:coreProperties>
</file>