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8072EB1-AD77-456B-9F46-7F273A43BCB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 l="1"/>
  <c r="C16" i="1" l="1"/>
  <c r="D18" i="1" s="1"/>
  <c r="O21" i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<sst xmlns="http://schemas.openxmlformats.org/spreadsheetml/2006/main" count="54" uniqueCount="51">
  <si>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</si>
  <si>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</si>
  <si>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</si>
  <si>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</si>
  <si>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</si>
  <si>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</si>
  <si>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</si>
  <si>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</si>
  <si>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</si>
  <si>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</si>
  <si>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</si>
  <si>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</si>
  <si>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</si>
  <si>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</si>
  <si>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</si>
  <si>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</si>
  <si>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</si>
  <si>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</si>
  <si>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</si>
  <si>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</si>
  <si>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</si>
  <si>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</si>
  <si>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</si>
  <si>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</si>
  <si>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</si>
  <si>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</si>
  <si>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</si>
  <si>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</si>
  <si>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</si>
  <si>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</si>
  <si>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</si>
  <si>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</si>
  <si>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</si>
  <si>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</si>
  <si>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</si>
  <si>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</si>
  <si>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</si>
  <si>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</si>
  <si>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</si>
  <si>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</si>
  <si>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</si>
  <si>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</si>
  <si>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G6027-0134</t>
  </si>
  <si>
    <t>G6027-0134_Hya.xls</t>
  </si>
  <si>
    <t>ECESD</t>
  </si>
  <si>
    <t>Hya</t>
  </si>
  <si>
    <t>VSX</t>
  </si>
  <si>
    <t>IBVS 5945</t>
  </si>
  <si>
    <t>II</t>
  </si>
  <si>
    <t>V0574 Hya / GSC 6027-0134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</si>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</sst>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V0574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99-4145-B24E-DCF86C9C13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-9.708000005048234E-3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99-4145-B24E-DCF86C9C13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99-4145-B24E-DCF86C9C13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99-4145-B24E-DCF86C9C13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99-4145-B24E-DCF86C9C13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99-4145-B24E-DCF86C9C13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99-4145-B24E-DCF86C9C13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-9.708000005048234E-3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99-4145-B24E-DCF86C9C139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99-4145-B24E-DCF86C9C1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160144"/>
        <c:axId val="1"/>
      </c:scatterChart>
      <c:valAx>
        <c:axId val="543160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160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D6A56C-9BCF-3607-4311-2914D8461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49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52813.48</v>
      </c>
      <c r="D7" s="29" t="s">
        <v>46</v>
      </c>
    </row>
    <row r="8" spans="1:7" x14ac:dyDescent="0.2">
      <c r="A8" t="s">
        <v>3</v>
      </c>
      <c r="C8" s="35">
        <v>1.613424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-6.4526420771340869E-6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60355.789387962963</v>
      </c>
    </row>
    <row r="15" spans="1:7" x14ac:dyDescent="0.2">
      <c r="A15" s="11" t="s">
        <v>17</v>
      </c>
      <c r="B15" s="9"/>
      <c r="C15" s="12">
        <f ca="1">(C7+C11)+(C8+C12)*INT(MAX(F21:F3533))</f>
        <v>55240.059991226321</v>
      </c>
      <c r="D15" s="13" t="s">
        <v>38</v>
      </c>
      <c r="E15" s="14">
        <f ca="1">ROUND(2*(E14-$C$7)/$C$8,0)/2+E13</f>
        <v>4675.5</v>
      </c>
    </row>
    <row r="16" spans="1:7" x14ac:dyDescent="0.2">
      <c r="A16" s="15" t="s">
        <v>4</v>
      </c>
      <c r="B16" s="9"/>
      <c r="C16" s="16">
        <f ca="1">+C8+C12</f>
        <v>1.6134175473579229</v>
      </c>
      <c r="D16" s="13" t="s">
        <v>39</v>
      </c>
      <c r="E16" s="23">
        <f ca="1">ROUND(2*(E14-$C$15)/$C$16,0)/2+E13</f>
        <v>3171.5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45338.90957600531</v>
      </c>
    </row>
    <row r="18" spans="1:19" ht="14.25" thickTop="1" thickBot="1" x14ac:dyDescent="0.25">
      <c r="A18" s="15" t="s">
        <v>5</v>
      </c>
      <c r="B18" s="9"/>
      <c r="C18" s="18">
        <f ca="1">+C15</f>
        <v>55240.059991226321</v>
      </c>
      <c r="D18" s="19">
        <f ca="1">+C16</f>
        <v>1.6134175473579229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52813.48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37794.980000000003</v>
      </c>
      <c r="S21">
        <f ca="1">+(O21-G21)^2</f>
        <v>0</v>
      </c>
    </row>
    <row r="22" spans="1:19" x14ac:dyDescent="0.2">
      <c r="A22" s="32" t="s">
        <v>47</v>
      </c>
      <c r="B22" s="33" t="s">
        <v>48</v>
      </c>
      <c r="C22" s="32">
        <v>55240.866699999999</v>
      </c>
      <c r="D22" s="32">
        <v>1.1999999999999999E-3</v>
      </c>
      <c r="E22">
        <f>+(C22-C$7)/C$8</f>
        <v>1504.4939829827717</v>
      </c>
      <c r="F22">
        <f>ROUND(2*E22,0)/2</f>
        <v>1504.5</v>
      </c>
      <c r="G22">
        <f>+C22-(C$7+F22*C$8)</f>
        <v>-9.708000005048234E-3</v>
      </c>
      <c r="I22">
        <f>+G22</f>
        <v>-9.708000005048234E-3</v>
      </c>
      <c r="O22">
        <f ca="1">+C$11+C$12*$F22</f>
        <v>-9.708000005048234E-3</v>
      </c>
      <c r="Q22" s="1">
        <f>+C22-15018.5</f>
        <v>40222.366699999999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2024-02-15T05:56:43Z</dcterms:modified>
</cp:coreProperties>
</file>