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CFBF1F3-8625-44E4-9ACE-2F5A4EE318A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I24" i="1"/>
  <c r="G11" i="1"/>
  <c r="F11" i="1"/>
  <c r="Q22" i="1"/>
  <c r="I23" i="1"/>
  <c r="Q23" i="1"/>
  <c r="Q24" i="1"/>
  <c r="C21" i="1"/>
  <c r="E21" i="1"/>
  <c r="F21" i="1"/>
  <c r="A21" i="1"/>
  <c r="H20" i="1"/>
  <c r="E14" i="1"/>
  <c r="C17" i="1"/>
  <c r="G21" i="1"/>
  <c r="H21" i="1"/>
  <c r="Q21" i="1"/>
  <c r="C11" i="1"/>
  <c r="E15" i="1" l="1"/>
  <c r="C12" i="1"/>
  <c r="C16" i="1" l="1"/>
  <c r="D18" i="1" s="1"/>
  <c r="O23" i="1"/>
  <c r="S23" i="1" s="1"/>
  <c r="O24" i="1"/>
  <c r="S24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<sst xmlns="http://schemas.openxmlformats.org/spreadsheetml/2006/main" count="58" uniqueCount="54">
  <si>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</si>
  <si>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</si>
  <si>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</si>
  <si>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</si>
  <si>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</si>
  <si>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</si>
  <si>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</si>
  <si>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</si>
  <si>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</si>
  <si>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</si>
  <si>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</si>
  <si>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</si>
  <si>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</si>
  <si>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</si>
  <si>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</si>
  <si>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</si>
  <si>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</si>
  <si>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</si>
  <si>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</si>
  <si>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</si>
  <si>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</si>
  <si>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</si>
  <si>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</si>
  <si>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</si>
  <si>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</si>
  <si>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</si>
  <si>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</si>
  <si>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</si>
  <si>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</si>
  <si>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</si>
  <si>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</si>
  <si>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</si>
  <si>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</si>
  <si>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</si>
  <si>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</si>
  <si>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</si>
  <si>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</si>
  <si>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</si>
  <si>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</si>
  <si>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</si>
  <si>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</si>
  <si>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</si>
  <si>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G5457-0059</t>
  </si>
  <si>
    <t>G5457-0059_Hya.xls</t>
  </si>
  <si>
    <t>EC</t>
  </si>
  <si>
    <t>Hya</t>
  </si>
  <si>
    <t>VSX</t>
  </si>
  <si>
    <t>IBVS 5945</t>
  </si>
  <si>
    <t>I</t>
  </si>
  <si>
    <t>IBVS 5992</t>
  </si>
  <si>
    <t>IBVS 6029</t>
  </si>
  <si>
    <t>II</t>
  </si>
  <si>
    <t>V0576 Hya / GSC 5457-0059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</si>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</sst>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V0576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4945</c:v>
                </c:pt>
                <c:pt idx="2">
                  <c:v>6036</c:v>
                </c:pt>
                <c:pt idx="3">
                  <c:v>7389.5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6D-4774-B71A-2F1F14CA03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4945</c:v>
                </c:pt>
                <c:pt idx="2">
                  <c:v>6036</c:v>
                </c:pt>
                <c:pt idx="3">
                  <c:v>7389.5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9.5750001637497917E-3</c:v>
                </c:pt>
                <c:pt idx="2">
                  <c:v>1.1180000161402859E-2</c:v>
                </c:pt>
                <c:pt idx="3">
                  <c:v>1.1972500164119992E-2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6D-4774-B71A-2F1F14CA033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4945</c:v>
                </c:pt>
                <c:pt idx="2">
                  <c:v>6036</c:v>
                </c:pt>
                <c:pt idx="3">
                  <c:v>7389.5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6D-4774-B71A-2F1F14CA033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4945</c:v>
                </c:pt>
                <c:pt idx="2">
                  <c:v>6036</c:v>
                </c:pt>
                <c:pt idx="3">
                  <c:v>7389.5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6D-4774-B71A-2F1F14CA033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4945</c:v>
                </c:pt>
                <c:pt idx="2">
                  <c:v>6036</c:v>
                </c:pt>
                <c:pt idx="3">
                  <c:v>7389.5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6D-4774-B71A-2F1F14CA03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4945</c:v>
                </c:pt>
                <c:pt idx="2">
                  <c:v>6036</c:v>
                </c:pt>
                <c:pt idx="3">
                  <c:v>7389.5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6D-4774-B71A-2F1F14CA03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4945</c:v>
                </c:pt>
                <c:pt idx="2">
                  <c:v>6036</c:v>
                </c:pt>
                <c:pt idx="3">
                  <c:v>7389.5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6D-4774-B71A-2F1F14CA03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4945</c:v>
                </c:pt>
                <c:pt idx="2">
                  <c:v>6036</c:v>
                </c:pt>
                <c:pt idx="3">
                  <c:v>7389.5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4.9989733828498277E-3</c:v>
                </c:pt>
                <c:pt idx="1">
                  <c:v>9.7717188053955406E-3</c:v>
                </c:pt>
                <c:pt idx="2">
                  <c:v>1.082471481267509E-2</c:v>
                </c:pt>
                <c:pt idx="3">
                  <c:v>1.2131066871202011E-2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6D-4774-B71A-2F1F14CA033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4945</c:v>
                </c:pt>
                <c:pt idx="2">
                  <c:v>6036</c:v>
                </c:pt>
                <c:pt idx="3">
                  <c:v>7389.5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6D-4774-B71A-2F1F14CA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200136"/>
        <c:axId val="1"/>
      </c:scatterChart>
      <c:valAx>
        <c:axId val="71020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200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EF82EB-00FA-9110-408E-10A64FEE3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52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53699.80299999984</v>
      </c>
      <c r="D7" s="29" t="s">
        <v>46</v>
      </c>
    </row>
    <row r="8" spans="1:7" x14ac:dyDescent="0.2">
      <c r="A8" t="s">
        <v>3</v>
      </c>
      <c r="C8" s="37">
        <v>0.31164500000000001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4.9989733828498277E-3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9.6516590951379429E-7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60355.790092129624</v>
      </c>
    </row>
    <row r="15" spans="1:7" x14ac:dyDescent="0.2">
      <c r="A15" s="11" t="s">
        <v>17</v>
      </c>
      <c r="B15" s="9"/>
      <c r="C15" s="12">
        <f ca="1">(C7+C11)+(C8+C12)*INT(MAX(F21:F3533))</f>
        <v>56002.560035584131</v>
      </c>
      <c r="D15" s="13" t="s">
        <v>38</v>
      </c>
      <c r="E15" s="14">
        <f ca="1">ROUND(2*(E14-$C$7)/$C$8,0)/2+E13</f>
        <v>21358.5</v>
      </c>
    </row>
    <row r="16" spans="1:7" x14ac:dyDescent="0.2">
      <c r="A16" s="15" t="s">
        <v>4</v>
      </c>
      <c r="B16" s="9"/>
      <c r="C16" s="16">
        <f ca="1">+C8+C12</f>
        <v>0.31164596516590953</v>
      </c>
      <c r="D16" s="13" t="s">
        <v>39</v>
      </c>
      <c r="E16" s="23">
        <f ca="1">ROUND(2*(E14-$C$15)/$C$16,0)/2+E13</f>
        <v>13969.5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45337.994179302637</v>
      </c>
    </row>
    <row r="18" spans="1:19" ht="14.25" thickTop="1" thickBot="1" x14ac:dyDescent="0.25">
      <c r="A18" s="15" t="s">
        <v>5</v>
      </c>
      <c r="B18" s="9"/>
      <c r="C18" s="18">
        <f ca="1">+C15</f>
        <v>56002.560035584131</v>
      </c>
      <c r="D18" s="19">
        <f ca="1">+C16</f>
        <v>0.31164596516590953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2.8971137468192633E-3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53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53699.80299999984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4.9989733828498277E-3</v>
      </c>
      <c r="Q21" s="1">
        <f>+C21-15018.5</f>
        <v>38681.30299999984</v>
      </c>
      <c r="S21">
        <f ca="1">+(O21-G21)^2</f>
        <v>2.4989734882441051E-5</v>
      </c>
    </row>
    <row r="22" spans="1:19" x14ac:dyDescent="0.2">
      <c r="A22" s="32" t="s">
        <v>47</v>
      </c>
      <c r="B22" s="33" t="s">
        <v>48</v>
      </c>
      <c r="C22" s="32">
        <v>55240.897100000002</v>
      </c>
      <c r="D22" s="32">
        <v>5.0000000000000001E-4</v>
      </c>
      <c r="E22">
        <f>+(C22-C$7)/C$8</f>
        <v>4945.0307240615512</v>
      </c>
      <c r="F22">
        <f>ROUND(2*E22,0)/2</f>
        <v>4945</v>
      </c>
      <c r="G22">
        <f>+C22-(C$7+F22*C$8)</f>
        <v>9.5750001637497917E-3</v>
      </c>
      <c r="I22">
        <f>+G22</f>
        <v>9.5750001637497917E-3</v>
      </c>
      <c r="O22">
        <f ca="1">+C$11+C$12*$F22</f>
        <v>9.7717188053955406E-3</v>
      </c>
      <c r="Q22" s="1">
        <f>+C22-15018.5</f>
        <v>40222.397100000002</v>
      </c>
      <c r="S22">
        <f ca="1">+(O22-G22)^2</f>
        <v>3.8698223970948582E-8</v>
      </c>
    </row>
    <row r="23" spans="1:19" x14ac:dyDescent="0.2">
      <c r="A23" s="32" t="s">
        <v>49</v>
      </c>
      <c r="B23" s="33" t="s">
        <v>48</v>
      </c>
      <c r="C23" s="32">
        <v>55580.903400000003</v>
      </c>
      <c r="D23" s="32">
        <v>5.0000000000000001E-4</v>
      </c>
      <c r="E23">
        <f>+(C23-C$7)/C$8</f>
        <v>6036.0358741522023</v>
      </c>
      <c r="F23">
        <f>ROUND(2*E23,0)/2</f>
        <v>6036</v>
      </c>
      <c r="G23">
        <f>+C23-(C$7+F23*C$8)</f>
        <v>1.1180000161402859E-2</v>
      </c>
      <c r="I23">
        <f>+G23</f>
        <v>1.1180000161402859E-2</v>
      </c>
      <c r="O23">
        <f ca="1">+C$11+C$12*$F23</f>
        <v>1.082471481267509E-2</v>
      </c>
      <c r="Q23" s="1">
        <f>+C23-15018.5</f>
        <v>40562.403400000003</v>
      </c>
      <c r="S23">
        <f ca="1">+(O23-G23)^2</f>
        <v>1.2622767902061258E-7</v>
      </c>
    </row>
    <row r="24" spans="1:19" x14ac:dyDescent="0.2">
      <c r="A24" s="34" t="s">
        <v>50</v>
      </c>
      <c r="B24" s="35" t="s">
        <v>51</v>
      </c>
      <c r="C24" s="34">
        <v>56002.715700000001</v>
      </c>
      <c r="D24" s="34">
        <v>4.0000000000000002E-4</v>
      </c>
      <c r="E24">
        <f>+(C24-C$7)/C$8</f>
        <v>7389.5384171097267</v>
      </c>
      <c r="F24">
        <f>ROUND(2*E24,0)/2</f>
        <v>7389.5</v>
      </c>
      <c r="G24">
        <f>+C24-(C$7+F24*C$8)</f>
        <v>1.1972500164119992E-2</v>
      </c>
      <c r="I24">
        <f>+G24</f>
        <v>1.1972500164119992E-2</v>
      </c>
      <c r="O24">
        <f ca="1">+C$11+C$12*$F24</f>
        <v>1.2131066871202011E-2</v>
      </c>
      <c r="Q24" s="1">
        <f>+C24-15018.5</f>
        <v>40984.215700000001</v>
      </c>
      <c r="S24">
        <f ca="1">+(O24-G24)^2</f>
        <v>2.5143400594834672E-8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2024-02-15T05:57:44Z</dcterms:modified>
</cp:coreProperties>
</file>