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2C6C11-0848-4EFE-AB6C-7CFC4AEAC1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E15" i="1" s="1"/>
  <c r="C17" i="1"/>
  <c r="G21" i="1"/>
  <c r="H21" i="1"/>
  <c r="Q21" i="1"/>
  <c r="C11" i="1"/>
  <c r="C12" i="1" l="1"/>
  <c r="C16" i="1" l="1"/>
  <c r="D18" i="1" s="1"/>
  <c r="O23" i="1"/>
  <c r="S23" i="1" s="1"/>
  <c r="O21" i="1"/>
  <c r="S21" i="1" s="1"/>
  <c r="O24" i="1"/>
  <c r="S24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<sst xmlns="http://schemas.openxmlformats.org/spreadsheetml/2006/main" count="58" uniqueCount="54">
  <si>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</si>
  <si>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</si>
  <si>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</si>
  <si>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</si>
  <si>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</si>
  <si>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</si>
  <si>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</si>
  <si>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</si>
  <si>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</si>
  <si>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</si>
  <si>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</si>
  <si>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</si>
  <si>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</si>
  <si>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</si>
  <si>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</si>
  <si>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</si>
  <si>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</si>
  <si>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</si>
  <si>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</si>
  <si>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</si>
  <si>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</si>
  <si>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</si>
  <si>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</si>
  <si>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</si>
  <si>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</si>
  <si>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</si>
  <si>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</si>
  <si>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</si>
  <si>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</si>
  <si>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</si>
  <si>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</si>
  <si>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</si>
  <si>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</si>
  <si>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</si>
  <si>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</si>
  <si>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</si>
  <si>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</si>
  <si>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</si>
  <si>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</si>
  <si>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</si>
  <si>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</si>
  <si>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</si>
  <si>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G5458-0351</t>
  </si>
  <si>
    <t>G5458-0351_Hya.xls</t>
  </si>
  <si>
    <t>EC</t>
  </si>
  <si>
    <t>Hya</t>
  </si>
  <si>
    <t>VSX</t>
  </si>
  <si>
    <t>IBVS 5945</t>
  </si>
  <si>
    <t>II</t>
  </si>
  <si>
    <t>IBVS 5992</t>
  </si>
  <si>
    <t>I</t>
  </si>
  <si>
    <t>IBVS 6029</t>
  </si>
  <si>
    <t>V0577 Hya / GSC 5458-0351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</si>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</sst>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V0577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FA-4EBE-81C0-343EFA1D46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-5.4125002207001671E-3</c:v>
                </c:pt>
                <c:pt idx="2">
                  <c:v>-4.1150002216454595E-3</c:v>
                </c:pt>
                <c:pt idx="3">
                  <c:v>-2.4025002203416079E-3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FA-4EBE-81C0-343EFA1D46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FA-4EBE-81C0-343EFA1D46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FA-4EBE-81C0-343EFA1D46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FA-4EBE-81C0-343EFA1D46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FA-4EBE-81C0-343EFA1D46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FA-4EBE-81C0-343EFA1D46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-1.1341564805485472E-2</c:v>
                </c:pt>
                <c:pt idx="1">
                  <c:v>-5.37969970534714E-3</c:v>
                </c:pt>
                <c:pt idx="2">
                  <c:v>-4.169972560103789E-3</c:v>
                </c:pt>
                <c:pt idx="3">
                  <c:v>-2.3803283972363091E-3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FA-4EBE-81C0-343EFA1D46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4122.5</c:v>
                </c:pt>
                <c:pt idx="2">
                  <c:v>4959</c:v>
                </c:pt>
                <c:pt idx="3">
                  <c:v>6196.5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FA-4EBE-81C0-343EFA1D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86640"/>
        <c:axId val="1"/>
      </c:scatterChart>
      <c:valAx>
        <c:axId val="60158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586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7CC4AC-4836-0D79-C188-B0AC5F4C6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53875.56100000022</v>
      </c>
      <c r="D7" s="29" t="s">
        <v>46</v>
      </c>
    </row>
    <row r="8" spans="1:7" x14ac:dyDescent="0.2">
      <c r="A8" t="s">
        <v>3</v>
      </c>
      <c r="C8" s="37">
        <v>0.34328500000000001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-1.1341564805485472E-2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1.4461771013070544E-6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60355.790774305555</v>
      </c>
    </row>
    <row r="15" spans="1:7" x14ac:dyDescent="0.2">
      <c r="A15" s="11" t="s">
        <v>17</v>
      </c>
      <c r="B15" s="9"/>
      <c r="C15" s="12">
        <f ca="1">(C7+C11)+(C8+C12)*INT(MAX(F21:F3533))</f>
        <v>56002.552478948732</v>
      </c>
      <c r="D15" s="13" t="s">
        <v>38</v>
      </c>
      <c r="E15" s="14">
        <f ca="1">ROUND(2*(E14-$C$7)/$C$8,0)/2+E13</f>
        <v>18878</v>
      </c>
    </row>
    <row r="16" spans="1:7" x14ac:dyDescent="0.2">
      <c r="A16" s="15" t="s">
        <v>4</v>
      </c>
      <c r="B16" s="9"/>
      <c r="C16" s="16">
        <f ca="1">+C8+C12</f>
        <v>0.3432864461771013</v>
      </c>
      <c r="D16" s="13" t="s">
        <v>39</v>
      </c>
      <c r="E16" s="23">
        <f ca="1">ROUND(2*(E14-$C$15)/$C$16,0)/2+E13</f>
        <v>12682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45338.007022700069</v>
      </c>
    </row>
    <row r="18" spans="1:19" ht="14.25" thickTop="1" thickBot="1" x14ac:dyDescent="0.25">
      <c r="A18" s="15" t="s">
        <v>5</v>
      </c>
      <c r="B18" s="9"/>
      <c r="C18" s="18">
        <f ca="1">+C15</f>
        <v>56002.552478948732</v>
      </c>
      <c r="D18" s="19">
        <f ca="1">+C16</f>
        <v>0.3432864461771013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6.5481723062894813E-3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53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53875.56100000022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-1.1341564805485472E-2</v>
      </c>
      <c r="Q21" s="1">
        <f>+C21-15018.5</f>
        <v>38857.06100000022</v>
      </c>
      <c r="S21">
        <f ca="1">+(O21-G21)^2</f>
        <v>1.286310922370267E-4</v>
      </c>
    </row>
    <row r="22" spans="1:19" x14ac:dyDescent="0.2">
      <c r="A22" s="32" t="s">
        <v>47</v>
      </c>
      <c r="B22" s="33" t="s">
        <v>48</v>
      </c>
      <c r="C22" s="32">
        <v>55290.748</v>
      </c>
      <c r="D22" s="32">
        <v>2.9999999999999997E-4</v>
      </c>
      <c r="E22">
        <f>+(C22-C$7)/C$8</f>
        <v>4122.4842332166563</v>
      </c>
      <c r="F22">
        <f>ROUND(2*E22,0)/2</f>
        <v>4122.5</v>
      </c>
      <c r="G22">
        <f>+C22-(C$7+F22*C$8)</f>
        <v>-5.4125002207001671E-3</v>
      </c>
      <c r="I22">
        <f>+G22</f>
        <v>-5.4125002207001671E-3</v>
      </c>
      <c r="O22">
        <f ca="1">+C$11+C$12*$F22</f>
        <v>-5.37969970534714E-3</v>
      </c>
      <c r="Q22" s="1">
        <f>+C22-15018.5</f>
        <v>40272.248</v>
      </c>
      <c r="S22">
        <f ca="1">+(O22-G22)^2</f>
        <v>1.0758738074241672E-9</v>
      </c>
    </row>
    <row r="23" spans="1:19" x14ac:dyDescent="0.2">
      <c r="A23" s="32" t="s">
        <v>49</v>
      </c>
      <c r="B23" s="33" t="s">
        <v>50</v>
      </c>
      <c r="C23" s="32">
        <v>55577.907200000001</v>
      </c>
      <c r="D23" s="32">
        <v>2.9999999999999997E-4</v>
      </c>
      <c r="E23">
        <f>+(C23-C$7)/C$8</f>
        <v>4958.9880128749628</v>
      </c>
      <c r="F23">
        <f>ROUND(2*E23,0)/2</f>
        <v>4959</v>
      </c>
      <c r="G23">
        <f>+C23-(C$7+F23*C$8)</f>
        <v>-4.1150002216454595E-3</v>
      </c>
      <c r="I23">
        <f>+G23</f>
        <v>-4.1150002216454595E-3</v>
      </c>
      <c r="O23">
        <f ca="1">+C$11+C$12*$F23</f>
        <v>-4.169972560103789E-3</v>
      </c>
      <c r="Q23" s="1">
        <f>+C23-15018.5</f>
        <v>40559.407200000001</v>
      </c>
      <c r="S23">
        <f ca="1">+(O23-G23)^2</f>
        <v>3.0219579955771244E-9</v>
      </c>
    </row>
    <row r="24" spans="1:19" x14ac:dyDescent="0.2">
      <c r="A24" s="34" t="s">
        <v>51</v>
      </c>
      <c r="B24" s="35" t="s">
        <v>48</v>
      </c>
      <c r="C24" s="34">
        <v>56002.724099999999</v>
      </c>
      <c r="D24" s="34">
        <v>4.0000000000000002E-4</v>
      </c>
      <c r="E24">
        <f>+(C24-C$7)/C$8</f>
        <v>6196.4930014413085</v>
      </c>
      <c r="F24">
        <f>ROUND(2*E24,0)/2</f>
        <v>6196.5</v>
      </c>
      <c r="G24">
        <f>+C24-(C$7+F24*C$8)</f>
        <v>-2.4025002203416079E-3</v>
      </c>
      <c r="I24">
        <f>+G24</f>
        <v>-2.4025002203416079E-3</v>
      </c>
      <c r="O24">
        <f ca="1">+C$11+C$12*$F24</f>
        <v>-2.3803283972363091E-3</v>
      </c>
      <c r="Q24" s="1">
        <f>+C24-15018.5</f>
        <v>40984.224099999999</v>
      </c>
      <c r="S24">
        <f ca="1">+(O24-G24)^2</f>
        <v>4.9158973981266379E-10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2024-02-15T05:58:42Z</dcterms:modified>
</cp:coreProperties>
</file>