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951633C-CF08-49FB-97E8-CCEB570DAB5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C16" i="1" l="1"/>
  <c r="D18" i="1" s="1"/>
  <c r="O21" i="1"/>
  <c r="S21" i="1" s="1"/>
  <c r="C15" i="1"/>
  <c r="O24" i="1"/>
  <c r="S24" i="1" s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<sst xmlns="http://schemas.openxmlformats.org/spreadsheetml/2006/main" count="58" uniqueCount="52">
  <si>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</si>
  <si>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</si>
  <si>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</si>
  <si>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</si>
  <si>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</si>
  <si>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</si>
  <si>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</si>
  <si>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</si>
  <si>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</si>
  <si>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</si>
  <si>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</si>
  <si>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</si>
  <si>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</si>
  <si>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</si>
  <si>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</si>
  <si>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</si>
  <si>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</si>
  <si>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</si>
  <si>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</si>
  <si>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</si>
  <si>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</si>
  <si>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</si>
  <si>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</si>
  <si>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</si>
  <si>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</si>
  <si>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</si>
  <si>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</si>
  <si>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</si>
  <si>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</si>
  <si>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</si>
  <si>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</si>
  <si>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</si>
  <si>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</si>
  <si>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</si>
  <si>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</si>
  <si>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</si>
  <si>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</si>
  <si>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</si>
  <si>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</si>
  <si>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</si>
  <si>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</si>
  <si>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</si>
  <si>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G0203-0352</t>
  </si>
  <si>
    <t>G0203-0352_Hya.xls</t>
  </si>
  <si>
    <t>EC</t>
  </si>
  <si>
    <t>Hya</t>
  </si>
  <si>
    <t>VSX</t>
  </si>
  <si>
    <t>IBVS 5992</t>
  </si>
  <si>
    <t>II</t>
  </si>
  <si>
    <t>I</t>
  </si>
  <si>
    <t>V0608 Hya / GSC 0203-0352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</si>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</sst>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</a:t>
            </a:r>
            <a:r>
              <a:rPr lang="en-AU" baseline="0"/>
              <a:t> Hya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21-4F49-AF65-FB16D79853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7.3029999999562278E-2</c:v>
                </c:pt>
                <c:pt idx="2">
                  <c:v>7.3454999997920822E-2</c:v>
                </c:pt>
                <c:pt idx="3">
                  <c:v>7.1980000000621658E-2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21-4F49-AF65-FB16D79853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21-4F49-AF65-FB16D79853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21-4F49-AF65-FB16D79853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21-4F49-AF65-FB16D79853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21-4F49-AF65-FB16D79853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21-4F49-AF65-FB16D79853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3.5039944980969073E-7</c:v>
                </c:pt>
                <c:pt idx="1">
                  <c:v>7.2798279846576608E-2</c:v>
                </c:pt>
                <c:pt idx="2">
                  <c:v>7.2821549866218332E-2</c:v>
                </c:pt>
                <c:pt idx="3">
                  <c:v>7.2844819885860029E-2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21-4F49-AF65-FB16D79853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7821</c:v>
                </c:pt>
                <c:pt idx="2">
                  <c:v>7823.5</c:v>
                </c:pt>
                <c:pt idx="3">
                  <c:v>7826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21-4F49-AF65-FB16D798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89696"/>
        <c:axId val="1"/>
      </c:scatterChart>
      <c:valAx>
        <c:axId val="71018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89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B4C778-F3E2-2FCC-B54C-E61F6C4C9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1" sqref="H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50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52388.03</v>
      </c>
      <c r="D7" s="29" t="s">
        <v>46</v>
      </c>
    </row>
    <row r="8" spans="1:7" x14ac:dyDescent="0.2">
      <c r="A8" t="s">
        <v>3</v>
      </c>
      <c r="C8" s="35">
        <v>0.41447000000000001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3.5039944980969073E-7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9.308007856684158E-6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60355.802646412034</v>
      </c>
    </row>
    <row r="15" spans="1:7" x14ac:dyDescent="0.2">
      <c r="A15" s="11" t="s">
        <v>17</v>
      </c>
      <c r="B15" s="9"/>
      <c r="C15" s="12">
        <f ca="1">(C7+C11)+(C8+C12)*INT(MAX(F21:F3533))</f>
        <v>55631.745064819886</v>
      </c>
      <c r="D15" s="13" t="s">
        <v>38</v>
      </c>
      <c r="E15" s="14">
        <f ca="1">ROUND(2*(E14-$C$7)/$C$8,0)/2+E13</f>
        <v>19225</v>
      </c>
    </row>
    <row r="16" spans="1:7" x14ac:dyDescent="0.2">
      <c r="A16" s="15" t="s">
        <v>4</v>
      </c>
      <c r="B16" s="9"/>
      <c r="C16" s="16">
        <f ca="1">+C8+C12</f>
        <v>0.41447930800785671</v>
      </c>
      <c r="D16" s="13" t="s">
        <v>39</v>
      </c>
      <c r="E16" s="23">
        <f ca="1">ROUND(2*(E14-$C$15)/$C$16,0)/2+E13</f>
        <v>11398.5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45338.083290480776</v>
      </c>
    </row>
    <row r="18" spans="1:19" ht="14.25" thickTop="1" thickBot="1" x14ac:dyDescent="0.25">
      <c r="A18" s="15" t="s">
        <v>5</v>
      </c>
      <c r="B18" s="9"/>
      <c r="C18" s="18">
        <f ca="1">+C15</f>
        <v>55631.745064819886</v>
      </c>
      <c r="D18" s="19">
        <f ca="1">+C16</f>
        <v>0.41447930800785671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6.3321056406672198E-4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52388.03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3.5039944980969073E-7</v>
      </c>
      <c r="Q21" s="1">
        <f>+C21-15018.5</f>
        <v>37369.53</v>
      </c>
      <c r="S21">
        <f ca="1">+(O21-G21)^2</f>
        <v>1.2277977442693398E-13</v>
      </c>
    </row>
    <row r="22" spans="1:19" x14ac:dyDescent="0.2">
      <c r="A22" s="32" t="s">
        <v>47</v>
      </c>
      <c r="B22" s="33" t="s">
        <v>48</v>
      </c>
      <c r="C22" s="32">
        <v>55629.672899999998</v>
      </c>
      <c r="D22" s="32">
        <v>2.9999999999999997E-4</v>
      </c>
      <c r="E22">
        <f>+(C22-C$7)/C$8</f>
        <v>7821.176200931307</v>
      </c>
      <c r="F22">
        <f>ROUND(2*E22,0)/2</f>
        <v>7821</v>
      </c>
      <c r="G22">
        <f>+C22-(C$7+F22*C$8)</f>
        <v>7.3029999999562278E-2</v>
      </c>
      <c r="I22">
        <f>+G22</f>
        <v>7.3029999999562278E-2</v>
      </c>
      <c r="O22">
        <f ca="1">+C$11+C$12*$F22</f>
        <v>7.2798279846576608E-2</v>
      </c>
      <c r="Q22" s="1">
        <f>+C22-15018.5</f>
        <v>40611.172899999998</v>
      </c>
      <c r="S22">
        <f ca="1">+(O22-G22)^2</f>
        <v>5.3694229299702545E-8</v>
      </c>
    </row>
    <row r="23" spans="1:19" x14ac:dyDescent="0.2">
      <c r="A23" s="32" t="s">
        <v>47</v>
      </c>
      <c r="B23" s="33" t="s">
        <v>49</v>
      </c>
      <c r="C23" s="32">
        <v>55630.709499999997</v>
      </c>
      <c r="D23" s="32">
        <v>2.9999999999999997E-4</v>
      </c>
      <c r="E23">
        <f>+(C23-C$7)/C$8</f>
        <v>7823.6772263372459</v>
      </c>
      <c r="F23">
        <f>ROUND(2*E23,0)/2</f>
        <v>7823.5</v>
      </c>
      <c r="G23">
        <f>+C23-(C$7+F23*C$8)</f>
        <v>7.3454999997920822E-2</v>
      </c>
      <c r="I23">
        <f>+G23</f>
        <v>7.3454999997920822E-2</v>
      </c>
      <c r="O23">
        <f ca="1">+C$11+C$12*$F23</f>
        <v>7.2821549866218332E-2</v>
      </c>
      <c r="Q23" s="1">
        <f>+C23-15018.5</f>
        <v>40612.209499999997</v>
      </c>
      <c r="S23">
        <f ca="1">+(O23-G23)^2</f>
        <v>4.0125906935390174E-7</v>
      </c>
    </row>
    <row r="24" spans="1:19" x14ac:dyDescent="0.2">
      <c r="A24" s="32" t="s">
        <v>47</v>
      </c>
      <c r="B24" s="33" t="s">
        <v>48</v>
      </c>
      <c r="C24" s="32">
        <v>55631.744200000001</v>
      </c>
      <c r="D24" s="32">
        <v>4.0000000000000002E-4</v>
      </c>
      <c r="E24">
        <f>+(C24-C$7)/C$8</f>
        <v>7826.1736675754628</v>
      </c>
      <c r="F24">
        <f>ROUND(2*E24,0)/2</f>
        <v>7826</v>
      </c>
      <c r="G24">
        <f>+C24-(C$7+F24*C$8)</f>
        <v>7.1980000000621658E-2</v>
      </c>
      <c r="I24">
        <f>+G24</f>
        <v>7.1980000000621658E-2</v>
      </c>
      <c r="O24">
        <f ca="1">+C$11+C$12*$F24</f>
        <v>7.2844819885860029E-2</v>
      </c>
      <c r="Q24" s="1">
        <f>+C24-15018.5</f>
        <v>40613.244200000001</v>
      </c>
      <c r="S24">
        <f ca="1">+(O24-G24)^2</f>
        <v>7.4791343390371003E-7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2024-02-15T06:15:48Z</dcterms:modified>
</cp:coreProperties>
</file>