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86D4E0A-6493-48B1-AB19-F15C742B400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G11" i="1"/>
  <c r="F11" i="1"/>
  <c r="Q22" i="1"/>
  <c r="Q23" i="1"/>
  <c r="Q24" i="1"/>
  <c r="Q25" i="1"/>
  <c r="Q26" i="1"/>
  <c r="C21" i="1"/>
  <c r="E21" i="1"/>
  <c r="F21" i="1"/>
  <c r="A21" i="1"/>
  <c r="H20" i="1"/>
  <c r="E14" i="1"/>
  <c r="E15" i="1" s="1"/>
  <c r="C17" i="1"/>
  <c r="Q21" i="1"/>
  <c r="G21" i="1"/>
  <c r="H21" i="1"/>
  <c r="C12" i="1"/>
  <c r="C16" i="1" l="1"/>
  <c r="D18" i="1" s="1"/>
  <c r="C11" i="1"/>
  <c r="O26" i="1" l="1"/>
  <c r="S26" i="1" s="1"/>
  <c r="O22" i="1"/>
  <c r="S22" i="1" s="1"/>
  <c r="O23" i="1"/>
  <c r="S23" i="1" s="1"/>
  <c r="O25" i="1"/>
  <c r="S25" i="1" s="1"/>
  <c r="O24" i="1"/>
  <c r="S24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<sst xmlns="http://schemas.openxmlformats.org/spreadsheetml/2006/main" count="63" uniqueCount="53">
  <si>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</si>
  <si>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</si>
  <si>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</si>
  <si>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</si>
  <si>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</si>
  <si>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</si>
  <si>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</si>
  <si>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</si>
  <si>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</si>
  <si>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</si>
  <si>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</si>
  <si>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</si>
  <si>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</si>
  <si>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</si>
  <si>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</si>
  <si>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</si>
  <si>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</si>
  <si>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</si>
  <si>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</si>
  <si>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</si>
  <si>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</si>
  <si>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</si>
  <si>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</si>
  <si>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</si>
  <si>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</si>
  <si>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</si>
  <si>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</si>
  <si>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</si>
  <si>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</si>
  <si>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</si>
  <si>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</si>
  <si>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</si>
  <si>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</si>
  <si>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</si>
  <si>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</si>
  <si>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</si>
  <si>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</si>
  <si>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</si>
  <si>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</si>
  <si>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</si>
  <si>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</si>
  <si>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</si>
  <si>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G6011-1986</t>
  </si>
  <si>
    <t>G6011-1986_Hya.xls</t>
  </si>
  <si>
    <t>ED</t>
  </si>
  <si>
    <t>Hya</t>
  </si>
  <si>
    <t>VSX</t>
  </si>
  <si>
    <t>IBVS 5992</t>
  </si>
  <si>
    <t>I</t>
  </si>
  <si>
    <t>IBVS 6029</t>
  </si>
  <si>
    <t>IBVS 6063</t>
  </si>
  <si>
    <t>V0617 Hya / GSC 6011-1986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</si>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</sst>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V0617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3336</c:v>
                </c:pt>
                <c:pt idx="2">
                  <c:v>3666</c:v>
                </c:pt>
                <c:pt idx="3">
                  <c:v>3989</c:v>
                </c:pt>
                <c:pt idx="4">
                  <c:v>3989</c:v>
                </c:pt>
                <c:pt idx="5">
                  <c:v>3989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3D-40BF-AF06-A1399CEE20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3336</c:v>
                </c:pt>
                <c:pt idx="2">
                  <c:v>3666</c:v>
                </c:pt>
                <c:pt idx="3">
                  <c:v>3989</c:v>
                </c:pt>
                <c:pt idx="4">
                  <c:v>3989</c:v>
                </c:pt>
                <c:pt idx="5">
                  <c:v>3989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-0.10104000000137603</c:v>
                </c:pt>
                <c:pt idx="2">
                  <c:v>-0.11673999999766238</c:v>
                </c:pt>
                <c:pt idx="3">
                  <c:v>-0.13089999999647262</c:v>
                </c:pt>
                <c:pt idx="4">
                  <c:v>-0.12805999999545747</c:v>
                </c:pt>
                <c:pt idx="5">
                  <c:v>-0.12744999999267748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3D-40BF-AF06-A1399CEE20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3336</c:v>
                </c:pt>
                <c:pt idx="2">
                  <c:v>3666</c:v>
                </c:pt>
                <c:pt idx="3">
                  <c:v>3989</c:v>
                </c:pt>
                <c:pt idx="4">
                  <c:v>3989</c:v>
                </c:pt>
                <c:pt idx="5">
                  <c:v>3989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3D-40BF-AF06-A1399CEE20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3336</c:v>
                </c:pt>
                <c:pt idx="2">
                  <c:v>3666</c:v>
                </c:pt>
                <c:pt idx="3">
                  <c:v>3989</c:v>
                </c:pt>
                <c:pt idx="4">
                  <c:v>3989</c:v>
                </c:pt>
                <c:pt idx="5">
                  <c:v>3989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3D-40BF-AF06-A1399CEE20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3336</c:v>
                </c:pt>
                <c:pt idx="2">
                  <c:v>3666</c:v>
                </c:pt>
                <c:pt idx="3">
                  <c:v>3989</c:v>
                </c:pt>
                <c:pt idx="4">
                  <c:v>3989</c:v>
                </c:pt>
                <c:pt idx="5">
                  <c:v>3989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3D-40BF-AF06-A1399CEE20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3336</c:v>
                </c:pt>
                <c:pt idx="2">
                  <c:v>3666</c:v>
                </c:pt>
                <c:pt idx="3">
                  <c:v>3989</c:v>
                </c:pt>
                <c:pt idx="4">
                  <c:v>3989</c:v>
                </c:pt>
                <c:pt idx="5">
                  <c:v>3989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3D-40BF-AF06-A1399CEE20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6.9999999999999994E-5</c:v>
                  </c:pt>
                  <c:pt idx="4">
                    <c:v>2.4000000000000001E-4</c:v>
                  </c:pt>
                  <c:pt idx="5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3336</c:v>
                </c:pt>
                <c:pt idx="2">
                  <c:v>3666</c:v>
                </c:pt>
                <c:pt idx="3">
                  <c:v>3989</c:v>
                </c:pt>
                <c:pt idx="4">
                  <c:v>3989</c:v>
                </c:pt>
                <c:pt idx="5">
                  <c:v>3989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3D-40BF-AF06-A1399CEE20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3336</c:v>
                </c:pt>
                <c:pt idx="2">
                  <c:v>3666</c:v>
                </c:pt>
                <c:pt idx="3">
                  <c:v>3989</c:v>
                </c:pt>
                <c:pt idx="4">
                  <c:v>3989</c:v>
                </c:pt>
                <c:pt idx="5">
                  <c:v>3989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3.8082218018479164E-2</c:v>
                </c:pt>
                <c:pt idx="1">
                  <c:v>-0.10166100705894585</c:v>
                </c:pt>
                <c:pt idx="2">
                  <c:v>-0.11548452752523791</c:v>
                </c:pt>
                <c:pt idx="3">
                  <c:v>-0.12901482179982071</c:v>
                </c:pt>
                <c:pt idx="4">
                  <c:v>-0.12901482179982071</c:v>
                </c:pt>
                <c:pt idx="5">
                  <c:v>-0.12901482179982071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3D-40BF-AF06-A1399CEE209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3336</c:v>
                </c:pt>
                <c:pt idx="2">
                  <c:v>3666</c:v>
                </c:pt>
                <c:pt idx="3">
                  <c:v>3989</c:v>
                </c:pt>
                <c:pt idx="4">
                  <c:v>3989</c:v>
                </c:pt>
                <c:pt idx="5">
                  <c:v>3989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3D-40BF-AF06-A1399CEE2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356888"/>
        <c:axId val="1"/>
      </c:scatterChart>
      <c:valAx>
        <c:axId val="595356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356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72D7B4-A753-3FCA-DD0D-9F6C664F2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9">
        <v>51869.49</v>
      </c>
      <c r="D7" s="29" t="s">
        <v>46</v>
      </c>
    </row>
    <row r="8" spans="1:7" x14ac:dyDescent="0.2">
      <c r="A8" t="s">
        <v>3</v>
      </c>
      <c r="C8" s="39">
        <v>1.1271899999999999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3.8082218018479164E-2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-4.1889455958460738E-5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60355.807492476852</v>
      </c>
    </row>
    <row r="15" spans="1:7" x14ac:dyDescent="0.2">
      <c r="A15" s="11" t="s">
        <v>17</v>
      </c>
      <c r="B15" s="9"/>
      <c r="C15" s="12">
        <f ca="1">(C7+C11)+(C8+C12)*INT(MAX(F21:F3533))</f>
        <v>56365.721895178198</v>
      </c>
      <c r="D15" s="13" t="s">
        <v>38</v>
      </c>
      <c r="E15" s="14">
        <f ca="1">ROUND(2*(E14-$C$7)/$C$8,0)/2+E13</f>
        <v>7529.5</v>
      </c>
    </row>
    <row r="16" spans="1:7" x14ac:dyDescent="0.2">
      <c r="A16" s="15" t="s">
        <v>4</v>
      </c>
      <c r="B16" s="9"/>
      <c r="C16" s="16">
        <f ca="1">+C8+C12</f>
        <v>1.1271481105440415</v>
      </c>
      <c r="D16" s="13" t="s">
        <v>39</v>
      </c>
      <c r="E16" s="23">
        <f ca="1">ROUND(2*(E14-$C$15)/$C$16,0)/2+E13</f>
        <v>3541</v>
      </c>
    </row>
    <row r="17" spans="1:19" ht="13.5" thickBot="1" x14ac:dyDescent="0.25">
      <c r="A17" s="13" t="s">
        <v>29</v>
      </c>
      <c r="B17" s="9"/>
      <c r="C17" s="9">
        <f>COUNT(C21:C2191)</f>
        <v>6</v>
      </c>
      <c r="D17" s="13" t="s">
        <v>33</v>
      </c>
      <c r="E17" s="17">
        <f ca="1">+$C$15+$C$16*E16-15018.5-$C$9/24</f>
        <v>45338.849187947984</v>
      </c>
    </row>
    <row r="18" spans="1:19" ht="14.25" thickTop="1" thickBot="1" x14ac:dyDescent="0.25">
      <c r="A18" s="15" t="s">
        <v>5</v>
      </c>
      <c r="B18" s="9"/>
      <c r="C18" s="18">
        <f ca="1">+C15</f>
        <v>56365.721895178198</v>
      </c>
      <c r="D18" s="19">
        <f ca="1">+C16</f>
        <v>1.1271481105440415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1.7082923865081624E-2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51869.49</v>
      </c>
      <c r="D21" s="7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3.8082218018479164E-2</v>
      </c>
      <c r="Q21" s="1">
        <f t="shared" ref="Q21:Q26" si="4">+C21-15018.5</f>
        <v>36850.99</v>
      </c>
      <c r="S21">
        <f t="shared" ref="S21:S26" ca="1" si="5">+(O21-G21)^2</f>
        <v>1.4502553292069791E-3</v>
      </c>
    </row>
    <row r="22" spans="1:19" x14ac:dyDescent="0.2">
      <c r="A22" s="32" t="s">
        <v>47</v>
      </c>
      <c r="B22" s="33" t="s">
        <v>48</v>
      </c>
      <c r="C22" s="32">
        <v>55629.694799999997</v>
      </c>
      <c r="D22" s="32">
        <v>2.0000000000000001E-4</v>
      </c>
      <c r="E22">
        <f t="shared" si="0"/>
        <v>3335.9103611636015</v>
      </c>
      <c r="F22">
        <f t="shared" si="1"/>
        <v>3336</v>
      </c>
      <c r="G22">
        <f t="shared" si="2"/>
        <v>-0.10104000000137603</v>
      </c>
      <c r="I22">
        <f>+G22</f>
        <v>-0.10104000000137603</v>
      </c>
      <c r="O22">
        <f t="shared" ca="1" si="3"/>
        <v>-0.10166100705894585</v>
      </c>
      <c r="Q22" s="1">
        <f t="shared" si="4"/>
        <v>40611.194799999997</v>
      </c>
      <c r="S22">
        <f t="shared" ca="1" si="5"/>
        <v>3.8564976555152174E-7</v>
      </c>
    </row>
    <row r="23" spans="1:19" x14ac:dyDescent="0.2">
      <c r="A23" s="34" t="s">
        <v>49</v>
      </c>
      <c r="B23" s="35" t="s">
        <v>48</v>
      </c>
      <c r="C23" s="34">
        <v>56001.6518</v>
      </c>
      <c r="D23" s="34">
        <v>5.0000000000000001E-4</v>
      </c>
      <c r="E23">
        <f t="shared" si="0"/>
        <v>3665.8964327220806</v>
      </c>
      <c r="F23">
        <f t="shared" si="1"/>
        <v>3666</v>
      </c>
      <c r="G23">
        <f t="shared" si="2"/>
        <v>-0.11673999999766238</v>
      </c>
      <c r="I23">
        <f>+G23</f>
        <v>-0.11673999999766238</v>
      </c>
      <c r="O23">
        <f t="shared" ca="1" si="3"/>
        <v>-0.11548452752523791</v>
      </c>
      <c r="Q23" s="1">
        <f t="shared" si="4"/>
        <v>40983.1518</v>
      </c>
      <c r="S23">
        <f t="shared" ca="1" si="5"/>
        <v>1.5762111290156069E-6</v>
      </c>
    </row>
    <row r="24" spans="1:19" x14ac:dyDescent="0.2">
      <c r="A24" s="36" t="s">
        <v>50</v>
      </c>
      <c r="B24" s="35" t="s">
        <v>48</v>
      </c>
      <c r="C24" s="37">
        <v>56365.720009999997</v>
      </c>
      <c r="D24" s="37">
        <v>6.9999999999999994E-5</v>
      </c>
      <c r="E24">
        <f t="shared" si="0"/>
        <v>3988.8838705098515</v>
      </c>
      <c r="F24">
        <f t="shared" si="1"/>
        <v>3989</v>
      </c>
      <c r="G24">
        <f t="shared" si="2"/>
        <v>-0.13089999999647262</v>
      </c>
      <c r="I24">
        <f>+G24</f>
        <v>-0.13089999999647262</v>
      </c>
      <c r="O24">
        <f t="shared" ca="1" si="3"/>
        <v>-0.12901482179982071</v>
      </c>
      <c r="Q24" s="1">
        <f t="shared" si="4"/>
        <v>41347.220009999997</v>
      </c>
      <c r="S24">
        <f t="shared" ca="1" si="5"/>
        <v>3.5538968331317261E-6</v>
      </c>
    </row>
    <row r="25" spans="1:19" x14ac:dyDescent="0.2">
      <c r="A25" s="36" t="s">
        <v>50</v>
      </c>
      <c r="B25" s="35" t="s">
        <v>48</v>
      </c>
      <c r="C25" s="37">
        <v>56365.722849999998</v>
      </c>
      <c r="D25" s="37">
        <v>2.4000000000000001E-4</v>
      </c>
      <c r="E25">
        <f t="shared" si="0"/>
        <v>3988.886390049593</v>
      </c>
      <c r="F25">
        <f t="shared" si="1"/>
        <v>3989</v>
      </c>
      <c r="G25">
        <f t="shared" si="2"/>
        <v>-0.12805999999545747</v>
      </c>
      <c r="I25">
        <f>+G25</f>
        <v>-0.12805999999545747</v>
      </c>
      <c r="O25">
        <f t="shared" ca="1" si="3"/>
        <v>-0.12901482179982071</v>
      </c>
      <c r="Q25" s="1">
        <f t="shared" si="4"/>
        <v>41347.222849999998</v>
      </c>
      <c r="S25">
        <f t="shared" ca="1" si="5"/>
        <v>9.1168467808746811E-7</v>
      </c>
    </row>
    <row r="26" spans="1:19" x14ac:dyDescent="0.2">
      <c r="A26" s="36" t="s">
        <v>50</v>
      </c>
      <c r="B26" s="35" t="s">
        <v>48</v>
      </c>
      <c r="C26" s="37">
        <v>56365.723460000001</v>
      </c>
      <c r="D26" s="37">
        <v>2.5999999999999998E-4</v>
      </c>
      <c r="E26">
        <f t="shared" si="0"/>
        <v>3988.8869312183424</v>
      </c>
      <c r="F26">
        <f t="shared" si="1"/>
        <v>3989</v>
      </c>
      <c r="G26">
        <f t="shared" si="2"/>
        <v>-0.12744999999267748</v>
      </c>
      <c r="I26">
        <f>+G26</f>
        <v>-0.12744999999267748</v>
      </c>
      <c r="O26">
        <f t="shared" ca="1" si="3"/>
        <v>-0.12901482179982071</v>
      </c>
      <c r="Q26" s="1">
        <f t="shared" si="4"/>
        <v>41347.223460000001</v>
      </c>
      <c r="S26">
        <f t="shared" ca="1" si="5"/>
        <v>2.4486672881110201E-6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2024-02-15T06:22:47Z</dcterms:modified>
</cp:coreProperties>
</file>