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09B383A-976D-4030-AAD3-58ADC221F9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C15" i="1" l="1"/>
  <c r="O23" i="1"/>
  <c r="S23" i="1" s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<sst xmlns="http://schemas.openxmlformats.org/spreadsheetml/2006/main" count="56" uniqueCount="53">
  <si>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</si>
  <si>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</si>
  <si>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</si>
  <si>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</si>
  <si>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</si>
  <si>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</si>
  <si>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</si>
  <si>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</si>
  <si>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</si>
  <si>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</si>
  <si>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</si>
  <si>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</si>
  <si>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</si>
  <si>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</si>
  <si>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</si>
  <si>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</si>
  <si>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</si>
  <si>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</si>
  <si>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</si>
  <si>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</si>
  <si>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</si>
  <si>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</si>
  <si>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</si>
  <si>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</si>
  <si>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</si>
  <si>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</si>
  <si>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</si>
  <si>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</si>
  <si>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</si>
  <si>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</si>
  <si>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</si>
  <si>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</si>
  <si>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</si>
  <si>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</si>
  <si>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</si>
  <si>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</si>
  <si>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</si>
  <si>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</si>
  <si>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</si>
  <si>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</si>
  <si>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</si>
  <si>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</si>
  <si>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G5429-1473</t>
  </si>
  <si>
    <t>G5429-1473_Hya.xls</t>
  </si>
  <si>
    <t>EC</t>
  </si>
  <si>
    <t>Hya</t>
  </si>
  <si>
    <t>VSX</t>
  </si>
  <si>
    <t>IBVS 5992</t>
  </si>
  <si>
    <t>II</t>
  </si>
  <si>
    <t>IBVS 6029</t>
  </si>
  <si>
    <t>I</t>
  </si>
  <si>
    <t>V0618 Hya / GSC 5429-1473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</si>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</sst>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V0618 Hya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DA-4912-890C-368D28A089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9.4350000581471249E-3</c:v>
                </c:pt>
                <c:pt idx="2">
                  <c:v>1.5460000060556922E-2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DA-4912-890C-368D28A089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DA-4912-890C-368D28A089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DA-4912-890C-368D28A089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DA-4912-890C-368D28A089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DA-4912-890C-368D28A089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DA-4912-890C-368D28A089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-6.4138501263269462E-2</c:v>
                </c:pt>
                <c:pt idx="1">
                  <c:v>9.4350000581471249E-3</c:v>
                </c:pt>
                <c:pt idx="2">
                  <c:v>1.5460000060556922E-2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DA-4912-890C-368D28A0893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11814.5</c:v>
                </c:pt>
                <c:pt idx="2">
                  <c:v>12782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DA-4912-890C-368D28A08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394240"/>
        <c:axId val="1"/>
      </c:scatterChart>
      <c:valAx>
        <c:axId val="59239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394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AB175D-7D73-4141-C553-932370FBE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51868.939999999944</v>
      </c>
      <c r="D7" s="29" t="s">
        <v>46</v>
      </c>
    </row>
    <row r="8" spans="1:7" x14ac:dyDescent="0.2">
      <c r="A8" t="s">
        <v>3</v>
      </c>
      <c r="C8" s="37">
        <v>0.31857000000000002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-6.4138501263269462E-2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6.2273901833692991E-6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60355.808074884255</v>
      </c>
    </row>
    <row r="15" spans="1:7" x14ac:dyDescent="0.2">
      <c r="A15" s="11" t="s">
        <v>17</v>
      </c>
      <c r="B15" s="9"/>
      <c r="C15" s="12">
        <f ca="1">(C7+C11)+(C8+C12)*INT(MAX(F21:F3533))</f>
        <v>55940.917200000004</v>
      </c>
      <c r="D15" s="13" t="s">
        <v>38</v>
      </c>
      <c r="E15" s="14">
        <f ca="1">ROUND(2*(E14-$C$7)/$C$8,0)/2+E13</f>
        <v>26641.5</v>
      </c>
    </row>
    <row r="16" spans="1:7" x14ac:dyDescent="0.2">
      <c r="A16" s="15" t="s">
        <v>4</v>
      </c>
      <c r="B16" s="9"/>
      <c r="C16" s="16">
        <f ca="1">+C8+C12</f>
        <v>0.31857622739018338</v>
      </c>
      <c r="D16" s="13" t="s">
        <v>39</v>
      </c>
      <c r="E16" s="23">
        <f ca="1">ROUND(2*(E14-$C$15)/$C$16,0)/2+E13</f>
        <v>13859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45337.960968733889</v>
      </c>
    </row>
    <row r="18" spans="1:19" ht="14.25" thickTop="1" thickBot="1" x14ac:dyDescent="0.25">
      <c r="A18" s="15" t="s">
        <v>5</v>
      </c>
      <c r="B18" s="9"/>
      <c r="C18" s="18">
        <f ca="1">+C15</f>
        <v>55940.917200000004</v>
      </c>
      <c r="D18" s="19">
        <f ca="1">+C16</f>
        <v>0.31857622739018338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4.5352769178399782E-2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51868.939999999944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-6.4138501263269462E-2</v>
      </c>
      <c r="Q21" s="1">
        <f>+C21-15018.5</f>
        <v>36850.439999999944</v>
      </c>
      <c r="S21">
        <f ca="1">+(O21-G21)^2</f>
        <v>4.1137473442984188E-3</v>
      </c>
    </row>
    <row r="22" spans="1:19" x14ac:dyDescent="0.2">
      <c r="A22" s="32" t="s">
        <v>47</v>
      </c>
      <c r="B22" s="33" t="s">
        <v>48</v>
      </c>
      <c r="C22" s="32">
        <v>55632.6947</v>
      </c>
      <c r="D22" s="32">
        <v>5.0000000000000001E-4</v>
      </c>
      <c r="E22">
        <f>+(C22-C$7)/C$8</f>
        <v>11814.529616724913</v>
      </c>
      <c r="F22">
        <f>ROUND(2*E22,0)/2</f>
        <v>11814.5</v>
      </c>
      <c r="G22">
        <f>+C22-(C$7+F22*C$8)</f>
        <v>9.4350000581471249E-3</v>
      </c>
      <c r="I22">
        <f>+G22</f>
        <v>9.4350000581471249E-3</v>
      </c>
      <c r="O22">
        <f ca="1">+C$11+C$12*$F22</f>
        <v>9.4350000581471249E-3</v>
      </c>
      <c r="Q22" s="1">
        <f>+C22-15018.5</f>
        <v>40614.1947</v>
      </c>
      <c r="S22">
        <f ca="1">+(O22-G22)^2</f>
        <v>0</v>
      </c>
    </row>
    <row r="23" spans="1:19" x14ac:dyDescent="0.2">
      <c r="A23" s="34" t="s">
        <v>49</v>
      </c>
      <c r="B23" s="35" t="s">
        <v>50</v>
      </c>
      <c r="C23" s="34">
        <v>55940.917200000004</v>
      </c>
      <c r="D23" s="34">
        <v>8.9999999999999998E-4</v>
      </c>
      <c r="E23">
        <f>+(C23-C$7)/C$8</f>
        <v>12782.048529365788</v>
      </c>
      <c r="F23">
        <f>ROUND(2*E23,0)/2</f>
        <v>12782</v>
      </c>
      <c r="G23">
        <f>+C23-(C$7+F23*C$8)</f>
        <v>1.5460000060556922E-2</v>
      </c>
      <c r="I23">
        <f>+G23</f>
        <v>1.5460000060556922E-2</v>
      </c>
      <c r="O23">
        <f ca="1">+C$11+C$12*$F23</f>
        <v>1.5460000060556922E-2</v>
      </c>
      <c r="Q23" s="1">
        <f>+C23-15018.5</f>
        <v>40922.417200000004</v>
      </c>
      <c r="S23">
        <f ca="1">+(O23-G23)^2</f>
        <v>0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2024-02-15T06:23:37Z</dcterms:modified>
</cp:coreProperties>
</file>