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BCEBEEB-F365-4C03-B1C0-4692E03EBA7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G11" i="1"/>
  <c r="F11" i="1"/>
  <c r="Q22" i="1"/>
  <c r="Q23" i="1"/>
  <c r="Q24" i="1"/>
  <c r="Q25" i="1"/>
  <c r="Q26" i="1"/>
  <c r="C21" i="1"/>
  <c r="E21" i="1"/>
  <c r="F21" i="1"/>
  <c r="A21" i="1"/>
  <c r="H20" i="1"/>
  <c r="E14" i="1"/>
  <c r="E15" i="1" s="1"/>
  <c r="C17" i="1"/>
  <c r="Q21" i="1"/>
  <c r="G21" i="1"/>
  <c r="H21" i="1"/>
  <c r="C11" i="1"/>
  <c r="C12" i="1"/>
  <c r="C16" i="1" l="1"/>
  <c r="D18" i="1" s="1"/>
  <c r="C15" i="1"/>
  <c r="E16" i="1" s="1"/>
  <c r="O24" i="1"/>
  <c r="S24" i="1" s="1"/>
  <c r="O25" i="1"/>
  <c r="S25" i="1" s="1"/>
  <c r="O22" i="1"/>
  <c r="S22" i="1" s="1"/>
  <c r="O26" i="1"/>
  <c r="S26" i="1" s="1"/>
  <c r="O23" i="1"/>
  <c r="S23" i="1" s="1"/>
  <c r="O21" i="1"/>
  <c r="S21" i="1" s="1"/>
  <c r="S19" i="1" l="1"/>
  <c r="C18" i="1"/>
  <c r="E17" i="1"/>
</calcChain>
</file>

<file path=xl/sharedStrings.xml><?xml version="1.0" encoding="utf-8"?>
<sst xmlns="http://schemas.openxmlformats.org/spreadsheetml/2006/main" count="63" uniqueCount="54">
  <si>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</si>
  <si>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</si>
  <si>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</si>
  <si>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</si>
  <si>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</si>
  <si>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</si>
  <si>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</si>
  <si>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</si>
  <si>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</si>
  <si>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</si>
  <si>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</si>
  <si>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</si>
  <si>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</si>
  <si>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</si>
  <si>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</si>
  <si>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</si>
  <si>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</si>
  <si>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</si>
  <si>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</si>
  <si>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</si>
  <si>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</si>
  <si>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</si>
  <si>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</si>
  <si>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</si>
  <si>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</si>
  <si>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</si>
  <si>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</si>
  <si>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</si>
  <si>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</si>
  <si>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</si>
  <si>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</si>
  <si>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</si>
  <si>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</si>
  <si>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</si>
  <si>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</si>
  <si>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</si>
  <si>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</si>
  <si>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</si>
  <si>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</si>
  <si>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</si>
  <si>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</si>
  <si>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</si>
  <si>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G0238-2372</t>
  </si>
  <si>
    <t>Hya</t>
  </si>
  <si>
    <t>G0238-2372_Hya.xls</t>
  </si>
  <si>
    <t>EW</t>
  </si>
  <si>
    <t>VSX</t>
  </si>
  <si>
    <t>IBVS 5992</t>
  </si>
  <si>
    <t>I</t>
  </si>
  <si>
    <t>IBVS 6029</t>
  </si>
  <si>
    <t>II</t>
  </si>
  <si>
    <t>IBVS 6063</t>
  </si>
  <si>
    <t>V0649 Hya / GSC 0238-2372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</si>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</sst>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V0649</a:t>
            </a:r>
            <a:r>
              <a:rPr lang="en-AU" baseline="0"/>
              <a:t> Hya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9135.5</c:v>
                </c:pt>
                <c:pt idx="2">
                  <c:v>9324.5</c:v>
                </c:pt>
                <c:pt idx="3">
                  <c:v>10088</c:v>
                </c:pt>
                <c:pt idx="4">
                  <c:v>10303</c:v>
                </c:pt>
                <c:pt idx="5">
                  <c:v>11038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14-4A35-A620-5A1711E248E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9135.5</c:v>
                </c:pt>
                <c:pt idx="2">
                  <c:v>9324.5</c:v>
                </c:pt>
                <c:pt idx="3">
                  <c:v>10088</c:v>
                </c:pt>
                <c:pt idx="4">
                  <c:v>10303</c:v>
                </c:pt>
                <c:pt idx="5">
                  <c:v>11038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-8.7072499998612329E-2</c:v>
                </c:pt>
                <c:pt idx="2">
                  <c:v>-8.8627500001166482E-2</c:v>
                </c:pt>
                <c:pt idx="3">
                  <c:v>-9.2560000004596077E-2</c:v>
                </c:pt>
                <c:pt idx="4">
                  <c:v>-9.1384999999718275E-2</c:v>
                </c:pt>
                <c:pt idx="5">
                  <c:v>-8.9509999997972045E-2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14-4A35-A620-5A1711E248E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9135.5</c:v>
                </c:pt>
                <c:pt idx="2">
                  <c:v>9324.5</c:v>
                </c:pt>
                <c:pt idx="3">
                  <c:v>10088</c:v>
                </c:pt>
                <c:pt idx="4">
                  <c:v>10303</c:v>
                </c:pt>
                <c:pt idx="5">
                  <c:v>11038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14-4A35-A620-5A1711E248E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9135.5</c:v>
                </c:pt>
                <c:pt idx="2">
                  <c:v>9324.5</c:v>
                </c:pt>
                <c:pt idx="3">
                  <c:v>10088</c:v>
                </c:pt>
                <c:pt idx="4">
                  <c:v>10303</c:v>
                </c:pt>
                <c:pt idx="5">
                  <c:v>11038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14-4A35-A620-5A1711E248E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9135.5</c:v>
                </c:pt>
                <c:pt idx="2">
                  <c:v>9324.5</c:v>
                </c:pt>
                <c:pt idx="3">
                  <c:v>10088</c:v>
                </c:pt>
                <c:pt idx="4">
                  <c:v>10303</c:v>
                </c:pt>
                <c:pt idx="5">
                  <c:v>11038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14-4A35-A620-5A1711E248E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9135.5</c:v>
                </c:pt>
                <c:pt idx="2">
                  <c:v>9324.5</c:v>
                </c:pt>
                <c:pt idx="3">
                  <c:v>10088</c:v>
                </c:pt>
                <c:pt idx="4">
                  <c:v>10303</c:v>
                </c:pt>
                <c:pt idx="5">
                  <c:v>11038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14-4A35-A620-5A1711E248E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9135.5</c:v>
                </c:pt>
                <c:pt idx="2">
                  <c:v>9324.5</c:v>
                </c:pt>
                <c:pt idx="3">
                  <c:v>10088</c:v>
                </c:pt>
                <c:pt idx="4">
                  <c:v>10303</c:v>
                </c:pt>
                <c:pt idx="5">
                  <c:v>11038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14-4A35-A620-5A1711E248E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9135.5</c:v>
                </c:pt>
                <c:pt idx="2">
                  <c:v>9324.5</c:v>
                </c:pt>
                <c:pt idx="3">
                  <c:v>10088</c:v>
                </c:pt>
                <c:pt idx="4">
                  <c:v>10303</c:v>
                </c:pt>
                <c:pt idx="5">
                  <c:v>11038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-7.4829839746094959E-2</c:v>
                </c:pt>
                <c:pt idx="1">
                  <c:v>-8.8564640955111254E-2</c:v>
                </c:pt>
                <c:pt idx="2">
                  <c:v>-8.8848793703018222E-2</c:v>
                </c:pt>
                <c:pt idx="3">
                  <c:v>-8.9996680597340797E-2</c:v>
                </c:pt>
                <c:pt idx="4">
                  <c:v>-9.0319923141256128E-2</c:v>
                </c:pt>
                <c:pt idx="5">
                  <c:v>-9.1424961605338778E-2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14-4A35-A620-5A1711E248E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9135.5</c:v>
                </c:pt>
                <c:pt idx="2">
                  <c:v>9324.5</c:v>
                </c:pt>
                <c:pt idx="3">
                  <c:v>10088</c:v>
                </c:pt>
                <c:pt idx="4">
                  <c:v>10303</c:v>
                </c:pt>
                <c:pt idx="5">
                  <c:v>11038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314-4A35-A620-5A1711E24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267936"/>
        <c:axId val="1"/>
      </c:scatterChart>
      <c:valAx>
        <c:axId val="532267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267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23555D9-4687-B68B-2E4A-5089F2D73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52</v>
      </c>
      <c r="E1" t="s">
        <v>44</v>
      </c>
    </row>
    <row r="2" spans="1:7" x14ac:dyDescent="0.2">
      <c r="A2" t="s">
        <v>23</v>
      </c>
      <c r="B2" t="s">
        <v>45</v>
      </c>
      <c r="C2" s="30" t="s">
        <v>41</v>
      </c>
      <c r="D2" s="2" t="s">
        <v>43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40">
        <v>52060.11</v>
      </c>
      <c r="D7" s="29" t="s">
        <v>46</v>
      </c>
    </row>
    <row r="8" spans="1:7" x14ac:dyDescent="0.2">
      <c r="A8" t="s">
        <v>3</v>
      </c>
      <c r="C8" s="40">
        <v>0.385295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-7.4829839746094959E-2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-1.503453692629445E-6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60356.700653587963</v>
      </c>
    </row>
    <row r="15" spans="1:7" x14ac:dyDescent="0.2">
      <c r="A15" s="11" t="s">
        <v>17</v>
      </c>
      <c r="B15" s="9"/>
      <c r="C15" s="12">
        <f ca="1">(C7+C11)+(C8+C12)*INT(MAX(F21:F3533))</f>
        <v>56312.904785038394</v>
      </c>
      <c r="D15" s="13" t="s">
        <v>38</v>
      </c>
      <c r="E15" s="14">
        <f ca="1">ROUND(2*(E14-$C$7)/$C$8,0)/2+E13</f>
        <v>21534</v>
      </c>
    </row>
    <row r="16" spans="1:7" x14ac:dyDescent="0.2">
      <c r="A16" s="15" t="s">
        <v>4</v>
      </c>
      <c r="B16" s="9"/>
      <c r="C16" s="16">
        <f ca="1">+C8+C12</f>
        <v>0.38529349654630735</v>
      </c>
      <c r="D16" s="13" t="s">
        <v>39</v>
      </c>
      <c r="E16" s="23">
        <f ca="1">ROUND(2*(E14-$C$15)/$C$16,0)/2+E13</f>
        <v>10496.5</v>
      </c>
    </row>
    <row r="17" spans="1:19" ht="13.5" thickBot="1" x14ac:dyDescent="0.25">
      <c r="A17" s="13" t="s">
        <v>29</v>
      </c>
      <c r="B17" s="9"/>
      <c r="C17" s="9">
        <f>COUNT(C21:C2191)</f>
        <v>6</v>
      </c>
      <c r="D17" s="13" t="s">
        <v>33</v>
      </c>
      <c r="E17" s="17">
        <f ca="1">+$C$15+$C$16*E16-15018.5-$C$9/24</f>
        <v>45339.033804870043</v>
      </c>
    </row>
    <row r="18" spans="1:19" ht="14.25" thickTop="1" thickBot="1" x14ac:dyDescent="0.25">
      <c r="A18" s="15" t="s">
        <v>5</v>
      </c>
      <c r="B18" s="9"/>
      <c r="C18" s="18">
        <f ca="1">+C15</f>
        <v>56312.904785038394</v>
      </c>
      <c r="D18" s="19">
        <f ca="1">+C16</f>
        <v>0.38529349654630735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3.3505678459086675E-2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52060.11</v>
      </c>
      <c r="D21" s="7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-7.4829839746094959E-2</v>
      </c>
      <c r="Q21" s="1">
        <f t="shared" ref="Q21:Q26" si="4">+C21-15018.5</f>
        <v>37041.61</v>
      </c>
      <c r="S21">
        <f t="shared" ref="S21:S26" ca="1" si="5">+(O21-G21)^2</f>
        <v>5.5995049164262525E-3</v>
      </c>
    </row>
    <row r="22" spans="1:19" x14ac:dyDescent="0.2">
      <c r="A22" s="32" t="s">
        <v>47</v>
      </c>
      <c r="B22" s="33" t="s">
        <v>48</v>
      </c>
      <c r="C22" s="32">
        <v>55579.885399999999</v>
      </c>
      <c r="D22" s="32">
        <v>5.0000000000000001E-4</v>
      </c>
      <c r="E22">
        <f t="shared" si="0"/>
        <v>9135.2740108228718</v>
      </c>
      <c r="F22">
        <f t="shared" si="1"/>
        <v>9135.5</v>
      </c>
      <c r="G22">
        <f t="shared" si="2"/>
        <v>-8.7072499998612329E-2</v>
      </c>
      <c r="I22">
        <f>+G22</f>
        <v>-8.7072499998612329E-2</v>
      </c>
      <c r="O22">
        <f t="shared" ca="1" si="3"/>
        <v>-8.8564640955111254E-2</v>
      </c>
      <c r="Q22" s="1">
        <f t="shared" si="4"/>
        <v>40561.385399999999</v>
      </c>
      <c r="S22">
        <f t="shared" ca="1" si="5"/>
        <v>2.2264846340615257E-6</v>
      </c>
    </row>
    <row r="23" spans="1:19" x14ac:dyDescent="0.2">
      <c r="A23" s="32" t="s">
        <v>47</v>
      </c>
      <c r="B23" s="33" t="s">
        <v>48</v>
      </c>
      <c r="C23" s="32">
        <v>55652.704599999997</v>
      </c>
      <c r="D23" s="32">
        <v>2.9999999999999997E-4</v>
      </c>
      <c r="E23">
        <f t="shared" si="0"/>
        <v>9324.269974954248</v>
      </c>
      <c r="F23">
        <f t="shared" si="1"/>
        <v>9324.5</v>
      </c>
      <c r="G23">
        <f t="shared" si="2"/>
        <v>-8.8627500001166482E-2</v>
      </c>
      <c r="I23">
        <f>+G23</f>
        <v>-8.8627500001166482E-2</v>
      </c>
      <c r="O23">
        <f t="shared" ca="1" si="3"/>
        <v>-8.8848793703018222E-2</v>
      </c>
      <c r="Q23" s="1">
        <f t="shared" si="4"/>
        <v>40634.204599999997</v>
      </c>
      <c r="S23">
        <f t="shared" ca="1" si="5"/>
        <v>4.8970902479247149E-8</v>
      </c>
    </row>
    <row r="24" spans="1:19" x14ac:dyDescent="0.2">
      <c r="A24" s="34" t="s">
        <v>49</v>
      </c>
      <c r="B24" s="35" t="s">
        <v>50</v>
      </c>
      <c r="C24" s="34">
        <v>55946.873399999997</v>
      </c>
      <c r="D24" s="34">
        <v>2.9999999999999997E-4</v>
      </c>
      <c r="E24">
        <f t="shared" si="0"/>
        <v>10087.75976848907</v>
      </c>
      <c r="F24">
        <f t="shared" si="1"/>
        <v>10088</v>
      </c>
      <c r="G24">
        <f t="shared" si="2"/>
        <v>-9.2560000004596077E-2</v>
      </c>
      <c r="I24">
        <f>+G24</f>
        <v>-9.2560000004596077E-2</v>
      </c>
      <c r="O24">
        <f t="shared" ca="1" si="3"/>
        <v>-8.9996680597340797E-2</v>
      </c>
      <c r="Q24" s="1">
        <f t="shared" si="4"/>
        <v>40928.373399999997</v>
      </c>
      <c r="S24">
        <f t="shared" ca="1" si="5"/>
        <v>6.5706063836115572E-6</v>
      </c>
    </row>
    <row r="25" spans="1:19" x14ac:dyDescent="0.2">
      <c r="A25" s="34" t="s">
        <v>49</v>
      </c>
      <c r="B25" s="35" t="s">
        <v>50</v>
      </c>
      <c r="C25" s="34">
        <v>56029.713000000003</v>
      </c>
      <c r="D25" s="34">
        <v>2.9999999999999997E-4</v>
      </c>
      <c r="E25">
        <f t="shared" si="0"/>
        <v>10302.762818100424</v>
      </c>
      <c r="F25">
        <f t="shared" si="1"/>
        <v>10303</v>
      </c>
      <c r="G25">
        <f t="shared" si="2"/>
        <v>-9.1384999999718275E-2</v>
      </c>
      <c r="I25">
        <f>+G25</f>
        <v>-9.1384999999718275E-2</v>
      </c>
      <c r="O25">
        <f t="shared" ca="1" si="3"/>
        <v>-9.0319923141256128E-2</v>
      </c>
      <c r="Q25" s="1">
        <f t="shared" si="4"/>
        <v>41011.213000000003</v>
      </c>
      <c r="S25">
        <f t="shared" ca="1" si="5"/>
        <v>1.1343887144315957E-6</v>
      </c>
    </row>
    <row r="26" spans="1:19" x14ac:dyDescent="0.2">
      <c r="A26" s="36" t="s">
        <v>51</v>
      </c>
      <c r="B26" s="37" t="s">
        <v>50</v>
      </c>
      <c r="C26" s="38">
        <v>56312.9067</v>
      </c>
      <c r="D26" s="38">
        <v>4.0000000000000002E-4</v>
      </c>
      <c r="E26">
        <f t="shared" si="0"/>
        <v>11037.767684501483</v>
      </c>
      <c r="F26">
        <f t="shared" si="1"/>
        <v>11038</v>
      </c>
      <c r="G26">
        <f t="shared" si="2"/>
        <v>-8.9509999997972045E-2</v>
      </c>
      <c r="I26">
        <f>+G26</f>
        <v>-8.9509999997972045E-2</v>
      </c>
      <c r="O26">
        <f t="shared" ca="1" si="3"/>
        <v>-9.1424961605338778E-2</v>
      </c>
      <c r="Q26" s="1">
        <f t="shared" si="4"/>
        <v>41294.4067</v>
      </c>
      <c r="S26">
        <f t="shared" ca="1" si="5"/>
        <v>3.6670779576885819E-6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2024-02-16T03:48:56Z</dcterms:modified>
</cp:coreProperties>
</file>