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400EE22-E763-4794-AE6A-0197B029C30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C21" i="1"/>
  <c r="E21" i="1"/>
  <c r="F21" i="1"/>
  <c r="G21" i="1"/>
  <c r="H21" i="1"/>
  <c r="G11" i="1"/>
  <c r="F11" i="1"/>
  <c r="Q22" i="1"/>
  <c r="Q23" i="1"/>
  <c r="Q24" i="1"/>
  <c r="Q25" i="1"/>
  <c r="Q26" i="1"/>
  <c r="A21" i="1"/>
  <c r="H20" i="1"/>
  <c r="E14" i="1"/>
  <c r="C17" i="1"/>
  <c r="Q21" i="1"/>
  <c r="C12" i="1"/>
  <c r="C16" i="1" l="1"/>
  <c r="D18" i="1" s="1"/>
  <c r="E15" i="1"/>
  <c r="C11" i="1"/>
  <c r="O22" i="1" l="1"/>
  <c r="S22" i="1" s="1"/>
  <c r="O25" i="1"/>
  <c r="S25" i="1" s="1"/>
  <c r="O24" i="1"/>
  <c r="S24" i="1" s="1"/>
  <c r="O21" i="1"/>
  <c r="S21" i="1" s="1"/>
  <c r="O26" i="1"/>
  <c r="S26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<sst xmlns="http://schemas.openxmlformats.org/spreadsheetml/2006/main" count="63" uniqueCount="53">
  <si>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</si>
  <si>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</si>
  <si>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</si>
  <si>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</si>
  <si>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</si>
  <si>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</si>
  <si>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</si>
  <si>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</si>
  <si>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</si>
  <si>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</si>
  <si>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</si>
  <si>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</si>
  <si>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</si>
  <si>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</si>
  <si>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</si>
  <si>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</si>
  <si>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</si>
  <si>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</si>
  <si>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</si>
  <si>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</si>
  <si>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</si>
  <si>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</si>
  <si>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</si>
  <si>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</si>
  <si>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</si>
  <si>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</si>
  <si>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</si>
  <si>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</si>
  <si>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</si>
  <si>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</si>
  <si>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</si>
  <si>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</si>
  <si>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</si>
  <si>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</si>
  <si>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</si>
  <si>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</si>
  <si>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</si>
  <si>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</si>
  <si>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</si>
  <si>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</si>
  <si>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</si>
  <si>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</si>
  <si>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G5487-0801</t>
  </si>
  <si>
    <t>IBVS 5992</t>
  </si>
  <si>
    <t>I</t>
  </si>
  <si>
    <t>IBVS 6029</t>
  </si>
  <si>
    <t>IBVS 6063</t>
  </si>
  <si>
    <t>G5487-0801_Hya.xls</t>
  </si>
  <si>
    <t>EC</t>
  </si>
  <si>
    <t>Hya</t>
  </si>
  <si>
    <t>VSX</t>
  </si>
  <si>
    <t>V0650 Hya / GSC 5487-0801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</si>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</sst>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V0650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6F-44DA-8918-3C5CE6427C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0.10377999999764143</c:v>
                </c:pt>
                <c:pt idx="2">
                  <c:v>0.10394000000087544</c:v>
                </c:pt>
                <c:pt idx="3">
                  <c:v>9.8359999996318948E-2</c:v>
                </c:pt>
                <c:pt idx="4">
                  <c:v>9.5440000004600734E-2</c:v>
                </c:pt>
                <c:pt idx="5">
                  <c:v>9.4290000000910368E-2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6F-44DA-8918-3C5CE6427C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6F-44DA-8918-3C5CE6427C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6F-44DA-8918-3C5CE6427C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6F-44DA-8918-3C5CE6427C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6F-44DA-8918-3C5CE6427C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6F-44DA-8918-3C5CE6427C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0.15872497023650306</c:v>
                </c:pt>
                <c:pt idx="1">
                  <c:v>0.10388635514964986</c:v>
                </c:pt>
                <c:pt idx="2">
                  <c:v>0.1028711733825295</c:v>
                </c:pt>
                <c:pt idx="3">
                  <c:v>9.8396853742258317E-2</c:v>
                </c:pt>
                <c:pt idx="4">
                  <c:v>9.7513269611616521E-2</c:v>
                </c:pt>
                <c:pt idx="5">
                  <c:v>9.3142348114292783E-2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6F-44DA-8918-3C5CE6427C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5942</c:v>
                </c:pt>
                <c:pt idx="3">
                  <c:v>6418</c:v>
                </c:pt>
                <c:pt idx="4">
                  <c:v>6512</c:v>
                </c:pt>
                <c:pt idx="5">
                  <c:v>6977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6F-44DA-8918-3C5CE6427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15720"/>
        <c:axId val="1"/>
      </c:scatterChart>
      <c:valAx>
        <c:axId val="52661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615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2EC090-818D-B0EE-611B-E8CC22E7C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51</v>
      </c>
      <c r="E1" t="s">
        <v>47</v>
      </c>
    </row>
    <row r="2" spans="1:7" x14ac:dyDescent="0.2">
      <c r="A2" t="s">
        <v>23</v>
      </c>
      <c r="B2" t="s">
        <v>48</v>
      </c>
      <c r="C2" s="30" t="s">
        <v>41</v>
      </c>
      <c r="D2" s="2" t="s">
        <v>49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51869.919999999998</v>
      </c>
      <c r="D7" s="29" t="s">
        <v>50</v>
      </c>
    </row>
    <row r="8" spans="1:7" x14ac:dyDescent="0.2">
      <c r="A8" t="s">
        <v>3</v>
      </c>
      <c r="C8" s="40">
        <v>0.63693</v>
      </c>
      <c r="D8" s="29" t="s">
        <v>50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0.15872497023650306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-9.3998311770403155E-6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60356.701393402778</v>
      </c>
    </row>
    <row r="15" spans="1:7" x14ac:dyDescent="0.2">
      <c r="A15" s="11" t="s">
        <v>17</v>
      </c>
      <c r="B15" s="9"/>
      <c r="C15" s="12">
        <f ca="1">(C7+C11)+(C8+C12)*INT(MAX(F21:F3533))</f>
        <v>56313.87375234811</v>
      </c>
      <c r="D15" s="13" t="s">
        <v>38</v>
      </c>
      <c r="E15" s="14">
        <f ca="1">ROUND(2*(E14-$C$7)/$C$8,0)/2+E13</f>
        <v>13325.5</v>
      </c>
    </row>
    <row r="16" spans="1:7" x14ac:dyDescent="0.2">
      <c r="A16" s="15" t="s">
        <v>4</v>
      </c>
      <c r="B16" s="9"/>
      <c r="C16" s="16">
        <f ca="1">+C8+C12</f>
        <v>0.6369206001688229</v>
      </c>
      <c r="D16" s="13" t="s">
        <v>39</v>
      </c>
      <c r="E16" s="23">
        <f ca="1">ROUND(2*(E14-$C$15)/$C$16,0)/2+E13</f>
        <v>6348.5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45339.260015853215</v>
      </c>
    </row>
    <row r="18" spans="1:19" ht="14.25" thickTop="1" thickBot="1" x14ac:dyDescent="0.25">
      <c r="A18" s="15" t="s">
        <v>5</v>
      </c>
      <c r="B18" s="9"/>
      <c r="C18" s="18">
        <f ca="1">+C15</f>
        <v>56313.87375234811</v>
      </c>
      <c r="D18" s="19">
        <f ca="1">+C16</f>
        <v>0.6369206001688229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7.0993502221332966E-2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51869.919999999998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0.15872497023650306</v>
      </c>
      <c r="Q21" s="1">
        <f t="shared" ref="Q21:Q26" si="4">+C21-15018.5</f>
        <v>36851.42</v>
      </c>
      <c r="S21">
        <f t="shared" ref="S21:S26" ca="1" si="5">+(O21-G21)^2</f>
        <v>2.5193616176578781E-2</v>
      </c>
    </row>
    <row r="22" spans="1:19" x14ac:dyDescent="0.2">
      <c r="A22" s="32" t="s">
        <v>43</v>
      </c>
      <c r="B22" s="33" t="s">
        <v>44</v>
      </c>
      <c r="C22" s="32">
        <v>55585.873399999997</v>
      </c>
      <c r="D22" s="32">
        <v>2.0000000000000001E-4</v>
      </c>
      <c r="E22">
        <f t="shared" si="0"/>
        <v>5834.1629378424605</v>
      </c>
      <c r="F22">
        <f t="shared" si="1"/>
        <v>5834</v>
      </c>
      <c r="G22">
        <f t="shared" si="2"/>
        <v>0.10377999999764143</v>
      </c>
      <c r="I22">
        <f>+G22</f>
        <v>0.10377999999764143</v>
      </c>
      <c r="O22">
        <f t="shared" ca="1" si="3"/>
        <v>0.10388635514964986</v>
      </c>
      <c r="Q22" s="1">
        <f t="shared" si="4"/>
        <v>40567.373399999997</v>
      </c>
      <c r="S22">
        <f t="shared" ca="1" si="5"/>
        <v>1.1311418358737537E-8</v>
      </c>
    </row>
    <row r="23" spans="1:19" x14ac:dyDescent="0.2">
      <c r="A23" s="32" t="s">
        <v>43</v>
      </c>
      <c r="B23" s="33" t="s">
        <v>44</v>
      </c>
      <c r="C23" s="32">
        <v>55654.661999999997</v>
      </c>
      <c r="D23" s="32">
        <v>8.0000000000000004E-4</v>
      </c>
      <c r="E23">
        <f t="shared" si="0"/>
        <v>5942.1631890474591</v>
      </c>
      <c r="F23">
        <f t="shared" si="1"/>
        <v>5942</v>
      </c>
      <c r="G23">
        <f t="shared" si="2"/>
        <v>0.10394000000087544</v>
      </c>
      <c r="I23">
        <f>+G23</f>
        <v>0.10394000000087544</v>
      </c>
      <c r="O23">
        <f t="shared" ca="1" si="3"/>
        <v>0.1028711733825295</v>
      </c>
      <c r="Q23" s="1">
        <f t="shared" si="4"/>
        <v>40636.161999999997</v>
      </c>
      <c r="S23">
        <f t="shared" ca="1" si="5"/>
        <v>1.1423903400848153E-6</v>
      </c>
    </row>
    <row r="24" spans="1:19" x14ac:dyDescent="0.2">
      <c r="A24" s="34" t="s">
        <v>45</v>
      </c>
      <c r="B24" s="35" t="s">
        <v>44</v>
      </c>
      <c r="C24" s="34">
        <v>55957.835099999997</v>
      </c>
      <c r="D24" s="34">
        <v>8.9999999999999998E-4</v>
      </c>
      <c r="E24">
        <f t="shared" si="0"/>
        <v>6418.1544282731202</v>
      </c>
      <c r="F24">
        <f t="shared" si="1"/>
        <v>6418</v>
      </c>
      <c r="G24">
        <f t="shared" si="2"/>
        <v>9.8359999996318948E-2</v>
      </c>
      <c r="I24">
        <f>+G24</f>
        <v>9.8359999996318948E-2</v>
      </c>
      <c r="O24">
        <f t="shared" ca="1" si="3"/>
        <v>9.8396853742258317E-2</v>
      </c>
      <c r="Q24" s="1">
        <f t="shared" si="4"/>
        <v>40939.335099999997</v>
      </c>
      <c r="S24">
        <f t="shared" ca="1" si="5"/>
        <v>1.3581985897635707E-9</v>
      </c>
    </row>
    <row r="25" spans="1:19" x14ac:dyDescent="0.2">
      <c r="A25" s="34" t="s">
        <v>45</v>
      </c>
      <c r="B25" s="35" t="s">
        <v>44</v>
      </c>
      <c r="C25" s="34">
        <v>56017.703600000001</v>
      </c>
      <c r="D25" s="34">
        <v>2.0000000000000001E-4</v>
      </c>
      <c r="E25">
        <f t="shared" si="0"/>
        <v>6512.1498437818955</v>
      </c>
      <c r="F25">
        <f t="shared" si="1"/>
        <v>6512</v>
      </c>
      <c r="G25">
        <f t="shared" si="2"/>
        <v>9.5440000004600734E-2</v>
      </c>
      <c r="I25">
        <f>+G25</f>
        <v>9.5440000004600734E-2</v>
      </c>
      <c r="O25">
        <f t="shared" ca="1" si="3"/>
        <v>9.7513269611616521E-2</v>
      </c>
      <c r="Q25" s="1">
        <f t="shared" si="4"/>
        <v>40999.203600000001</v>
      </c>
      <c r="S25">
        <f t="shared" ca="1" si="5"/>
        <v>4.2984468633753979E-6</v>
      </c>
    </row>
    <row r="26" spans="1:19" x14ac:dyDescent="0.2">
      <c r="A26" s="36" t="s">
        <v>46</v>
      </c>
      <c r="B26" s="37" t="s">
        <v>44</v>
      </c>
      <c r="C26" s="38">
        <v>56313.874900000003</v>
      </c>
      <c r="D26" s="38">
        <v>4.0000000000000002E-4</v>
      </c>
      <c r="E26">
        <f t="shared" si="0"/>
        <v>6977.1480382459677</v>
      </c>
      <c r="F26">
        <f t="shared" si="1"/>
        <v>6977</v>
      </c>
      <c r="G26">
        <f t="shared" si="2"/>
        <v>9.4290000000910368E-2</v>
      </c>
      <c r="I26">
        <f>+G26</f>
        <v>9.4290000000910368E-2</v>
      </c>
      <c r="O26">
        <f t="shared" ca="1" si="3"/>
        <v>9.3142348114292783E-2</v>
      </c>
      <c r="Q26" s="1">
        <f t="shared" si="4"/>
        <v>41295.374900000003</v>
      </c>
      <c r="S26">
        <f t="shared" ca="1" si="5"/>
        <v>1.317104852856901E-6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2024-02-16T03:50:00Z</dcterms:modified>
</cp:coreProperties>
</file>