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A5EE99-B8D8-4B58-B907-F77E9F6D228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6" i="1"/>
  <c r="Q27" i="1"/>
  <c r="Q38" i="1"/>
  <c r="Q46" i="1"/>
  <c r="Q47" i="1"/>
  <c r="Q49" i="1"/>
  <c r="Q53" i="1"/>
  <c r="G40" i="2"/>
  <c r="C40" i="2"/>
  <c r="G29" i="2"/>
  <c r="C29" i="2"/>
  <c r="G28" i="2"/>
  <c r="C28" i="2"/>
  <c r="G27" i="2"/>
  <c r="C27" i="2"/>
  <c r="G39" i="2"/>
  <c r="C39" i="2"/>
  <c r="G26" i="2"/>
  <c r="C26" i="2"/>
  <c r="G38" i="2"/>
  <c r="C38" i="2"/>
  <c r="G37" i="2"/>
  <c r="C37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36" i="2"/>
  <c r="C36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35" i="2"/>
  <c r="C35" i="2"/>
  <c r="G34" i="2"/>
  <c r="C34" i="2"/>
  <c r="G33" i="2"/>
  <c r="C33" i="2"/>
  <c r="G32" i="2"/>
  <c r="C32" i="2"/>
  <c r="G31" i="2"/>
  <c r="C31" i="2"/>
  <c r="G30" i="2"/>
  <c r="C30" i="2"/>
  <c r="H40" i="2"/>
  <c r="D40" i="2"/>
  <c r="B40" i="2"/>
  <c r="A40" i="2"/>
  <c r="H29" i="2"/>
  <c r="B29" i="2"/>
  <c r="D29" i="2"/>
  <c r="A29" i="2"/>
  <c r="H28" i="2"/>
  <c r="D28" i="2"/>
  <c r="B28" i="2"/>
  <c r="A28" i="2"/>
  <c r="H27" i="2"/>
  <c r="B27" i="2"/>
  <c r="D27" i="2"/>
  <c r="A27" i="2"/>
  <c r="H39" i="2"/>
  <c r="D39" i="2"/>
  <c r="B39" i="2"/>
  <c r="A39" i="2"/>
  <c r="H26" i="2"/>
  <c r="B26" i="2"/>
  <c r="D26" i="2"/>
  <c r="A26" i="2"/>
  <c r="H38" i="2"/>
  <c r="D38" i="2"/>
  <c r="B38" i="2"/>
  <c r="A38" i="2"/>
  <c r="H37" i="2"/>
  <c r="B37" i="2"/>
  <c r="D37" i="2"/>
  <c r="A37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36" i="2"/>
  <c r="B36" i="2"/>
  <c r="D36" i="2"/>
  <c r="A36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Q52" i="1"/>
  <c r="Q51" i="1"/>
  <c r="F16" i="1"/>
  <c r="F17" i="1" s="1"/>
  <c r="C17" i="1"/>
  <c r="Q50" i="1"/>
  <c r="Q45" i="1"/>
  <c r="Q48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42" i="1"/>
  <c r="Q43" i="1"/>
  <c r="Q44" i="1"/>
  <c r="C8" i="1"/>
  <c r="C7" i="1"/>
  <c r="E21" i="1"/>
  <c r="F21" i="1"/>
  <c r="Q25" i="1"/>
  <c r="E22" i="2"/>
  <c r="E31" i="2"/>
  <c r="E12" i="2"/>
  <c r="E32" i="2"/>
  <c r="E19" i="2"/>
  <c r="E30" i="2"/>
  <c r="E14" i="2"/>
  <c r="E40" i="2"/>
  <c r="E15" i="2"/>
  <c r="E16" i="2"/>
  <c r="E25" i="1"/>
  <c r="F25" i="1"/>
  <c r="E41" i="1"/>
  <c r="F41" i="1"/>
  <c r="G41" i="1"/>
  <c r="I41" i="1"/>
  <c r="G34" i="1"/>
  <c r="I34" i="1"/>
  <c r="E32" i="1"/>
  <c r="F32" i="1"/>
  <c r="G32" i="1"/>
  <c r="I32" i="1"/>
  <c r="E53" i="1"/>
  <c r="F53" i="1"/>
  <c r="E23" i="1"/>
  <c r="F23" i="1"/>
  <c r="E28" i="1"/>
  <c r="F28" i="1"/>
  <c r="E50" i="1"/>
  <c r="F50" i="1"/>
  <c r="G50" i="1"/>
  <c r="K50" i="1"/>
  <c r="E37" i="1"/>
  <c r="F37" i="1"/>
  <c r="G37" i="1"/>
  <c r="I37" i="1"/>
  <c r="G49" i="1"/>
  <c r="I49" i="1"/>
  <c r="E46" i="1"/>
  <c r="F46" i="1"/>
  <c r="G45" i="1"/>
  <c r="E43" i="1"/>
  <c r="F43" i="1"/>
  <c r="G43" i="1"/>
  <c r="I43" i="1"/>
  <c r="E34" i="1"/>
  <c r="F34" i="1"/>
  <c r="E26" i="1"/>
  <c r="F26" i="1"/>
  <c r="G26" i="1"/>
  <c r="I26" i="1"/>
  <c r="E31" i="1"/>
  <c r="F31" i="1"/>
  <c r="E52" i="1"/>
  <c r="F52" i="1"/>
  <c r="G52" i="1"/>
  <c r="K52" i="1"/>
  <c r="G42" i="1"/>
  <c r="I42" i="1"/>
  <c r="E40" i="1"/>
  <c r="F40" i="1"/>
  <c r="G40" i="1"/>
  <c r="I40" i="1"/>
  <c r="E29" i="1"/>
  <c r="F29" i="1"/>
  <c r="G29" i="1"/>
  <c r="I29" i="1"/>
  <c r="E49" i="1"/>
  <c r="F49" i="1"/>
  <c r="E22" i="1"/>
  <c r="F22" i="1"/>
  <c r="G22" i="1"/>
  <c r="I22" i="1"/>
  <c r="G28" i="1"/>
  <c r="I28" i="1"/>
  <c r="G44" i="1"/>
  <c r="I44" i="1"/>
  <c r="E45" i="1"/>
  <c r="F45" i="1"/>
  <c r="E36" i="1"/>
  <c r="F36" i="1"/>
  <c r="G36" i="1"/>
  <c r="I36" i="1"/>
  <c r="E38" i="1"/>
  <c r="F38" i="1"/>
  <c r="G38" i="1"/>
  <c r="I38" i="1"/>
  <c r="E30" i="1"/>
  <c r="F30" i="1"/>
  <c r="E42" i="1"/>
  <c r="F42" i="1"/>
  <c r="E33" i="1"/>
  <c r="F33" i="1"/>
  <c r="G33" i="1"/>
  <c r="I33" i="1"/>
  <c r="E24" i="1"/>
  <c r="F24" i="1"/>
  <c r="G24" i="1"/>
  <c r="I24" i="1"/>
  <c r="G21" i="1"/>
  <c r="I21" i="1"/>
  <c r="E44" i="1"/>
  <c r="F44" i="1"/>
  <c r="E51" i="1"/>
  <c r="F51" i="1"/>
  <c r="G51" i="1"/>
  <c r="K51" i="1"/>
  <c r="E39" i="1"/>
  <c r="F39" i="1"/>
  <c r="G39" i="1"/>
  <c r="I39" i="1"/>
  <c r="G53" i="1"/>
  <c r="I53" i="1"/>
  <c r="E47" i="1"/>
  <c r="F47" i="1"/>
  <c r="G47" i="1"/>
  <c r="I47" i="1"/>
  <c r="G23" i="1"/>
  <c r="I23" i="1"/>
  <c r="E48" i="1"/>
  <c r="F48" i="1"/>
  <c r="G48" i="1"/>
  <c r="K48" i="1"/>
  <c r="E35" i="1"/>
  <c r="F35" i="1"/>
  <c r="G35" i="1"/>
  <c r="I35" i="1"/>
  <c r="G46" i="1"/>
  <c r="I46" i="1"/>
  <c r="E27" i="1"/>
  <c r="F27" i="1"/>
  <c r="G27" i="1"/>
  <c r="I27" i="1"/>
  <c r="E21" i="2"/>
  <c r="E38" i="2"/>
  <c r="E25" i="2"/>
  <c r="E36" i="2"/>
  <c r="E11" i="2"/>
  <c r="E18" i="2"/>
  <c r="E34" i="2"/>
  <c r="E33" i="2"/>
  <c r="E13" i="2"/>
  <c r="E24" i="2"/>
  <c r="E17" i="2"/>
  <c r="E39" i="2"/>
  <c r="E37" i="2"/>
  <c r="E35" i="2"/>
  <c r="E27" i="2"/>
  <c r="E23" i="2"/>
  <c r="E20" i="2"/>
  <c r="K45" i="1"/>
  <c r="E26" i="2"/>
  <c r="E28" i="2"/>
  <c r="E29" i="2"/>
  <c r="C11" i="1"/>
  <c r="C12" i="1"/>
  <c r="C16" i="1" l="1"/>
  <c r="D18" i="1" s="1"/>
  <c r="O49" i="1"/>
  <c r="C15" i="1"/>
  <c r="O53" i="1"/>
  <c r="O52" i="1"/>
  <c r="O51" i="1"/>
  <c r="O47" i="1"/>
  <c r="O45" i="1"/>
  <c r="O46" i="1"/>
  <c r="O48" i="1"/>
  <c r="O50" i="1"/>
  <c r="C18" i="1" l="1"/>
  <c r="F18" i="1"/>
  <c r="F19" i="1" s="1"/>
</calcChain>
</file>

<file path=xl/sharedStrings.xml><?xml version="1.0" encoding="utf-8"?>
<sst xmlns="http://schemas.openxmlformats.org/spreadsheetml/2006/main" count="379" uniqueCount="204">
  <si>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</si>
  <si>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</si>
  <si>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</si>
  <si>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</si>
  <si>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</si>
  <si>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</si>
  <si>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</si>
  <si>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</si>
  <si>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</si>
  <si>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</si>
  <si>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</si>
  <si>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</si>
  <si>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</si>
  <si>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</si>
  <si>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</si>
  <si>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</si>
  <si>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</si>
  <si>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</si>
  <si>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</si>
  <si>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</si>
  <si>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</si>
  <si>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</si>
  <si>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</si>
  <si>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</si>
  <si>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</si>
  <si>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</si>
  <si>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</si>
  <si>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</si>
  <si>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</si>
  <si>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Bull.13</t>
  </si>
  <si>
    <t>B</t>
  </si>
  <si>
    <t>v</t>
  </si>
  <si>
    <t>BBSAG Bull.21</t>
  </si>
  <si>
    <t>ASTR. REP. 4</t>
  </si>
  <si>
    <t>K</t>
  </si>
  <si>
    <t>BBSAG Bull.36</t>
  </si>
  <si>
    <t>BBSAG Bull.40</t>
  </si>
  <si>
    <t>BBSAG Bull.53</t>
  </si>
  <si>
    <t>BBSAG Bull.59</t>
  </si>
  <si>
    <t>BBSAG Bull.64</t>
  </si>
  <si>
    <t>BBSAG Bull.82</t>
  </si>
  <si>
    <t>BBSAG Bull.86</t>
  </si>
  <si>
    <t>BBSAG Bull.87</t>
  </si>
  <si>
    <t>BBSAG Bull.91</t>
  </si>
  <si>
    <t>BBSAG Bull.93</t>
  </si>
  <si>
    <t>BBSAG Bull.102</t>
  </si>
  <si>
    <t>IBVS 5595</t>
  </si>
  <si>
    <t>I</t>
  </si>
  <si>
    <t>IBVS 5543</t>
  </si>
  <si>
    <t>EA/SD</t>
  </si>
  <si>
    <t># of data points:</t>
  </si>
  <si>
    <t>VW Hya / HD 72704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</si>
  <si>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</si>
  <si>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</si>
  <si>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</si>
  <si>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</si>
  <si>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</si>
  <si>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</si>
  <si>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5894</t>
  </si>
  <si>
    <t>Add cycle</t>
  </si>
  <si>
    <t>Old Cycle</t>
  </si>
  <si>
    <t>IBVS 5992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</si>
  <si>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</si>
  <si>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</si>
  <si>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</si>
  <si>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</si>
  <si>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</si>
  <si>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</si>
  <si>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</si>
  <si>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</si>
  <si>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</si>
  <si>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</si>
  <si>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</si>
  <si>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</si>
  <si>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2426057.390 </t>
  </si>
  <si>
    <t> 21.03.1930 21:21 </t>
  </si>
  <si>
    <t> -0.023 </t>
  </si>
  <si>
    <t>V </t>
  </si>
  <si>
    <t> J.Pagaczewski </t>
  </si>
  <si>
    <t> AAB 2.22 </t>
  </si>
  <si>
    <t>2426065.472 </t>
  </si>
  <si>
    <t> 29.03.1930 23:19 </t>
  </si>
  <si>
    <t> -0.030 </t>
  </si>
  <si>
    <t>2426068.189 </t>
  </si>
  <si>
    <t> 01.04.1930 16:32 </t>
  </si>
  <si>
    <t> -0.010 </t>
  </si>
  <si>
    <t>2426413.341 </t>
  </si>
  <si>
    <t> 12.03.1931 20:11 </t>
  </si>
  <si>
    <t> 0.000 </t>
  </si>
  <si>
    <t>2426421.431 </t>
  </si>
  <si>
    <t> 20.03.1931 22:20 </t>
  </si>
  <si>
    <t> 0.001 </t>
  </si>
  <si>
    <t>2426440.304 </t>
  </si>
  <si>
    <t> 08.04.1931 19:17 </t>
  </si>
  <si>
    <t> -0.001 </t>
  </si>
  <si>
    <t>2442071.471 </t>
  </si>
  <si>
    <t> 23.01.1974 23:18 </t>
  </si>
  <si>
    <t> -1.346 </t>
  </si>
  <si>
    <t> K.Locher </t>
  </si>
  <si>
    <t> BBS 13 </t>
  </si>
  <si>
    <t>2442454.352 </t>
  </si>
  <si>
    <t> 10.02.1975 20:26 </t>
  </si>
  <si>
    <t> -1.357 </t>
  </si>
  <si>
    <t> BBS 21 </t>
  </si>
  <si>
    <t>2443481.702 </t>
  </si>
  <si>
    <t> 04.12.1977 04:50 </t>
  </si>
  <si>
    <t> -1.345 </t>
  </si>
  <si>
    <t> BBS 36 </t>
  </si>
  <si>
    <t>2443837.642 </t>
  </si>
  <si>
    <t> 25.11.1978 03:24 </t>
  </si>
  <si>
    <t> -1.332 </t>
  </si>
  <si>
    <t> BBS 40 </t>
  </si>
  <si>
    <t>2444638.482 </t>
  </si>
  <si>
    <t> 02.02.1981 23:34 </t>
  </si>
  <si>
    <t> -1.330 </t>
  </si>
  <si>
    <t> BBS 53 </t>
  </si>
  <si>
    <t>2445048.316 </t>
  </si>
  <si>
    <t> 19.03.1982 19:35 </t>
  </si>
  <si>
    <t> -1.352 </t>
  </si>
  <si>
    <t> BBS 59 </t>
  </si>
  <si>
    <t>2445056.427 </t>
  </si>
  <si>
    <t> 27.03.1982 22:14 </t>
  </si>
  <si>
    <t> -1.331 </t>
  </si>
  <si>
    <t>2445285.617 </t>
  </si>
  <si>
    <t> 12.11.1982 02:48 </t>
  </si>
  <si>
    <t> -1.337 </t>
  </si>
  <si>
    <t> BBS 64 </t>
  </si>
  <si>
    <t>2446083.7665 </t>
  </si>
  <si>
    <t> 18.01.1985 06:23 </t>
  </si>
  <si>
    <t> -1.3282 </t>
  </si>
  <si>
    <t>E </t>
  </si>
  <si>
    <t>?</t>
  </si>
  <si>
    <t> Kviz &amp; Rufener </t>
  </si>
  <si>
    <t>IBVS 2987 </t>
  </si>
  <si>
    <t>2446760.575 </t>
  </si>
  <si>
    <t> 26.11.1986 01:48 </t>
  </si>
  <si>
    <t> -1.322 </t>
  </si>
  <si>
    <t> BBS 82 </t>
  </si>
  <si>
    <t>2447151.567 </t>
  </si>
  <si>
    <t> 22.12.1987 01:36 </t>
  </si>
  <si>
    <t> -1.311 </t>
  </si>
  <si>
    <t> BBS 86 </t>
  </si>
  <si>
    <t>2447205.482 </t>
  </si>
  <si>
    <t> 13.02.1988 23:34 </t>
  </si>
  <si>
    <t> -1.325 </t>
  </si>
  <si>
    <t> BBS 87 </t>
  </si>
  <si>
    <t>2447542.557 </t>
  </si>
  <si>
    <t> 16.01.1989 01:22 </t>
  </si>
  <si>
    <t> -1.303 </t>
  </si>
  <si>
    <t> BBS 91 </t>
  </si>
  <si>
    <t>2447825.684 </t>
  </si>
  <si>
    <t> 26.10.1989 04:24 </t>
  </si>
  <si>
    <t> -1.300 </t>
  </si>
  <si>
    <t> BBS 93 </t>
  </si>
  <si>
    <t>2448971.692 </t>
  </si>
  <si>
    <t> 15.12.1992 04:36 </t>
  </si>
  <si>
    <t> -1.272 </t>
  </si>
  <si>
    <t> BBS 102 </t>
  </si>
  <si>
    <t>2451937.8611 </t>
  </si>
  <si>
    <t> 28.01.2001 08:39 </t>
  </si>
  <si>
    <t> -1.1680 </t>
  </si>
  <si>
    <t> Caton &amp; Smith </t>
  </si>
  <si>
    <t>IBVS 5595 </t>
  </si>
  <si>
    <t>2451967.518 </t>
  </si>
  <si>
    <t> 27.02.2001 00:25 </t>
  </si>
  <si>
    <t> -1.172 </t>
  </si>
  <si>
    <t> BBS 124 </t>
  </si>
  <si>
    <t>2452353.1192 </t>
  </si>
  <si>
    <t> 19.03.2002 14:51 </t>
  </si>
  <si>
    <t> -1.1590 </t>
  </si>
  <si>
    <t> Kiyota </t>
  </si>
  <si>
    <t>VSB 40 </t>
  </si>
  <si>
    <t>2452997.584 </t>
  </si>
  <si>
    <t> 24.12.2003 02:00 </t>
  </si>
  <si>
    <t> -1.139 </t>
  </si>
  <si>
    <t> BBS 130 </t>
  </si>
  <si>
    <t>2454448.2728 </t>
  </si>
  <si>
    <t> 13.12.2007 18:32 </t>
  </si>
  <si>
    <t> -1.1261 </t>
  </si>
  <si>
    <t>C </t>
  </si>
  <si>
    <t> K.Nakajima </t>
  </si>
  <si>
    <t>VSB 46 </t>
  </si>
  <si>
    <t>2454833.8695 </t>
  </si>
  <si>
    <t> 02.01.2009 08:52 </t>
  </si>
  <si>
    <t> -1.1179 </t>
  </si>
  <si>
    <t> R.Diethelm </t>
  </si>
  <si>
    <t>IBVS 5894 </t>
  </si>
  <si>
    <t>2455634.7241 </t>
  </si>
  <si>
    <t> 14.03.2011 05:22 </t>
  </si>
  <si>
    <t> -1.1009 </t>
  </si>
  <si>
    <t>IBVS 5992 </t>
  </si>
  <si>
    <t>2455990.6598 </t>
  </si>
  <si>
    <t> 04.03.2012 03:50 </t>
  </si>
  <si>
    <t> -1.0930 </t>
  </si>
  <si>
    <t>IBVS 6029 </t>
  </si>
  <si>
    <t>2456351.9874 </t>
  </si>
  <si>
    <t> 28.02.2013 11:41 </t>
  </si>
  <si>
    <t> -1.0861 </t>
  </si>
  <si>
    <t>Ic</t>
  </si>
  <si>
    <t> S.Kiyota </t>
  </si>
  <si>
    <t>VSB 56 </t>
  </si>
  <si>
    <t>II</t>
  </si>
  <si>
    <t>BAD?</t>
  </si>
  <si>
    <t>IBVS 2987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</si>
</sst>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/>
    <xf numFmtId="14" fontId="9" fillId="0" borderId="0" xfId="0" applyNumberFormat="1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Hya - O-C Diagr.</a:t>
            </a:r>
          </a:p>
        </c:rich>
      </c:tx>
      <c:layout>
        <c:manualLayout>
          <c:xMode val="edge"/>
          <c:yMode val="edge"/>
          <c:x val="0.3771794135875646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128065979152"/>
          <c:y val="0.14769252958613219"/>
          <c:w val="0.812995874755375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-135</c:v>
                </c:pt>
                <c:pt idx="1">
                  <c:v>-132</c:v>
                </c:pt>
                <c:pt idx="2">
                  <c:v>-131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5804</c:v>
                </c:pt>
                <c:pt idx="8">
                  <c:v>5946</c:v>
                </c:pt>
                <c:pt idx="9">
                  <c:v>6111</c:v>
                </c:pt>
                <c:pt idx="10">
                  <c:v>6114</c:v>
                </c:pt>
                <c:pt idx="11">
                  <c:v>6327</c:v>
                </c:pt>
                <c:pt idx="12">
                  <c:v>6459</c:v>
                </c:pt>
                <c:pt idx="13">
                  <c:v>6756</c:v>
                </c:pt>
                <c:pt idx="14">
                  <c:v>6908</c:v>
                </c:pt>
                <c:pt idx="15">
                  <c:v>6911</c:v>
                </c:pt>
                <c:pt idx="16">
                  <c:v>6996</c:v>
                </c:pt>
                <c:pt idx="17">
                  <c:v>7292</c:v>
                </c:pt>
                <c:pt idx="18">
                  <c:v>7543</c:v>
                </c:pt>
                <c:pt idx="19">
                  <c:v>7688</c:v>
                </c:pt>
                <c:pt idx="20">
                  <c:v>7708</c:v>
                </c:pt>
                <c:pt idx="21">
                  <c:v>7833</c:v>
                </c:pt>
                <c:pt idx="22">
                  <c:v>7938</c:v>
                </c:pt>
                <c:pt idx="23">
                  <c:v>8363</c:v>
                </c:pt>
                <c:pt idx="24">
                  <c:v>9463</c:v>
                </c:pt>
                <c:pt idx="25">
                  <c:v>9474</c:v>
                </c:pt>
                <c:pt idx="26">
                  <c:v>9617</c:v>
                </c:pt>
                <c:pt idx="27">
                  <c:v>9856</c:v>
                </c:pt>
                <c:pt idx="28">
                  <c:v>10394</c:v>
                </c:pt>
                <c:pt idx="29">
                  <c:v>10537</c:v>
                </c:pt>
                <c:pt idx="30">
                  <c:v>10834</c:v>
                </c:pt>
                <c:pt idx="31">
                  <c:v>10966</c:v>
                </c:pt>
                <c:pt idx="32">
                  <c:v>11100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2A-4039-B392-66CC0AA32B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-135</c:v>
                </c:pt>
                <c:pt idx="1">
                  <c:v>-132</c:v>
                </c:pt>
                <c:pt idx="2">
                  <c:v>-131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5804</c:v>
                </c:pt>
                <c:pt idx="8">
                  <c:v>5946</c:v>
                </c:pt>
                <c:pt idx="9">
                  <c:v>6111</c:v>
                </c:pt>
                <c:pt idx="10">
                  <c:v>6114</c:v>
                </c:pt>
                <c:pt idx="11">
                  <c:v>6327</c:v>
                </c:pt>
                <c:pt idx="12">
                  <c:v>6459</c:v>
                </c:pt>
                <c:pt idx="13">
                  <c:v>6756</c:v>
                </c:pt>
                <c:pt idx="14">
                  <c:v>6908</c:v>
                </c:pt>
                <c:pt idx="15">
                  <c:v>6911</c:v>
                </c:pt>
                <c:pt idx="16">
                  <c:v>6996</c:v>
                </c:pt>
                <c:pt idx="17">
                  <c:v>7292</c:v>
                </c:pt>
                <c:pt idx="18">
                  <c:v>7543</c:v>
                </c:pt>
                <c:pt idx="19">
                  <c:v>7688</c:v>
                </c:pt>
                <c:pt idx="20">
                  <c:v>7708</c:v>
                </c:pt>
                <c:pt idx="21">
                  <c:v>7833</c:v>
                </c:pt>
                <c:pt idx="22">
                  <c:v>7938</c:v>
                </c:pt>
                <c:pt idx="23">
                  <c:v>8363</c:v>
                </c:pt>
                <c:pt idx="24">
                  <c:v>9463</c:v>
                </c:pt>
                <c:pt idx="25">
                  <c:v>9474</c:v>
                </c:pt>
                <c:pt idx="26">
                  <c:v>9617</c:v>
                </c:pt>
                <c:pt idx="27">
                  <c:v>9856</c:v>
                </c:pt>
                <c:pt idx="28">
                  <c:v>10394</c:v>
                </c:pt>
                <c:pt idx="29">
                  <c:v>10537</c:v>
                </c:pt>
                <c:pt idx="30">
                  <c:v>10834</c:v>
                </c:pt>
                <c:pt idx="31">
                  <c:v>10966</c:v>
                </c:pt>
                <c:pt idx="32">
                  <c:v>11100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-2.2895000001881272E-2</c:v>
                </c:pt>
                <c:pt idx="1">
                  <c:v>-3.0163999999786029E-2</c:v>
                </c:pt>
                <c:pt idx="2">
                  <c:v>-9.5870000004651956E-3</c:v>
                </c:pt>
                <c:pt idx="3">
                  <c:v>2.6900000011664815E-4</c:v>
                </c:pt>
                <c:pt idx="5">
                  <c:v>1.0000000002037268E-3</c:v>
                </c:pt>
                <c:pt idx="6">
                  <c:v>-9.6100000155274756E-4</c:v>
                </c:pt>
                <c:pt idx="7">
                  <c:v>1.9079999983659945E-3</c:v>
                </c:pt>
                <c:pt idx="8">
                  <c:v>-9.1580000007525086E-3</c:v>
                </c:pt>
                <c:pt idx="11">
                  <c:v>3.6789999940083362E-3</c:v>
                </c:pt>
                <c:pt idx="12">
                  <c:v>1.5843000001041219E-2</c:v>
                </c:pt>
                <c:pt idx="13">
                  <c:v>1.8212000009953044E-2</c:v>
                </c:pt>
                <c:pt idx="14">
                  <c:v>-4.0840000001480803E-3</c:v>
                </c:pt>
                <c:pt idx="15">
                  <c:v>1.764700000785524E-2</c:v>
                </c:pt>
                <c:pt idx="16">
                  <c:v>1.1692000000039116E-2</c:v>
                </c:pt>
                <c:pt idx="17">
                  <c:v>1.9983999998657964E-2</c:v>
                </c:pt>
                <c:pt idx="18">
                  <c:v>2.6310999994166195E-2</c:v>
                </c:pt>
                <c:pt idx="19">
                  <c:v>3.6976000003051013E-2</c:v>
                </c:pt>
                <c:pt idx="20">
                  <c:v>2.3516000001109205E-2</c:v>
                </c:pt>
                <c:pt idx="21">
                  <c:v>4.5641000004252419E-2</c:v>
                </c:pt>
                <c:pt idx="22">
                  <c:v>4.8226000006252434E-2</c:v>
                </c:pt>
                <c:pt idx="23">
                  <c:v>7.6451000008091796E-2</c:v>
                </c:pt>
                <c:pt idx="25">
                  <c:v>0.17649800000071991</c:v>
                </c:pt>
                <c:pt idx="26">
                  <c:v>0.18920900000375696</c:v>
                </c:pt>
                <c:pt idx="28">
                  <c:v>0.2221380000046338</c:v>
                </c:pt>
                <c:pt idx="32">
                  <c:v>0.26209999999991851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2A-4039-B392-66CC0AA32B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-135</c:v>
                </c:pt>
                <c:pt idx="1">
                  <c:v>-132</c:v>
                </c:pt>
                <c:pt idx="2">
                  <c:v>-131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5804</c:v>
                </c:pt>
                <c:pt idx="8">
                  <c:v>5946</c:v>
                </c:pt>
                <c:pt idx="9">
                  <c:v>6111</c:v>
                </c:pt>
                <c:pt idx="10">
                  <c:v>6114</c:v>
                </c:pt>
                <c:pt idx="11">
                  <c:v>6327</c:v>
                </c:pt>
                <c:pt idx="12">
                  <c:v>6459</c:v>
                </c:pt>
                <c:pt idx="13">
                  <c:v>6756</c:v>
                </c:pt>
                <c:pt idx="14">
                  <c:v>6908</c:v>
                </c:pt>
                <c:pt idx="15">
                  <c:v>6911</c:v>
                </c:pt>
                <c:pt idx="16">
                  <c:v>6996</c:v>
                </c:pt>
                <c:pt idx="17">
                  <c:v>7292</c:v>
                </c:pt>
                <c:pt idx="18">
                  <c:v>7543</c:v>
                </c:pt>
                <c:pt idx="19">
                  <c:v>7688</c:v>
                </c:pt>
                <c:pt idx="20">
                  <c:v>7708</c:v>
                </c:pt>
                <c:pt idx="21">
                  <c:v>7833</c:v>
                </c:pt>
                <c:pt idx="22">
                  <c:v>7938</c:v>
                </c:pt>
                <c:pt idx="23">
                  <c:v>8363</c:v>
                </c:pt>
                <c:pt idx="24">
                  <c:v>9463</c:v>
                </c:pt>
                <c:pt idx="25">
                  <c:v>9474</c:v>
                </c:pt>
                <c:pt idx="26">
                  <c:v>9617</c:v>
                </c:pt>
                <c:pt idx="27">
                  <c:v>9856</c:v>
                </c:pt>
                <c:pt idx="28">
                  <c:v>10394</c:v>
                </c:pt>
                <c:pt idx="29">
                  <c:v>10537</c:v>
                </c:pt>
                <c:pt idx="30">
                  <c:v>10834</c:v>
                </c:pt>
                <c:pt idx="31">
                  <c:v>10966</c:v>
                </c:pt>
                <c:pt idx="32">
                  <c:v>11100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2A-4039-B392-66CC0AA32B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-135</c:v>
                </c:pt>
                <c:pt idx="1">
                  <c:v>-132</c:v>
                </c:pt>
                <c:pt idx="2">
                  <c:v>-131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5804</c:v>
                </c:pt>
                <c:pt idx="8">
                  <c:v>5946</c:v>
                </c:pt>
                <c:pt idx="9">
                  <c:v>6111</c:v>
                </c:pt>
                <c:pt idx="10">
                  <c:v>6114</c:v>
                </c:pt>
                <c:pt idx="11">
                  <c:v>6327</c:v>
                </c:pt>
                <c:pt idx="12">
                  <c:v>6459</c:v>
                </c:pt>
                <c:pt idx="13">
                  <c:v>6756</c:v>
                </c:pt>
                <c:pt idx="14">
                  <c:v>6908</c:v>
                </c:pt>
                <c:pt idx="15">
                  <c:v>6911</c:v>
                </c:pt>
                <c:pt idx="16">
                  <c:v>6996</c:v>
                </c:pt>
                <c:pt idx="17">
                  <c:v>7292</c:v>
                </c:pt>
                <c:pt idx="18">
                  <c:v>7543</c:v>
                </c:pt>
                <c:pt idx="19">
                  <c:v>7688</c:v>
                </c:pt>
                <c:pt idx="20">
                  <c:v>7708</c:v>
                </c:pt>
                <c:pt idx="21">
                  <c:v>7833</c:v>
                </c:pt>
                <c:pt idx="22">
                  <c:v>7938</c:v>
                </c:pt>
                <c:pt idx="23">
                  <c:v>8363</c:v>
                </c:pt>
                <c:pt idx="24">
                  <c:v>9463</c:v>
                </c:pt>
                <c:pt idx="25">
                  <c:v>9474</c:v>
                </c:pt>
                <c:pt idx="26">
                  <c:v>9617</c:v>
                </c:pt>
                <c:pt idx="27">
                  <c:v>9856</c:v>
                </c:pt>
                <c:pt idx="28">
                  <c:v>10394</c:v>
                </c:pt>
                <c:pt idx="29">
                  <c:v>10537</c:v>
                </c:pt>
                <c:pt idx="30">
                  <c:v>10834</c:v>
                </c:pt>
                <c:pt idx="31">
                  <c:v>10966</c:v>
                </c:pt>
                <c:pt idx="32">
                  <c:v>11100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4">
                  <c:v>0.18025100000522798</c:v>
                </c:pt>
                <c:pt idx="27">
                  <c:v>0.20891200000187382</c:v>
                </c:pt>
                <c:pt idx="29">
                  <c:v>0.23034900000493508</c:v>
                </c:pt>
                <c:pt idx="30">
                  <c:v>0.2473180000015418</c:v>
                </c:pt>
                <c:pt idx="31">
                  <c:v>0.2551820000007865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2A-4039-B392-66CC0AA32B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-135</c:v>
                </c:pt>
                <c:pt idx="1">
                  <c:v>-132</c:v>
                </c:pt>
                <c:pt idx="2">
                  <c:v>-131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5804</c:v>
                </c:pt>
                <c:pt idx="8">
                  <c:v>5946</c:v>
                </c:pt>
                <c:pt idx="9">
                  <c:v>6111</c:v>
                </c:pt>
                <c:pt idx="10">
                  <c:v>6114</c:v>
                </c:pt>
                <c:pt idx="11">
                  <c:v>6327</c:v>
                </c:pt>
                <c:pt idx="12">
                  <c:v>6459</c:v>
                </c:pt>
                <c:pt idx="13">
                  <c:v>6756</c:v>
                </c:pt>
                <c:pt idx="14">
                  <c:v>6908</c:v>
                </c:pt>
                <c:pt idx="15">
                  <c:v>6911</c:v>
                </c:pt>
                <c:pt idx="16">
                  <c:v>6996</c:v>
                </c:pt>
                <c:pt idx="17">
                  <c:v>7292</c:v>
                </c:pt>
                <c:pt idx="18">
                  <c:v>7543</c:v>
                </c:pt>
                <c:pt idx="19">
                  <c:v>7688</c:v>
                </c:pt>
                <c:pt idx="20">
                  <c:v>7708</c:v>
                </c:pt>
                <c:pt idx="21">
                  <c:v>7833</c:v>
                </c:pt>
                <c:pt idx="22">
                  <c:v>7938</c:v>
                </c:pt>
                <c:pt idx="23">
                  <c:v>8363</c:v>
                </c:pt>
                <c:pt idx="24">
                  <c:v>9463</c:v>
                </c:pt>
                <c:pt idx="25">
                  <c:v>9474</c:v>
                </c:pt>
                <c:pt idx="26">
                  <c:v>9617</c:v>
                </c:pt>
                <c:pt idx="27">
                  <c:v>9856</c:v>
                </c:pt>
                <c:pt idx="28">
                  <c:v>10394</c:v>
                </c:pt>
                <c:pt idx="29">
                  <c:v>10537</c:v>
                </c:pt>
                <c:pt idx="30">
                  <c:v>10834</c:v>
                </c:pt>
                <c:pt idx="31">
                  <c:v>10966</c:v>
                </c:pt>
                <c:pt idx="32">
                  <c:v>11100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2A-4039-B392-66CC0AA32B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-135</c:v>
                </c:pt>
                <c:pt idx="1">
                  <c:v>-132</c:v>
                </c:pt>
                <c:pt idx="2">
                  <c:v>-131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5804</c:v>
                </c:pt>
                <c:pt idx="8">
                  <c:v>5946</c:v>
                </c:pt>
                <c:pt idx="9">
                  <c:v>6111</c:v>
                </c:pt>
                <c:pt idx="10">
                  <c:v>6114</c:v>
                </c:pt>
                <c:pt idx="11">
                  <c:v>6327</c:v>
                </c:pt>
                <c:pt idx="12">
                  <c:v>6459</c:v>
                </c:pt>
                <c:pt idx="13">
                  <c:v>6756</c:v>
                </c:pt>
                <c:pt idx="14">
                  <c:v>6908</c:v>
                </c:pt>
                <c:pt idx="15">
                  <c:v>6911</c:v>
                </c:pt>
                <c:pt idx="16">
                  <c:v>6996</c:v>
                </c:pt>
                <c:pt idx="17">
                  <c:v>7292</c:v>
                </c:pt>
                <c:pt idx="18">
                  <c:v>7543</c:v>
                </c:pt>
                <c:pt idx="19">
                  <c:v>7688</c:v>
                </c:pt>
                <c:pt idx="20">
                  <c:v>7708</c:v>
                </c:pt>
                <c:pt idx="21">
                  <c:v>7833</c:v>
                </c:pt>
                <c:pt idx="22">
                  <c:v>7938</c:v>
                </c:pt>
                <c:pt idx="23">
                  <c:v>8363</c:v>
                </c:pt>
                <c:pt idx="24">
                  <c:v>9463</c:v>
                </c:pt>
                <c:pt idx="25">
                  <c:v>9474</c:v>
                </c:pt>
                <c:pt idx="26">
                  <c:v>9617</c:v>
                </c:pt>
                <c:pt idx="27">
                  <c:v>9856</c:v>
                </c:pt>
                <c:pt idx="28">
                  <c:v>10394</c:v>
                </c:pt>
                <c:pt idx="29">
                  <c:v>10537</c:v>
                </c:pt>
                <c:pt idx="30">
                  <c:v>10834</c:v>
                </c:pt>
                <c:pt idx="31">
                  <c:v>10966</c:v>
                </c:pt>
                <c:pt idx="32">
                  <c:v>11100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2A-4039-B392-66CC0AA32B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7">
                    <c:v>0</c:v>
                  </c:pt>
                  <c:pt idx="23">
                    <c:v>4.0000000000000001E-3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7.0000000000000001E-3</c:v>
                  </c:pt>
                  <c:pt idx="28">
                    <c:v>0</c:v>
                  </c:pt>
                  <c:pt idx="29">
                    <c:v>1E-4</c:v>
                  </c:pt>
                  <c:pt idx="30">
                    <c:v>1E-4</c:v>
                  </c:pt>
                  <c:pt idx="31">
                    <c:v>2.0000000000000001E-4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-135</c:v>
                </c:pt>
                <c:pt idx="1">
                  <c:v>-132</c:v>
                </c:pt>
                <c:pt idx="2">
                  <c:v>-131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5804</c:v>
                </c:pt>
                <c:pt idx="8">
                  <c:v>5946</c:v>
                </c:pt>
                <c:pt idx="9">
                  <c:v>6111</c:v>
                </c:pt>
                <c:pt idx="10">
                  <c:v>6114</c:v>
                </c:pt>
                <c:pt idx="11">
                  <c:v>6327</c:v>
                </c:pt>
                <c:pt idx="12">
                  <c:v>6459</c:v>
                </c:pt>
                <c:pt idx="13">
                  <c:v>6756</c:v>
                </c:pt>
                <c:pt idx="14">
                  <c:v>6908</c:v>
                </c:pt>
                <c:pt idx="15">
                  <c:v>6911</c:v>
                </c:pt>
                <c:pt idx="16">
                  <c:v>6996</c:v>
                </c:pt>
                <c:pt idx="17">
                  <c:v>7292</c:v>
                </c:pt>
                <c:pt idx="18">
                  <c:v>7543</c:v>
                </c:pt>
                <c:pt idx="19">
                  <c:v>7688</c:v>
                </c:pt>
                <c:pt idx="20">
                  <c:v>7708</c:v>
                </c:pt>
                <c:pt idx="21">
                  <c:v>7833</c:v>
                </c:pt>
                <c:pt idx="22">
                  <c:v>7938</c:v>
                </c:pt>
                <c:pt idx="23">
                  <c:v>8363</c:v>
                </c:pt>
                <c:pt idx="24">
                  <c:v>9463</c:v>
                </c:pt>
                <c:pt idx="25">
                  <c:v>9474</c:v>
                </c:pt>
                <c:pt idx="26">
                  <c:v>9617</c:v>
                </c:pt>
                <c:pt idx="27">
                  <c:v>9856</c:v>
                </c:pt>
                <c:pt idx="28">
                  <c:v>10394</c:v>
                </c:pt>
                <c:pt idx="29">
                  <c:v>10537</c:v>
                </c:pt>
                <c:pt idx="30">
                  <c:v>10834</c:v>
                </c:pt>
                <c:pt idx="31">
                  <c:v>10966</c:v>
                </c:pt>
                <c:pt idx="32">
                  <c:v>11100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2A-4039-B392-66CC0AA32B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-135</c:v>
                </c:pt>
                <c:pt idx="1">
                  <c:v>-132</c:v>
                </c:pt>
                <c:pt idx="2">
                  <c:v>-131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5804</c:v>
                </c:pt>
                <c:pt idx="8">
                  <c:v>5946</c:v>
                </c:pt>
                <c:pt idx="9">
                  <c:v>6111</c:v>
                </c:pt>
                <c:pt idx="10">
                  <c:v>6114</c:v>
                </c:pt>
                <c:pt idx="11">
                  <c:v>6327</c:v>
                </c:pt>
                <c:pt idx="12">
                  <c:v>6459</c:v>
                </c:pt>
                <c:pt idx="13">
                  <c:v>6756</c:v>
                </c:pt>
                <c:pt idx="14">
                  <c:v>6908</c:v>
                </c:pt>
                <c:pt idx="15">
                  <c:v>6911</c:v>
                </c:pt>
                <c:pt idx="16">
                  <c:v>6996</c:v>
                </c:pt>
                <c:pt idx="17">
                  <c:v>7292</c:v>
                </c:pt>
                <c:pt idx="18">
                  <c:v>7543</c:v>
                </c:pt>
                <c:pt idx="19">
                  <c:v>7688</c:v>
                </c:pt>
                <c:pt idx="20">
                  <c:v>7708</c:v>
                </c:pt>
                <c:pt idx="21">
                  <c:v>7833</c:v>
                </c:pt>
                <c:pt idx="22">
                  <c:v>7938</c:v>
                </c:pt>
                <c:pt idx="23">
                  <c:v>8363</c:v>
                </c:pt>
                <c:pt idx="24">
                  <c:v>9463</c:v>
                </c:pt>
                <c:pt idx="25">
                  <c:v>9474</c:v>
                </c:pt>
                <c:pt idx="26">
                  <c:v>9617</c:v>
                </c:pt>
                <c:pt idx="27">
                  <c:v>9856</c:v>
                </c:pt>
                <c:pt idx="28">
                  <c:v>10394</c:v>
                </c:pt>
                <c:pt idx="29">
                  <c:v>10537</c:v>
                </c:pt>
                <c:pt idx="30">
                  <c:v>10834</c:v>
                </c:pt>
                <c:pt idx="31">
                  <c:v>10966</c:v>
                </c:pt>
                <c:pt idx="32">
                  <c:v>11100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24">
                  <c:v>0.18065684450192909</c:v>
                </c:pt>
                <c:pt idx="25">
                  <c:v>0.18119494167390621</c:v>
                </c:pt>
                <c:pt idx="26">
                  <c:v>0.18819020490960919</c:v>
                </c:pt>
                <c:pt idx="27">
                  <c:v>0.19988158891893087</c:v>
                </c:pt>
                <c:pt idx="28">
                  <c:v>0.22619943242108603</c:v>
                </c:pt>
                <c:pt idx="29">
                  <c:v>0.23319469565678902</c:v>
                </c:pt>
                <c:pt idx="30">
                  <c:v>0.24772331930017205</c:v>
                </c:pt>
                <c:pt idx="31">
                  <c:v>0.25418048536389787</c:v>
                </c:pt>
                <c:pt idx="32">
                  <c:v>0.26073548727707413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2A-4039-B392-66CC0AA32B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-135</c:v>
                </c:pt>
                <c:pt idx="1">
                  <c:v>-132</c:v>
                </c:pt>
                <c:pt idx="2">
                  <c:v>-131</c:v>
                </c:pt>
                <c:pt idx="3">
                  <c:v>-3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5804</c:v>
                </c:pt>
                <c:pt idx="8">
                  <c:v>5946</c:v>
                </c:pt>
                <c:pt idx="9">
                  <c:v>6111</c:v>
                </c:pt>
                <c:pt idx="10">
                  <c:v>6114</c:v>
                </c:pt>
                <c:pt idx="11">
                  <c:v>6327</c:v>
                </c:pt>
                <c:pt idx="12">
                  <c:v>6459</c:v>
                </c:pt>
                <c:pt idx="13">
                  <c:v>6756</c:v>
                </c:pt>
                <c:pt idx="14">
                  <c:v>6908</c:v>
                </c:pt>
                <c:pt idx="15">
                  <c:v>6911</c:v>
                </c:pt>
                <c:pt idx="16">
                  <c:v>6996</c:v>
                </c:pt>
                <c:pt idx="17">
                  <c:v>7292</c:v>
                </c:pt>
                <c:pt idx="18">
                  <c:v>7543</c:v>
                </c:pt>
                <c:pt idx="19">
                  <c:v>7688</c:v>
                </c:pt>
                <c:pt idx="20">
                  <c:v>7708</c:v>
                </c:pt>
                <c:pt idx="21">
                  <c:v>7833</c:v>
                </c:pt>
                <c:pt idx="22">
                  <c:v>7938</c:v>
                </c:pt>
                <c:pt idx="23">
                  <c:v>8363</c:v>
                </c:pt>
                <c:pt idx="24">
                  <c:v>9463</c:v>
                </c:pt>
                <c:pt idx="25">
                  <c:v>9474</c:v>
                </c:pt>
                <c:pt idx="26">
                  <c:v>9617</c:v>
                </c:pt>
                <c:pt idx="27">
                  <c:v>9856</c:v>
                </c:pt>
                <c:pt idx="28">
                  <c:v>10394</c:v>
                </c:pt>
                <c:pt idx="29">
                  <c:v>10537</c:v>
                </c:pt>
                <c:pt idx="30">
                  <c:v>10834</c:v>
                </c:pt>
                <c:pt idx="31">
                  <c:v>10966</c:v>
                </c:pt>
                <c:pt idx="32">
                  <c:v>11100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9">
                  <c:v>0.13004699999873992</c:v>
                </c:pt>
                <c:pt idx="10">
                  <c:v>0.12477799999760464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2A-4039-B392-66CC0AA3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744384"/>
        <c:axId val="1"/>
      </c:scatterChart>
      <c:valAx>
        <c:axId val="66574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64516598658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1315372424722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5744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15706020107233"/>
          <c:y val="0.92000129214617399"/>
          <c:w val="0.7622827574445428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457200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9EC4E3-9AAC-7CFF-6952-5460AD5A7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vsolj.cetus-net.org/no40.pdf" TargetMode="External"/><Relationship Id="rId7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595" TargetMode="External"/><Relationship Id="rId1" Type="http://schemas.openxmlformats.org/officeDocument/2006/relationships/hyperlink" Target="http://www.konkoly.hu/cgi-bin/IBVS?2987" TargetMode="External"/><Relationship Id="rId6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77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24</v>
      </c>
      <c r="B2" s="8" t="s">
        <v>49</v>
      </c>
    </row>
    <row r="4" spans="1:6" ht="14.25" thickTop="1" thickBot="1" x14ac:dyDescent="0.25">
      <c r="A4" s="5" t="s">
        <v>0</v>
      </c>
      <c r="C4" s="2">
        <v>26421.43</v>
      </c>
      <c r="D4" s="3">
        <v>2.6964229999999998</v>
      </c>
    </row>
    <row r="5" spans="1:6" ht="13.5" thickTop="1" x14ac:dyDescent="0.2">
      <c r="A5" s="14" t="s">
        <v>52</v>
      </c>
      <c r="B5" s="15"/>
      <c r="C5" s="16">
        <v>-9.5</v>
      </c>
      <c r="D5" s="15" t="s">
        <v>53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26421.43</v>
      </c>
    </row>
    <row r="8" spans="1:6" x14ac:dyDescent="0.2">
      <c r="A8" t="s">
        <v>3</v>
      </c>
      <c r="C8">
        <f>+D4</f>
        <v>2.6964229999999998</v>
      </c>
    </row>
    <row r="9" spans="1:6" x14ac:dyDescent="0.2">
      <c r="A9" s="30" t="s">
        <v>57</v>
      </c>
      <c r="B9" s="31">
        <v>45</v>
      </c>
      <c r="C9" s="19" t="str">
        <f>"F"&amp;B9</f>
        <v>F45</v>
      </c>
      <c r="D9" s="20" t="str">
        <f>"G"&amp;B9</f>
        <v>G45</v>
      </c>
    </row>
    <row r="10" spans="1:6" ht="13.5" thickBot="1" x14ac:dyDescent="0.25">
      <c r="A10" s="15"/>
      <c r="B10" s="15"/>
      <c r="C10" s="4" t="s">
        <v>20</v>
      </c>
      <c r="D10" s="4" t="s">
        <v>21</v>
      </c>
      <c r="E10" s="15"/>
    </row>
    <row r="11" spans="1:6" x14ac:dyDescent="0.2">
      <c r="A11" s="15" t="s">
        <v>16</v>
      </c>
      <c r="B11" s="15"/>
      <c r="C11" s="17">
        <f ca="1">INTERCEPT(INDIRECT($D$9):G992,INDIRECT($C$9):F992)</f>
        <v>-0.2822534771725958</v>
      </c>
      <c r="D11" s="18"/>
      <c r="E11" s="15"/>
    </row>
    <row r="12" spans="1:6" x14ac:dyDescent="0.2">
      <c r="A12" s="15" t="s">
        <v>17</v>
      </c>
      <c r="B12" s="15"/>
      <c r="C12" s="17">
        <f ca="1">SLOPE(INDIRECT($D$9):G992,INDIRECT($C$9):F992)</f>
        <v>4.8917924725195484E-5</v>
      </c>
      <c r="D12" s="18"/>
      <c r="E12" s="15"/>
    </row>
    <row r="13" spans="1:6" x14ac:dyDescent="0.2">
      <c r="A13" s="15" t="s">
        <v>19</v>
      </c>
      <c r="B13" s="15"/>
      <c r="C13" s="18" t="s">
        <v>14</v>
      </c>
    </row>
    <row r="14" spans="1:6" x14ac:dyDescent="0.2">
      <c r="A14" s="15"/>
      <c r="B14" s="15"/>
      <c r="C14" s="15"/>
    </row>
    <row r="15" spans="1:6" x14ac:dyDescent="0.2">
      <c r="A15" s="21" t="s">
        <v>18</v>
      </c>
      <c r="B15" s="15"/>
      <c r="C15" s="22">
        <f ca="1">(C7+C11)+(C8+C12)*INT(MAX(F21:F3533))</f>
        <v>56351.986035487273</v>
      </c>
      <c r="E15" s="23" t="s">
        <v>59</v>
      </c>
      <c r="F15" s="16">
        <v>1</v>
      </c>
    </row>
    <row r="16" spans="1:6" x14ac:dyDescent="0.2">
      <c r="A16" s="25" t="s">
        <v>4</v>
      </c>
      <c r="B16" s="15"/>
      <c r="C16" s="26">
        <f ca="1">+C8+C12</f>
        <v>2.696471917924725</v>
      </c>
      <c r="E16" s="23" t="s">
        <v>54</v>
      </c>
      <c r="F16" s="24">
        <f ca="1">NOW()+15018.5+$C$5/24</f>
        <v>60356.707791898145</v>
      </c>
    </row>
    <row r="17" spans="1:32" ht="13.5" thickBot="1" x14ac:dyDescent="0.25">
      <c r="A17" s="23" t="s">
        <v>50</v>
      </c>
      <c r="B17" s="15"/>
      <c r="C17" s="15">
        <f>COUNT(C21:C2191)</f>
        <v>33</v>
      </c>
      <c r="E17" s="23" t="s">
        <v>60</v>
      </c>
      <c r="F17" s="24">
        <f ca="1">ROUND(2*(F16-$C$7)/$C$8,0)/2+F15</f>
        <v>12586.5</v>
      </c>
    </row>
    <row r="18" spans="1:32" ht="14.25" thickTop="1" thickBot="1" x14ac:dyDescent="0.25">
      <c r="A18" s="25" t="s">
        <v>5</v>
      </c>
      <c r="B18" s="15"/>
      <c r="C18" s="28">
        <f ca="1">+C15</f>
        <v>56351.986035487273</v>
      </c>
      <c r="D18" s="29">
        <f ca="1">+C16</f>
        <v>2.696471917924725</v>
      </c>
      <c r="E18" s="23" t="s">
        <v>55</v>
      </c>
      <c r="F18" s="20">
        <f ca="1">ROUND(2*(F16-$C$15)/$C$16,0)/2+F15</f>
        <v>1486</v>
      </c>
    </row>
    <row r="19" spans="1:32" ht="13.5" thickTop="1" x14ac:dyDescent="0.2">
      <c r="E19" s="23" t="s">
        <v>56</v>
      </c>
      <c r="F19" s="27">
        <f ca="1">+$C$15+$C$16*F18-15018.5-$C$5/24</f>
        <v>45340.839138856747</v>
      </c>
    </row>
    <row r="20" spans="1:32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70</v>
      </c>
      <c r="I20" s="7" t="s">
        <v>73</v>
      </c>
      <c r="J20" s="7" t="s">
        <v>67</v>
      </c>
      <c r="K20" s="7" t="s">
        <v>65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6" t="s">
        <v>202</v>
      </c>
    </row>
    <row r="21" spans="1:32" s="10" customFormat="1" ht="12.75" customHeight="1" x14ac:dyDescent="0.2">
      <c r="A21" s="52" t="s">
        <v>79</v>
      </c>
      <c r="B21" s="54" t="s">
        <v>47</v>
      </c>
      <c r="C21" s="53">
        <v>26057.39</v>
      </c>
      <c r="D21" s="53" t="s">
        <v>73</v>
      </c>
      <c r="E21" s="10">
        <f t="shared" ref="E21:E53" si="0">+(C21-C$7)/C$8</f>
        <v>-135.00849087847155</v>
      </c>
      <c r="F21" s="10">
        <f t="shared" ref="F21:F53" si="1">ROUND(2*E21,0)/2</f>
        <v>-135</v>
      </c>
      <c r="G21" s="10">
        <f>+C21-(C$7+F21*C$8)</f>
        <v>-2.2895000001881272E-2</v>
      </c>
      <c r="I21" s="10">
        <f>+G21</f>
        <v>-2.2895000001881272E-2</v>
      </c>
      <c r="Q21" s="13">
        <f t="shared" ref="Q21:Q53" si="2">+C21-15018.5</f>
        <v>11038.89</v>
      </c>
    </row>
    <row r="22" spans="1:32" s="10" customFormat="1" ht="12.75" customHeight="1" x14ac:dyDescent="0.2">
      <c r="A22" s="52" t="s">
        <v>79</v>
      </c>
      <c r="B22" s="54" t="s">
        <v>47</v>
      </c>
      <c r="C22" s="53">
        <v>26065.472000000002</v>
      </c>
      <c r="D22" s="53" t="s">
        <v>73</v>
      </c>
      <c r="E22" s="10">
        <f t="shared" si="0"/>
        <v>-132.01118667212035</v>
      </c>
      <c r="F22" s="10">
        <f t="shared" si="1"/>
        <v>-132</v>
      </c>
      <c r="G22" s="10">
        <f>+C22-(C$7+F22*C$8)</f>
        <v>-3.0163999999786029E-2</v>
      </c>
      <c r="I22" s="10">
        <f>+G22</f>
        <v>-3.0163999999786029E-2</v>
      </c>
      <c r="Q22" s="13">
        <f t="shared" si="2"/>
        <v>11046.972000000002</v>
      </c>
    </row>
    <row r="23" spans="1:32" s="10" customFormat="1" ht="12.75" customHeight="1" x14ac:dyDescent="0.2">
      <c r="A23" s="52" t="s">
        <v>79</v>
      </c>
      <c r="B23" s="54" t="s">
        <v>47</v>
      </c>
      <c r="C23" s="53">
        <v>26068.188999999998</v>
      </c>
      <c r="D23" s="53" t="s">
        <v>73</v>
      </c>
      <c r="E23" s="10">
        <f t="shared" si="0"/>
        <v>-131.00355545105566</v>
      </c>
      <c r="F23" s="10">
        <f t="shared" si="1"/>
        <v>-131</v>
      </c>
      <c r="G23" s="10">
        <f>+C23-(C$7+F23*C$8)</f>
        <v>-9.5870000004651956E-3</v>
      </c>
      <c r="I23" s="10">
        <f>+G23</f>
        <v>-9.5870000004651956E-3</v>
      </c>
      <c r="Q23" s="13">
        <f t="shared" si="2"/>
        <v>11049.688999999998</v>
      </c>
    </row>
    <row r="24" spans="1:32" s="10" customFormat="1" ht="12.75" customHeight="1" x14ac:dyDescent="0.2">
      <c r="A24" s="52" t="s">
        <v>79</v>
      </c>
      <c r="B24" s="54" t="s">
        <v>47</v>
      </c>
      <c r="C24" s="53">
        <v>26413.341</v>
      </c>
      <c r="D24" s="53" t="s">
        <v>73</v>
      </c>
      <c r="E24" s="10">
        <f t="shared" si="0"/>
        <v>-2.9999002382044444</v>
      </c>
      <c r="F24" s="10">
        <f t="shared" si="1"/>
        <v>-3</v>
      </c>
      <c r="G24" s="10">
        <f>+C24-(C$7+F24*C$8)</f>
        <v>2.6900000011664815E-4</v>
      </c>
      <c r="I24" s="10">
        <f>+G24</f>
        <v>2.6900000011664815E-4</v>
      </c>
      <c r="Q24" s="13">
        <f t="shared" si="2"/>
        <v>11394.841</v>
      </c>
    </row>
    <row r="25" spans="1:32" s="10" customFormat="1" ht="12.75" customHeight="1" x14ac:dyDescent="0.2">
      <c r="A25" s="10" t="s">
        <v>12</v>
      </c>
      <c r="C25" s="11">
        <v>26421.43</v>
      </c>
      <c r="D25" s="11" t="s">
        <v>14</v>
      </c>
      <c r="E25" s="10">
        <f t="shared" si="0"/>
        <v>0</v>
      </c>
      <c r="F25" s="10">
        <f t="shared" si="1"/>
        <v>0</v>
      </c>
      <c r="H25" s="12">
        <v>0</v>
      </c>
      <c r="Q25" s="13">
        <f t="shared" si="2"/>
        <v>11402.93</v>
      </c>
    </row>
    <row r="26" spans="1:32" s="10" customFormat="1" ht="12.75" customHeight="1" x14ac:dyDescent="0.2">
      <c r="A26" s="52" t="s">
        <v>79</v>
      </c>
      <c r="B26" s="54" t="s">
        <v>47</v>
      </c>
      <c r="C26" s="53">
        <v>26421.431</v>
      </c>
      <c r="D26" s="53" t="s">
        <v>73</v>
      </c>
      <c r="E26" s="10">
        <f t="shared" si="0"/>
        <v>3.708616935116363E-4</v>
      </c>
      <c r="F26" s="10">
        <f t="shared" si="1"/>
        <v>0</v>
      </c>
      <c r="G26" s="10">
        <f>+C26-(C$7+F26*C$8)</f>
        <v>1.0000000002037268E-3</v>
      </c>
      <c r="I26" s="10">
        <f>+G26</f>
        <v>1.0000000002037268E-3</v>
      </c>
      <c r="Q26" s="13">
        <f t="shared" si="2"/>
        <v>11402.931</v>
      </c>
    </row>
    <row r="27" spans="1:32" s="10" customFormat="1" ht="12.75" customHeight="1" x14ac:dyDescent="0.2">
      <c r="A27" s="52" t="s">
        <v>79</v>
      </c>
      <c r="B27" s="54" t="s">
        <v>47</v>
      </c>
      <c r="C27" s="53">
        <v>26440.304</v>
      </c>
      <c r="D27" s="53" t="s">
        <v>73</v>
      </c>
      <c r="E27" s="10">
        <f t="shared" si="0"/>
        <v>6.999643601912533</v>
      </c>
      <c r="F27" s="10">
        <f t="shared" si="1"/>
        <v>7</v>
      </c>
      <c r="G27" s="10">
        <f>+C27-(C$7+F27*C$8)</f>
        <v>-9.6100000155274756E-4</v>
      </c>
      <c r="I27" s="10">
        <f>+G27</f>
        <v>-9.6100000155274756E-4</v>
      </c>
      <c r="Q27" s="13">
        <f t="shared" si="2"/>
        <v>11421.804</v>
      </c>
    </row>
    <row r="28" spans="1:32" s="10" customFormat="1" ht="12.75" customHeight="1" x14ac:dyDescent="0.2">
      <c r="A28" s="10" t="s">
        <v>29</v>
      </c>
      <c r="C28" s="11">
        <v>42071.470999999998</v>
      </c>
      <c r="D28" s="11"/>
      <c r="E28" s="10">
        <f t="shared" si="0"/>
        <v>5804.0007076041102</v>
      </c>
      <c r="F28" s="10">
        <f t="shared" si="1"/>
        <v>5804</v>
      </c>
      <c r="G28" s="10">
        <f>+C28-(C$7+F28*C$8)</f>
        <v>1.9079999983659945E-3</v>
      </c>
      <c r="I28" s="10">
        <f>+G28</f>
        <v>1.9079999983659945E-3</v>
      </c>
      <c r="Q28" s="13">
        <f t="shared" si="2"/>
        <v>27052.970999999998</v>
      </c>
      <c r="AB28" s="10">
        <v>12</v>
      </c>
      <c r="AD28" s="10" t="s">
        <v>28</v>
      </c>
      <c r="AF28" s="10" t="s">
        <v>30</v>
      </c>
    </row>
    <row r="29" spans="1:32" s="10" customFormat="1" ht="12.75" customHeight="1" x14ac:dyDescent="0.2">
      <c r="A29" s="10" t="s">
        <v>32</v>
      </c>
      <c r="C29" s="11">
        <v>42454.351999999999</v>
      </c>
      <c r="D29" s="11"/>
      <c r="E29" s="10">
        <f t="shared" si="0"/>
        <v>5945.9966036486112</v>
      </c>
      <c r="F29" s="10">
        <f t="shared" si="1"/>
        <v>5946</v>
      </c>
      <c r="G29" s="10">
        <f>+C29-(C$7+F29*C$8)</f>
        <v>-9.1580000007525086E-3</v>
      </c>
      <c r="I29" s="10">
        <f>+G29</f>
        <v>-9.1580000007525086E-3</v>
      </c>
      <c r="Q29" s="13">
        <f t="shared" si="2"/>
        <v>27435.851999999999</v>
      </c>
      <c r="AA29" s="10" t="s">
        <v>31</v>
      </c>
      <c r="AB29" s="10">
        <v>7</v>
      </c>
      <c r="AD29" s="10" t="s">
        <v>28</v>
      </c>
      <c r="AF29" s="10" t="s">
        <v>30</v>
      </c>
    </row>
    <row r="30" spans="1:32" s="10" customFormat="1" ht="12.75" customHeight="1" x14ac:dyDescent="0.2">
      <c r="A30" s="10" t="s">
        <v>33</v>
      </c>
      <c r="C30" s="11">
        <v>42899.400999999998</v>
      </c>
      <c r="D30" s="11"/>
      <c r="E30" s="10">
        <f t="shared" si="0"/>
        <v>6111.0482294506455</v>
      </c>
      <c r="F30" s="10">
        <f t="shared" si="1"/>
        <v>6111</v>
      </c>
      <c r="Q30" s="13">
        <f t="shared" si="2"/>
        <v>27880.900999999998</v>
      </c>
      <c r="U30" s="12">
        <v>0.13004699999873992</v>
      </c>
      <c r="AA30" s="10" t="s">
        <v>31</v>
      </c>
      <c r="AF30" s="10" t="s">
        <v>34</v>
      </c>
    </row>
    <row r="31" spans="1:32" s="10" customFormat="1" ht="12.75" customHeight="1" x14ac:dyDescent="0.2">
      <c r="A31" s="10" t="s">
        <v>33</v>
      </c>
      <c r="C31" s="11">
        <v>42907.485000000001</v>
      </c>
      <c r="D31" s="11"/>
      <c r="E31" s="10">
        <f t="shared" si="0"/>
        <v>6114.046275380384</v>
      </c>
      <c r="F31" s="10">
        <f t="shared" si="1"/>
        <v>6114</v>
      </c>
      <c r="Q31" s="13">
        <f t="shared" si="2"/>
        <v>27888.985000000001</v>
      </c>
      <c r="U31" s="12">
        <v>0.12477799999760464</v>
      </c>
      <c r="AA31" s="10" t="s">
        <v>31</v>
      </c>
      <c r="AF31" s="10" t="s">
        <v>34</v>
      </c>
    </row>
    <row r="32" spans="1:32" s="10" customFormat="1" ht="12.75" customHeight="1" x14ac:dyDescent="0.2">
      <c r="A32" s="10" t="s">
        <v>35</v>
      </c>
      <c r="C32" s="11">
        <v>43481.701999999997</v>
      </c>
      <c r="D32" s="11"/>
      <c r="E32" s="10">
        <f t="shared" si="0"/>
        <v>6327.0013644001692</v>
      </c>
      <c r="F32" s="10">
        <f t="shared" si="1"/>
        <v>6327</v>
      </c>
      <c r="G32" s="10">
        <f t="shared" ref="G32:G53" si="3">+C32-(C$7+F32*C$8)</f>
        <v>3.6789999940083362E-3</v>
      </c>
      <c r="I32" s="10">
        <f t="shared" ref="I32:I37" si="4">+G32</f>
        <v>3.6789999940083362E-3</v>
      </c>
      <c r="Q32" s="13">
        <f t="shared" si="2"/>
        <v>28463.201999999997</v>
      </c>
      <c r="AA32" s="10" t="s">
        <v>31</v>
      </c>
      <c r="AB32" s="10">
        <v>8</v>
      </c>
      <c r="AD32" s="10" t="s">
        <v>28</v>
      </c>
      <c r="AF32" s="10" t="s">
        <v>30</v>
      </c>
    </row>
    <row r="33" spans="1:32" s="10" customFormat="1" ht="12.75" customHeight="1" x14ac:dyDescent="0.2">
      <c r="A33" s="10" t="s">
        <v>36</v>
      </c>
      <c r="C33" s="11">
        <v>43837.642</v>
      </c>
      <c r="D33" s="11"/>
      <c r="E33" s="10">
        <f t="shared" si="0"/>
        <v>6459.0058755618093</v>
      </c>
      <c r="F33" s="10">
        <f t="shared" si="1"/>
        <v>6459</v>
      </c>
      <c r="G33" s="10">
        <f t="shared" si="3"/>
        <v>1.5843000001041219E-2</v>
      </c>
      <c r="I33" s="10">
        <f t="shared" si="4"/>
        <v>1.5843000001041219E-2</v>
      </c>
      <c r="Q33" s="13">
        <f t="shared" si="2"/>
        <v>28819.142</v>
      </c>
      <c r="AA33" s="10" t="s">
        <v>31</v>
      </c>
      <c r="AB33" s="10">
        <v>11</v>
      </c>
      <c r="AD33" s="10" t="s">
        <v>28</v>
      </c>
      <c r="AF33" s="10" t="s">
        <v>30</v>
      </c>
    </row>
    <row r="34" spans="1:32" s="10" customFormat="1" ht="12.75" customHeight="1" x14ac:dyDescent="0.2">
      <c r="A34" s="10" t="s">
        <v>37</v>
      </c>
      <c r="C34" s="11">
        <v>44638.482000000004</v>
      </c>
      <c r="D34" s="11"/>
      <c r="E34" s="10">
        <f t="shared" si="0"/>
        <v>6756.0067541331628</v>
      </c>
      <c r="F34" s="10">
        <f t="shared" si="1"/>
        <v>6756</v>
      </c>
      <c r="G34" s="10">
        <f t="shared" si="3"/>
        <v>1.8212000009953044E-2</v>
      </c>
      <c r="I34" s="10">
        <f t="shared" si="4"/>
        <v>1.8212000009953044E-2</v>
      </c>
      <c r="Q34" s="13">
        <f t="shared" si="2"/>
        <v>29619.982000000004</v>
      </c>
      <c r="AA34" s="10" t="s">
        <v>31</v>
      </c>
      <c r="AB34" s="10">
        <v>7</v>
      </c>
      <c r="AD34" s="10" t="s">
        <v>28</v>
      </c>
      <c r="AF34" s="10" t="s">
        <v>30</v>
      </c>
    </row>
    <row r="35" spans="1:32" s="10" customFormat="1" ht="12.75" customHeight="1" x14ac:dyDescent="0.2">
      <c r="A35" s="10" t="s">
        <v>38</v>
      </c>
      <c r="C35" s="11">
        <v>45048.315999999999</v>
      </c>
      <c r="D35" s="11"/>
      <c r="E35" s="10">
        <f t="shared" si="0"/>
        <v>6907.9984854008444</v>
      </c>
      <c r="F35" s="10">
        <f t="shared" si="1"/>
        <v>6908</v>
      </c>
      <c r="G35" s="10">
        <f t="shared" si="3"/>
        <v>-4.0840000001480803E-3</v>
      </c>
      <c r="I35" s="10">
        <f t="shared" si="4"/>
        <v>-4.0840000001480803E-3</v>
      </c>
      <c r="Q35" s="13">
        <f t="shared" si="2"/>
        <v>30029.815999999999</v>
      </c>
      <c r="AA35" s="10" t="s">
        <v>31</v>
      </c>
      <c r="AB35" s="10">
        <v>5</v>
      </c>
      <c r="AD35" s="10" t="s">
        <v>28</v>
      </c>
      <c r="AF35" s="10" t="s">
        <v>30</v>
      </c>
    </row>
    <row r="36" spans="1:32" s="10" customFormat="1" ht="12.75" customHeight="1" x14ac:dyDescent="0.2">
      <c r="A36" s="10" t="s">
        <v>38</v>
      </c>
      <c r="C36" s="11">
        <v>45056.427000000003</v>
      </c>
      <c r="D36" s="11"/>
      <c r="E36" s="10">
        <f t="shared" si="0"/>
        <v>6911.0065445963055</v>
      </c>
      <c r="F36" s="10">
        <f t="shared" si="1"/>
        <v>6911</v>
      </c>
      <c r="G36" s="10">
        <f t="shared" si="3"/>
        <v>1.764700000785524E-2</v>
      </c>
      <c r="I36" s="10">
        <f t="shared" si="4"/>
        <v>1.764700000785524E-2</v>
      </c>
      <c r="Q36" s="13">
        <f t="shared" si="2"/>
        <v>30037.927000000003</v>
      </c>
      <c r="AA36" s="10" t="s">
        <v>31</v>
      </c>
      <c r="AB36" s="10">
        <v>7</v>
      </c>
      <c r="AD36" s="10" t="s">
        <v>28</v>
      </c>
      <c r="AF36" s="10" t="s">
        <v>30</v>
      </c>
    </row>
    <row r="37" spans="1:32" s="10" customFormat="1" ht="12.75" customHeight="1" x14ac:dyDescent="0.2">
      <c r="A37" s="10" t="s">
        <v>39</v>
      </c>
      <c r="C37" s="11">
        <v>45285.616999999998</v>
      </c>
      <c r="D37" s="11"/>
      <c r="E37" s="10">
        <f t="shared" si="0"/>
        <v>6996.0043361149192</v>
      </c>
      <c r="F37" s="10">
        <f t="shared" si="1"/>
        <v>6996</v>
      </c>
      <c r="G37" s="10">
        <f t="shared" si="3"/>
        <v>1.1692000000039116E-2</v>
      </c>
      <c r="I37" s="10">
        <f t="shared" si="4"/>
        <v>1.1692000000039116E-2</v>
      </c>
      <c r="Q37" s="13">
        <f t="shared" si="2"/>
        <v>30267.116999999998</v>
      </c>
      <c r="AA37" s="10" t="s">
        <v>31</v>
      </c>
      <c r="AB37" s="10">
        <v>6</v>
      </c>
      <c r="AD37" s="10" t="s">
        <v>28</v>
      </c>
      <c r="AF37" s="10" t="s">
        <v>30</v>
      </c>
    </row>
    <row r="38" spans="1:32" s="10" customFormat="1" ht="12.75" customHeight="1" x14ac:dyDescent="0.2">
      <c r="A38" s="52" t="s">
        <v>203</v>
      </c>
      <c r="B38" s="54" t="s">
        <v>201</v>
      </c>
      <c r="C38" s="53">
        <v>46083.766499999998</v>
      </c>
      <c r="D38" s="53" t="s">
        <v>73</v>
      </c>
      <c r="E38" s="10">
        <f t="shared" si="0"/>
        <v>7292.007411300081</v>
      </c>
      <c r="F38" s="10">
        <f t="shared" si="1"/>
        <v>7292</v>
      </c>
      <c r="G38" s="10">
        <f t="shared" si="3"/>
        <v>1.9983999998657964E-2</v>
      </c>
      <c r="I38" s="10">
        <f>+G38</f>
        <v>1.9983999998657964E-2</v>
      </c>
      <c r="Q38" s="13">
        <f t="shared" si="2"/>
        <v>31065.266499999998</v>
      </c>
    </row>
    <row r="39" spans="1:32" s="10" customFormat="1" ht="12.75" customHeight="1" x14ac:dyDescent="0.2">
      <c r="A39" s="10" t="s">
        <v>40</v>
      </c>
      <c r="C39" s="11">
        <v>46760.574999999997</v>
      </c>
      <c r="D39" s="11"/>
      <c r="E39" s="10">
        <f t="shared" si="0"/>
        <v>7543.0097577420156</v>
      </c>
      <c r="F39" s="10">
        <f t="shared" si="1"/>
        <v>7543</v>
      </c>
      <c r="G39" s="10">
        <f t="shared" si="3"/>
        <v>2.6310999994166195E-2</v>
      </c>
      <c r="I39" s="10">
        <f t="shared" ref="I39:I44" si="5">+G39</f>
        <v>2.6310999994166195E-2</v>
      </c>
      <c r="Q39" s="13">
        <f t="shared" si="2"/>
        <v>31742.074999999997</v>
      </c>
      <c r="AA39" s="10" t="s">
        <v>31</v>
      </c>
      <c r="AB39" s="10">
        <v>6</v>
      </c>
      <c r="AD39" s="10" t="s">
        <v>28</v>
      </c>
      <c r="AF39" s="10" t="s">
        <v>30</v>
      </c>
    </row>
    <row r="40" spans="1:32" s="10" customFormat="1" ht="12.75" customHeight="1" x14ac:dyDescent="0.2">
      <c r="A40" s="10" t="s">
        <v>41</v>
      </c>
      <c r="C40" s="11">
        <v>47151.567000000003</v>
      </c>
      <c r="D40" s="11"/>
      <c r="E40" s="10">
        <f t="shared" si="0"/>
        <v>7688.0137129819777</v>
      </c>
      <c r="F40" s="10">
        <f t="shared" si="1"/>
        <v>7688</v>
      </c>
      <c r="G40" s="10">
        <f t="shared" si="3"/>
        <v>3.6976000003051013E-2</v>
      </c>
      <c r="I40" s="10">
        <f t="shared" si="5"/>
        <v>3.6976000003051013E-2</v>
      </c>
      <c r="Q40" s="13">
        <f t="shared" si="2"/>
        <v>32133.067000000003</v>
      </c>
      <c r="AA40" s="10" t="s">
        <v>31</v>
      </c>
      <c r="AB40" s="10">
        <v>8</v>
      </c>
      <c r="AD40" s="10" t="s">
        <v>28</v>
      </c>
      <c r="AF40" s="10" t="s">
        <v>30</v>
      </c>
    </row>
    <row r="41" spans="1:32" s="10" customFormat="1" ht="12.75" customHeight="1" x14ac:dyDescent="0.2">
      <c r="A41" s="10" t="s">
        <v>42</v>
      </c>
      <c r="C41" s="11">
        <v>47205.482000000004</v>
      </c>
      <c r="D41" s="11"/>
      <c r="E41" s="10">
        <f t="shared" si="0"/>
        <v>7708.0087211835844</v>
      </c>
      <c r="F41" s="10">
        <f t="shared" si="1"/>
        <v>7708</v>
      </c>
      <c r="G41" s="10">
        <f t="shared" si="3"/>
        <v>2.3516000001109205E-2</v>
      </c>
      <c r="I41" s="10">
        <f t="shared" si="5"/>
        <v>2.3516000001109205E-2</v>
      </c>
      <c r="Q41" s="13">
        <f t="shared" si="2"/>
        <v>32186.982000000004</v>
      </c>
      <c r="AA41" s="10" t="s">
        <v>31</v>
      </c>
      <c r="AB41" s="10">
        <v>7</v>
      </c>
      <c r="AD41" s="10" t="s">
        <v>28</v>
      </c>
      <c r="AF41" s="10" t="s">
        <v>30</v>
      </c>
    </row>
    <row r="42" spans="1:32" s="10" customFormat="1" ht="12.75" customHeight="1" x14ac:dyDescent="0.2">
      <c r="A42" s="10" t="s">
        <v>43</v>
      </c>
      <c r="C42" s="11">
        <v>47542.557000000001</v>
      </c>
      <c r="D42" s="11"/>
      <c r="E42" s="10">
        <f t="shared" si="0"/>
        <v>7833.0169264985507</v>
      </c>
      <c r="F42" s="10">
        <f t="shared" si="1"/>
        <v>7833</v>
      </c>
      <c r="G42" s="10">
        <f t="shared" si="3"/>
        <v>4.5641000004252419E-2</v>
      </c>
      <c r="I42" s="10">
        <f t="shared" si="5"/>
        <v>4.5641000004252419E-2</v>
      </c>
      <c r="Q42" s="13">
        <f t="shared" si="2"/>
        <v>32524.057000000001</v>
      </c>
      <c r="AA42" s="10" t="s">
        <v>31</v>
      </c>
      <c r="AB42" s="10">
        <v>8</v>
      </c>
      <c r="AD42" s="10" t="s">
        <v>28</v>
      </c>
      <c r="AF42" s="10" t="s">
        <v>30</v>
      </c>
    </row>
    <row r="43" spans="1:32" s="10" customFormat="1" ht="12.75" customHeight="1" x14ac:dyDescent="0.2">
      <c r="A43" s="10" t="s">
        <v>44</v>
      </c>
      <c r="C43" s="11">
        <v>47825.684000000001</v>
      </c>
      <c r="D43" s="11"/>
      <c r="E43" s="10">
        <f t="shared" si="0"/>
        <v>7938.0178851760284</v>
      </c>
      <c r="F43" s="10">
        <f t="shared" si="1"/>
        <v>7938</v>
      </c>
      <c r="G43" s="10">
        <f t="shared" si="3"/>
        <v>4.8226000006252434E-2</v>
      </c>
      <c r="I43" s="10">
        <f t="shared" si="5"/>
        <v>4.8226000006252434E-2</v>
      </c>
      <c r="Q43" s="13">
        <f t="shared" si="2"/>
        <v>32807.184000000001</v>
      </c>
      <c r="AA43" s="10" t="s">
        <v>31</v>
      </c>
      <c r="AB43" s="10">
        <v>7</v>
      </c>
      <c r="AD43" s="10" t="s">
        <v>28</v>
      </c>
      <c r="AF43" s="10" t="s">
        <v>30</v>
      </c>
    </row>
    <row r="44" spans="1:32" s="10" customFormat="1" ht="12.75" customHeight="1" x14ac:dyDescent="0.2">
      <c r="A44" s="10" t="s">
        <v>45</v>
      </c>
      <c r="C44" s="11">
        <v>48971.692000000003</v>
      </c>
      <c r="D44" s="11">
        <v>4.0000000000000001E-3</v>
      </c>
      <c r="E44" s="10">
        <f t="shared" si="0"/>
        <v>8363.0283527473257</v>
      </c>
      <c r="F44" s="10">
        <f t="shared" si="1"/>
        <v>8363</v>
      </c>
      <c r="G44" s="10">
        <f t="shared" si="3"/>
        <v>7.6451000008091796E-2</v>
      </c>
      <c r="I44" s="10">
        <f t="shared" si="5"/>
        <v>7.6451000008091796E-2</v>
      </c>
      <c r="Q44" s="13">
        <f t="shared" si="2"/>
        <v>33953.192000000003</v>
      </c>
      <c r="AA44" s="10" t="s">
        <v>31</v>
      </c>
      <c r="AB44" s="10">
        <v>9</v>
      </c>
      <c r="AD44" s="10" t="s">
        <v>28</v>
      </c>
      <c r="AF44" s="10" t="s">
        <v>30</v>
      </c>
    </row>
    <row r="45" spans="1:32" s="10" customFormat="1" ht="12.75" customHeight="1" x14ac:dyDescent="0.2">
      <c r="A45" s="32" t="s">
        <v>46</v>
      </c>
      <c r="B45" s="33" t="s">
        <v>47</v>
      </c>
      <c r="C45" s="32">
        <v>51937.861100000002</v>
      </c>
      <c r="D45" s="32">
        <v>2.0000000000000001E-4</v>
      </c>
      <c r="E45" s="10">
        <f t="shared" si="0"/>
        <v>9463.0668481911052</v>
      </c>
      <c r="F45" s="10">
        <f t="shared" si="1"/>
        <v>9463</v>
      </c>
      <c r="G45" s="10">
        <f t="shared" si="3"/>
        <v>0.18025100000522798</v>
      </c>
      <c r="K45" s="10">
        <f>+G45</f>
        <v>0.18025100000522798</v>
      </c>
      <c r="O45" s="10">
        <f t="shared" ref="O45:O53" ca="1" si="6">+C$11+C$12*$F45</f>
        <v>0.18065684450192909</v>
      </c>
      <c r="Q45" s="13">
        <f t="shared" si="2"/>
        <v>36919.361100000002</v>
      </c>
    </row>
    <row r="46" spans="1:32" s="10" customFormat="1" ht="12.75" customHeight="1" x14ac:dyDescent="0.2">
      <c r="A46" s="52" t="s">
        <v>166</v>
      </c>
      <c r="B46" s="54" t="s">
        <v>201</v>
      </c>
      <c r="C46" s="53">
        <v>51967.517999999996</v>
      </c>
      <c r="D46" s="53" t="s">
        <v>73</v>
      </c>
      <c r="E46" s="10">
        <f t="shared" si="0"/>
        <v>9474.0654563471671</v>
      </c>
      <c r="F46" s="10">
        <f t="shared" si="1"/>
        <v>9474</v>
      </c>
      <c r="G46" s="10">
        <f t="shared" si="3"/>
        <v>0.17649800000071991</v>
      </c>
      <c r="I46" s="10">
        <f>+G46</f>
        <v>0.17649800000071991</v>
      </c>
      <c r="O46" s="10">
        <f t="shared" ca="1" si="6"/>
        <v>0.18119494167390621</v>
      </c>
      <c r="Q46" s="13">
        <f t="shared" si="2"/>
        <v>36949.017999999996</v>
      </c>
    </row>
    <row r="47" spans="1:32" s="10" customFormat="1" ht="12.75" customHeight="1" x14ac:dyDescent="0.2">
      <c r="A47" s="52" t="s">
        <v>171</v>
      </c>
      <c r="B47" s="54" t="s">
        <v>201</v>
      </c>
      <c r="C47" s="53">
        <v>52353.119200000001</v>
      </c>
      <c r="D47" s="53" t="s">
        <v>73</v>
      </c>
      <c r="E47" s="10">
        <f t="shared" si="0"/>
        <v>9617.0701703701543</v>
      </c>
      <c r="F47" s="10">
        <f t="shared" si="1"/>
        <v>9617</v>
      </c>
      <c r="G47" s="10">
        <f t="shared" si="3"/>
        <v>0.18920900000375696</v>
      </c>
      <c r="I47" s="10">
        <f>+G47</f>
        <v>0.18920900000375696</v>
      </c>
      <c r="O47" s="10">
        <f t="shared" ca="1" si="6"/>
        <v>0.18819020490960919</v>
      </c>
      <c r="Q47" s="13">
        <f t="shared" si="2"/>
        <v>37334.619200000001</v>
      </c>
    </row>
    <row r="48" spans="1:32" s="10" customFormat="1" ht="12.75" customHeight="1" x14ac:dyDescent="0.2">
      <c r="A48" s="32" t="s">
        <v>48</v>
      </c>
      <c r="B48" s="33" t="s">
        <v>47</v>
      </c>
      <c r="C48" s="32">
        <v>52997.584000000003</v>
      </c>
      <c r="D48" s="34">
        <v>7.0000000000000001E-3</v>
      </c>
      <c r="E48" s="10">
        <f t="shared" si="0"/>
        <v>9856.0774774581005</v>
      </c>
      <c r="F48" s="10">
        <f t="shared" si="1"/>
        <v>9856</v>
      </c>
      <c r="G48" s="10">
        <f t="shared" si="3"/>
        <v>0.20891200000187382</v>
      </c>
      <c r="K48" s="10">
        <f t="shared" ref="K47:K53" si="7">+G48</f>
        <v>0.20891200000187382</v>
      </c>
      <c r="O48" s="10">
        <f t="shared" ca="1" si="6"/>
        <v>0.19988158891893087</v>
      </c>
      <c r="Q48" s="13">
        <f t="shared" si="2"/>
        <v>37979.084000000003</v>
      </c>
    </row>
    <row r="49" spans="1:17" s="10" customFormat="1" ht="12.75" customHeight="1" x14ac:dyDescent="0.2">
      <c r="A49" s="52" t="s">
        <v>181</v>
      </c>
      <c r="B49" s="54" t="s">
        <v>201</v>
      </c>
      <c r="C49" s="53">
        <v>54448.272799999999</v>
      </c>
      <c r="D49" s="53" t="s">
        <v>73</v>
      </c>
      <c r="E49" s="10">
        <f t="shared" si="0"/>
        <v>10394.082382474857</v>
      </c>
      <c r="F49" s="10">
        <f t="shared" si="1"/>
        <v>10394</v>
      </c>
      <c r="G49" s="10">
        <f t="shared" si="3"/>
        <v>0.2221380000046338</v>
      </c>
      <c r="I49" s="10">
        <f>+G49</f>
        <v>0.2221380000046338</v>
      </c>
      <c r="O49" s="10">
        <f t="shared" ca="1" si="6"/>
        <v>0.22619943242108603</v>
      </c>
      <c r="Q49" s="13">
        <f t="shared" si="2"/>
        <v>39429.772799999999</v>
      </c>
    </row>
    <row r="50" spans="1:17" s="10" customFormat="1" ht="12.75" customHeight="1" x14ac:dyDescent="0.2">
      <c r="A50" s="35" t="s">
        <v>58</v>
      </c>
      <c r="B50" s="36" t="s">
        <v>47</v>
      </c>
      <c r="C50" s="35">
        <v>54833.869500000001</v>
      </c>
      <c r="D50" s="35">
        <v>1E-4</v>
      </c>
      <c r="E50" s="10">
        <f t="shared" si="0"/>
        <v>10537.085427620223</v>
      </c>
      <c r="F50" s="10">
        <f t="shared" si="1"/>
        <v>10537</v>
      </c>
      <c r="G50" s="10">
        <f t="shared" si="3"/>
        <v>0.23034900000493508</v>
      </c>
      <c r="K50" s="10">
        <f t="shared" si="7"/>
        <v>0.23034900000493508</v>
      </c>
      <c r="O50" s="10">
        <f t="shared" ca="1" si="6"/>
        <v>0.23319469565678902</v>
      </c>
      <c r="Q50" s="13">
        <f t="shared" si="2"/>
        <v>39815.369500000001</v>
      </c>
    </row>
    <row r="51" spans="1:17" s="10" customFormat="1" ht="12.75" customHeight="1" x14ac:dyDescent="0.2">
      <c r="A51" s="32" t="s">
        <v>61</v>
      </c>
      <c r="B51" s="33" t="s">
        <v>47</v>
      </c>
      <c r="C51" s="32">
        <v>55634.724099999999</v>
      </c>
      <c r="D51" s="32">
        <v>1E-4</v>
      </c>
      <c r="E51" s="10">
        <f t="shared" si="0"/>
        <v>10834.091720772298</v>
      </c>
      <c r="F51" s="10">
        <f t="shared" si="1"/>
        <v>10834</v>
      </c>
      <c r="G51" s="10">
        <f t="shared" si="3"/>
        <v>0.2473180000015418</v>
      </c>
      <c r="K51" s="10">
        <f t="shared" si="7"/>
        <v>0.2473180000015418</v>
      </c>
      <c r="O51" s="10">
        <f t="shared" ca="1" si="6"/>
        <v>0.24772331930017205</v>
      </c>
      <c r="Q51" s="13">
        <f t="shared" si="2"/>
        <v>40616.224099999999</v>
      </c>
    </row>
    <row r="52" spans="1:17" s="10" customFormat="1" ht="12.75" customHeight="1" x14ac:dyDescent="0.2">
      <c r="A52" s="37" t="s">
        <v>62</v>
      </c>
      <c r="B52" s="38" t="s">
        <v>47</v>
      </c>
      <c r="C52" s="37">
        <v>55990.659800000001</v>
      </c>
      <c r="D52" s="37">
        <v>2.0000000000000001E-4</v>
      </c>
      <c r="E52" s="10">
        <f t="shared" si="0"/>
        <v>10966.094637228656</v>
      </c>
      <c r="F52" s="10">
        <f t="shared" si="1"/>
        <v>10966</v>
      </c>
      <c r="G52" s="10">
        <f t="shared" si="3"/>
        <v>0.2551820000007865</v>
      </c>
      <c r="K52" s="10">
        <f t="shared" si="7"/>
        <v>0.2551820000007865</v>
      </c>
      <c r="O52" s="10">
        <f t="shared" ca="1" si="6"/>
        <v>0.25418048536389787</v>
      </c>
      <c r="Q52" s="13">
        <f t="shared" si="2"/>
        <v>40972.159800000001</v>
      </c>
    </row>
    <row r="53" spans="1:17" s="10" customFormat="1" ht="12.75" customHeight="1" x14ac:dyDescent="0.2">
      <c r="A53" s="52" t="s">
        <v>200</v>
      </c>
      <c r="B53" s="54" t="s">
        <v>201</v>
      </c>
      <c r="C53" s="53">
        <v>56351.987399999998</v>
      </c>
      <c r="D53" s="53" t="s">
        <v>73</v>
      </c>
      <c r="E53" s="10">
        <f t="shared" si="0"/>
        <v>11100.097202849849</v>
      </c>
      <c r="F53" s="10">
        <f t="shared" si="1"/>
        <v>11100</v>
      </c>
      <c r="G53" s="10">
        <f t="shared" si="3"/>
        <v>0.26209999999991851</v>
      </c>
      <c r="I53" s="10">
        <f>+G53</f>
        <v>0.26209999999991851</v>
      </c>
      <c r="O53" s="10">
        <f t="shared" ca="1" si="6"/>
        <v>0.26073548727707413</v>
      </c>
      <c r="Q53" s="13">
        <f t="shared" si="2"/>
        <v>41333.487399999998</v>
      </c>
    </row>
    <row r="54" spans="1:17" s="10" customFormat="1" ht="12.75" customHeight="1" x14ac:dyDescent="0.2">
      <c r="B54" s="55"/>
      <c r="C54" s="11"/>
      <c r="D54" s="11"/>
    </row>
    <row r="55" spans="1:17" s="10" customFormat="1" ht="12.75" customHeight="1" x14ac:dyDescent="0.2">
      <c r="B55" s="55"/>
      <c r="C55" s="11"/>
      <c r="D55" s="11"/>
    </row>
    <row r="56" spans="1:17" s="10" customFormat="1" ht="12.75" customHeight="1" x14ac:dyDescent="0.2">
      <c r="B56" s="55"/>
      <c r="C56" s="11"/>
      <c r="D56" s="11"/>
    </row>
    <row r="57" spans="1:17" s="10" customFormat="1" ht="12.75" customHeight="1" x14ac:dyDescent="0.2">
      <c r="B57" s="55"/>
      <c r="C57" s="11"/>
      <c r="D57" s="11"/>
    </row>
    <row r="58" spans="1:17" s="10" customFormat="1" ht="12.75" customHeight="1" x14ac:dyDescent="0.2">
      <c r="B58" s="55"/>
      <c r="C58" s="11"/>
      <c r="D58" s="11"/>
    </row>
    <row r="59" spans="1:17" s="10" customFormat="1" ht="12.75" customHeight="1" x14ac:dyDescent="0.2">
      <c r="B59" s="55"/>
      <c r="C59" s="11"/>
      <c r="D59" s="11"/>
    </row>
    <row r="60" spans="1:17" s="10" customFormat="1" ht="12.75" customHeight="1" x14ac:dyDescent="0.2">
      <c r="B60" s="55"/>
      <c r="C60" s="11"/>
      <c r="D60" s="11"/>
    </row>
    <row r="61" spans="1:17" s="10" customFormat="1" ht="12.75" customHeight="1" x14ac:dyDescent="0.2">
      <c r="B61" s="55"/>
      <c r="C61" s="11"/>
      <c r="D61" s="11"/>
    </row>
    <row r="62" spans="1:17" s="10" customFormat="1" ht="12.75" customHeight="1" x14ac:dyDescent="0.2">
      <c r="C62" s="11"/>
      <c r="D62" s="11"/>
    </row>
    <row r="63" spans="1:17" s="10" customFormat="1" ht="12.75" customHeight="1" x14ac:dyDescent="0.2">
      <c r="C63" s="11"/>
      <c r="D63" s="11"/>
    </row>
    <row r="64" spans="1:17" s="10" customFormat="1" ht="12.75" customHeight="1" x14ac:dyDescent="0.2">
      <c r="C64" s="11"/>
      <c r="D64" s="11"/>
    </row>
    <row r="65" spans="3:4" s="10" customFormat="1" ht="12.75" customHeight="1" x14ac:dyDescent="0.2">
      <c r="C65" s="11"/>
      <c r="D65" s="11"/>
    </row>
    <row r="66" spans="3:4" s="10" customFormat="1" ht="12.75" customHeight="1" x14ac:dyDescent="0.2">
      <c r="C66" s="11"/>
      <c r="D66" s="11"/>
    </row>
    <row r="67" spans="3:4" s="10" customFormat="1" ht="12.75" customHeight="1" x14ac:dyDescent="0.2">
      <c r="C67" s="11"/>
      <c r="D67" s="11"/>
    </row>
    <row r="68" spans="3:4" s="10" customFormat="1" ht="12.75" customHeight="1" x14ac:dyDescent="0.2">
      <c r="C68" s="11"/>
      <c r="D68" s="11"/>
    </row>
    <row r="69" spans="3:4" s="10" customFormat="1" ht="12.75" customHeight="1" x14ac:dyDescent="0.2">
      <c r="C69" s="11"/>
      <c r="D69" s="11"/>
    </row>
    <row r="70" spans="3:4" s="10" customFormat="1" ht="12.75" customHeight="1" x14ac:dyDescent="0.2">
      <c r="C70" s="11"/>
      <c r="D70" s="11"/>
    </row>
    <row r="71" spans="3:4" s="10" customFormat="1" ht="12.75" customHeight="1" x14ac:dyDescent="0.2">
      <c r="C71" s="11"/>
      <c r="D71" s="11"/>
    </row>
    <row r="72" spans="3:4" s="10" customFormat="1" ht="12.75" customHeight="1" x14ac:dyDescent="0.2">
      <c r="C72" s="11"/>
      <c r="D72" s="11"/>
    </row>
    <row r="73" spans="3:4" s="10" customFormat="1" ht="12.75" customHeight="1" x14ac:dyDescent="0.2">
      <c r="C73" s="11"/>
      <c r="D73" s="11"/>
    </row>
    <row r="74" spans="3:4" s="10" customFormat="1" ht="12.75" customHeight="1" x14ac:dyDescent="0.2">
      <c r="C74" s="11"/>
      <c r="D74" s="11"/>
    </row>
    <row r="75" spans="3:4" s="10" customFormat="1" ht="12.75" customHeight="1" x14ac:dyDescent="0.2">
      <c r="C75" s="11"/>
      <c r="D75" s="11"/>
    </row>
    <row r="76" spans="3:4" s="10" customFormat="1" ht="12.75" customHeight="1" x14ac:dyDescent="0.2">
      <c r="C76" s="11"/>
      <c r="D76" s="11"/>
    </row>
    <row r="77" spans="3:4" s="10" customFormat="1" ht="12.75" customHeight="1" x14ac:dyDescent="0.2">
      <c r="C77" s="11"/>
      <c r="D77" s="11"/>
    </row>
    <row r="78" spans="3:4" s="10" customFormat="1" ht="12.75" customHeight="1" x14ac:dyDescent="0.2">
      <c r="C78" s="11"/>
      <c r="D78" s="11"/>
    </row>
    <row r="79" spans="3:4" s="10" customFormat="1" ht="12.75" customHeight="1" x14ac:dyDescent="0.2">
      <c r="C79" s="11"/>
      <c r="D79" s="11"/>
    </row>
    <row r="80" spans="3:4" s="10" customFormat="1" ht="12.75" customHeight="1" x14ac:dyDescent="0.2">
      <c r="C80" s="11"/>
      <c r="D80" s="11"/>
    </row>
    <row r="81" spans="3:4" s="10" customFormat="1" ht="12.75" customHeight="1" x14ac:dyDescent="0.2">
      <c r="C81" s="11"/>
      <c r="D81" s="11"/>
    </row>
    <row r="82" spans="3:4" s="10" customFormat="1" ht="12.75" customHeight="1" x14ac:dyDescent="0.2">
      <c r="C82" s="11"/>
      <c r="D82" s="11"/>
    </row>
    <row r="83" spans="3:4" s="10" customFormat="1" ht="12.75" customHeight="1" x14ac:dyDescent="0.2">
      <c r="C83" s="11"/>
      <c r="D83" s="11"/>
    </row>
    <row r="84" spans="3:4" s="10" customFormat="1" ht="12.75" customHeight="1" x14ac:dyDescent="0.2">
      <c r="C84" s="11"/>
      <c r="D84" s="11"/>
    </row>
    <row r="85" spans="3:4" s="10" customFormat="1" ht="12.75" customHeight="1" x14ac:dyDescent="0.2">
      <c r="C85" s="11"/>
      <c r="D85" s="11"/>
    </row>
    <row r="86" spans="3:4" s="10" customFormat="1" ht="12.75" customHeight="1" x14ac:dyDescent="0.2">
      <c r="C86" s="11"/>
      <c r="D86" s="11"/>
    </row>
    <row r="87" spans="3:4" s="10" customFormat="1" ht="12.75" customHeight="1" x14ac:dyDescent="0.2">
      <c r="C87" s="11"/>
      <c r="D87" s="11"/>
    </row>
    <row r="88" spans="3:4" s="10" customFormat="1" ht="12.75" customHeight="1" x14ac:dyDescent="0.2">
      <c r="C88" s="11"/>
      <c r="D88" s="11"/>
    </row>
    <row r="89" spans="3:4" s="10" customFormat="1" ht="12.75" customHeight="1" x14ac:dyDescent="0.2">
      <c r="C89" s="11"/>
      <c r="D89" s="11"/>
    </row>
    <row r="90" spans="3:4" s="10" customFormat="1" ht="12.75" customHeight="1" x14ac:dyDescent="0.2">
      <c r="C90" s="11"/>
      <c r="D90" s="11"/>
    </row>
    <row r="91" spans="3:4" s="10" customFormat="1" ht="12.75" customHeight="1" x14ac:dyDescent="0.2">
      <c r="C91" s="11"/>
      <c r="D91" s="11"/>
    </row>
    <row r="92" spans="3:4" s="10" customFormat="1" ht="12.75" customHeight="1" x14ac:dyDescent="0.2">
      <c r="C92" s="11"/>
      <c r="D92" s="11"/>
    </row>
    <row r="93" spans="3:4" s="10" customFormat="1" ht="12.75" customHeight="1" x14ac:dyDescent="0.2">
      <c r="C93" s="11"/>
      <c r="D93" s="11"/>
    </row>
    <row r="94" spans="3:4" s="10" customFormat="1" ht="12.75" customHeight="1" x14ac:dyDescent="0.2">
      <c r="C94" s="11"/>
      <c r="D94" s="11"/>
    </row>
    <row r="95" spans="3:4" s="10" customFormat="1" ht="12.75" customHeight="1" x14ac:dyDescent="0.2">
      <c r="C95" s="11"/>
      <c r="D95" s="11"/>
    </row>
    <row r="96" spans="3:4" s="10" customFormat="1" ht="12.75" customHeight="1" x14ac:dyDescent="0.2">
      <c r="C96" s="11"/>
      <c r="D96" s="11"/>
    </row>
    <row r="97" spans="3:4" s="10" customFormat="1" ht="12.75" customHeight="1" x14ac:dyDescent="0.2">
      <c r="C97" s="11"/>
      <c r="D97" s="11"/>
    </row>
    <row r="98" spans="3:4" s="10" customFormat="1" ht="12.75" customHeight="1" x14ac:dyDescent="0.2">
      <c r="C98" s="11"/>
      <c r="D98" s="11"/>
    </row>
    <row r="99" spans="3:4" s="10" customFormat="1" ht="12.75" customHeight="1" x14ac:dyDescent="0.2">
      <c r="C99" s="11"/>
      <c r="D99" s="11"/>
    </row>
    <row r="100" spans="3:4" s="10" customFormat="1" ht="12.75" customHeight="1" x14ac:dyDescent="0.2">
      <c r="C100" s="11"/>
      <c r="D100" s="11"/>
    </row>
    <row r="101" spans="3:4" s="10" customFormat="1" ht="12.75" customHeight="1" x14ac:dyDescent="0.2">
      <c r="C101" s="11"/>
      <c r="D101" s="11"/>
    </row>
    <row r="102" spans="3:4" s="10" customFormat="1" ht="12.75" customHeight="1" x14ac:dyDescent="0.2">
      <c r="C102" s="11"/>
      <c r="D102" s="11"/>
    </row>
    <row r="103" spans="3:4" s="10" customFormat="1" ht="12.75" customHeight="1" x14ac:dyDescent="0.2">
      <c r="C103" s="11"/>
      <c r="D103" s="11"/>
    </row>
    <row r="104" spans="3:4" s="10" customFormat="1" ht="12.75" customHeight="1" x14ac:dyDescent="0.2">
      <c r="C104" s="11"/>
      <c r="D104" s="11"/>
    </row>
    <row r="105" spans="3:4" s="10" customFormat="1" ht="12.75" customHeight="1" x14ac:dyDescent="0.2">
      <c r="C105" s="11"/>
      <c r="D105" s="11"/>
    </row>
    <row r="106" spans="3:4" s="10" customFormat="1" ht="12.75" customHeight="1" x14ac:dyDescent="0.2">
      <c r="C106" s="11"/>
      <c r="D106" s="11"/>
    </row>
    <row r="107" spans="3:4" s="10" customFormat="1" ht="12.75" customHeight="1" x14ac:dyDescent="0.2">
      <c r="C107" s="11"/>
      <c r="D107" s="11"/>
    </row>
    <row r="108" spans="3:4" s="10" customFormat="1" ht="12.75" customHeight="1" x14ac:dyDescent="0.2">
      <c r="C108" s="11"/>
      <c r="D108" s="11"/>
    </row>
    <row r="109" spans="3:4" s="10" customFormat="1" ht="12.75" customHeight="1" x14ac:dyDescent="0.2">
      <c r="C109" s="11"/>
      <c r="D109" s="11"/>
    </row>
    <row r="110" spans="3:4" s="10" customFormat="1" ht="12.75" customHeight="1" x14ac:dyDescent="0.2">
      <c r="C110" s="11"/>
      <c r="D110" s="11"/>
    </row>
    <row r="111" spans="3:4" s="10" customFormat="1" ht="12.75" customHeight="1" x14ac:dyDescent="0.2">
      <c r="C111" s="11"/>
      <c r="D111" s="11"/>
    </row>
    <row r="112" spans="3:4" s="10" customFormat="1" ht="12.75" customHeight="1" x14ac:dyDescent="0.2">
      <c r="C112" s="11"/>
      <c r="D112" s="11"/>
    </row>
    <row r="113" spans="3:4" s="10" customFormat="1" ht="12.75" customHeight="1" x14ac:dyDescent="0.2">
      <c r="C113" s="11"/>
      <c r="D113" s="11"/>
    </row>
    <row r="114" spans="3:4" s="10" customFormat="1" ht="12.75" customHeight="1" x14ac:dyDescent="0.2">
      <c r="C114" s="11"/>
      <c r="D114" s="11"/>
    </row>
    <row r="115" spans="3:4" s="10" customFormat="1" ht="12.75" customHeight="1" x14ac:dyDescent="0.2">
      <c r="C115" s="11"/>
      <c r="D115" s="11"/>
    </row>
    <row r="116" spans="3:4" s="10" customFormat="1" ht="12.75" customHeight="1" x14ac:dyDescent="0.2">
      <c r="C116" s="11"/>
      <c r="D116" s="11"/>
    </row>
    <row r="117" spans="3:4" s="10" customFormat="1" ht="12.75" customHeight="1" x14ac:dyDescent="0.2">
      <c r="C117" s="11"/>
      <c r="D117" s="11"/>
    </row>
    <row r="118" spans="3:4" s="10" customFormat="1" ht="12.75" customHeight="1" x14ac:dyDescent="0.2">
      <c r="C118" s="11"/>
      <c r="D118" s="11"/>
    </row>
    <row r="119" spans="3:4" s="10" customFormat="1" ht="12.75" customHeight="1" x14ac:dyDescent="0.2">
      <c r="C119" s="11"/>
      <c r="D119" s="11"/>
    </row>
    <row r="120" spans="3:4" s="10" customFormat="1" ht="12.75" customHeight="1" x14ac:dyDescent="0.2">
      <c r="C120" s="11"/>
      <c r="D120" s="11"/>
    </row>
    <row r="121" spans="3:4" s="10" customFormat="1" ht="12.75" customHeight="1" x14ac:dyDescent="0.2">
      <c r="C121" s="11"/>
      <c r="D121" s="11"/>
    </row>
    <row r="122" spans="3:4" s="10" customFormat="1" ht="12.75" customHeight="1" x14ac:dyDescent="0.2">
      <c r="C122" s="11"/>
      <c r="D122" s="11"/>
    </row>
    <row r="123" spans="3:4" s="10" customFormat="1" ht="12.75" customHeight="1" x14ac:dyDescent="0.2">
      <c r="C123" s="11"/>
      <c r="D123" s="11"/>
    </row>
    <row r="124" spans="3:4" s="10" customFormat="1" ht="12.75" customHeight="1" x14ac:dyDescent="0.2">
      <c r="C124" s="11"/>
      <c r="D124" s="11"/>
    </row>
    <row r="125" spans="3:4" s="10" customFormat="1" ht="12.75" customHeight="1" x14ac:dyDescent="0.2">
      <c r="C125" s="11"/>
      <c r="D125" s="11"/>
    </row>
    <row r="126" spans="3:4" s="10" customFormat="1" ht="12.75" customHeight="1" x14ac:dyDescent="0.2">
      <c r="C126" s="11"/>
      <c r="D126" s="11"/>
    </row>
    <row r="127" spans="3:4" s="10" customFormat="1" ht="12.75" customHeight="1" x14ac:dyDescent="0.2">
      <c r="C127" s="11"/>
      <c r="D127" s="11"/>
    </row>
    <row r="128" spans="3:4" s="10" customFormat="1" ht="12.75" customHeight="1" x14ac:dyDescent="0.2">
      <c r="C128" s="11"/>
      <c r="D128" s="11"/>
    </row>
    <row r="129" spans="3:4" s="10" customFormat="1" ht="12.75" customHeight="1" x14ac:dyDescent="0.2">
      <c r="C129" s="11"/>
      <c r="D129" s="11"/>
    </row>
    <row r="130" spans="3:4" s="10" customFormat="1" ht="12.75" customHeight="1" x14ac:dyDescent="0.2">
      <c r="C130" s="11"/>
      <c r="D130" s="11"/>
    </row>
    <row r="131" spans="3:4" s="10" customFormat="1" ht="12.75" customHeight="1" x14ac:dyDescent="0.2">
      <c r="C131" s="11"/>
      <c r="D131" s="11"/>
    </row>
    <row r="132" spans="3:4" s="10" customFormat="1" ht="12.75" customHeight="1" x14ac:dyDescent="0.2">
      <c r="C132" s="11"/>
      <c r="D132" s="11"/>
    </row>
    <row r="133" spans="3:4" s="10" customFormat="1" ht="12.75" customHeight="1" x14ac:dyDescent="0.2">
      <c r="C133" s="11"/>
      <c r="D133" s="11"/>
    </row>
    <row r="134" spans="3:4" s="10" customFormat="1" ht="12.75" customHeight="1" x14ac:dyDescent="0.2">
      <c r="C134" s="11"/>
      <c r="D134" s="11"/>
    </row>
    <row r="135" spans="3:4" s="10" customFormat="1" ht="12.75" customHeight="1" x14ac:dyDescent="0.2">
      <c r="C135" s="11"/>
      <c r="D135" s="11"/>
    </row>
    <row r="136" spans="3:4" s="10" customFormat="1" ht="12.75" customHeight="1" x14ac:dyDescent="0.2">
      <c r="C136" s="11"/>
      <c r="D136" s="11"/>
    </row>
    <row r="137" spans="3:4" s="10" customFormat="1" ht="12.75" customHeight="1" x14ac:dyDescent="0.2">
      <c r="C137" s="11"/>
      <c r="D137" s="11"/>
    </row>
    <row r="138" spans="3:4" s="10" customFormat="1" ht="12.75" customHeight="1" x14ac:dyDescent="0.2">
      <c r="C138" s="11"/>
      <c r="D138" s="11"/>
    </row>
    <row r="139" spans="3:4" s="10" customFormat="1" ht="12.75" customHeight="1" x14ac:dyDescent="0.2">
      <c r="C139" s="11"/>
      <c r="D139" s="11"/>
    </row>
    <row r="140" spans="3:4" s="10" customFormat="1" ht="12.75" customHeight="1" x14ac:dyDescent="0.2">
      <c r="C140" s="11"/>
      <c r="D140" s="11"/>
    </row>
    <row r="141" spans="3:4" s="10" customFormat="1" ht="12.75" customHeight="1" x14ac:dyDescent="0.2">
      <c r="C141" s="11"/>
      <c r="D141" s="11"/>
    </row>
    <row r="142" spans="3:4" s="10" customFormat="1" ht="12.75" customHeight="1" x14ac:dyDescent="0.2">
      <c r="C142" s="11"/>
      <c r="D142" s="11"/>
    </row>
    <row r="143" spans="3:4" s="10" customFormat="1" ht="12.75" customHeight="1" x14ac:dyDescent="0.2">
      <c r="C143" s="11"/>
      <c r="D143" s="11"/>
    </row>
    <row r="144" spans="3:4" s="10" customFormat="1" ht="12.75" customHeight="1" x14ac:dyDescent="0.2">
      <c r="C144" s="11"/>
      <c r="D144" s="11"/>
    </row>
    <row r="145" spans="3:4" s="10" customFormat="1" ht="12.75" customHeight="1" x14ac:dyDescent="0.2">
      <c r="C145" s="11"/>
      <c r="D145" s="11"/>
    </row>
    <row r="146" spans="3:4" s="10" customFormat="1" ht="12.75" customHeight="1" x14ac:dyDescent="0.2">
      <c r="C146" s="11"/>
      <c r="D146" s="11"/>
    </row>
    <row r="147" spans="3:4" s="10" customFormat="1" ht="12.75" customHeight="1" x14ac:dyDescent="0.2">
      <c r="C147" s="11"/>
      <c r="D147" s="11"/>
    </row>
    <row r="148" spans="3:4" s="10" customFormat="1" ht="12.75" customHeight="1" x14ac:dyDescent="0.2">
      <c r="C148" s="11"/>
      <c r="D148" s="11"/>
    </row>
    <row r="149" spans="3:4" s="10" customFormat="1" ht="12.75" customHeight="1" x14ac:dyDescent="0.2">
      <c r="C149" s="11"/>
      <c r="D149" s="11"/>
    </row>
    <row r="150" spans="3:4" s="10" customFormat="1" ht="12.75" customHeight="1" x14ac:dyDescent="0.2">
      <c r="C150" s="11"/>
      <c r="D150" s="11"/>
    </row>
    <row r="151" spans="3:4" s="10" customFormat="1" ht="12.75" customHeight="1" x14ac:dyDescent="0.2">
      <c r="C151" s="11"/>
      <c r="D151" s="11"/>
    </row>
    <row r="152" spans="3:4" s="10" customFormat="1" ht="12.75" customHeight="1" x14ac:dyDescent="0.2">
      <c r="C152" s="11"/>
      <c r="D152" s="11"/>
    </row>
    <row r="153" spans="3:4" s="10" customFormat="1" ht="12.75" customHeight="1" x14ac:dyDescent="0.2">
      <c r="C153" s="11"/>
      <c r="D153" s="11"/>
    </row>
    <row r="154" spans="3:4" s="10" customFormat="1" ht="12.75" customHeight="1" x14ac:dyDescent="0.2">
      <c r="C154" s="11"/>
      <c r="D154" s="11"/>
    </row>
    <row r="155" spans="3:4" s="10" customFormat="1" ht="12.75" customHeight="1" x14ac:dyDescent="0.2">
      <c r="C155" s="11"/>
      <c r="D155" s="11"/>
    </row>
    <row r="156" spans="3:4" s="10" customFormat="1" ht="12.75" customHeight="1" x14ac:dyDescent="0.2">
      <c r="C156" s="11"/>
      <c r="D156" s="11"/>
    </row>
    <row r="157" spans="3:4" s="10" customFormat="1" ht="12.75" customHeight="1" x14ac:dyDescent="0.2">
      <c r="C157" s="11"/>
      <c r="D157" s="11"/>
    </row>
    <row r="158" spans="3:4" s="10" customFormat="1" ht="12.75" customHeight="1" x14ac:dyDescent="0.2">
      <c r="C158" s="11"/>
      <c r="D158" s="11"/>
    </row>
    <row r="159" spans="3:4" s="10" customFormat="1" ht="12.75" customHeight="1" x14ac:dyDescent="0.2">
      <c r="C159" s="11"/>
      <c r="D159" s="11"/>
    </row>
    <row r="160" spans="3:4" s="10" customFormat="1" ht="12.75" customHeight="1" x14ac:dyDescent="0.2">
      <c r="C160" s="11"/>
      <c r="D160" s="11"/>
    </row>
    <row r="161" spans="3:4" s="10" customFormat="1" ht="12.75" customHeight="1" x14ac:dyDescent="0.2">
      <c r="C161" s="11"/>
      <c r="D161" s="11"/>
    </row>
    <row r="162" spans="3:4" s="10" customFormat="1" ht="12.75" customHeight="1" x14ac:dyDescent="0.2">
      <c r="C162" s="11"/>
      <c r="D162" s="11"/>
    </row>
    <row r="163" spans="3:4" s="10" customFormat="1" ht="12.75" customHeight="1" x14ac:dyDescent="0.2">
      <c r="C163" s="11"/>
      <c r="D163" s="11"/>
    </row>
    <row r="164" spans="3:4" s="10" customFormat="1" ht="12.75" customHeight="1" x14ac:dyDescent="0.2">
      <c r="C164" s="11"/>
      <c r="D164" s="11"/>
    </row>
    <row r="165" spans="3:4" s="10" customFormat="1" ht="12.75" customHeight="1" x14ac:dyDescent="0.2">
      <c r="C165" s="11"/>
      <c r="D165" s="11"/>
    </row>
    <row r="166" spans="3:4" s="10" customFormat="1" ht="12.75" customHeight="1" x14ac:dyDescent="0.2">
      <c r="C166" s="11"/>
      <c r="D166" s="11"/>
    </row>
    <row r="167" spans="3:4" s="10" customFormat="1" ht="12.75" customHeight="1" x14ac:dyDescent="0.2">
      <c r="C167" s="11"/>
      <c r="D167" s="11"/>
    </row>
    <row r="168" spans="3:4" s="10" customFormat="1" ht="12.75" customHeight="1" x14ac:dyDescent="0.2">
      <c r="C168" s="11"/>
      <c r="D168" s="11"/>
    </row>
    <row r="169" spans="3:4" s="10" customFormat="1" ht="12.75" customHeight="1" x14ac:dyDescent="0.2">
      <c r="C169" s="11"/>
      <c r="D169" s="11"/>
    </row>
    <row r="170" spans="3:4" s="10" customFormat="1" ht="12.75" customHeight="1" x14ac:dyDescent="0.2">
      <c r="C170" s="11"/>
      <c r="D170" s="11"/>
    </row>
    <row r="171" spans="3:4" s="10" customFormat="1" ht="12.75" customHeight="1" x14ac:dyDescent="0.2">
      <c r="C171" s="11"/>
      <c r="D171" s="11"/>
    </row>
    <row r="172" spans="3:4" s="10" customFormat="1" ht="12.75" customHeight="1" x14ac:dyDescent="0.2">
      <c r="C172" s="11"/>
      <c r="D172" s="11"/>
    </row>
    <row r="173" spans="3:4" s="10" customFormat="1" ht="12.75" customHeight="1" x14ac:dyDescent="0.2">
      <c r="C173" s="11"/>
      <c r="D173" s="11"/>
    </row>
    <row r="174" spans="3:4" s="10" customFormat="1" ht="12.75" customHeight="1" x14ac:dyDescent="0.2">
      <c r="C174" s="11"/>
      <c r="D174" s="11"/>
    </row>
    <row r="175" spans="3:4" s="10" customFormat="1" ht="12.75" customHeight="1" x14ac:dyDescent="0.2">
      <c r="C175" s="11"/>
      <c r="D175" s="11"/>
    </row>
    <row r="176" spans="3:4" s="10" customFormat="1" ht="12.75" customHeight="1" x14ac:dyDescent="0.2">
      <c r="C176" s="11"/>
      <c r="D176" s="11"/>
    </row>
    <row r="177" spans="3:4" s="10" customFormat="1" ht="12.75" customHeight="1" x14ac:dyDescent="0.2">
      <c r="C177" s="11"/>
      <c r="D177" s="11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9"/>
  <sheetViews>
    <sheetView workbookViewId="0">
      <selection activeCell="A30" sqref="A30:D40"/>
    </sheetView>
  </sheetViews>
  <sheetFormatPr defaultRowHeight="12.75" x14ac:dyDescent="0.2"/>
  <cols>
    <col min="1" max="1" width="19.7109375" style="9" customWidth="1"/>
    <col min="2" max="2" width="4.42578125" style="15" customWidth="1"/>
    <col min="3" max="3" width="12.7109375" style="9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9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9" t="s">
        <v>63</v>
      </c>
      <c r="I1" s="40" t="s">
        <v>64</v>
      </c>
      <c r="J1" s="41" t="s">
        <v>65</v>
      </c>
    </row>
    <row r="2" spans="1:16" x14ac:dyDescent="0.2">
      <c r="I2" s="42" t="s">
        <v>66</v>
      </c>
      <c r="J2" s="43" t="s">
        <v>67</v>
      </c>
    </row>
    <row r="3" spans="1:16" x14ac:dyDescent="0.2">
      <c r="A3" s="44" t="s">
        <v>68</v>
      </c>
      <c r="I3" s="42" t="s">
        <v>69</v>
      </c>
      <c r="J3" s="43" t="s">
        <v>70</v>
      </c>
    </row>
    <row r="4" spans="1:16" x14ac:dyDescent="0.2">
      <c r="I4" s="42" t="s">
        <v>71</v>
      </c>
      <c r="J4" s="43" t="s">
        <v>70</v>
      </c>
    </row>
    <row r="5" spans="1:16" ht="13.5" thickBot="1" x14ac:dyDescent="0.25">
      <c r="I5" s="45" t="s">
        <v>72</v>
      </c>
      <c r="J5" s="46" t="s">
        <v>73</v>
      </c>
    </row>
    <row r="10" spans="1:16" ht="13.5" thickBot="1" x14ac:dyDescent="0.25"/>
    <row r="11" spans="1:16" ht="12.75" customHeight="1" thickBot="1" x14ac:dyDescent="0.25">
      <c r="A11" s="9" t="str">
        <f t="shared" ref="A11:A40" si="0">P11</f>
        <v> BBS 13 </v>
      </c>
      <c r="B11" s="18" t="str">
        <f t="shared" ref="B11:B40" si="1">IF(H11=INT(H11),"I","II")</f>
        <v>II</v>
      </c>
      <c r="C11" s="9">
        <f t="shared" ref="C11:C40" si="2">1*G11</f>
        <v>42071.470999999998</v>
      </c>
      <c r="D11" s="15" t="str">
        <f t="shared" ref="D11:D40" si="3">VLOOKUP(F11,I$1:J$5,2,FALSE)</f>
        <v>vis</v>
      </c>
      <c r="E11" s="47">
        <f>VLOOKUP(C11,Active!C$21:E$973,3,FALSE)</f>
        <v>5804.0007076041102</v>
      </c>
      <c r="F11" s="18" t="s">
        <v>72</v>
      </c>
      <c r="G11" s="15" t="str">
        <f t="shared" ref="G11:G40" si="4">MID(I11,3,LEN(I11)-3)</f>
        <v>42071.471</v>
      </c>
      <c r="H11" s="9">
        <f t="shared" ref="H11:H40" si="5">1*K11</f>
        <v>5804.5</v>
      </c>
      <c r="I11" s="48" t="s">
        <v>95</v>
      </c>
      <c r="J11" s="49" t="s">
        <v>96</v>
      </c>
      <c r="K11" s="48">
        <v>5804.5</v>
      </c>
      <c r="L11" s="48" t="s">
        <v>97</v>
      </c>
      <c r="M11" s="49" t="s">
        <v>77</v>
      </c>
      <c r="N11" s="49"/>
      <c r="O11" s="50" t="s">
        <v>98</v>
      </c>
      <c r="P11" s="50" t="s">
        <v>99</v>
      </c>
    </row>
    <row r="12" spans="1:16" ht="12.75" customHeight="1" thickBot="1" x14ac:dyDescent="0.25">
      <c r="A12" s="9" t="str">
        <f t="shared" si="0"/>
        <v> BBS 21 </v>
      </c>
      <c r="B12" s="18" t="str">
        <f t="shared" si="1"/>
        <v>II</v>
      </c>
      <c r="C12" s="9">
        <f t="shared" si="2"/>
        <v>42454.351999999999</v>
      </c>
      <c r="D12" s="15" t="str">
        <f t="shared" si="3"/>
        <v>vis</v>
      </c>
      <c r="E12" s="47">
        <f>VLOOKUP(C12,Active!C$21:E$973,3,FALSE)</f>
        <v>5945.9966036486112</v>
      </c>
      <c r="F12" s="18" t="s">
        <v>72</v>
      </c>
      <c r="G12" s="15" t="str">
        <f t="shared" si="4"/>
        <v>42454.352</v>
      </c>
      <c r="H12" s="9">
        <f t="shared" si="5"/>
        <v>5946.5</v>
      </c>
      <c r="I12" s="48" t="s">
        <v>100</v>
      </c>
      <c r="J12" s="49" t="s">
        <v>101</v>
      </c>
      <c r="K12" s="48">
        <v>5946.5</v>
      </c>
      <c r="L12" s="48" t="s">
        <v>102</v>
      </c>
      <c r="M12" s="49" t="s">
        <v>77</v>
      </c>
      <c r="N12" s="49"/>
      <c r="O12" s="50" t="s">
        <v>98</v>
      </c>
      <c r="P12" s="50" t="s">
        <v>103</v>
      </c>
    </row>
    <row r="13" spans="1:16" ht="12.75" customHeight="1" thickBot="1" x14ac:dyDescent="0.25">
      <c r="A13" s="9" t="str">
        <f t="shared" si="0"/>
        <v> BBS 36 </v>
      </c>
      <c r="B13" s="18" t="str">
        <f t="shared" si="1"/>
        <v>II</v>
      </c>
      <c r="C13" s="9">
        <f t="shared" si="2"/>
        <v>43481.701999999997</v>
      </c>
      <c r="D13" s="15" t="str">
        <f t="shared" si="3"/>
        <v>vis</v>
      </c>
      <c r="E13" s="47">
        <f>VLOOKUP(C13,Active!C$21:E$973,3,FALSE)</f>
        <v>6327.0013644001692</v>
      </c>
      <c r="F13" s="18" t="s">
        <v>72</v>
      </c>
      <c r="G13" s="15" t="str">
        <f t="shared" si="4"/>
        <v>43481.702</v>
      </c>
      <c r="H13" s="9">
        <f t="shared" si="5"/>
        <v>6327.5</v>
      </c>
      <c r="I13" s="48" t="s">
        <v>104</v>
      </c>
      <c r="J13" s="49" t="s">
        <v>105</v>
      </c>
      <c r="K13" s="48">
        <v>6327.5</v>
      </c>
      <c r="L13" s="48" t="s">
        <v>106</v>
      </c>
      <c r="M13" s="49" t="s">
        <v>77</v>
      </c>
      <c r="N13" s="49"/>
      <c r="O13" s="50" t="s">
        <v>98</v>
      </c>
      <c r="P13" s="50" t="s">
        <v>107</v>
      </c>
    </row>
    <row r="14" spans="1:16" ht="12.75" customHeight="1" thickBot="1" x14ac:dyDescent="0.25">
      <c r="A14" s="9" t="str">
        <f t="shared" si="0"/>
        <v> BBS 40 </v>
      </c>
      <c r="B14" s="18" t="str">
        <f t="shared" si="1"/>
        <v>II</v>
      </c>
      <c r="C14" s="9">
        <f t="shared" si="2"/>
        <v>43837.642</v>
      </c>
      <c r="D14" s="15" t="str">
        <f t="shared" si="3"/>
        <v>vis</v>
      </c>
      <c r="E14" s="47">
        <f>VLOOKUP(C14,Active!C$21:E$973,3,FALSE)</f>
        <v>6459.0058755618093</v>
      </c>
      <c r="F14" s="18" t="s">
        <v>72</v>
      </c>
      <c r="G14" s="15" t="str">
        <f t="shared" si="4"/>
        <v>43837.642</v>
      </c>
      <c r="H14" s="9">
        <f t="shared" si="5"/>
        <v>6459.5</v>
      </c>
      <c r="I14" s="48" t="s">
        <v>108</v>
      </c>
      <c r="J14" s="49" t="s">
        <v>109</v>
      </c>
      <c r="K14" s="48">
        <v>6459.5</v>
      </c>
      <c r="L14" s="48" t="s">
        <v>110</v>
      </c>
      <c r="M14" s="49" t="s">
        <v>77</v>
      </c>
      <c r="N14" s="49"/>
      <c r="O14" s="50" t="s">
        <v>98</v>
      </c>
      <c r="P14" s="50" t="s">
        <v>111</v>
      </c>
    </row>
    <row r="15" spans="1:16" ht="12.75" customHeight="1" thickBot="1" x14ac:dyDescent="0.25">
      <c r="A15" s="9" t="str">
        <f t="shared" si="0"/>
        <v> BBS 53 </v>
      </c>
      <c r="B15" s="18" t="str">
        <f t="shared" si="1"/>
        <v>II</v>
      </c>
      <c r="C15" s="9">
        <f t="shared" si="2"/>
        <v>44638.482000000004</v>
      </c>
      <c r="D15" s="15" t="str">
        <f t="shared" si="3"/>
        <v>vis</v>
      </c>
      <c r="E15" s="47">
        <f>VLOOKUP(C15,Active!C$21:E$973,3,FALSE)</f>
        <v>6756.0067541331628</v>
      </c>
      <c r="F15" s="18" t="s">
        <v>72</v>
      </c>
      <c r="G15" s="15" t="str">
        <f t="shared" si="4"/>
        <v>44638.482</v>
      </c>
      <c r="H15" s="9">
        <f t="shared" si="5"/>
        <v>6756.5</v>
      </c>
      <c r="I15" s="48" t="s">
        <v>112</v>
      </c>
      <c r="J15" s="49" t="s">
        <v>113</v>
      </c>
      <c r="K15" s="48">
        <v>6756.5</v>
      </c>
      <c r="L15" s="48" t="s">
        <v>114</v>
      </c>
      <c r="M15" s="49" t="s">
        <v>77</v>
      </c>
      <c r="N15" s="49"/>
      <c r="O15" s="50" t="s">
        <v>98</v>
      </c>
      <c r="P15" s="50" t="s">
        <v>115</v>
      </c>
    </row>
    <row r="16" spans="1:16" ht="12.75" customHeight="1" thickBot="1" x14ac:dyDescent="0.25">
      <c r="A16" s="9" t="str">
        <f t="shared" si="0"/>
        <v> BBS 59 </v>
      </c>
      <c r="B16" s="18" t="str">
        <f t="shared" si="1"/>
        <v>II</v>
      </c>
      <c r="C16" s="9">
        <f t="shared" si="2"/>
        <v>45048.315999999999</v>
      </c>
      <c r="D16" s="15" t="str">
        <f t="shared" si="3"/>
        <v>vis</v>
      </c>
      <c r="E16" s="47">
        <f>VLOOKUP(C16,Active!C$21:E$973,3,FALSE)</f>
        <v>6907.9984854008444</v>
      </c>
      <c r="F16" s="18" t="s">
        <v>72</v>
      </c>
      <c r="G16" s="15" t="str">
        <f t="shared" si="4"/>
        <v>45048.316</v>
      </c>
      <c r="H16" s="9">
        <f t="shared" si="5"/>
        <v>6908.5</v>
      </c>
      <c r="I16" s="48" t="s">
        <v>116</v>
      </c>
      <c r="J16" s="49" t="s">
        <v>117</v>
      </c>
      <c r="K16" s="48">
        <v>6908.5</v>
      </c>
      <c r="L16" s="48" t="s">
        <v>118</v>
      </c>
      <c r="M16" s="49" t="s">
        <v>77</v>
      </c>
      <c r="N16" s="49"/>
      <c r="O16" s="50" t="s">
        <v>98</v>
      </c>
      <c r="P16" s="50" t="s">
        <v>119</v>
      </c>
    </row>
    <row r="17" spans="1:16" ht="12.75" customHeight="1" thickBot="1" x14ac:dyDescent="0.25">
      <c r="A17" s="9" t="str">
        <f t="shared" si="0"/>
        <v> BBS 59 </v>
      </c>
      <c r="B17" s="18" t="str">
        <f t="shared" si="1"/>
        <v>II</v>
      </c>
      <c r="C17" s="9">
        <f t="shared" si="2"/>
        <v>45056.427000000003</v>
      </c>
      <c r="D17" s="15" t="str">
        <f t="shared" si="3"/>
        <v>vis</v>
      </c>
      <c r="E17" s="47">
        <f>VLOOKUP(C17,Active!C$21:E$973,3,FALSE)</f>
        <v>6911.0065445963055</v>
      </c>
      <c r="F17" s="18" t="s">
        <v>72</v>
      </c>
      <c r="G17" s="15" t="str">
        <f t="shared" si="4"/>
        <v>45056.427</v>
      </c>
      <c r="H17" s="9">
        <f t="shared" si="5"/>
        <v>6911.5</v>
      </c>
      <c r="I17" s="48" t="s">
        <v>120</v>
      </c>
      <c r="J17" s="49" t="s">
        <v>121</v>
      </c>
      <c r="K17" s="48">
        <v>6911.5</v>
      </c>
      <c r="L17" s="48" t="s">
        <v>122</v>
      </c>
      <c r="M17" s="49" t="s">
        <v>77</v>
      </c>
      <c r="N17" s="49"/>
      <c r="O17" s="50" t="s">
        <v>98</v>
      </c>
      <c r="P17" s="50" t="s">
        <v>119</v>
      </c>
    </row>
    <row r="18" spans="1:16" ht="12.75" customHeight="1" thickBot="1" x14ac:dyDescent="0.25">
      <c r="A18" s="9" t="str">
        <f t="shared" si="0"/>
        <v> BBS 64 </v>
      </c>
      <c r="B18" s="18" t="str">
        <f t="shared" si="1"/>
        <v>II</v>
      </c>
      <c r="C18" s="9">
        <f t="shared" si="2"/>
        <v>45285.616999999998</v>
      </c>
      <c r="D18" s="15" t="str">
        <f t="shared" si="3"/>
        <v>vis</v>
      </c>
      <c r="E18" s="47">
        <f>VLOOKUP(C18,Active!C$21:E$973,3,FALSE)</f>
        <v>6996.0043361149192</v>
      </c>
      <c r="F18" s="18" t="s">
        <v>72</v>
      </c>
      <c r="G18" s="15" t="str">
        <f t="shared" si="4"/>
        <v>45285.617</v>
      </c>
      <c r="H18" s="9">
        <f t="shared" si="5"/>
        <v>6996.5</v>
      </c>
      <c r="I18" s="48" t="s">
        <v>123</v>
      </c>
      <c r="J18" s="49" t="s">
        <v>124</v>
      </c>
      <c r="K18" s="48">
        <v>6996.5</v>
      </c>
      <c r="L18" s="48" t="s">
        <v>125</v>
      </c>
      <c r="M18" s="49" t="s">
        <v>77</v>
      </c>
      <c r="N18" s="49"/>
      <c r="O18" s="50" t="s">
        <v>98</v>
      </c>
      <c r="P18" s="50" t="s">
        <v>126</v>
      </c>
    </row>
    <row r="19" spans="1:16" ht="12.75" customHeight="1" thickBot="1" x14ac:dyDescent="0.25">
      <c r="A19" s="9" t="str">
        <f t="shared" si="0"/>
        <v> BBS 82 </v>
      </c>
      <c r="B19" s="18" t="str">
        <f t="shared" si="1"/>
        <v>II</v>
      </c>
      <c r="C19" s="9">
        <f t="shared" si="2"/>
        <v>46760.574999999997</v>
      </c>
      <c r="D19" s="15" t="str">
        <f t="shared" si="3"/>
        <v>vis</v>
      </c>
      <c r="E19" s="47">
        <f>VLOOKUP(C19,Active!C$21:E$973,3,FALSE)</f>
        <v>7543.0097577420156</v>
      </c>
      <c r="F19" s="18" t="s">
        <v>72</v>
      </c>
      <c r="G19" s="15" t="str">
        <f t="shared" si="4"/>
        <v>46760.575</v>
      </c>
      <c r="H19" s="9">
        <f t="shared" si="5"/>
        <v>7543.5</v>
      </c>
      <c r="I19" s="48" t="s">
        <v>134</v>
      </c>
      <c r="J19" s="49" t="s">
        <v>135</v>
      </c>
      <c r="K19" s="48">
        <v>7543.5</v>
      </c>
      <c r="L19" s="48" t="s">
        <v>136</v>
      </c>
      <c r="M19" s="49" t="s">
        <v>77</v>
      </c>
      <c r="N19" s="49"/>
      <c r="O19" s="50" t="s">
        <v>98</v>
      </c>
      <c r="P19" s="50" t="s">
        <v>137</v>
      </c>
    </row>
    <row r="20" spans="1:16" ht="12.75" customHeight="1" thickBot="1" x14ac:dyDescent="0.25">
      <c r="A20" s="9" t="str">
        <f t="shared" si="0"/>
        <v> BBS 86 </v>
      </c>
      <c r="B20" s="18" t="str">
        <f t="shared" si="1"/>
        <v>II</v>
      </c>
      <c r="C20" s="9">
        <f t="shared" si="2"/>
        <v>47151.567000000003</v>
      </c>
      <c r="D20" s="15" t="str">
        <f t="shared" si="3"/>
        <v>vis</v>
      </c>
      <c r="E20" s="47">
        <f>VLOOKUP(C20,Active!C$21:E$973,3,FALSE)</f>
        <v>7688.0137129819777</v>
      </c>
      <c r="F20" s="18" t="s">
        <v>72</v>
      </c>
      <c r="G20" s="15" t="str">
        <f t="shared" si="4"/>
        <v>47151.567</v>
      </c>
      <c r="H20" s="9">
        <f t="shared" si="5"/>
        <v>7688.5</v>
      </c>
      <c r="I20" s="48" t="s">
        <v>138</v>
      </c>
      <c r="J20" s="49" t="s">
        <v>139</v>
      </c>
      <c r="K20" s="48">
        <v>7688.5</v>
      </c>
      <c r="L20" s="48" t="s">
        <v>140</v>
      </c>
      <c r="M20" s="49" t="s">
        <v>77</v>
      </c>
      <c r="N20" s="49"/>
      <c r="O20" s="50" t="s">
        <v>98</v>
      </c>
      <c r="P20" s="50" t="s">
        <v>141</v>
      </c>
    </row>
    <row r="21" spans="1:16" ht="12.75" customHeight="1" thickBot="1" x14ac:dyDescent="0.25">
      <c r="A21" s="9" t="str">
        <f t="shared" si="0"/>
        <v> BBS 87 </v>
      </c>
      <c r="B21" s="18" t="str">
        <f t="shared" si="1"/>
        <v>II</v>
      </c>
      <c r="C21" s="9">
        <f t="shared" si="2"/>
        <v>47205.482000000004</v>
      </c>
      <c r="D21" s="15" t="str">
        <f t="shared" si="3"/>
        <v>vis</v>
      </c>
      <c r="E21" s="47">
        <f>VLOOKUP(C21,Active!C$21:E$973,3,FALSE)</f>
        <v>7708.0087211835844</v>
      </c>
      <c r="F21" s="18" t="s">
        <v>72</v>
      </c>
      <c r="G21" s="15" t="str">
        <f t="shared" si="4"/>
        <v>47205.482</v>
      </c>
      <c r="H21" s="9">
        <f t="shared" si="5"/>
        <v>7708.5</v>
      </c>
      <c r="I21" s="48" t="s">
        <v>142</v>
      </c>
      <c r="J21" s="49" t="s">
        <v>143</v>
      </c>
      <c r="K21" s="48">
        <v>7708.5</v>
      </c>
      <c r="L21" s="48" t="s">
        <v>144</v>
      </c>
      <c r="M21" s="49" t="s">
        <v>77</v>
      </c>
      <c r="N21" s="49"/>
      <c r="O21" s="50" t="s">
        <v>98</v>
      </c>
      <c r="P21" s="50" t="s">
        <v>145</v>
      </c>
    </row>
    <row r="22" spans="1:16" ht="12.75" customHeight="1" thickBot="1" x14ac:dyDescent="0.25">
      <c r="A22" s="9" t="str">
        <f t="shared" si="0"/>
        <v> BBS 91 </v>
      </c>
      <c r="B22" s="18" t="str">
        <f t="shared" si="1"/>
        <v>II</v>
      </c>
      <c r="C22" s="9">
        <f t="shared" si="2"/>
        <v>47542.557000000001</v>
      </c>
      <c r="D22" s="15" t="str">
        <f t="shared" si="3"/>
        <v>vis</v>
      </c>
      <c r="E22" s="47">
        <f>VLOOKUP(C22,Active!C$21:E$973,3,FALSE)</f>
        <v>7833.0169264985507</v>
      </c>
      <c r="F22" s="18" t="s">
        <v>72</v>
      </c>
      <c r="G22" s="15" t="str">
        <f t="shared" si="4"/>
        <v>47542.557</v>
      </c>
      <c r="H22" s="9">
        <f t="shared" si="5"/>
        <v>7833.5</v>
      </c>
      <c r="I22" s="48" t="s">
        <v>146</v>
      </c>
      <c r="J22" s="49" t="s">
        <v>147</v>
      </c>
      <c r="K22" s="48">
        <v>7833.5</v>
      </c>
      <c r="L22" s="48" t="s">
        <v>148</v>
      </c>
      <c r="M22" s="49" t="s">
        <v>77</v>
      </c>
      <c r="N22" s="49"/>
      <c r="O22" s="50" t="s">
        <v>98</v>
      </c>
      <c r="P22" s="50" t="s">
        <v>149</v>
      </c>
    </row>
    <row r="23" spans="1:16" ht="12.75" customHeight="1" thickBot="1" x14ac:dyDescent="0.25">
      <c r="A23" s="9" t="str">
        <f t="shared" si="0"/>
        <v> BBS 93 </v>
      </c>
      <c r="B23" s="18" t="str">
        <f t="shared" si="1"/>
        <v>II</v>
      </c>
      <c r="C23" s="9">
        <f t="shared" si="2"/>
        <v>47825.684000000001</v>
      </c>
      <c r="D23" s="15" t="str">
        <f t="shared" si="3"/>
        <v>vis</v>
      </c>
      <c r="E23" s="47">
        <f>VLOOKUP(C23,Active!C$21:E$973,3,FALSE)</f>
        <v>7938.0178851760284</v>
      </c>
      <c r="F23" s="18" t="s">
        <v>72</v>
      </c>
      <c r="G23" s="15" t="str">
        <f t="shared" si="4"/>
        <v>47825.684</v>
      </c>
      <c r="H23" s="9">
        <f t="shared" si="5"/>
        <v>7938.5</v>
      </c>
      <c r="I23" s="48" t="s">
        <v>150</v>
      </c>
      <c r="J23" s="49" t="s">
        <v>151</v>
      </c>
      <c r="K23" s="48">
        <v>7938.5</v>
      </c>
      <c r="L23" s="48" t="s">
        <v>152</v>
      </c>
      <c r="M23" s="49" t="s">
        <v>77</v>
      </c>
      <c r="N23" s="49"/>
      <c r="O23" s="50" t="s">
        <v>98</v>
      </c>
      <c r="P23" s="50" t="s">
        <v>153</v>
      </c>
    </row>
    <row r="24" spans="1:16" ht="12.75" customHeight="1" thickBot="1" x14ac:dyDescent="0.25">
      <c r="A24" s="9" t="str">
        <f t="shared" si="0"/>
        <v> BBS 102 </v>
      </c>
      <c r="B24" s="18" t="str">
        <f t="shared" si="1"/>
        <v>II</v>
      </c>
      <c r="C24" s="9">
        <f t="shared" si="2"/>
        <v>48971.692000000003</v>
      </c>
      <c r="D24" s="15" t="str">
        <f t="shared" si="3"/>
        <v>vis</v>
      </c>
      <c r="E24" s="47">
        <f>VLOOKUP(C24,Active!C$21:E$973,3,FALSE)</f>
        <v>8363.0283527473257</v>
      </c>
      <c r="F24" s="18" t="s">
        <v>72</v>
      </c>
      <c r="G24" s="15" t="str">
        <f t="shared" si="4"/>
        <v>48971.692</v>
      </c>
      <c r="H24" s="9">
        <f t="shared" si="5"/>
        <v>8363.5</v>
      </c>
      <c r="I24" s="48" t="s">
        <v>154</v>
      </c>
      <c r="J24" s="49" t="s">
        <v>155</v>
      </c>
      <c r="K24" s="48">
        <v>8363.5</v>
      </c>
      <c r="L24" s="48" t="s">
        <v>156</v>
      </c>
      <c r="M24" s="49" t="s">
        <v>77</v>
      </c>
      <c r="N24" s="49"/>
      <c r="O24" s="50" t="s">
        <v>98</v>
      </c>
      <c r="P24" s="50" t="s">
        <v>157</v>
      </c>
    </row>
    <row r="25" spans="1:16" ht="12.75" customHeight="1" thickBot="1" x14ac:dyDescent="0.25">
      <c r="A25" s="9" t="str">
        <f t="shared" si="0"/>
        <v>IBVS 5595 </v>
      </c>
      <c r="B25" s="18" t="str">
        <f t="shared" si="1"/>
        <v>II</v>
      </c>
      <c r="C25" s="9">
        <f t="shared" si="2"/>
        <v>51937.861100000002</v>
      </c>
      <c r="D25" s="15" t="str">
        <f t="shared" si="3"/>
        <v>vis</v>
      </c>
      <c r="E25" s="47">
        <f>VLOOKUP(C25,Active!C$21:E$973,3,FALSE)</f>
        <v>9463.0668481911052</v>
      </c>
      <c r="F25" s="18" t="s">
        <v>72</v>
      </c>
      <c r="G25" s="15" t="str">
        <f t="shared" si="4"/>
        <v>51937.8611</v>
      </c>
      <c r="H25" s="9">
        <f t="shared" si="5"/>
        <v>9463.5</v>
      </c>
      <c r="I25" s="48" t="s">
        <v>158</v>
      </c>
      <c r="J25" s="49" t="s">
        <v>159</v>
      </c>
      <c r="K25" s="48">
        <v>9463.5</v>
      </c>
      <c r="L25" s="48" t="s">
        <v>160</v>
      </c>
      <c r="M25" s="49" t="s">
        <v>130</v>
      </c>
      <c r="N25" s="49" t="s">
        <v>131</v>
      </c>
      <c r="O25" s="50" t="s">
        <v>161</v>
      </c>
      <c r="P25" s="51" t="s">
        <v>162</v>
      </c>
    </row>
    <row r="26" spans="1:16" ht="12.75" customHeight="1" thickBot="1" x14ac:dyDescent="0.25">
      <c r="A26" s="9" t="str">
        <f t="shared" si="0"/>
        <v> BBS 130 </v>
      </c>
      <c r="B26" s="18" t="str">
        <f t="shared" si="1"/>
        <v>II</v>
      </c>
      <c r="C26" s="9">
        <f t="shared" si="2"/>
        <v>52997.584000000003</v>
      </c>
      <c r="D26" s="15" t="str">
        <f t="shared" si="3"/>
        <v>vis</v>
      </c>
      <c r="E26" s="47">
        <f>VLOOKUP(C26,Active!C$21:E$973,3,FALSE)</f>
        <v>9856.0774774581005</v>
      </c>
      <c r="F26" s="18" t="s">
        <v>72</v>
      </c>
      <c r="G26" s="15" t="str">
        <f t="shared" si="4"/>
        <v>52997.584</v>
      </c>
      <c r="H26" s="9">
        <f t="shared" si="5"/>
        <v>9856.5</v>
      </c>
      <c r="I26" s="48" t="s">
        <v>172</v>
      </c>
      <c r="J26" s="49" t="s">
        <v>173</v>
      </c>
      <c r="K26" s="48">
        <v>9856.5</v>
      </c>
      <c r="L26" s="48" t="s">
        <v>174</v>
      </c>
      <c r="M26" s="49" t="s">
        <v>77</v>
      </c>
      <c r="N26" s="49"/>
      <c r="O26" s="50" t="s">
        <v>98</v>
      </c>
      <c r="P26" s="50" t="s">
        <v>175</v>
      </c>
    </row>
    <row r="27" spans="1:16" ht="12.75" customHeight="1" thickBot="1" x14ac:dyDescent="0.25">
      <c r="A27" s="9" t="str">
        <f t="shared" si="0"/>
        <v>IBVS 5894 </v>
      </c>
      <c r="B27" s="18" t="str">
        <f t="shared" si="1"/>
        <v>II</v>
      </c>
      <c r="C27" s="9">
        <f t="shared" si="2"/>
        <v>54833.869500000001</v>
      </c>
      <c r="D27" s="15" t="str">
        <f t="shared" si="3"/>
        <v>vis</v>
      </c>
      <c r="E27" s="47">
        <f>VLOOKUP(C27,Active!C$21:E$973,3,FALSE)</f>
        <v>10537.085427620223</v>
      </c>
      <c r="F27" s="18" t="s">
        <v>72</v>
      </c>
      <c r="G27" s="15" t="str">
        <f t="shared" si="4"/>
        <v>54833.8695</v>
      </c>
      <c r="H27" s="9">
        <f t="shared" si="5"/>
        <v>10537.5</v>
      </c>
      <c r="I27" s="48" t="s">
        <v>182</v>
      </c>
      <c r="J27" s="49" t="s">
        <v>183</v>
      </c>
      <c r="K27" s="48">
        <v>10537.5</v>
      </c>
      <c r="L27" s="48" t="s">
        <v>184</v>
      </c>
      <c r="M27" s="49" t="s">
        <v>179</v>
      </c>
      <c r="N27" s="49" t="s">
        <v>72</v>
      </c>
      <c r="O27" s="50" t="s">
        <v>185</v>
      </c>
      <c r="P27" s="51" t="s">
        <v>186</v>
      </c>
    </row>
    <row r="28" spans="1:16" ht="12.75" customHeight="1" thickBot="1" x14ac:dyDescent="0.25">
      <c r="A28" s="9" t="str">
        <f t="shared" si="0"/>
        <v>IBVS 5992 </v>
      </c>
      <c r="B28" s="18" t="str">
        <f t="shared" si="1"/>
        <v>II</v>
      </c>
      <c r="C28" s="9">
        <f t="shared" si="2"/>
        <v>55634.724099999999</v>
      </c>
      <c r="D28" s="15" t="str">
        <f t="shared" si="3"/>
        <v>vis</v>
      </c>
      <c r="E28" s="47">
        <f>VLOOKUP(C28,Active!C$21:E$973,3,FALSE)</f>
        <v>10834.091720772298</v>
      </c>
      <c r="F28" s="18" t="s">
        <v>72</v>
      </c>
      <c r="G28" s="15" t="str">
        <f t="shared" si="4"/>
        <v>55634.7241</v>
      </c>
      <c r="H28" s="9">
        <f t="shared" si="5"/>
        <v>10834.5</v>
      </c>
      <c r="I28" s="48" t="s">
        <v>187</v>
      </c>
      <c r="J28" s="49" t="s">
        <v>188</v>
      </c>
      <c r="K28" s="48">
        <v>10834.5</v>
      </c>
      <c r="L28" s="48" t="s">
        <v>189</v>
      </c>
      <c r="M28" s="49" t="s">
        <v>179</v>
      </c>
      <c r="N28" s="49" t="s">
        <v>72</v>
      </c>
      <c r="O28" s="50" t="s">
        <v>185</v>
      </c>
      <c r="P28" s="51" t="s">
        <v>190</v>
      </c>
    </row>
    <row r="29" spans="1:16" ht="12.75" customHeight="1" thickBot="1" x14ac:dyDescent="0.25">
      <c r="A29" s="9" t="str">
        <f t="shared" si="0"/>
        <v>IBVS 6029 </v>
      </c>
      <c r="B29" s="18" t="str">
        <f t="shared" si="1"/>
        <v>II</v>
      </c>
      <c r="C29" s="9">
        <f t="shared" si="2"/>
        <v>55990.659800000001</v>
      </c>
      <c r="D29" s="15" t="str">
        <f t="shared" si="3"/>
        <v>vis</v>
      </c>
      <c r="E29" s="47">
        <f>VLOOKUP(C29,Active!C$21:E$973,3,FALSE)</f>
        <v>10966.094637228656</v>
      </c>
      <c r="F29" s="18" t="s">
        <v>72</v>
      </c>
      <c r="G29" s="15" t="str">
        <f t="shared" si="4"/>
        <v>55990.6598</v>
      </c>
      <c r="H29" s="9">
        <f t="shared" si="5"/>
        <v>10966.5</v>
      </c>
      <c r="I29" s="48" t="s">
        <v>191</v>
      </c>
      <c r="J29" s="49" t="s">
        <v>192</v>
      </c>
      <c r="K29" s="48">
        <v>10966.5</v>
      </c>
      <c r="L29" s="48" t="s">
        <v>193</v>
      </c>
      <c r="M29" s="49" t="s">
        <v>179</v>
      </c>
      <c r="N29" s="49" t="s">
        <v>72</v>
      </c>
      <c r="O29" s="50" t="s">
        <v>185</v>
      </c>
      <c r="P29" s="51" t="s">
        <v>194</v>
      </c>
    </row>
    <row r="30" spans="1:16" ht="12.75" customHeight="1" thickBot="1" x14ac:dyDescent="0.25">
      <c r="A30" s="9" t="str">
        <f t="shared" si="0"/>
        <v> AAB 2.22 </v>
      </c>
      <c r="B30" s="18" t="str">
        <f t="shared" si="1"/>
        <v>I</v>
      </c>
      <c r="C30" s="9">
        <f t="shared" si="2"/>
        <v>26057.39</v>
      </c>
      <c r="D30" s="15" t="str">
        <f t="shared" si="3"/>
        <v>vis</v>
      </c>
      <c r="E30" s="47">
        <f>VLOOKUP(C30,Active!C$21:E$973,3,FALSE)</f>
        <v>-135.00849087847155</v>
      </c>
      <c r="F30" s="18" t="s">
        <v>72</v>
      </c>
      <c r="G30" s="15" t="str">
        <f t="shared" si="4"/>
        <v>26057.390</v>
      </c>
      <c r="H30" s="9">
        <f t="shared" si="5"/>
        <v>-135</v>
      </c>
      <c r="I30" s="48" t="s">
        <v>74</v>
      </c>
      <c r="J30" s="49" t="s">
        <v>75</v>
      </c>
      <c r="K30" s="48">
        <v>-135</v>
      </c>
      <c r="L30" s="48" t="s">
        <v>76</v>
      </c>
      <c r="M30" s="49" t="s">
        <v>77</v>
      </c>
      <c r="N30" s="49"/>
      <c r="O30" s="50" t="s">
        <v>78</v>
      </c>
      <c r="P30" s="50" t="s">
        <v>79</v>
      </c>
    </row>
    <row r="31" spans="1:16" ht="12.75" customHeight="1" thickBot="1" x14ac:dyDescent="0.25">
      <c r="A31" s="9" t="str">
        <f t="shared" si="0"/>
        <v> AAB 2.22 </v>
      </c>
      <c r="B31" s="18" t="str">
        <f t="shared" si="1"/>
        <v>I</v>
      </c>
      <c r="C31" s="9">
        <f t="shared" si="2"/>
        <v>26065.472000000002</v>
      </c>
      <c r="D31" s="15" t="str">
        <f t="shared" si="3"/>
        <v>vis</v>
      </c>
      <c r="E31" s="47">
        <f>VLOOKUP(C31,Active!C$21:E$973,3,FALSE)</f>
        <v>-132.01118667212035</v>
      </c>
      <c r="F31" s="18" t="s">
        <v>72</v>
      </c>
      <c r="G31" s="15" t="str">
        <f t="shared" si="4"/>
        <v>26065.472</v>
      </c>
      <c r="H31" s="9">
        <f t="shared" si="5"/>
        <v>-132</v>
      </c>
      <c r="I31" s="48" t="s">
        <v>80</v>
      </c>
      <c r="J31" s="49" t="s">
        <v>81</v>
      </c>
      <c r="K31" s="48">
        <v>-132</v>
      </c>
      <c r="L31" s="48" t="s">
        <v>82</v>
      </c>
      <c r="M31" s="49" t="s">
        <v>77</v>
      </c>
      <c r="N31" s="49"/>
      <c r="O31" s="50" t="s">
        <v>78</v>
      </c>
      <c r="P31" s="50" t="s">
        <v>79</v>
      </c>
    </row>
    <row r="32" spans="1:16" ht="12.75" customHeight="1" thickBot="1" x14ac:dyDescent="0.25">
      <c r="A32" s="9" t="str">
        <f t="shared" si="0"/>
        <v> AAB 2.22 </v>
      </c>
      <c r="B32" s="18" t="str">
        <f t="shared" si="1"/>
        <v>I</v>
      </c>
      <c r="C32" s="9">
        <f t="shared" si="2"/>
        <v>26068.188999999998</v>
      </c>
      <c r="D32" s="15" t="str">
        <f t="shared" si="3"/>
        <v>vis</v>
      </c>
      <c r="E32" s="47">
        <f>VLOOKUP(C32,Active!C$21:E$973,3,FALSE)</f>
        <v>-131.00355545105566</v>
      </c>
      <c r="F32" s="18" t="s">
        <v>72</v>
      </c>
      <c r="G32" s="15" t="str">
        <f t="shared" si="4"/>
        <v>26068.189</v>
      </c>
      <c r="H32" s="9">
        <f t="shared" si="5"/>
        <v>-131</v>
      </c>
      <c r="I32" s="48" t="s">
        <v>83</v>
      </c>
      <c r="J32" s="49" t="s">
        <v>84</v>
      </c>
      <c r="K32" s="48">
        <v>-131</v>
      </c>
      <c r="L32" s="48" t="s">
        <v>85</v>
      </c>
      <c r="M32" s="49" t="s">
        <v>77</v>
      </c>
      <c r="N32" s="49"/>
      <c r="O32" s="50" t="s">
        <v>78</v>
      </c>
      <c r="P32" s="50" t="s">
        <v>79</v>
      </c>
    </row>
    <row r="33" spans="1:16" ht="12.75" customHeight="1" thickBot="1" x14ac:dyDescent="0.25">
      <c r="A33" s="9" t="str">
        <f t="shared" si="0"/>
        <v> AAB 2.22 </v>
      </c>
      <c r="B33" s="18" t="str">
        <f t="shared" si="1"/>
        <v>I</v>
      </c>
      <c r="C33" s="9">
        <f t="shared" si="2"/>
        <v>26413.341</v>
      </c>
      <c r="D33" s="15" t="str">
        <f t="shared" si="3"/>
        <v>vis</v>
      </c>
      <c r="E33" s="47">
        <f>VLOOKUP(C33,Active!C$21:E$973,3,FALSE)</f>
        <v>-2.9999002382044444</v>
      </c>
      <c r="F33" s="18" t="s">
        <v>72</v>
      </c>
      <c r="G33" s="15" t="str">
        <f t="shared" si="4"/>
        <v>26413.341</v>
      </c>
      <c r="H33" s="9">
        <f t="shared" si="5"/>
        <v>-3</v>
      </c>
      <c r="I33" s="48" t="s">
        <v>86</v>
      </c>
      <c r="J33" s="49" t="s">
        <v>87</v>
      </c>
      <c r="K33" s="48">
        <v>-3</v>
      </c>
      <c r="L33" s="48" t="s">
        <v>88</v>
      </c>
      <c r="M33" s="49" t="s">
        <v>77</v>
      </c>
      <c r="N33" s="49"/>
      <c r="O33" s="50" t="s">
        <v>78</v>
      </c>
      <c r="P33" s="50" t="s">
        <v>79</v>
      </c>
    </row>
    <row r="34" spans="1:16" ht="12.75" customHeight="1" thickBot="1" x14ac:dyDescent="0.25">
      <c r="A34" s="9" t="str">
        <f t="shared" si="0"/>
        <v> AAB 2.22 </v>
      </c>
      <c r="B34" s="18" t="str">
        <f t="shared" si="1"/>
        <v>I</v>
      </c>
      <c r="C34" s="9">
        <f t="shared" si="2"/>
        <v>26421.431</v>
      </c>
      <c r="D34" s="15" t="str">
        <f t="shared" si="3"/>
        <v>vis</v>
      </c>
      <c r="E34" s="47">
        <f>VLOOKUP(C34,Active!C$21:E$973,3,FALSE)</f>
        <v>3.708616935116363E-4</v>
      </c>
      <c r="F34" s="18" t="s">
        <v>72</v>
      </c>
      <c r="G34" s="15" t="str">
        <f t="shared" si="4"/>
        <v>26421.431</v>
      </c>
      <c r="H34" s="9">
        <f t="shared" si="5"/>
        <v>0</v>
      </c>
      <c r="I34" s="48" t="s">
        <v>89</v>
      </c>
      <c r="J34" s="49" t="s">
        <v>90</v>
      </c>
      <c r="K34" s="48">
        <v>0</v>
      </c>
      <c r="L34" s="48" t="s">
        <v>91</v>
      </c>
      <c r="M34" s="49" t="s">
        <v>77</v>
      </c>
      <c r="N34" s="49"/>
      <c r="O34" s="50" t="s">
        <v>78</v>
      </c>
      <c r="P34" s="50" t="s">
        <v>79</v>
      </c>
    </row>
    <row r="35" spans="1:16" ht="12.75" customHeight="1" thickBot="1" x14ac:dyDescent="0.25">
      <c r="A35" s="9" t="str">
        <f t="shared" si="0"/>
        <v> AAB 2.22 </v>
      </c>
      <c r="B35" s="18" t="str">
        <f t="shared" si="1"/>
        <v>I</v>
      </c>
      <c r="C35" s="9">
        <f t="shared" si="2"/>
        <v>26440.304</v>
      </c>
      <c r="D35" s="15" t="str">
        <f t="shared" si="3"/>
        <v>vis</v>
      </c>
      <c r="E35" s="47">
        <f>VLOOKUP(C35,Active!C$21:E$973,3,FALSE)</f>
        <v>6.999643601912533</v>
      </c>
      <c r="F35" s="18" t="s">
        <v>72</v>
      </c>
      <c r="G35" s="15" t="str">
        <f t="shared" si="4"/>
        <v>26440.304</v>
      </c>
      <c r="H35" s="9">
        <f t="shared" si="5"/>
        <v>7</v>
      </c>
      <c r="I35" s="48" t="s">
        <v>92</v>
      </c>
      <c r="J35" s="49" t="s">
        <v>93</v>
      </c>
      <c r="K35" s="48">
        <v>7</v>
      </c>
      <c r="L35" s="48" t="s">
        <v>94</v>
      </c>
      <c r="M35" s="49" t="s">
        <v>77</v>
      </c>
      <c r="N35" s="49"/>
      <c r="O35" s="50" t="s">
        <v>78</v>
      </c>
      <c r="P35" s="50" t="s">
        <v>79</v>
      </c>
    </row>
    <row r="36" spans="1:16" ht="12.75" customHeight="1" thickBot="1" x14ac:dyDescent="0.25">
      <c r="A36" s="9" t="str">
        <f t="shared" si="0"/>
        <v>IBVS 2987 </v>
      </c>
      <c r="B36" s="18" t="str">
        <f t="shared" si="1"/>
        <v>II</v>
      </c>
      <c r="C36" s="9">
        <f t="shared" si="2"/>
        <v>46083.766499999998</v>
      </c>
      <c r="D36" s="15" t="str">
        <f t="shared" si="3"/>
        <v>vis</v>
      </c>
      <c r="E36" s="47">
        <f>VLOOKUP(C36,Active!C$21:E$973,3,FALSE)</f>
        <v>7292.007411300081</v>
      </c>
      <c r="F36" s="18" t="s">
        <v>72</v>
      </c>
      <c r="G36" s="15" t="str">
        <f t="shared" si="4"/>
        <v>46083.7665</v>
      </c>
      <c r="H36" s="9">
        <f t="shared" si="5"/>
        <v>7292.5</v>
      </c>
      <c r="I36" s="48" t="s">
        <v>127</v>
      </c>
      <c r="J36" s="49" t="s">
        <v>128</v>
      </c>
      <c r="K36" s="48">
        <v>7292.5</v>
      </c>
      <c r="L36" s="48" t="s">
        <v>129</v>
      </c>
      <c r="M36" s="49" t="s">
        <v>130</v>
      </c>
      <c r="N36" s="49" t="s">
        <v>131</v>
      </c>
      <c r="O36" s="50" t="s">
        <v>132</v>
      </c>
      <c r="P36" s="51" t="s">
        <v>133</v>
      </c>
    </row>
    <row r="37" spans="1:16" ht="12.75" customHeight="1" thickBot="1" x14ac:dyDescent="0.25">
      <c r="A37" s="9" t="str">
        <f t="shared" si="0"/>
        <v> BBS 124 </v>
      </c>
      <c r="B37" s="18" t="str">
        <f t="shared" si="1"/>
        <v>II</v>
      </c>
      <c r="C37" s="9">
        <f t="shared" si="2"/>
        <v>51967.517999999996</v>
      </c>
      <c r="D37" s="15" t="str">
        <f t="shared" si="3"/>
        <v>vis</v>
      </c>
      <c r="E37" s="47">
        <f>VLOOKUP(C37,Active!C$21:E$973,3,FALSE)</f>
        <v>9474.0654563471671</v>
      </c>
      <c r="F37" s="18" t="s">
        <v>72</v>
      </c>
      <c r="G37" s="15" t="str">
        <f t="shared" si="4"/>
        <v>51967.518</v>
      </c>
      <c r="H37" s="9">
        <f t="shared" si="5"/>
        <v>9474.5</v>
      </c>
      <c r="I37" s="48" t="s">
        <v>163</v>
      </c>
      <c r="J37" s="49" t="s">
        <v>164</v>
      </c>
      <c r="K37" s="48">
        <v>9474.5</v>
      </c>
      <c r="L37" s="48" t="s">
        <v>165</v>
      </c>
      <c r="M37" s="49" t="s">
        <v>77</v>
      </c>
      <c r="N37" s="49"/>
      <c r="O37" s="50" t="s">
        <v>98</v>
      </c>
      <c r="P37" s="50" t="s">
        <v>166</v>
      </c>
    </row>
    <row r="38" spans="1:16" ht="12.75" customHeight="1" thickBot="1" x14ac:dyDescent="0.25">
      <c r="A38" s="9" t="str">
        <f t="shared" si="0"/>
        <v>VSB 40 </v>
      </c>
      <c r="B38" s="18" t="str">
        <f t="shared" si="1"/>
        <v>II</v>
      </c>
      <c r="C38" s="9">
        <f t="shared" si="2"/>
        <v>52353.119200000001</v>
      </c>
      <c r="D38" s="15" t="str">
        <f t="shared" si="3"/>
        <v>vis</v>
      </c>
      <c r="E38" s="47">
        <f>VLOOKUP(C38,Active!C$21:E$973,3,FALSE)</f>
        <v>9617.0701703701543</v>
      </c>
      <c r="F38" s="18" t="s">
        <v>72</v>
      </c>
      <c r="G38" s="15" t="str">
        <f t="shared" si="4"/>
        <v>52353.1192</v>
      </c>
      <c r="H38" s="9">
        <f t="shared" si="5"/>
        <v>9617.5</v>
      </c>
      <c r="I38" s="48" t="s">
        <v>167</v>
      </c>
      <c r="J38" s="49" t="s">
        <v>168</v>
      </c>
      <c r="K38" s="48">
        <v>9617.5</v>
      </c>
      <c r="L38" s="48" t="s">
        <v>169</v>
      </c>
      <c r="M38" s="49" t="s">
        <v>130</v>
      </c>
      <c r="N38" s="49" t="s">
        <v>131</v>
      </c>
      <c r="O38" s="50" t="s">
        <v>170</v>
      </c>
      <c r="P38" s="51" t="s">
        <v>171</v>
      </c>
    </row>
    <row r="39" spans="1:16" ht="12.75" customHeight="1" thickBot="1" x14ac:dyDescent="0.25">
      <c r="A39" s="9" t="str">
        <f t="shared" si="0"/>
        <v>VSB 46 </v>
      </c>
      <c r="B39" s="18" t="str">
        <f t="shared" si="1"/>
        <v>II</v>
      </c>
      <c r="C39" s="9">
        <f t="shared" si="2"/>
        <v>54448.272799999999</v>
      </c>
      <c r="D39" s="15" t="str">
        <f t="shared" si="3"/>
        <v>vis</v>
      </c>
      <c r="E39" s="47">
        <f>VLOOKUP(C39,Active!C$21:E$973,3,FALSE)</f>
        <v>10394.082382474857</v>
      </c>
      <c r="F39" s="18" t="s">
        <v>72</v>
      </c>
      <c r="G39" s="15" t="str">
        <f t="shared" si="4"/>
        <v>54448.2728</v>
      </c>
      <c r="H39" s="9">
        <f t="shared" si="5"/>
        <v>10394.5</v>
      </c>
      <c r="I39" s="48" t="s">
        <v>176</v>
      </c>
      <c r="J39" s="49" t="s">
        <v>177</v>
      </c>
      <c r="K39" s="48">
        <v>10394.5</v>
      </c>
      <c r="L39" s="48" t="s">
        <v>178</v>
      </c>
      <c r="M39" s="49" t="s">
        <v>179</v>
      </c>
      <c r="N39" s="49" t="s">
        <v>72</v>
      </c>
      <c r="O39" s="50" t="s">
        <v>180</v>
      </c>
      <c r="P39" s="51" t="s">
        <v>181</v>
      </c>
    </row>
    <row r="40" spans="1:16" ht="12.75" customHeight="1" thickBot="1" x14ac:dyDescent="0.25">
      <c r="A40" s="9" t="str">
        <f t="shared" si="0"/>
        <v>VSB 56 </v>
      </c>
      <c r="B40" s="18" t="str">
        <f t="shared" si="1"/>
        <v>II</v>
      </c>
      <c r="C40" s="9">
        <f t="shared" si="2"/>
        <v>56351.987399999998</v>
      </c>
      <c r="D40" s="15" t="str">
        <f t="shared" si="3"/>
        <v>vis</v>
      </c>
      <c r="E40" s="47">
        <f>VLOOKUP(C40,Active!C$21:E$973,3,FALSE)</f>
        <v>11100.097202849849</v>
      </c>
      <c r="F40" s="18" t="s">
        <v>72</v>
      </c>
      <c r="G40" s="15" t="str">
        <f t="shared" si="4"/>
        <v>56351.9874</v>
      </c>
      <c r="H40" s="9">
        <f t="shared" si="5"/>
        <v>11100.5</v>
      </c>
      <c r="I40" s="48" t="s">
        <v>195</v>
      </c>
      <c r="J40" s="49" t="s">
        <v>196</v>
      </c>
      <c r="K40" s="48">
        <v>11100.5</v>
      </c>
      <c r="L40" s="48" t="s">
        <v>197</v>
      </c>
      <c r="M40" s="49" t="s">
        <v>179</v>
      </c>
      <c r="N40" s="49" t="s">
        <v>198</v>
      </c>
      <c r="O40" s="50" t="s">
        <v>199</v>
      </c>
      <c r="P40" s="51" t="s">
        <v>200</v>
      </c>
    </row>
    <row r="41" spans="1:16" x14ac:dyDescent="0.2">
      <c r="B41" s="18"/>
      <c r="F41" s="18"/>
    </row>
    <row r="42" spans="1:16" x14ac:dyDescent="0.2">
      <c r="B42" s="18"/>
      <c r="F42" s="18"/>
    </row>
    <row r="43" spans="1:16" x14ac:dyDescent="0.2">
      <c r="B43" s="18"/>
      <c r="F43" s="18"/>
    </row>
    <row r="44" spans="1:16" x14ac:dyDescent="0.2">
      <c r="B44" s="18"/>
      <c r="F44" s="18"/>
    </row>
    <row r="45" spans="1:16" x14ac:dyDescent="0.2">
      <c r="B45" s="18"/>
      <c r="F45" s="18"/>
    </row>
    <row r="46" spans="1:16" x14ac:dyDescent="0.2">
      <c r="B46" s="18"/>
      <c r="F46" s="18"/>
    </row>
    <row r="47" spans="1:16" x14ac:dyDescent="0.2">
      <c r="B47" s="18"/>
      <c r="F47" s="18"/>
    </row>
    <row r="48" spans="1:16" x14ac:dyDescent="0.2">
      <c r="B48" s="18"/>
      <c r="F48" s="18"/>
    </row>
    <row r="49" spans="2:6" x14ac:dyDescent="0.2">
      <c r="B49" s="18"/>
      <c r="F49" s="18"/>
    </row>
    <row r="50" spans="2:6" x14ac:dyDescent="0.2">
      <c r="B50" s="18"/>
      <c r="F50" s="18"/>
    </row>
    <row r="51" spans="2:6" x14ac:dyDescent="0.2">
      <c r="B51" s="18"/>
      <c r="F51" s="18"/>
    </row>
    <row r="52" spans="2:6" x14ac:dyDescent="0.2">
      <c r="B52" s="18"/>
      <c r="F52" s="18"/>
    </row>
    <row r="53" spans="2:6" x14ac:dyDescent="0.2">
      <c r="B53" s="18"/>
      <c r="F53" s="18"/>
    </row>
    <row r="54" spans="2:6" x14ac:dyDescent="0.2">
      <c r="B54" s="18"/>
      <c r="F54" s="18"/>
    </row>
    <row r="55" spans="2:6" x14ac:dyDescent="0.2">
      <c r="B55" s="18"/>
      <c r="F55" s="18"/>
    </row>
    <row r="56" spans="2:6" x14ac:dyDescent="0.2">
      <c r="B56" s="18"/>
      <c r="F56" s="18"/>
    </row>
    <row r="57" spans="2:6" x14ac:dyDescent="0.2">
      <c r="B57" s="18"/>
      <c r="F57" s="18"/>
    </row>
    <row r="58" spans="2:6" x14ac:dyDescent="0.2">
      <c r="B58" s="18"/>
      <c r="F58" s="18"/>
    </row>
    <row r="59" spans="2:6" x14ac:dyDescent="0.2">
      <c r="B59" s="18"/>
      <c r="F59" s="18"/>
    </row>
    <row r="60" spans="2:6" x14ac:dyDescent="0.2">
      <c r="B60" s="18"/>
      <c r="F60" s="18"/>
    </row>
    <row r="61" spans="2:6" x14ac:dyDescent="0.2">
      <c r="B61" s="18"/>
      <c r="F61" s="18"/>
    </row>
    <row r="62" spans="2:6" x14ac:dyDescent="0.2">
      <c r="B62" s="18"/>
      <c r="F62" s="18"/>
    </row>
    <row r="63" spans="2:6" x14ac:dyDescent="0.2">
      <c r="B63" s="18"/>
      <c r="F63" s="18"/>
    </row>
    <row r="64" spans="2:6" x14ac:dyDescent="0.2">
      <c r="B64" s="18"/>
      <c r="F64" s="18"/>
    </row>
    <row r="65" spans="2:6" x14ac:dyDescent="0.2">
      <c r="B65" s="18"/>
      <c r="F65" s="18"/>
    </row>
    <row r="66" spans="2:6" x14ac:dyDescent="0.2">
      <c r="B66" s="18"/>
      <c r="F66" s="18"/>
    </row>
    <row r="67" spans="2:6" x14ac:dyDescent="0.2">
      <c r="B67" s="18"/>
      <c r="F67" s="18"/>
    </row>
    <row r="68" spans="2:6" x14ac:dyDescent="0.2">
      <c r="B68" s="18"/>
      <c r="F68" s="18"/>
    </row>
    <row r="69" spans="2:6" x14ac:dyDescent="0.2">
      <c r="B69" s="18"/>
      <c r="F69" s="18"/>
    </row>
    <row r="70" spans="2:6" x14ac:dyDescent="0.2">
      <c r="B70" s="18"/>
      <c r="F70" s="18"/>
    </row>
    <row r="71" spans="2:6" x14ac:dyDescent="0.2">
      <c r="B71" s="18"/>
      <c r="F71" s="18"/>
    </row>
    <row r="72" spans="2:6" x14ac:dyDescent="0.2">
      <c r="B72" s="18"/>
      <c r="F72" s="18"/>
    </row>
    <row r="73" spans="2:6" x14ac:dyDescent="0.2">
      <c r="B73" s="18"/>
      <c r="F73" s="18"/>
    </row>
    <row r="74" spans="2:6" x14ac:dyDescent="0.2">
      <c r="B74" s="18"/>
      <c r="F74" s="18"/>
    </row>
    <row r="75" spans="2:6" x14ac:dyDescent="0.2">
      <c r="B75" s="18"/>
      <c r="F75" s="18"/>
    </row>
    <row r="76" spans="2:6" x14ac:dyDescent="0.2">
      <c r="B76" s="18"/>
      <c r="F76" s="18"/>
    </row>
    <row r="77" spans="2:6" x14ac:dyDescent="0.2">
      <c r="B77" s="18"/>
      <c r="F77" s="18"/>
    </row>
    <row r="78" spans="2:6" x14ac:dyDescent="0.2">
      <c r="B78" s="18"/>
      <c r="F78" s="18"/>
    </row>
    <row r="79" spans="2:6" x14ac:dyDescent="0.2">
      <c r="B79" s="18"/>
      <c r="F79" s="18"/>
    </row>
    <row r="80" spans="2:6" x14ac:dyDescent="0.2">
      <c r="B80" s="18"/>
      <c r="F80" s="18"/>
    </row>
    <row r="81" spans="2:6" x14ac:dyDescent="0.2">
      <c r="B81" s="18"/>
      <c r="F81" s="18"/>
    </row>
    <row r="82" spans="2:6" x14ac:dyDescent="0.2">
      <c r="B82" s="18"/>
      <c r="F82" s="18"/>
    </row>
    <row r="83" spans="2:6" x14ac:dyDescent="0.2">
      <c r="B83" s="18"/>
      <c r="F83" s="18"/>
    </row>
    <row r="84" spans="2:6" x14ac:dyDescent="0.2">
      <c r="B84" s="18"/>
      <c r="F84" s="18"/>
    </row>
    <row r="85" spans="2:6" x14ac:dyDescent="0.2">
      <c r="B85" s="18"/>
      <c r="F85" s="18"/>
    </row>
    <row r="86" spans="2:6" x14ac:dyDescent="0.2">
      <c r="B86" s="18"/>
      <c r="F86" s="18"/>
    </row>
    <row r="87" spans="2:6" x14ac:dyDescent="0.2">
      <c r="B87" s="18"/>
      <c r="F87" s="18"/>
    </row>
    <row r="88" spans="2:6" x14ac:dyDescent="0.2">
      <c r="B88" s="18"/>
      <c r="F88" s="18"/>
    </row>
    <row r="89" spans="2:6" x14ac:dyDescent="0.2">
      <c r="B89" s="18"/>
      <c r="F89" s="18"/>
    </row>
    <row r="90" spans="2:6" x14ac:dyDescent="0.2">
      <c r="B90" s="18"/>
      <c r="F90" s="18"/>
    </row>
    <row r="91" spans="2:6" x14ac:dyDescent="0.2">
      <c r="B91" s="18"/>
      <c r="F91" s="18"/>
    </row>
    <row r="92" spans="2:6" x14ac:dyDescent="0.2">
      <c r="B92" s="18"/>
      <c r="F92" s="18"/>
    </row>
    <row r="93" spans="2:6" x14ac:dyDescent="0.2">
      <c r="B93" s="18"/>
      <c r="F93" s="18"/>
    </row>
    <row r="94" spans="2:6" x14ac:dyDescent="0.2">
      <c r="B94" s="18"/>
      <c r="F94" s="18"/>
    </row>
    <row r="95" spans="2:6" x14ac:dyDescent="0.2">
      <c r="B95" s="18"/>
      <c r="F95" s="18"/>
    </row>
    <row r="96" spans="2:6" x14ac:dyDescent="0.2">
      <c r="B96" s="18"/>
      <c r="F96" s="18"/>
    </row>
    <row r="97" spans="2:6" x14ac:dyDescent="0.2">
      <c r="B97" s="18"/>
      <c r="F97" s="18"/>
    </row>
    <row r="98" spans="2:6" x14ac:dyDescent="0.2">
      <c r="B98" s="18"/>
      <c r="F98" s="18"/>
    </row>
    <row r="99" spans="2:6" x14ac:dyDescent="0.2">
      <c r="B99" s="18"/>
      <c r="F99" s="18"/>
    </row>
    <row r="100" spans="2:6" x14ac:dyDescent="0.2">
      <c r="B100" s="18"/>
      <c r="F100" s="18"/>
    </row>
    <row r="101" spans="2:6" x14ac:dyDescent="0.2">
      <c r="B101" s="18"/>
      <c r="F101" s="18"/>
    </row>
    <row r="102" spans="2:6" x14ac:dyDescent="0.2">
      <c r="B102" s="18"/>
      <c r="F102" s="18"/>
    </row>
    <row r="103" spans="2:6" x14ac:dyDescent="0.2">
      <c r="B103" s="18"/>
      <c r="F103" s="18"/>
    </row>
    <row r="104" spans="2:6" x14ac:dyDescent="0.2">
      <c r="B104" s="18"/>
      <c r="F104" s="18"/>
    </row>
    <row r="105" spans="2:6" x14ac:dyDescent="0.2">
      <c r="B105" s="18"/>
      <c r="F105" s="18"/>
    </row>
    <row r="106" spans="2:6" x14ac:dyDescent="0.2">
      <c r="B106" s="18"/>
      <c r="F106" s="18"/>
    </row>
    <row r="107" spans="2:6" x14ac:dyDescent="0.2">
      <c r="B107" s="18"/>
      <c r="F107" s="18"/>
    </row>
    <row r="108" spans="2:6" x14ac:dyDescent="0.2">
      <c r="B108" s="18"/>
      <c r="F108" s="18"/>
    </row>
    <row r="109" spans="2:6" x14ac:dyDescent="0.2">
      <c r="B109" s="18"/>
      <c r="F109" s="18"/>
    </row>
    <row r="110" spans="2:6" x14ac:dyDescent="0.2">
      <c r="B110" s="18"/>
      <c r="F110" s="18"/>
    </row>
    <row r="111" spans="2:6" x14ac:dyDescent="0.2">
      <c r="B111" s="18"/>
      <c r="F111" s="18"/>
    </row>
    <row r="112" spans="2:6" x14ac:dyDescent="0.2">
      <c r="B112" s="18"/>
      <c r="F112" s="18"/>
    </row>
    <row r="113" spans="2:6" x14ac:dyDescent="0.2">
      <c r="B113" s="18"/>
      <c r="F113" s="18"/>
    </row>
    <row r="114" spans="2:6" x14ac:dyDescent="0.2">
      <c r="B114" s="18"/>
      <c r="F114" s="18"/>
    </row>
    <row r="115" spans="2:6" x14ac:dyDescent="0.2">
      <c r="B115" s="18"/>
      <c r="F115" s="18"/>
    </row>
    <row r="116" spans="2:6" x14ac:dyDescent="0.2">
      <c r="B116" s="18"/>
      <c r="F116" s="18"/>
    </row>
    <row r="117" spans="2:6" x14ac:dyDescent="0.2">
      <c r="B117" s="18"/>
      <c r="F117" s="18"/>
    </row>
    <row r="118" spans="2:6" x14ac:dyDescent="0.2">
      <c r="B118" s="18"/>
      <c r="F118" s="18"/>
    </row>
    <row r="119" spans="2:6" x14ac:dyDescent="0.2">
      <c r="B119" s="18"/>
      <c r="F119" s="18"/>
    </row>
    <row r="120" spans="2:6" x14ac:dyDescent="0.2">
      <c r="B120" s="18"/>
      <c r="F120" s="18"/>
    </row>
    <row r="121" spans="2:6" x14ac:dyDescent="0.2">
      <c r="B121" s="18"/>
      <c r="F121" s="18"/>
    </row>
    <row r="122" spans="2:6" x14ac:dyDescent="0.2">
      <c r="B122" s="18"/>
      <c r="F122" s="18"/>
    </row>
    <row r="123" spans="2:6" x14ac:dyDescent="0.2">
      <c r="B123" s="18"/>
      <c r="F123" s="18"/>
    </row>
    <row r="124" spans="2:6" x14ac:dyDescent="0.2">
      <c r="B124" s="18"/>
      <c r="F124" s="18"/>
    </row>
    <row r="125" spans="2:6" x14ac:dyDescent="0.2">
      <c r="B125" s="18"/>
      <c r="F125" s="18"/>
    </row>
    <row r="126" spans="2:6" x14ac:dyDescent="0.2">
      <c r="B126" s="18"/>
      <c r="F126" s="18"/>
    </row>
    <row r="127" spans="2:6" x14ac:dyDescent="0.2">
      <c r="B127" s="18"/>
      <c r="F127" s="18"/>
    </row>
    <row r="128" spans="2:6" x14ac:dyDescent="0.2">
      <c r="B128" s="18"/>
      <c r="F128" s="18"/>
    </row>
    <row r="129" spans="2:6" x14ac:dyDescent="0.2">
      <c r="B129" s="18"/>
      <c r="F129" s="18"/>
    </row>
    <row r="130" spans="2:6" x14ac:dyDescent="0.2">
      <c r="B130" s="18"/>
      <c r="F130" s="18"/>
    </row>
    <row r="131" spans="2:6" x14ac:dyDescent="0.2">
      <c r="B131" s="18"/>
      <c r="F131" s="18"/>
    </row>
    <row r="132" spans="2:6" x14ac:dyDescent="0.2">
      <c r="B132" s="18"/>
      <c r="F132" s="18"/>
    </row>
    <row r="133" spans="2:6" x14ac:dyDescent="0.2">
      <c r="B133" s="18"/>
      <c r="F133" s="18"/>
    </row>
    <row r="134" spans="2:6" x14ac:dyDescent="0.2">
      <c r="B134" s="18"/>
      <c r="F134" s="18"/>
    </row>
    <row r="135" spans="2:6" x14ac:dyDescent="0.2">
      <c r="B135" s="18"/>
      <c r="F135" s="18"/>
    </row>
    <row r="136" spans="2:6" x14ac:dyDescent="0.2">
      <c r="B136" s="18"/>
      <c r="F136" s="18"/>
    </row>
    <row r="137" spans="2:6" x14ac:dyDescent="0.2">
      <c r="B137" s="18"/>
      <c r="F137" s="18"/>
    </row>
    <row r="138" spans="2:6" x14ac:dyDescent="0.2">
      <c r="B138" s="18"/>
      <c r="F138" s="18"/>
    </row>
    <row r="139" spans="2:6" x14ac:dyDescent="0.2">
      <c r="B139" s="18"/>
      <c r="F139" s="18"/>
    </row>
    <row r="140" spans="2:6" x14ac:dyDescent="0.2">
      <c r="B140" s="18"/>
      <c r="F140" s="18"/>
    </row>
    <row r="141" spans="2:6" x14ac:dyDescent="0.2">
      <c r="B141" s="18"/>
      <c r="F141" s="18"/>
    </row>
    <row r="142" spans="2:6" x14ac:dyDescent="0.2">
      <c r="B142" s="18"/>
      <c r="F142" s="18"/>
    </row>
    <row r="143" spans="2:6" x14ac:dyDescent="0.2">
      <c r="B143" s="18"/>
      <c r="F143" s="18"/>
    </row>
    <row r="144" spans="2:6" x14ac:dyDescent="0.2">
      <c r="B144" s="18"/>
      <c r="F144" s="18"/>
    </row>
    <row r="145" spans="2:6" x14ac:dyDescent="0.2">
      <c r="B145" s="18"/>
      <c r="F145" s="18"/>
    </row>
    <row r="146" spans="2:6" x14ac:dyDescent="0.2">
      <c r="B146" s="18"/>
      <c r="F146" s="18"/>
    </row>
    <row r="147" spans="2:6" x14ac:dyDescent="0.2">
      <c r="B147" s="18"/>
      <c r="F147" s="18"/>
    </row>
    <row r="148" spans="2:6" x14ac:dyDescent="0.2">
      <c r="B148" s="18"/>
      <c r="F148" s="18"/>
    </row>
    <row r="149" spans="2:6" x14ac:dyDescent="0.2">
      <c r="B149" s="18"/>
      <c r="F149" s="18"/>
    </row>
    <row r="150" spans="2:6" x14ac:dyDescent="0.2">
      <c r="B150" s="18"/>
      <c r="F150" s="18"/>
    </row>
    <row r="151" spans="2:6" x14ac:dyDescent="0.2">
      <c r="B151" s="18"/>
      <c r="F151" s="18"/>
    </row>
    <row r="152" spans="2:6" x14ac:dyDescent="0.2">
      <c r="B152" s="18"/>
      <c r="F152" s="18"/>
    </row>
    <row r="153" spans="2:6" x14ac:dyDescent="0.2">
      <c r="B153" s="18"/>
      <c r="F153" s="18"/>
    </row>
    <row r="154" spans="2:6" x14ac:dyDescent="0.2">
      <c r="B154" s="18"/>
      <c r="F154" s="18"/>
    </row>
    <row r="155" spans="2:6" x14ac:dyDescent="0.2">
      <c r="B155" s="18"/>
      <c r="F155" s="18"/>
    </row>
    <row r="156" spans="2:6" x14ac:dyDescent="0.2">
      <c r="B156" s="18"/>
      <c r="F156" s="18"/>
    </row>
    <row r="157" spans="2:6" x14ac:dyDescent="0.2">
      <c r="B157" s="18"/>
      <c r="F157" s="18"/>
    </row>
    <row r="158" spans="2:6" x14ac:dyDescent="0.2">
      <c r="B158" s="18"/>
      <c r="F158" s="18"/>
    </row>
    <row r="159" spans="2:6" x14ac:dyDescent="0.2">
      <c r="B159" s="18"/>
      <c r="F159" s="18"/>
    </row>
    <row r="160" spans="2:6" x14ac:dyDescent="0.2">
      <c r="B160" s="18"/>
      <c r="F160" s="18"/>
    </row>
    <row r="161" spans="2:6" x14ac:dyDescent="0.2">
      <c r="B161" s="18"/>
      <c r="F161" s="18"/>
    </row>
    <row r="162" spans="2:6" x14ac:dyDescent="0.2">
      <c r="B162" s="18"/>
      <c r="F162" s="18"/>
    </row>
    <row r="163" spans="2:6" x14ac:dyDescent="0.2">
      <c r="B163" s="18"/>
      <c r="F163" s="18"/>
    </row>
    <row r="164" spans="2:6" x14ac:dyDescent="0.2">
      <c r="B164" s="18"/>
      <c r="F164" s="18"/>
    </row>
    <row r="165" spans="2:6" x14ac:dyDescent="0.2">
      <c r="B165" s="18"/>
      <c r="F165" s="18"/>
    </row>
    <row r="166" spans="2:6" x14ac:dyDescent="0.2">
      <c r="B166" s="18"/>
      <c r="F166" s="18"/>
    </row>
    <row r="167" spans="2:6" x14ac:dyDescent="0.2">
      <c r="B167" s="18"/>
      <c r="F167" s="18"/>
    </row>
    <row r="168" spans="2:6" x14ac:dyDescent="0.2">
      <c r="B168" s="18"/>
      <c r="F168" s="18"/>
    </row>
    <row r="169" spans="2:6" x14ac:dyDescent="0.2">
      <c r="B169" s="18"/>
      <c r="F169" s="18"/>
    </row>
    <row r="170" spans="2:6" x14ac:dyDescent="0.2">
      <c r="B170" s="18"/>
      <c r="F170" s="18"/>
    </row>
    <row r="171" spans="2:6" x14ac:dyDescent="0.2">
      <c r="B171" s="18"/>
      <c r="F171" s="18"/>
    </row>
    <row r="172" spans="2:6" x14ac:dyDescent="0.2">
      <c r="B172" s="18"/>
      <c r="F172" s="18"/>
    </row>
    <row r="173" spans="2:6" x14ac:dyDescent="0.2">
      <c r="B173" s="18"/>
      <c r="F173" s="18"/>
    </row>
    <row r="174" spans="2:6" x14ac:dyDescent="0.2">
      <c r="B174" s="18"/>
      <c r="F174" s="18"/>
    </row>
    <row r="175" spans="2:6" x14ac:dyDescent="0.2">
      <c r="B175" s="18"/>
      <c r="F175" s="18"/>
    </row>
    <row r="176" spans="2:6" x14ac:dyDescent="0.2">
      <c r="B176" s="18"/>
      <c r="F176" s="18"/>
    </row>
    <row r="177" spans="2:6" x14ac:dyDescent="0.2">
      <c r="B177" s="18"/>
      <c r="F177" s="18"/>
    </row>
    <row r="178" spans="2:6" x14ac:dyDescent="0.2">
      <c r="B178" s="18"/>
      <c r="F178" s="18"/>
    </row>
    <row r="179" spans="2:6" x14ac:dyDescent="0.2">
      <c r="B179" s="18"/>
      <c r="F179" s="18"/>
    </row>
    <row r="180" spans="2:6" x14ac:dyDescent="0.2">
      <c r="B180" s="18"/>
      <c r="F180" s="18"/>
    </row>
    <row r="181" spans="2:6" x14ac:dyDescent="0.2">
      <c r="B181" s="18"/>
      <c r="F181" s="18"/>
    </row>
    <row r="182" spans="2:6" x14ac:dyDescent="0.2">
      <c r="B182" s="18"/>
      <c r="F182" s="18"/>
    </row>
    <row r="183" spans="2:6" x14ac:dyDescent="0.2">
      <c r="B183" s="18"/>
      <c r="F183" s="18"/>
    </row>
    <row r="184" spans="2:6" x14ac:dyDescent="0.2">
      <c r="B184" s="18"/>
      <c r="F184" s="18"/>
    </row>
    <row r="185" spans="2:6" x14ac:dyDescent="0.2">
      <c r="B185" s="18"/>
      <c r="F185" s="18"/>
    </row>
    <row r="186" spans="2:6" x14ac:dyDescent="0.2">
      <c r="B186" s="18"/>
      <c r="F186" s="18"/>
    </row>
    <row r="187" spans="2:6" x14ac:dyDescent="0.2">
      <c r="B187" s="18"/>
      <c r="F187" s="18"/>
    </row>
    <row r="188" spans="2:6" x14ac:dyDescent="0.2">
      <c r="B188" s="18"/>
      <c r="F188" s="18"/>
    </row>
    <row r="189" spans="2:6" x14ac:dyDescent="0.2">
      <c r="B189" s="18"/>
      <c r="F189" s="18"/>
    </row>
    <row r="190" spans="2:6" x14ac:dyDescent="0.2">
      <c r="B190" s="18"/>
      <c r="F190" s="18"/>
    </row>
    <row r="191" spans="2:6" x14ac:dyDescent="0.2">
      <c r="B191" s="18"/>
      <c r="F191" s="18"/>
    </row>
    <row r="192" spans="2:6" x14ac:dyDescent="0.2">
      <c r="B192" s="18"/>
      <c r="F192" s="18"/>
    </row>
    <row r="193" spans="2:6" x14ac:dyDescent="0.2">
      <c r="B193" s="18"/>
      <c r="F193" s="18"/>
    </row>
    <row r="194" spans="2:6" x14ac:dyDescent="0.2">
      <c r="B194" s="18"/>
      <c r="F194" s="18"/>
    </row>
    <row r="195" spans="2:6" x14ac:dyDescent="0.2">
      <c r="B195" s="18"/>
      <c r="F195" s="18"/>
    </row>
    <row r="196" spans="2:6" x14ac:dyDescent="0.2">
      <c r="B196" s="18"/>
      <c r="F196" s="18"/>
    </row>
    <row r="197" spans="2:6" x14ac:dyDescent="0.2">
      <c r="B197" s="18"/>
      <c r="F197" s="18"/>
    </row>
    <row r="198" spans="2:6" x14ac:dyDescent="0.2">
      <c r="B198" s="18"/>
      <c r="F198" s="18"/>
    </row>
    <row r="199" spans="2:6" x14ac:dyDescent="0.2">
      <c r="B199" s="18"/>
      <c r="F199" s="18"/>
    </row>
    <row r="200" spans="2:6" x14ac:dyDescent="0.2">
      <c r="B200" s="18"/>
      <c r="F200" s="18"/>
    </row>
    <row r="201" spans="2:6" x14ac:dyDescent="0.2">
      <c r="B201" s="18"/>
      <c r="F201" s="18"/>
    </row>
    <row r="202" spans="2:6" x14ac:dyDescent="0.2">
      <c r="B202" s="18"/>
      <c r="F202" s="18"/>
    </row>
    <row r="203" spans="2:6" x14ac:dyDescent="0.2">
      <c r="B203" s="18"/>
      <c r="F203" s="18"/>
    </row>
    <row r="204" spans="2:6" x14ac:dyDescent="0.2">
      <c r="B204" s="18"/>
      <c r="F204" s="18"/>
    </row>
    <row r="205" spans="2:6" x14ac:dyDescent="0.2">
      <c r="B205" s="18"/>
      <c r="F205" s="18"/>
    </row>
    <row r="206" spans="2:6" x14ac:dyDescent="0.2">
      <c r="B206" s="18"/>
      <c r="F206" s="18"/>
    </row>
    <row r="207" spans="2:6" x14ac:dyDescent="0.2">
      <c r="B207" s="18"/>
      <c r="F207" s="18"/>
    </row>
    <row r="208" spans="2:6" x14ac:dyDescent="0.2">
      <c r="B208" s="18"/>
      <c r="F208" s="18"/>
    </row>
    <row r="209" spans="2:6" x14ac:dyDescent="0.2">
      <c r="B209" s="18"/>
      <c r="F209" s="18"/>
    </row>
    <row r="210" spans="2:6" x14ac:dyDescent="0.2">
      <c r="B210" s="18"/>
      <c r="F210" s="18"/>
    </row>
    <row r="211" spans="2:6" x14ac:dyDescent="0.2">
      <c r="B211" s="18"/>
      <c r="F211" s="18"/>
    </row>
    <row r="212" spans="2:6" x14ac:dyDescent="0.2">
      <c r="B212" s="18"/>
      <c r="F212" s="18"/>
    </row>
    <row r="213" spans="2:6" x14ac:dyDescent="0.2">
      <c r="B213" s="18"/>
      <c r="F213" s="18"/>
    </row>
    <row r="214" spans="2:6" x14ac:dyDescent="0.2">
      <c r="B214" s="18"/>
      <c r="F214" s="18"/>
    </row>
    <row r="215" spans="2:6" x14ac:dyDescent="0.2">
      <c r="B215" s="18"/>
      <c r="F215" s="18"/>
    </row>
    <row r="216" spans="2:6" x14ac:dyDescent="0.2">
      <c r="B216" s="18"/>
      <c r="F216" s="18"/>
    </row>
    <row r="217" spans="2:6" x14ac:dyDescent="0.2">
      <c r="B217" s="18"/>
      <c r="F217" s="18"/>
    </row>
    <row r="218" spans="2:6" x14ac:dyDescent="0.2">
      <c r="B218" s="18"/>
      <c r="F218" s="18"/>
    </row>
    <row r="219" spans="2:6" x14ac:dyDescent="0.2">
      <c r="B219" s="18"/>
      <c r="F219" s="18"/>
    </row>
    <row r="220" spans="2:6" x14ac:dyDescent="0.2">
      <c r="B220" s="18"/>
      <c r="F220" s="18"/>
    </row>
    <row r="221" spans="2:6" x14ac:dyDescent="0.2">
      <c r="B221" s="18"/>
      <c r="F221" s="18"/>
    </row>
    <row r="222" spans="2:6" x14ac:dyDescent="0.2">
      <c r="B222" s="18"/>
      <c r="F222" s="18"/>
    </row>
    <row r="223" spans="2:6" x14ac:dyDescent="0.2">
      <c r="B223" s="18"/>
      <c r="F223" s="18"/>
    </row>
    <row r="224" spans="2:6" x14ac:dyDescent="0.2">
      <c r="B224" s="18"/>
      <c r="F224" s="18"/>
    </row>
    <row r="225" spans="2:6" x14ac:dyDescent="0.2">
      <c r="B225" s="18"/>
      <c r="F225" s="18"/>
    </row>
    <row r="226" spans="2:6" x14ac:dyDescent="0.2">
      <c r="B226" s="18"/>
      <c r="F226" s="18"/>
    </row>
    <row r="227" spans="2:6" x14ac:dyDescent="0.2">
      <c r="B227" s="18"/>
      <c r="F227" s="18"/>
    </row>
    <row r="228" spans="2:6" x14ac:dyDescent="0.2">
      <c r="B228" s="18"/>
      <c r="F228" s="18"/>
    </row>
    <row r="229" spans="2:6" x14ac:dyDescent="0.2">
      <c r="B229" s="18"/>
      <c r="F229" s="18"/>
    </row>
    <row r="230" spans="2:6" x14ac:dyDescent="0.2">
      <c r="B230" s="18"/>
      <c r="F230" s="18"/>
    </row>
    <row r="231" spans="2:6" x14ac:dyDescent="0.2">
      <c r="B231" s="18"/>
      <c r="F231" s="18"/>
    </row>
    <row r="232" spans="2:6" x14ac:dyDescent="0.2">
      <c r="B232" s="18"/>
      <c r="F232" s="18"/>
    </row>
    <row r="233" spans="2:6" x14ac:dyDescent="0.2">
      <c r="B233" s="18"/>
      <c r="F233" s="18"/>
    </row>
    <row r="234" spans="2:6" x14ac:dyDescent="0.2">
      <c r="B234" s="18"/>
      <c r="F234" s="18"/>
    </row>
    <row r="235" spans="2:6" x14ac:dyDescent="0.2">
      <c r="B235" s="18"/>
      <c r="F235" s="18"/>
    </row>
    <row r="236" spans="2:6" x14ac:dyDescent="0.2">
      <c r="B236" s="18"/>
      <c r="F236" s="18"/>
    </row>
    <row r="237" spans="2:6" x14ac:dyDescent="0.2">
      <c r="B237" s="18"/>
      <c r="F237" s="18"/>
    </row>
    <row r="238" spans="2:6" x14ac:dyDescent="0.2">
      <c r="B238" s="18"/>
      <c r="F238" s="18"/>
    </row>
    <row r="239" spans="2:6" x14ac:dyDescent="0.2">
      <c r="B239" s="18"/>
      <c r="F239" s="18"/>
    </row>
    <row r="240" spans="2:6" x14ac:dyDescent="0.2">
      <c r="B240" s="18"/>
      <c r="F240" s="18"/>
    </row>
    <row r="241" spans="2:6" x14ac:dyDescent="0.2">
      <c r="B241" s="18"/>
      <c r="F241" s="18"/>
    </row>
    <row r="242" spans="2:6" x14ac:dyDescent="0.2">
      <c r="B242" s="18"/>
      <c r="F242" s="18"/>
    </row>
    <row r="243" spans="2:6" x14ac:dyDescent="0.2">
      <c r="B243" s="18"/>
      <c r="F243" s="18"/>
    </row>
    <row r="244" spans="2:6" x14ac:dyDescent="0.2">
      <c r="B244" s="18"/>
      <c r="F244" s="18"/>
    </row>
    <row r="245" spans="2:6" x14ac:dyDescent="0.2">
      <c r="B245" s="18"/>
      <c r="F245" s="18"/>
    </row>
    <row r="246" spans="2:6" x14ac:dyDescent="0.2">
      <c r="B246" s="18"/>
      <c r="F246" s="18"/>
    </row>
    <row r="247" spans="2:6" x14ac:dyDescent="0.2">
      <c r="B247" s="18"/>
      <c r="F247" s="18"/>
    </row>
    <row r="248" spans="2:6" x14ac:dyDescent="0.2">
      <c r="B248" s="18"/>
      <c r="F248" s="18"/>
    </row>
    <row r="249" spans="2:6" x14ac:dyDescent="0.2">
      <c r="B249" s="18"/>
      <c r="F249" s="18"/>
    </row>
    <row r="250" spans="2:6" x14ac:dyDescent="0.2">
      <c r="B250" s="18"/>
      <c r="F250" s="18"/>
    </row>
    <row r="251" spans="2:6" x14ac:dyDescent="0.2">
      <c r="B251" s="18"/>
      <c r="F251" s="18"/>
    </row>
    <row r="252" spans="2:6" x14ac:dyDescent="0.2">
      <c r="B252" s="18"/>
      <c r="F252" s="18"/>
    </row>
    <row r="253" spans="2:6" x14ac:dyDescent="0.2">
      <c r="B253" s="18"/>
      <c r="F253" s="18"/>
    </row>
    <row r="254" spans="2:6" x14ac:dyDescent="0.2">
      <c r="B254" s="18"/>
      <c r="F254" s="18"/>
    </row>
    <row r="255" spans="2:6" x14ac:dyDescent="0.2">
      <c r="B255" s="18"/>
      <c r="F255" s="18"/>
    </row>
    <row r="256" spans="2:6" x14ac:dyDescent="0.2">
      <c r="B256" s="18"/>
      <c r="F256" s="18"/>
    </row>
    <row r="257" spans="2:6" x14ac:dyDescent="0.2">
      <c r="B257" s="18"/>
      <c r="F257" s="18"/>
    </row>
    <row r="258" spans="2:6" x14ac:dyDescent="0.2">
      <c r="B258" s="18"/>
      <c r="F258" s="18"/>
    </row>
    <row r="259" spans="2:6" x14ac:dyDescent="0.2">
      <c r="B259" s="18"/>
      <c r="F259" s="18"/>
    </row>
    <row r="260" spans="2:6" x14ac:dyDescent="0.2">
      <c r="B260" s="18"/>
      <c r="F260" s="18"/>
    </row>
    <row r="261" spans="2:6" x14ac:dyDescent="0.2">
      <c r="B261" s="18"/>
      <c r="F261" s="18"/>
    </row>
    <row r="262" spans="2:6" x14ac:dyDescent="0.2">
      <c r="B262" s="18"/>
      <c r="F262" s="18"/>
    </row>
    <row r="263" spans="2:6" x14ac:dyDescent="0.2">
      <c r="B263" s="18"/>
      <c r="F263" s="18"/>
    </row>
    <row r="264" spans="2:6" x14ac:dyDescent="0.2">
      <c r="B264" s="18"/>
      <c r="F264" s="18"/>
    </row>
    <row r="265" spans="2:6" x14ac:dyDescent="0.2">
      <c r="B265" s="18"/>
      <c r="F265" s="18"/>
    </row>
    <row r="266" spans="2:6" x14ac:dyDescent="0.2">
      <c r="B266" s="18"/>
      <c r="F266" s="18"/>
    </row>
    <row r="267" spans="2:6" x14ac:dyDescent="0.2">
      <c r="B267" s="18"/>
      <c r="F267" s="18"/>
    </row>
    <row r="268" spans="2:6" x14ac:dyDescent="0.2">
      <c r="B268" s="18"/>
      <c r="F268" s="18"/>
    </row>
    <row r="269" spans="2:6" x14ac:dyDescent="0.2">
      <c r="B269" s="18"/>
      <c r="F269" s="18"/>
    </row>
    <row r="270" spans="2:6" x14ac:dyDescent="0.2">
      <c r="B270" s="18"/>
      <c r="F270" s="18"/>
    </row>
    <row r="271" spans="2:6" x14ac:dyDescent="0.2">
      <c r="B271" s="18"/>
      <c r="F271" s="18"/>
    </row>
    <row r="272" spans="2:6" x14ac:dyDescent="0.2">
      <c r="B272" s="18"/>
      <c r="F272" s="18"/>
    </row>
    <row r="273" spans="2:6" x14ac:dyDescent="0.2">
      <c r="B273" s="18"/>
      <c r="F273" s="18"/>
    </row>
    <row r="274" spans="2:6" x14ac:dyDescent="0.2">
      <c r="B274" s="18"/>
      <c r="F274" s="18"/>
    </row>
    <row r="275" spans="2:6" x14ac:dyDescent="0.2">
      <c r="B275" s="18"/>
      <c r="F275" s="18"/>
    </row>
    <row r="276" spans="2:6" x14ac:dyDescent="0.2">
      <c r="B276" s="18"/>
      <c r="F276" s="18"/>
    </row>
    <row r="277" spans="2:6" x14ac:dyDescent="0.2">
      <c r="B277" s="18"/>
      <c r="F277" s="18"/>
    </row>
    <row r="278" spans="2:6" x14ac:dyDescent="0.2">
      <c r="B278" s="18"/>
      <c r="F278" s="18"/>
    </row>
    <row r="279" spans="2:6" x14ac:dyDescent="0.2">
      <c r="B279" s="18"/>
      <c r="F279" s="18"/>
    </row>
    <row r="280" spans="2:6" x14ac:dyDescent="0.2">
      <c r="B280" s="18"/>
      <c r="F280" s="18"/>
    </row>
    <row r="281" spans="2:6" x14ac:dyDescent="0.2">
      <c r="B281" s="18"/>
      <c r="F281" s="18"/>
    </row>
    <row r="282" spans="2:6" x14ac:dyDescent="0.2">
      <c r="B282" s="18"/>
      <c r="F282" s="18"/>
    </row>
    <row r="283" spans="2:6" x14ac:dyDescent="0.2">
      <c r="B283" s="18"/>
      <c r="F283" s="18"/>
    </row>
    <row r="284" spans="2:6" x14ac:dyDescent="0.2">
      <c r="B284" s="18"/>
      <c r="F284" s="18"/>
    </row>
    <row r="285" spans="2:6" x14ac:dyDescent="0.2">
      <c r="B285" s="18"/>
      <c r="F285" s="18"/>
    </row>
    <row r="286" spans="2:6" x14ac:dyDescent="0.2">
      <c r="B286" s="18"/>
      <c r="F286" s="18"/>
    </row>
    <row r="287" spans="2:6" x14ac:dyDescent="0.2">
      <c r="B287" s="18"/>
      <c r="F287" s="18"/>
    </row>
    <row r="288" spans="2:6" x14ac:dyDescent="0.2">
      <c r="B288" s="18"/>
      <c r="F288" s="18"/>
    </row>
    <row r="289" spans="2:6" x14ac:dyDescent="0.2">
      <c r="B289" s="18"/>
      <c r="F289" s="18"/>
    </row>
    <row r="290" spans="2:6" x14ac:dyDescent="0.2">
      <c r="B290" s="18"/>
      <c r="F290" s="18"/>
    </row>
    <row r="291" spans="2:6" x14ac:dyDescent="0.2">
      <c r="B291" s="18"/>
      <c r="F291" s="18"/>
    </row>
    <row r="292" spans="2:6" x14ac:dyDescent="0.2">
      <c r="B292" s="18"/>
      <c r="F292" s="18"/>
    </row>
    <row r="293" spans="2:6" x14ac:dyDescent="0.2">
      <c r="B293" s="18"/>
      <c r="F293" s="18"/>
    </row>
    <row r="294" spans="2:6" x14ac:dyDescent="0.2">
      <c r="B294" s="18"/>
      <c r="F294" s="18"/>
    </row>
    <row r="295" spans="2:6" x14ac:dyDescent="0.2">
      <c r="B295" s="18"/>
      <c r="F295" s="18"/>
    </row>
    <row r="296" spans="2:6" x14ac:dyDescent="0.2">
      <c r="B296" s="18"/>
      <c r="F296" s="18"/>
    </row>
    <row r="297" spans="2:6" x14ac:dyDescent="0.2">
      <c r="B297" s="18"/>
      <c r="F297" s="18"/>
    </row>
    <row r="298" spans="2:6" x14ac:dyDescent="0.2">
      <c r="B298" s="18"/>
      <c r="F298" s="18"/>
    </row>
    <row r="299" spans="2:6" x14ac:dyDescent="0.2">
      <c r="B299" s="18"/>
      <c r="F299" s="18"/>
    </row>
    <row r="300" spans="2:6" x14ac:dyDescent="0.2">
      <c r="B300" s="18"/>
      <c r="F300" s="18"/>
    </row>
    <row r="301" spans="2:6" x14ac:dyDescent="0.2">
      <c r="B301" s="18"/>
      <c r="F301" s="18"/>
    </row>
    <row r="302" spans="2:6" x14ac:dyDescent="0.2">
      <c r="B302" s="18"/>
      <c r="F302" s="18"/>
    </row>
    <row r="303" spans="2:6" x14ac:dyDescent="0.2">
      <c r="B303" s="18"/>
      <c r="F303" s="18"/>
    </row>
    <row r="304" spans="2:6" x14ac:dyDescent="0.2">
      <c r="B304" s="18"/>
      <c r="F304" s="18"/>
    </row>
    <row r="305" spans="2:6" x14ac:dyDescent="0.2">
      <c r="B305" s="18"/>
      <c r="F305" s="18"/>
    </row>
    <row r="306" spans="2:6" x14ac:dyDescent="0.2">
      <c r="B306" s="18"/>
      <c r="F306" s="18"/>
    </row>
    <row r="307" spans="2:6" x14ac:dyDescent="0.2">
      <c r="B307" s="18"/>
      <c r="F307" s="18"/>
    </row>
    <row r="308" spans="2:6" x14ac:dyDescent="0.2">
      <c r="B308" s="18"/>
      <c r="F308" s="18"/>
    </row>
    <row r="309" spans="2:6" x14ac:dyDescent="0.2">
      <c r="B309" s="18"/>
      <c r="F309" s="18"/>
    </row>
    <row r="310" spans="2:6" x14ac:dyDescent="0.2">
      <c r="B310" s="18"/>
      <c r="F310" s="18"/>
    </row>
    <row r="311" spans="2:6" x14ac:dyDescent="0.2">
      <c r="B311" s="18"/>
      <c r="F311" s="18"/>
    </row>
    <row r="312" spans="2:6" x14ac:dyDescent="0.2">
      <c r="B312" s="18"/>
      <c r="F312" s="18"/>
    </row>
    <row r="313" spans="2:6" x14ac:dyDescent="0.2">
      <c r="B313" s="18"/>
      <c r="F313" s="18"/>
    </row>
    <row r="314" spans="2:6" x14ac:dyDescent="0.2">
      <c r="B314" s="18"/>
      <c r="F314" s="18"/>
    </row>
    <row r="315" spans="2:6" x14ac:dyDescent="0.2">
      <c r="B315" s="18"/>
      <c r="F315" s="18"/>
    </row>
    <row r="316" spans="2:6" x14ac:dyDescent="0.2">
      <c r="B316" s="18"/>
      <c r="F316" s="18"/>
    </row>
    <row r="317" spans="2:6" x14ac:dyDescent="0.2">
      <c r="B317" s="18"/>
      <c r="F317" s="18"/>
    </row>
    <row r="318" spans="2:6" x14ac:dyDescent="0.2">
      <c r="B318" s="18"/>
      <c r="F318" s="18"/>
    </row>
    <row r="319" spans="2:6" x14ac:dyDescent="0.2">
      <c r="B319" s="18"/>
      <c r="F319" s="18"/>
    </row>
    <row r="320" spans="2:6" x14ac:dyDescent="0.2">
      <c r="B320" s="18"/>
      <c r="F320" s="18"/>
    </row>
    <row r="321" spans="2:6" x14ac:dyDescent="0.2">
      <c r="B321" s="18"/>
      <c r="F321" s="18"/>
    </row>
    <row r="322" spans="2:6" x14ac:dyDescent="0.2">
      <c r="B322" s="18"/>
      <c r="F322" s="18"/>
    </row>
    <row r="323" spans="2:6" x14ac:dyDescent="0.2">
      <c r="B323" s="18"/>
      <c r="F323" s="18"/>
    </row>
    <row r="324" spans="2:6" x14ac:dyDescent="0.2">
      <c r="B324" s="18"/>
      <c r="F324" s="18"/>
    </row>
    <row r="325" spans="2:6" x14ac:dyDescent="0.2">
      <c r="B325" s="18"/>
      <c r="F325" s="18"/>
    </row>
    <row r="326" spans="2:6" x14ac:dyDescent="0.2">
      <c r="B326" s="18"/>
      <c r="F326" s="18"/>
    </row>
    <row r="327" spans="2:6" x14ac:dyDescent="0.2">
      <c r="B327" s="18"/>
      <c r="F327" s="18"/>
    </row>
    <row r="328" spans="2:6" x14ac:dyDescent="0.2">
      <c r="B328" s="18"/>
      <c r="F328" s="18"/>
    </row>
    <row r="329" spans="2:6" x14ac:dyDescent="0.2">
      <c r="B329" s="18"/>
      <c r="F329" s="18"/>
    </row>
    <row r="330" spans="2:6" x14ac:dyDescent="0.2">
      <c r="B330" s="18"/>
      <c r="F330" s="18"/>
    </row>
    <row r="331" spans="2:6" x14ac:dyDescent="0.2">
      <c r="B331" s="18"/>
      <c r="F331" s="18"/>
    </row>
    <row r="332" spans="2:6" x14ac:dyDescent="0.2">
      <c r="B332" s="18"/>
      <c r="F332" s="18"/>
    </row>
    <row r="333" spans="2:6" x14ac:dyDescent="0.2">
      <c r="B333" s="18"/>
      <c r="F333" s="18"/>
    </row>
    <row r="334" spans="2:6" x14ac:dyDescent="0.2">
      <c r="B334" s="18"/>
      <c r="F334" s="18"/>
    </row>
    <row r="335" spans="2:6" x14ac:dyDescent="0.2">
      <c r="B335" s="18"/>
      <c r="F335" s="18"/>
    </row>
    <row r="336" spans="2:6" x14ac:dyDescent="0.2">
      <c r="B336" s="18"/>
      <c r="F336" s="18"/>
    </row>
    <row r="337" spans="2:6" x14ac:dyDescent="0.2">
      <c r="B337" s="18"/>
      <c r="F337" s="18"/>
    </row>
    <row r="338" spans="2:6" x14ac:dyDescent="0.2">
      <c r="B338" s="18"/>
      <c r="F338" s="18"/>
    </row>
    <row r="339" spans="2:6" x14ac:dyDescent="0.2">
      <c r="B339" s="18"/>
      <c r="F339" s="18"/>
    </row>
    <row r="340" spans="2:6" x14ac:dyDescent="0.2">
      <c r="B340" s="18"/>
      <c r="F340" s="18"/>
    </row>
    <row r="341" spans="2:6" x14ac:dyDescent="0.2">
      <c r="B341" s="18"/>
      <c r="F341" s="18"/>
    </row>
    <row r="342" spans="2:6" x14ac:dyDescent="0.2">
      <c r="B342" s="18"/>
      <c r="F342" s="18"/>
    </row>
    <row r="343" spans="2:6" x14ac:dyDescent="0.2">
      <c r="B343" s="18"/>
      <c r="F343" s="18"/>
    </row>
    <row r="344" spans="2:6" x14ac:dyDescent="0.2">
      <c r="B344" s="18"/>
      <c r="F344" s="18"/>
    </row>
    <row r="345" spans="2:6" x14ac:dyDescent="0.2">
      <c r="B345" s="18"/>
      <c r="F345" s="18"/>
    </row>
    <row r="346" spans="2:6" x14ac:dyDescent="0.2">
      <c r="B346" s="18"/>
      <c r="F346" s="18"/>
    </row>
    <row r="347" spans="2:6" x14ac:dyDescent="0.2">
      <c r="B347" s="18"/>
      <c r="F347" s="18"/>
    </row>
    <row r="348" spans="2:6" x14ac:dyDescent="0.2">
      <c r="B348" s="18"/>
      <c r="F348" s="18"/>
    </row>
    <row r="349" spans="2:6" x14ac:dyDescent="0.2">
      <c r="B349" s="18"/>
      <c r="F349" s="18"/>
    </row>
    <row r="350" spans="2:6" x14ac:dyDescent="0.2">
      <c r="B350" s="18"/>
      <c r="F350" s="18"/>
    </row>
    <row r="351" spans="2:6" x14ac:dyDescent="0.2">
      <c r="B351" s="18"/>
      <c r="F351" s="18"/>
    </row>
    <row r="352" spans="2:6" x14ac:dyDescent="0.2">
      <c r="B352" s="18"/>
      <c r="F352" s="18"/>
    </row>
    <row r="353" spans="2:6" x14ac:dyDescent="0.2">
      <c r="B353" s="18"/>
      <c r="F353" s="18"/>
    </row>
    <row r="354" spans="2:6" x14ac:dyDescent="0.2">
      <c r="B354" s="18"/>
      <c r="F354" s="18"/>
    </row>
    <row r="355" spans="2:6" x14ac:dyDescent="0.2">
      <c r="B355" s="18"/>
      <c r="F355" s="18"/>
    </row>
    <row r="356" spans="2:6" x14ac:dyDescent="0.2">
      <c r="B356" s="18"/>
      <c r="F356" s="18"/>
    </row>
    <row r="357" spans="2:6" x14ac:dyDescent="0.2">
      <c r="B357" s="18"/>
      <c r="F357" s="18"/>
    </row>
    <row r="358" spans="2:6" x14ac:dyDescent="0.2">
      <c r="B358" s="18"/>
      <c r="F358" s="18"/>
    </row>
    <row r="359" spans="2:6" x14ac:dyDescent="0.2">
      <c r="B359" s="18"/>
      <c r="F359" s="18"/>
    </row>
    <row r="360" spans="2:6" x14ac:dyDescent="0.2">
      <c r="B360" s="18"/>
      <c r="F360" s="18"/>
    </row>
    <row r="361" spans="2:6" x14ac:dyDescent="0.2">
      <c r="B361" s="18"/>
      <c r="F361" s="18"/>
    </row>
    <row r="362" spans="2:6" x14ac:dyDescent="0.2">
      <c r="B362" s="18"/>
      <c r="F362" s="18"/>
    </row>
    <row r="363" spans="2:6" x14ac:dyDescent="0.2">
      <c r="B363" s="18"/>
      <c r="F363" s="18"/>
    </row>
    <row r="364" spans="2:6" x14ac:dyDescent="0.2">
      <c r="B364" s="18"/>
      <c r="F364" s="18"/>
    </row>
    <row r="365" spans="2:6" x14ac:dyDescent="0.2">
      <c r="B365" s="18"/>
      <c r="F365" s="18"/>
    </row>
    <row r="366" spans="2:6" x14ac:dyDescent="0.2">
      <c r="B366" s="18"/>
      <c r="F366" s="18"/>
    </row>
    <row r="367" spans="2:6" x14ac:dyDescent="0.2">
      <c r="B367" s="18"/>
      <c r="F367" s="18"/>
    </row>
    <row r="368" spans="2:6" x14ac:dyDescent="0.2">
      <c r="B368" s="18"/>
      <c r="F368" s="18"/>
    </row>
    <row r="369" spans="2:6" x14ac:dyDescent="0.2">
      <c r="B369" s="18"/>
      <c r="F369" s="18"/>
    </row>
    <row r="370" spans="2:6" x14ac:dyDescent="0.2">
      <c r="B370" s="18"/>
      <c r="F370" s="18"/>
    </row>
    <row r="371" spans="2:6" x14ac:dyDescent="0.2">
      <c r="B371" s="18"/>
      <c r="F371" s="18"/>
    </row>
    <row r="372" spans="2:6" x14ac:dyDescent="0.2">
      <c r="B372" s="18"/>
      <c r="F372" s="18"/>
    </row>
    <row r="373" spans="2:6" x14ac:dyDescent="0.2">
      <c r="B373" s="18"/>
      <c r="F373" s="18"/>
    </row>
    <row r="374" spans="2:6" x14ac:dyDescent="0.2">
      <c r="B374" s="18"/>
      <c r="F374" s="18"/>
    </row>
    <row r="375" spans="2:6" x14ac:dyDescent="0.2">
      <c r="B375" s="18"/>
      <c r="F375" s="18"/>
    </row>
    <row r="376" spans="2:6" x14ac:dyDescent="0.2">
      <c r="B376" s="18"/>
      <c r="F376" s="18"/>
    </row>
    <row r="377" spans="2:6" x14ac:dyDescent="0.2">
      <c r="B377" s="18"/>
      <c r="F377" s="18"/>
    </row>
    <row r="378" spans="2:6" x14ac:dyDescent="0.2">
      <c r="B378" s="18"/>
      <c r="F378" s="18"/>
    </row>
    <row r="379" spans="2:6" x14ac:dyDescent="0.2">
      <c r="B379" s="18"/>
      <c r="F379" s="18"/>
    </row>
    <row r="380" spans="2:6" x14ac:dyDescent="0.2">
      <c r="B380" s="18"/>
      <c r="F380" s="18"/>
    </row>
    <row r="381" spans="2:6" x14ac:dyDescent="0.2">
      <c r="B381" s="18"/>
      <c r="F381" s="18"/>
    </row>
    <row r="382" spans="2:6" x14ac:dyDescent="0.2">
      <c r="B382" s="18"/>
      <c r="F382" s="18"/>
    </row>
    <row r="383" spans="2:6" x14ac:dyDescent="0.2">
      <c r="B383" s="18"/>
      <c r="F383" s="18"/>
    </row>
    <row r="384" spans="2:6" x14ac:dyDescent="0.2">
      <c r="B384" s="18"/>
      <c r="F384" s="18"/>
    </row>
    <row r="385" spans="2:6" x14ac:dyDescent="0.2">
      <c r="B385" s="18"/>
      <c r="F385" s="18"/>
    </row>
    <row r="386" spans="2:6" x14ac:dyDescent="0.2">
      <c r="B386" s="18"/>
      <c r="F386" s="18"/>
    </row>
    <row r="387" spans="2:6" x14ac:dyDescent="0.2">
      <c r="B387" s="18"/>
      <c r="F387" s="18"/>
    </row>
    <row r="388" spans="2:6" x14ac:dyDescent="0.2">
      <c r="B388" s="18"/>
      <c r="F388" s="18"/>
    </row>
    <row r="389" spans="2:6" x14ac:dyDescent="0.2">
      <c r="B389" s="18"/>
      <c r="F389" s="18"/>
    </row>
    <row r="390" spans="2:6" x14ac:dyDescent="0.2">
      <c r="B390" s="18"/>
      <c r="F390" s="18"/>
    </row>
    <row r="391" spans="2:6" x14ac:dyDescent="0.2">
      <c r="B391" s="18"/>
      <c r="F391" s="18"/>
    </row>
    <row r="392" spans="2:6" x14ac:dyDescent="0.2">
      <c r="B392" s="18"/>
      <c r="F392" s="18"/>
    </row>
    <row r="393" spans="2:6" x14ac:dyDescent="0.2">
      <c r="B393" s="18"/>
      <c r="F393" s="18"/>
    </row>
    <row r="394" spans="2:6" x14ac:dyDescent="0.2">
      <c r="B394" s="18"/>
      <c r="F394" s="18"/>
    </row>
    <row r="395" spans="2:6" x14ac:dyDescent="0.2">
      <c r="B395" s="18"/>
      <c r="F395" s="18"/>
    </row>
    <row r="396" spans="2:6" x14ac:dyDescent="0.2">
      <c r="B396" s="18"/>
      <c r="F396" s="18"/>
    </row>
    <row r="397" spans="2:6" x14ac:dyDescent="0.2">
      <c r="B397" s="18"/>
      <c r="F397" s="18"/>
    </row>
    <row r="398" spans="2:6" x14ac:dyDescent="0.2">
      <c r="B398" s="18"/>
      <c r="F398" s="18"/>
    </row>
    <row r="399" spans="2:6" x14ac:dyDescent="0.2">
      <c r="B399" s="18"/>
      <c r="F399" s="18"/>
    </row>
    <row r="400" spans="2:6" x14ac:dyDescent="0.2">
      <c r="B400" s="18"/>
      <c r="F400" s="18"/>
    </row>
    <row r="401" spans="2:6" x14ac:dyDescent="0.2">
      <c r="B401" s="18"/>
      <c r="F401" s="18"/>
    </row>
    <row r="402" spans="2:6" x14ac:dyDescent="0.2">
      <c r="B402" s="18"/>
      <c r="F402" s="18"/>
    </row>
    <row r="403" spans="2:6" x14ac:dyDescent="0.2">
      <c r="B403" s="18"/>
      <c r="F403" s="18"/>
    </row>
    <row r="404" spans="2:6" x14ac:dyDescent="0.2">
      <c r="B404" s="18"/>
      <c r="F404" s="18"/>
    </row>
    <row r="405" spans="2:6" x14ac:dyDescent="0.2">
      <c r="B405" s="18"/>
      <c r="F405" s="18"/>
    </row>
    <row r="406" spans="2:6" x14ac:dyDescent="0.2">
      <c r="B406" s="18"/>
      <c r="F406" s="18"/>
    </row>
    <row r="407" spans="2:6" x14ac:dyDescent="0.2">
      <c r="B407" s="18"/>
      <c r="F407" s="18"/>
    </row>
    <row r="408" spans="2:6" x14ac:dyDescent="0.2">
      <c r="B408" s="18"/>
      <c r="F408" s="18"/>
    </row>
    <row r="409" spans="2:6" x14ac:dyDescent="0.2">
      <c r="B409" s="18"/>
      <c r="F409" s="18"/>
    </row>
    <row r="410" spans="2:6" x14ac:dyDescent="0.2">
      <c r="B410" s="18"/>
      <c r="F410" s="18"/>
    </row>
    <row r="411" spans="2:6" x14ac:dyDescent="0.2">
      <c r="B411" s="18"/>
      <c r="F411" s="18"/>
    </row>
    <row r="412" spans="2:6" x14ac:dyDescent="0.2">
      <c r="B412" s="18"/>
      <c r="F412" s="18"/>
    </row>
    <row r="413" spans="2:6" x14ac:dyDescent="0.2">
      <c r="B413" s="18"/>
      <c r="F413" s="18"/>
    </row>
    <row r="414" spans="2:6" x14ac:dyDescent="0.2">
      <c r="B414" s="18"/>
      <c r="F414" s="18"/>
    </row>
    <row r="415" spans="2:6" x14ac:dyDescent="0.2">
      <c r="B415" s="18"/>
      <c r="F415" s="18"/>
    </row>
    <row r="416" spans="2:6" x14ac:dyDescent="0.2">
      <c r="B416" s="18"/>
      <c r="F416" s="18"/>
    </row>
    <row r="417" spans="2:6" x14ac:dyDescent="0.2">
      <c r="B417" s="18"/>
      <c r="F417" s="18"/>
    </row>
    <row r="418" spans="2:6" x14ac:dyDescent="0.2">
      <c r="B418" s="18"/>
      <c r="F418" s="18"/>
    </row>
    <row r="419" spans="2:6" x14ac:dyDescent="0.2">
      <c r="B419" s="18"/>
      <c r="F419" s="18"/>
    </row>
    <row r="420" spans="2:6" x14ac:dyDescent="0.2">
      <c r="B420" s="18"/>
      <c r="F420" s="18"/>
    </row>
    <row r="421" spans="2:6" x14ac:dyDescent="0.2">
      <c r="B421" s="18"/>
      <c r="F421" s="18"/>
    </row>
    <row r="422" spans="2:6" x14ac:dyDescent="0.2">
      <c r="B422" s="18"/>
      <c r="F422" s="18"/>
    </row>
    <row r="423" spans="2:6" x14ac:dyDescent="0.2">
      <c r="B423" s="18"/>
      <c r="F423" s="18"/>
    </row>
    <row r="424" spans="2:6" x14ac:dyDescent="0.2">
      <c r="B424" s="18"/>
      <c r="F424" s="18"/>
    </row>
    <row r="425" spans="2:6" x14ac:dyDescent="0.2">
      <c r="B425" s="18"/>
      <c r="F425" s="18"/>
    </row>
    <row r="426" spans="2:6" x14ac:dyDescent="0.2">
      <c r="B426" s="18"/>
      <c r="F426" s="18"/>
    </row>
    <row r="427" spans="2:6" x14ac:dyDescent="0.2">
      <c r="B427" s="18"/>
      <c r="F427" s="18"/>
    </row>
    <row r="428" spans="2:6" x14ac:dyDescent="0.2">
      <c r="B428" s="18"/>
      <c r="F428" s="18"/>
    </row>
    <row r="429" spans="2:6" x14ac:dyDescent="0.2">
      <c r="B429" s="18"/>
      <c r="F429" s="18"/>
    </row>
    <row r="430" spans="2:6" x14ac:dyDescent="0.2">
      <c r="B430" s="18"/>
      <c r="F430" s="18"/>
    </row>
    <row r="431" spans="2:6" x14ac:dyDescent="0.2">
      <c r="B431" s="18"/>
      <c r="F431" s="18"/>
    </row>
    <row r="432" spans="2:6" x14ac:dyDescent="0.2">
      <c r="B432" s="18"/>
      <c r="F432" s="18"/>
    </row>
    <row r="433" spans="2:6" x14ac:dyDescent="0.2">
      <c r="B433" s="18"/>
      <c r="F433" s="18"/>
    </row>
    <row r="434" spans="2:6" x14ac:dyDescent="0.2">
      <c r="B434" s="18"/>
      <c r="F434" s="18"/>
    </row>
    <row r="435" spans="2:6" x14ac:dyDescent="0.2">
      <c r="B435" s="18"/>
      <c r="F435" s="18"/>
    </row>
    <row r="436" spans="2:6" x14ac:dyDescent="0.2">
      <c r="B436" s="18"/>
      <c r="F436" s="18"/>
    </row>
    <row r="437" spans="2:6" x14ac:dyDescent="0.2">
      <c r="B437" s="18"/>
      <c r="F437" s="18"/>
    </row>
    <row r="438" spans="2:6" x14ac:dyDescent="0.2">
      <c r="B438" s="18"/>
      <c r="F438" s="18"/>
    </row>
    <row r="439" spans="2:6" x14ac:dyDescent="0.2">
      <c r="B439" s="18"/>
      <c r="F439" s="18"/>
    </row>
    <row r="440" spans="2:6" x14ac:dyDescent="0.2">
      <c r="B440" s="18"/>
      <c r="F440" s="18"/>
    </row>
    <row r="441" spans="2:6" x14ac:dyDescent="0.2">
      <c r="B441" s="18"/>
      <c r="F441" s="18"/>
    </row>
    <row r="442" spans="2:6" x14ac:dyDescent="0.2">
      <c r="B442" s="18"/>
      <c r="F442" s="18"/>
    </row>
    <row r="443" spans="2:6" x14ac:dyDescent="0.2">
      <c r="B443" s="18"/>
      <c r="F443" s="18"/>
    </row>
    <row r="444" spans="2:6" x14ac:dyDescent="0.2">
      <c r="B444" s="18"/>
      <c r="F444" s="18"/>
    </row>
    <row r="445" spans="2:6" x14ac:dyDescent="0.2">
      <c r="B445" s="18"/>
      <c r="F445" s="18"/>
    </row>
    <row r="446" spans="2:6" x14ac:dyDescent="0.2">
      <c r="B446" s="18"/>
      <c r="F446" s="18"/>
    </row>
    <row r="447" spans="2:6" x14ac:dyDescent="0.2">
      <c r="B447" s="18"/>
      <c r="F447" s="18"/>
    </row>
    <row r="448" spans="2:6" x14ac:dyDescent="0.2">
      <c r="B448" s="18"/>
      <c r="F448" s="18"/>
    </row>
    <row r="449" spans="2:6" x14ac:dyDescent="0.2">
      <c r="B449" s="18"/>
      <c r="F449" s="18"/>
    </row>
    <row r="450" spans="2:6" x14ac:dyDescent="0.2">
      <c r="B450" s="18"/>
      <c r="F450" s="18"/>
    </row>
    <row r="451" spans="2:6" x14ac:dyDescent="0.2">
      <c r="B451" s="18"/>
      <c r="F451" s="18"/>
    </row>
    <row r="452" spans="2:6" x14ac:dyDescent="0.2">
      <c r="B452" s="18"/>
      <c r="F452" s="18"/>
    </row>
    <row r="453" spans="2:6" x14ac:dyDescent="0.2">
      <c r="B453" s="18"/>
      <c r="F453" s="18"/>
    </row>
    <row r="454" spans="2:6" x14ac:dyDescent="0.2">
      <c r="B454" s="18"/>
      <c r="F454" s="18"/>
    </row>
    <row r="455" spans="2:6" x14ac:dyDescent="0.2">
      <c r="B455" s="18"/>
      <c r="F455" s="18"/>
    </row>
    <row r="456" spans="2:6" x14ac:dyDescent="0.2">
      <c r="B456" s="18"/>
      <c r="F456" s="18"/>
    </row>
    <row r="457" spans="2:6" x14ac:dyDescent="0.2">
      <c r="B457" s="18"/>
      <c r="F457" s="18"/>
    </row>
    <row r="458" spans="2:6" x14ac:dyDescent="0.2">
      <c r="B458" s="18"/>
      <c r="F458" s="18"/>
    </row>
    <row r="459" spans="2:6" x14ac:dyDescent="0.2">
      <c r="B459" s="18"/>
      <c r="F459" s="18"/>
    </row>
    <row r="460" spans="2:6" x14ac:dyDescent="0.2">
      <c r="B460" s="18"/>
      <c r="F460" s="18"/>
    </row>
    <row r="461" spans="2:6" x14ac:dyDescent="0.2">
      <c r="B461" s="18"/>
      <c r="F461" s="18"/>
    </row>
    <row r="462" spans="2:6" x14ac:dyDescent="0.2">
      <c r="B462" s="18"/>
      <c r="F462" s="18"/>
    </row>
    <row r="463" spans="2:6" x14ac:dyDescent="0.2">
      <c r="B463" s="18"/>
      <c r="F463" s="18"/>
    </row>
    <row r="464" spans="2:6" x14ac:dyDescent="0.2">
      <c r="B464" s="18"/>
      <c r="F464" s="18"/>
    </row>
    <row r="465" spans="2:6" x14ac:dyDescent="0.2">
      <c r="B465" s="18"/>
      <c r="F465" s="18"/>
    </row>
    <row r="466" spans="2:6" x14ac:dyDescent="0.2">
      <c r="B466" s="18"/>
      <c r="F466" s="18"/>
    </row>
    <row r="467" spans="2:6" x14ac:dyDescent="0.2">
      <c r="B467" s="18"/>
      <c r="F467" s="18"/>
    </row>
    <row r="468" spans="2:6" x14ac:dyDescent="0.2">
      <c r="B468" s="18"/>
      <c r="F468" s="18"/>
    </row>
    <row r="469" spans="2:6" x14ac:dyDescent="0.2">
      <c r="B469" s="18"/>
      <c r="F469" s="18"/>
    </row>
    <row r="470" spans="2:6" x14ac:dyDescent="0.2">
      <c r="B470" s="18"/>
      <c r="F470" s="18"/>
    </row>
    <row r="471" spans="2:6" x14ac:dyDescent="0.2">
      <c r="B471" s="18"/>
      <c r="F471" s="18"/>
    </row>
    <row r="472" spans="2:6" x14ac:dyDescent="0.2">
      <c r="B472" s="18"/>
      <c r="F472" s="18"/>
    </row>
    <row r="473" spans="2:6" x14ac:dyDescent="0.2">
      <c r="B473" s="18"/>
      <c r="F473" s="18"/>
    </row>
    <row r="474" spans="2:6" x14ac:dyDescent="0.2">
      <c r="B474" s="18"/>
      <c r="F474" s="18"/>
    </row>
    <row r="475" spans="2:6" x14ac:dyDescent="0.2">
      <c r="B475" s="18"/>
      <c r="F475" s="18"/>
    </row>
    <row r="476" spans="2:6" x14ac:dyDescent="0.2">
      <c r="B476" s="18"/>
      <c r="F476" s="18"/>
    </row>
    <row r="477" spans="2:6" x14ac:dyDescent="0.2">
      <c r="B477" s="18"/>
      <c r="F477" s="18"/>
    </row>
    <row r="478" spans="2:6" x14ac:dyDescent="0.2">
      <c r="B478" s="18"/>
      <c r="F478" s="18"/>
    </row>
    <row r="479" spans="2:6" x14ac:dyDescent="0.2">
      <c r="B479" s="18"/>
      <c r="F479" s="18"/>
    </row>
    <row r="480" spans="2:6" x14ac:dyDescent="0.2">
      <c r="B480" s="18"/>
      <c r="F480" s="18"/>
    </row>
    <row r="481" spans="2:6" x14ac:dyDescent="0.2">
      <c r="B481" s="18"/>
      <c r="F481" s="18"/>
    </row>
    <row r="482" spans="2:6" x14ac:dyDescent="0.2">
      <c r="B482" s="18"/>
      <c r="F482" s="18"/>
    </row>
    <row r="483" spans="2:6" x14ac:dyDescent="0.2">
      <c r="B483" s="18"/>
      <c r="F483" s="18"/>
    </row>
    <row r="484" spans="2:6" x14ac:dyDescent="0.2">
      <c r="B484" s="18"/>
      <c r="F484" s="18"/>
    </row>
    <row r="485" spans="2:6" x14ac:dyDescent="0.2">
      <c r="B485" s="18"/>
      <c r="F485" s="18"/>
    </row>
    <row r="486" spans="2:6" x14ac:dyDescent="0.2">
      <c r="B486" s="18"/>
      <c r="F486" s="18"/>
    </row>
    <row r="487" spans="2:6" x14ac:dyDescent="0.2">
      <c r="B487" s="18"/>
      <c r="F487" s="18"/>
    </row>
    <row r="488" spans="2:6" x14ac:dyDescent="0.2">
      <c r="B488" s="18"/>
      <c r="F488" s="18"/>
    </row>
    <row r="489" spans="2:6" x14ac:dyDescent="0.2">
      <c r="B489" s="18"/>
      <c r="F489" s="18"/>
    </row>
    <row r="490" spans="2:6" x14ac:dyDescent="0.2">
      <c r="B490" s="18"/>
      <c r="F490" s="18"/>
    </row>
    <row r="491" spans="2:6" x14ac:dyDescent="0.2">
      <c r="B491" s="18"/>
      <c r="F491" s="18"/>
    </row>
    <row r="492" spans="2:6" x14ac:dyDescent="0.2">
      <c r="B492" s="18"/>
      <c r="F492" s="18"/>
    </row>
    <row r="493" spans="2:6" x14ac:dyDescent="0.2">
      <c r="B493" s="18"/>
      <c r="F493" s="18"/>
    </row>
    <row r="494" spans="2:6" x14ac:dyDescent="0.2">
      <c r="B494" s="18"/>
      <c r="F494" s="18"/>
    </row>
    <row r="495" spans="2:6" x14ac:dyDescent="0.2">
      <c r="B495" s="18"/>
      <c r="F495" s="18"/>
    </row>
    <row r="496" spans="2:6" x14ac:dyDescent="0.2">
      <c r="B496" s="18"/>
      <c r="F496" s="18"/>
    </row>
    <row r="497" spans="2:6" x14ac:dyDescent="0.2">
      <c r="B497" s="18"/>
      <c r="F497" s="18"/>
    </row>
    <row r="498" spans="2:6" x14ac:dyDescent="0.2">
      <c r="B498" s="18"/>
      <c r="F498" s="18"/>
    </row>
    <row r="499" spans="2:6" x14ac:dyDescent="0.2">
      <c r="B499" s="18"/>
      <c r="F499" s="18"/>
    </row>
    <row r="500" spans="2:6" x14ac:dyDescent="0.2">
      <c r="B500" s="18"/>
      <c r="F500" s="18"/>
    </row>
    <row r="501" spans="2:6" x14ac:dyDescent="0.2">
      <c r="B501" s="18"/>
      <c r="F501" s="18"/>
    </row>
    <row r="502" spans="2:6" x14ac:dyDescent="0.2">
      <c r="B502" s="18"/>
      <c r="F502" s="18"/>
    </row>
    <row r="503" spans="2:6" x14ac:dyDescent="0.2">
      <c r="B503" s="18"/>
      <c r="F503" s="18"/>
    </row>
    <row r="504" spans="2:6" x14ac:dyDescent="0.2">
      <c r="B504" s="18"/>
      <c r="F504" s="18"/>
    </row>
    <row r="505" spans="2:6" x14ac:dyDescent="0.2">
      <c r="B505" s="18"/>
      <c r="F505" s="18"/>
    </row>
    <row r="506" spans="2:6" x14ac:dyDescent="0.2">
      <c r="B506" s="18"/>
      <c r="F506" s="18"/>
    </row>
    <row r="507" spans="2:6" x14ac:dyDescent="0.2">
      <c r="B507" s="18"/>
      <c r="F507" s="18"/>
    </row>
    <row r="508" spans="2:6" x14ac:dyDescent="0.2">
      <c r="B508" s="18"/>
      <c r="F508" s="18"/>
    </row>
    <row r="509" spans="2:6" x14ac:dyDescent="0.2">
      <c r="B509" s="18"/>
      <c r="F509" s="18"/>
    </row>
    <row r="510" spans="2:6" x14ac:dyDescent="0.2">
      <c r="B510" s="18"/>
      <c r="F510" s="18"/>
    </row>
    <row r="511" spans="2:6" x14ac:dyDescent="0.2">
      <c r="B511" s="18"/>
      <c r="F511" s="18"/>
    </row>
    <row r="512" spans="2:6" x14ac:dyDescent="0.2">
      <c r="B512" s="18"/>
      <c r="F512" s="18"/>
    </row>
    <row r="513" spans="2:6" x14ac:dyDescent="0.2">
      <c r="B513" s="18"/>
      <c r="F513" s="18"/>
    </row>
    <row r="514" spans="2:6" x14ac:dyDescent="0.2">
      <c r="B514" s="18"/>
      <c r="F514" s="18"/>
    </row>
    <row r="515" spans="2:6" x14ac:dyDescent="0.2">
      <c r="B515" s="18"/>
      <c r="F515" s="18"/>
    </row>
    <row r="516" spans="2:6" x14ac:dyDescent="0.2">
      <c r="B516" s="18"/>
      <c r="F516" s="18"/>
    </row>
    <row r="517" spans="2:6" x14ac:dyDescent="0.2">
      <c r="B517" s="18"/>
      <c r="F517" s="18"/>
    </row>
    <row r="518" spans="2:6" x14ac:dyDescent="0.2">
      <c r="B518" s="18"/>
      <c r="F518" s="18"/>
    </row>
    <row r="519" spans="2:6" x14ac:dyDescent="0.2">
      <c r="B519" s="18"/>
      <c r="F519" s="18"/>
    </row>
    <row r="520" spans="2:6" x14ac:dyDescent="0.2">
      <c r="B520" s="18"/>
      <c r="F520" s="18"/>
    </row>
    <row r="521" spans="2:6" x14ac:dyDescent="0.2">
      <c r="B521" s="18"/>
      <c r="F521" s="18"/>
    </row>
    <row r="522" spans="2:6" x14ac:dyDescent="0.2">
      <c r="B522" s="18"/>
      <c r="F522" s="18"/>
    </row>
    <row r="523" spans="2:6" x14ac:dyDescent="0.2">
      <c r="B523" s="18"/>
      <c r="F523" s="18"/>
    </row>
    <row r="524" spans="2:6" x14ac:dyDescent="0.2">
      <c r="B524" s="18"/>
      <c r="F524" s="18"/>
    </row>
    <row r="525" spans="2:6" x14ac:dyDescent="0.2">
      <c r="B525" s="18"/>
      <c r="F525" s="18"/>
    </row>
    <row r="526" spans="2:6" x14ac:dyDescent="0.2">
      <c r="B526" s="18"/>
      <c r="F526" s="18"/>
    </row>
    <row r="527" spans="2:6" x14ac:dyDescent="0.2">
      <c r="B527" s="18"/>
      <c r="F527" s="18"/>
    </row>
    <row r="528" spans="2:6" x14ac:dyDescent="0.2">
      <c r="B528" s="18"/>
      <c r="F528" s="18"/>
    </row>
    <row r="529" spans="2:6" x14ac:dyDescent="0.2">
      <c r="B529" s="18"/>
      <c r="F529" s="18"/>
    </row>
    <row r="530" spans="2:6" x14ac:dyDescent="0.2">
      <c r="B530" s="18"/>
      <c r="F530" s="18"/>
    </row>
    <row r="531" spans="2:6" x14ac:dyDescent="0.2">
      <c r="B531" s="18"/>
      <c r="F531" s="18"/>
    </row>
    <row r="532" spans="2:6" x14ac:dyDescent="0.2">
      <c r="B532" s="18"/>
      <c r="F532" s="18"/>
    </row>
    <row r="533" spans="2:6" x14ac:dyDescent="0.2">
      <c r="B533" s="18"/>
      <c r="F533" s="18"/>
    </row>
    <row r="534" spans="2:6" x14ac:dyDescent="0.2">
      <c r="B534" s="18"/>
      <c r="F534" s="18"/>
    </row>
    <row r="535" spans="2:6" x14ac:dyDescent="0.2">
      <c r="B535" s="18"/>
      <c r="F535" s="18"/>
    </row>
    <row r="536" spans="2:6" x14ac:dyDescent="0.2">
      <c r="B536" s="18"/>
      <c r="F536" s="18"/>
    </row>
    <row r="537" spans="2:6" x14ac:dyDescent="0.2">
      <c r="B537" s="18"/>
      <c r="F537" s="18"/>
    </row>
    <row r="538" spans="2:6" x14ac:dyDescent="0.2">
      <c r="B538" s="18"/>
      <c r="F538" s="18"/>
    </row>
    <row r="539" spans="2:6" x14ac:dyDescent="0.2">
      <c r="B539" s="18"/>
      <c r="F539" s="18"/>
    </row>
    <row r="540" spans="2:6" x14ac:dyDescent="0.2">
      <c r="B540" s="18"/>
      <c r="F540" s="18"/>
    </row>
    <row r="541" spans="2:6" x14ac:dyDescent="0.2">
      <c r="B541" s="18"/>
      <c r="F541" s="18"/>
    </row>
    <row r="542" spans="2:6" x14ac:dyDescent="0.2">
      <c r="B542" s="18"/>
      <c r="F542" s="18"/>
    </row>
    <row r="543" spans="2:6" x14ac:dyDescent="0.2">
      <c r="B543" s="18"/>
      <c r="F543" s="18"/>
    </row>
    <row r="544" spans="2:6" x14ac:dyDescent="0.2">
      <c r="B544" s="18"/>
      <c r="F544" s="18"/>
    </row>
    <row r="545" spans="2:6" x14ac:dyDescent="0.2">
      <c r="B545" s="18"/>
      <c r="F545" s="18"/>
    </row>
    <row r="546" spans="2:6" x14ac:dyDescent="0.2">
      <c r="B546" s="18"/>
      <c r="F546" s="18"/>
    </row>
    <row r="547" spans="2:6" x14ac:dyDescent="0.2">
      <c r="B547" s="18"/>
      <c r="F547" s="18"/>
    </row>
    <row r="548" spans="2:6" x14ac:dyDescent="0.2">
      <c r="B548" s="18"/>
      <c r="F548" s="18"/>
    </row>
    <row r="549" spans="2:6" x14ac:dyDescent="0.2">
      <c r="B549" s="18"/>
      <c r="F549" s="18"/>
    </row>
    <row r="550" spans="2:6" x14ac:dyDescent="0.2">
      <c r="B550" s="18"/>
      <c r="F550" s="18"/>
    </row>
    <row r="551" spans="2:6" x14ac:dyDescent="0.2">
      <c r="B551" s="18"/>
      <c r="F551" s="18"/>
    </row>
    <row r="552" spans="2:6" x14ac:dyDescent="0.2">
      <c r="B552" s="18"/>
      <c r="F552" s="18"/>
    </row>
    <row r="553" spans="2:6" x14ac:dyDescent="0.2">
      <c r="B553" s="18"/>
      <c r="F553" s="18"/>
    </row>
    <row r="554" spans="2:6" x14ac:dyDescent="0.2">
      <c r="B554" s="18"/>
      <c r="F554" s="18"/>
    </row>
    <row r="555" spans="2:6" x14ac:dyDescent="0.2">
      <c r="B555" s="18"/>
      <c r="F555" s="18"/>
    </row>
    <row r="556" spans="2:6" x14ac:dyDescent="0.2">
      <c r="B556" s="18"/>
      <c r="F556" s="18"/>
    </row>
    <row r="557" spans="2:6" x14ac:dyDescent="0.2">
      <c r="B557" s="18"/>
      <c r="F557" s="18"/>
    </row>
    <row r="558" spans="2:6" x14ac:dyDescent="0.2">
      <c r="B558" s="18"/>
      <c r="F558" s="18"/>
    </row>
    <row r="559" spans="2:6" x14ac:dyDescent="0.2">
      <c r="B559" s="18"/>
      <c r="F559" s="18"/>
    </row>
    <row r="560" spans="2:6" x14ac:dyDescent="0.2">
      <c r="B560" s="18"/>
      <c r="F560" s="18"/>
    </row>
    <row r="561" spans="2:6" x14ac:dyDescent="0.2">
      <c r="B561" s="18"/>
      <c r="F561" s="18"/>
    </row>
    <row r="562" spans="2:6" x14ac:dyDescent="0.2">
      <c r="B562" s="18"/>
      <c r="F562" s="18"/>
    </row>
    <row r="563" spans="2:6" x14ac:dyDescent="0.2">
      <c r="B563" s="18"/>
      <c r="F563" s="18"/>
    </row>
    <row r="564" spans="2:6" x14ac:dyDescent="0.2">
      <c r="B564" s="18"/>
      <c r="F564" s="18"/>
    </row>
    <row r="565" spans="2:6" x14ac:dyDescent="0.2">
      <c r="B565" s="18"/>
      <c r="F565" s="18"/>
    </row>
    <row r="566" spans="2:6" x14ac:dyDescent="0.2">
      <c r="B566" s="18"/>
      <c r="F566" s="18"/>
    </row>
    <row r="567" spans="2:6" x14ac:dyDescent="0.2">
      <c r="B567" s="18"/>
      <c r="F567" s="18"/>
    </row>
    <row r="568" spans="2:6" x14ac:dyDescent="0.2">
      <c r="B568" s="18"/>
      <c r="F568" s="18"/>
    </row>
    <row r="569" spans="2:6" x14ac:dyDescent="0.2">
      <c r="B569" s="18"/>
      <c r="F569" s="18"/>
    </row>
    <row r="570" spans="2:6" x14ac:dyDescent="0.2">
      <c r="B570" s="18"/>
      <c r="F570" s="18"/>
    </row>
    <row r="571" spans="2:6" x14ac:dyDescent="0.2">
      <c r="B571" s="18"/>
      <c r="F571" s="18"/>
    </row>
    <row r="572" spans="2:6" x14ac:dyDescent="0.2">
      <c r="B572" s="18"/>
      <c r="F572" s="18"/>
    </row>
    <row r="573" spans="2:6" x14ac:dyDescent="0.2">
      <c r="B573" s="18"/>
      <c r="F573" s="18"/>
    </row>
    <row r="574" spans="2:6" x14ac:dyDescent="0.2">
      <c r="B574" s="18"/>
      <c r="F574" s="18"/>
    </row>
    <row r="575" spans="2:6" x14ac:dyDescent="0.2">
      <c r="B575" s="18"/>
      <c r="F575" s="18"/>
    </row>
    <row r="576" spans="2:6" x14ac:dyDescent="0.2">
      <c r="B576" s="18"/>
      <c r="F576" s="18"/>
    </row>
    <row r="577" spans="2:6" x14ac:dyDescent="0.2">
      <c r="B577" s="18"/>
      <c r="F577" s="18"/>
    </row>
    <row r="578" spans="2:6" x14ac:dyDescent="0.2">
      <c r="B578" s="18"/>
      <c r="F578" s="18"/>
    </row>
    <row r="579" spans="2:6" x14ac:dyDescent="0.2">
      <c r="B579" s="18"/>
      <c r="F579" s="18"/>
    </row>
    <row r="580" spans="2:6" x14ac:dyDescent="0.2">
      <c r="B580" s="18"/>
      <c r="F580" s="18"/>
    </row>
    <row r="581" spans="2:6" x14ac:dyDescent="0.2">
      <c r="B581" s="18"/>
      <c r="F581" s="18"/>
    </row>
    <row r="582" spans="2:6" x14ac:dyDescent="0.2">
      <c r="B582" s="18"/>
      <c r="F582" s="18"/>
    </row>
    <row r="583" spans="2:6" x14ac:dyDescent="0.2">
      <c r="B583" s="18"/>
      <c r="F583" s="18"/>
    </row>
    <row r="584" spans="2:6" x14ac:dyDescent="0.2">
      <c r="B584" s="18"/>
      <c r="F584" s="18"/>
    </row>
    <row r="585" spans="2:6" x14ac:dyDescent="0.2">
      <c r="B585" s="18"/>
      <c r="F585" s="18"/>
    </row>
    <row r="586" spans="2:6" x14ac:dyDescent="0.2">
      <c r="B586" s="18"/>
      <c r="F586" s="18"/>
    </row>
    <row r="587" spans="2:6" x14ac:dyDescent="0.2">
      <c r="B587" s="18"/>
      <c r="F587" s="18"/>
    </row>
    <row r="588" spans="2:6" x14ac:dyDescent="0.2">
      <c r="B588" s="18"/>
      <c r="F588" s="18"/>
    </row>
    <row r="589" spans="2:6" x14ac:dyDescent="0.2">
      <c r="B589" s="18"/>
      <c r="F589" s="18"/>
    </row>
    <row r="590" spans="2:6" x14ac:dyDescent="0.2">
      <c r="B590" s="18"/>
      <c r="F590" s="18"/>
    </row>
    <row r="591" spans="2:6" x14ac:dyDescent="0.2">
      <c r="B591" s="18"/>
      <c r="F591" s="18"/>
    </row>
    <row r="592" spans="2:6" x14ac:dyDescent="0.2">
      <c r="B592" s="18"/>
      <c r="F592" s="18"/>
    </row>
    <row r="593" spans="2:6" x14ac:dyDescent="0.2">
      <c r="B593" s="18"/>
      <c r="F593" s="18"/>
    </row>
    <row r="594" spans="2:6" x14ac:dyDescent="0.2">
      <c r="B594" s="18"/>
      <c r="F594" s="18"/>
    </row>
    <row r="595" spans="2:6" x14ac:dyDescent="0.2">
      <c r="B595" s="18"/>
      <c r="F595" s="18"/>
    </row>
    <row r="596" spans="2:6" x14ac:dyDescent="0.2">
      <c r="B596" s="18"/>
      <c r="F596" s="18"/>
    </row>
    <row r="597" spans="2:6" x14ac:dyDescent="0.2">
      <c r="B597" s="18"/>
      <c r="F597" s="18"/>
    </row>
    <row r="598" spans="2:6" x14ac:dyDescent="0.2">
      <c r="B598" s="18"/>
      <c r="F598" s="18"/>
    </row>
    <row r="599" spans="2:6" x14ac:dyDescent="0.2">
      <c r="B599" s="18"/>
      <c r="F599" s="18"/>
    </row>
    <row r="600" spans="2:6" x14ac:dyDescent="0.2">
      <c r="B600" s="18"/>
      <c r="F600" s="18"/>
    </row>
    <row r="601" spans="2:6" x14ac:dyDescent="0.2">
      <c r="B601" s="18"/>
      <c r="F601" s="18"/>
    </row>
    <row r="602" spans="2:6" x14ac:dyDescent="0.2">
      <c r="B602" s="18"/>
      <c r="F602" s="18"/>
    </row>
    <row r="603" spans="2:6" x14ac:dyDescent="0.2">
      <c r="B603" s="18"/>
      <c r="F603" s="18"/>
    </row>
    <row r="604" spans="2:6" x14ac:dyDescent="0.2">
      <c r="B604" s="18"/>
      <c r="F604" s="18"/>
    </row>
    <row r="605" spans="2:6" x14ac:dyDescent="0.2">
      <c r="B605" s="18"/>
      <c r="F605" s="18"/>
    </row>
    <row r="606" spans="2:6" x14ac:dyDescent="0.2">
      <c r="B606" s="18"/>
      <c r="F606" s="18"/>
    </row>
    <row r="607" spans="2:6" x14ac:dyDescent="0.2">
      <c r="B607" s="18"/>
      <c r="F607" s="18"/>
    </row>
    <row r="608" spans="2:6" x14ac:dyDescent="0.2">
      <c r="B608" s="18"/>
      <c r="F608" s="18"/>
    </row>
    <row r="609" spans="2:6" x14ac:dyDescent="0.2">
      <c r="B609" s="18"/>
      <c r="F609" s="18"/>
    </row>
    <row r="610" spans="2:6" x14ac:dyDescent="0.2">
      <c r="B610" s="18"/>
      <c r="F610" s="18"/>
    </row>
    <row r="611" spans="2:6" x14ac:dyDescent="0.2">
      <c r="B611" s="18"/>
      <c r="F611" s="18"/>
    </row>
    <row r="612" spans="2:6" x14ac:dyDescent="0.2">
      <c r="B612" s="18"/>
      <c r="F612" s="18"/>
    </row>
    <row r="613" spans="2:6" x14ac:dyDescent="0.2">
      <c r="B613" s="18"/>
      <c r="F613" s="18"/>
    </row>
    <row r="614" spans="2:6" x14ac:dyDescent="0.2">
      <c r="B614" s="18"/>
      <c r="F614" s="18"/>
    </row>
    <row r="615" spans="2:6" x14ac:dyDescent="0.2">
      <c r="B615" s="18"/>
      <c r="F615" s="18"/>
    </row>
    <row r="616" spans="2:6" x14ac:dyDescent="0.2">
      <c r="B616" s="18"/>
      <c r="F616" s="18"/>
    </row>
    <row r="617" spans="2:6" x14ac:dyDescent="0.2">
      <c r="B617" s="18"/>
      <c r="F617" s="18"/>
    </row>
    <row r="618" spans="2:6" x14ac:dyDescent="0.2">
      <c r="B618" s="18"/>
      <c r="F618" s="18"/>
    </row>
    <row r="619" spans="2:6" x14ac:dyDescent="0.2">
      <c r="B619" s="18"/>
      <c r="F619" s="18"/>
    </row>
    <row r="620" spans="2:6" x14ac:dyDescent="0.2">
      <c r="B620" s="18"/>
      <c r="F620" s="18"/>
    </row>
    <row r="621" spans="2:6" x14ac:dyDescent="0.2">
      <c r="B621" s="18"/>
      <c r="F621" s="18"/>
    </row>
    <row r="622" spans="2:6" x14ac:dyDescent="0.2">
      <c r="B622" s="18"/>
      <c r="F622" s="18"/>
    </row>
    <row r="623" spans="2:6" x14ac:dyDescent="0.2">
      <c r="B623" s="18"/>
      <c r="F623" s="18"/>
    </row>
    <row r="624" spans="2:6" x14ac:dyDescent="0.2">
      <c r="B624" s="18"/>
      <c r="F624" s="18"/>
    </row>
    <row r="625" spans="2:6" x14ac:dyDescent="0.2">
      <c r="B625" s="18"/>
      <c r="F625" s="18"/>
    </row>
    <row r="626" spans="2:6" x14ac:dyDescent="0.2">
      <c r="B626" s="18"/>
      <c r="F626" s="18"/>
    </row>
    <row r="627" spans="2:6" x14ac:dyDescent="0.2">
      <c r="B627" s="18"/>
      <c r="F627" s="18"/>
    </row>
    <row r="628" spans="2:6" x14ac:dyDescent="0.2">
      <c r="B628" s="18"/>
      <c r="F628" s="18"/>
    </row>
    <row r="629" spans="2:6" x14ac:dyDescent="0.2">
      <c r="B629" s="18"/>
      <c r="F629" s="18"/>
    </row>
    <row r="630" spans="2:6" x14ac:dyDescent="0.2">
      <c r="B630" s="18"/>
      <c r="F630" s="18"/>
    </row>
    <row r="631" spans="2:6" x14ac:dyDescent="0.2">
      <c r="B631" s="18"/>
      <c r="F631" s="18"/>
    </row>
    <row r="632" spans="2:6" x14ac:dyDescent="0.2">
      <c r="B632" s="18"/>
      <c r="F632" s="18"/>
    </row>
    <row r="633" spans="2:6" x14ac:dyDescent="0.2">
      <c r="B633" s="18"/>
      <c r="F633" s="18"/>
    </row>
    <row r="634" spans="2:6" x14ac:dyDescent="0.2">
      <c r="B634" s="18"/>
      <c r="F634" s="18"/>
    </row>
    <row r="635" spans="2:6" x14ac:dyDescent="0.2">
      <c r="B635" s="18"/>
      <c r="F635" s="18"/>
    </row>
    <row r="636" spans="2:6" x14ac:dyDescent="0.2">
      <c r="B636" s="18"/>
      <c r="F636" s="18"/>
    </row>
    <row r="637" spans="2:6" x14ac:dyDescent="0.2">
      <c r="B637" s="18"/>
      <c r="F637" s="18"/>
    </row>
    <row r="638" spans="2:6" x14ac:dyDescent="0.2">
      <c r="B638" s="18"/>
      <c r="F638" s="18"/>
    </row>
    <row r="639" spans="2:6" x14ac:dyDescent="0.2">
      <c r="B639" s="18"/>
      <c r="F639" s="18"/>
    </row>
    <row r="640" spans="2:6" x14ac:dyDescent="0.2">
      <c r="B640" s="18"/>
      <c r="F640" s="18"/>
    </row>
    <row r="641" spans="2:6" x14ac:dyDescent="0.2">
      <c r="B641" s="18"/>
      <c r="F641" s="18"/>
    </row>
    <row r="642" spans="2:6" x14ac:dyDescent="0.2">
      <c r="B642" s="18"/>
      <c r="F642" s="18"/>
    </row>
    <row r="643" spans="2:6" x14ac:dyDescent="0.2">
      <c r="B643" s="18"/>
      <c r="F643" s="18"/>
    </row>
    <row r="644" spans="2:6" x14ac:dyDescent="0.2">
      <c r="B644" s="18"/>
      <c r="F644" s="18"/>
    </row>
    <row r="645" spans="2:6" x14ac:dyDescent="0.2">
      <c r="B645" s="18"/>
      <c r="F645" s="18"/>
    </row>
    <row r="646" spans="2:6" x14ac:dyDescent="0.2">
      <c r="B646" s="18"/>
      <c r="F646" s="18"/>
    </row>
    <row r="647" spans="2:6" x14ac:dyDescent="0.2">
      <c r="B647" s="18"/>
      <c r="F647" s="18"/>
    </row>
    <row r="648" spans="2:6" x14ac:dyDescent="0.2">
      <c r="B648" s="18"/>
      <c r="F648" s="18"/>
    </row>
    <row r="649" spans="2:6" x14ac:dyDescent="0.2">
      <c r="B649" s="18"/>
      <c r="F649" s="18"/>
    </row>
    <row r="650" spans="2:6" x14ac:dyDescent="0.2">
      <c r="B650" s="18"/>
      <c r="F650" s="18"/>
    </row>
    <row r="651" spans="2:6" x14ac:dyDescent="0.2">
      <c r="B651" s="18"/>
      <c r="F651" s="18"/>
    </row>
    <row r="652" spans="2:6" x14ac:dyDescent="0.2">
      <c r="B652" s="18"/>
      <c r="F652" s="18"/>
    </row>
    <row r="653" spans="2:6" x14ac:dyDescent="0.2">
      <c r="B653" s="18"/>
      <c r="F653" s="18"/>
    </row>
    <row r="654" spans="2:6" x14ac:dyDescent="0.2">
      <c r="B654" s="18"/>
      <c r="F654" s="18"/>
    </row>
    <row r="655" spans="2:6" x14ac:dyDescent="0.2">
      <c r="B655" s="18"/>
      <c r="F655" s="18"/>
    </row>
    <row r="656" spans="2:6" x14ac:dyDescent="0.2">
      <c r="B656" s="18"/>
      <c r="F656" s="18"/>
    </row>
    <row r="657" spans="2:6" x14ac:dyDescent="0.2">
      <c r="B657" s="18"/>
      <c r="F657" s="18"/>
    </row>
    <row r="658" spans="2:6" x14ac:dyDescent="0.2">
      <c r="B658" s="18"/>
      <c r="F658" s="18"/>
    </row>
    <row r="659" spans="2:6" x14ac:dyDescent="0.2">
      <c r="B659" s="18"/>
      <c r="F659" s="18"/>
    </row>
    <row r="660" spans="2:6" x14ac:dyDescent="0.2">
      <c r="B660" s="18"/>
      <c r="F660" s="18"/>
    </row>
    <row r="661" spans="2:6" x14ac:dyDescent="0.2">
      <c r="B661" s="18"/>
      <c r="F661" s="18"/>
    </row>
    <row r="662" spans="2:6" x14ac:dyDescent="0.2">
      <c r="B662" s="18"/>
      <c r="F662" s="18"/>
    </row>
    <row r="663" spans="2:6" x14ac:dyDescent="0.2">
      <c r="B663" s="18"/>
      <c r="F663" s="18"/>
    </row>
    <row r="664" spans="2:6" x14ac:dyDescent="0.2">
      <c r="B664" s="18"/>
      <c r="F664" s="18"/>
    </row>
    <row r="665" spans="2:6" x14ac:dyDescent="0.2">
      <c r="B665" s="18"/>
      <c r="F665" s="18"/>
    </row>
    <row r="666" spans="2:6" x14ac:dyDescent="0.2">
      <c r="B666" s="18"/>
      <c r="F666" s="18"/>
    </row>
    <row r="667" spans="2:6" x14ac:dyDescent="0.2">
      <c r="B667" s="18"/>
      <c r="F667" s="18"/>
    </row>
    <row r="668" spans="2:6" x14ac:dyDescent="0.2">
      <c r="B668" s="18"/>
      <c r="F668" s="18"/>
    </row>
    <row r="669" spans="2:6" x14ac:dyDescent="0.2">
      <c r="B669" s="18"/>
      <c r="F669" s="18"/>
    </row>
    <row r="670" spans="2:6" x14ac:dyDescent="0.2">
      <c r="B670" s="18"/>
      <c r="F670" s="18"/>
    </row>
    <row r="671" spans="2:6" x14ac:dyDescent="0.2">
      <c r="B671" s="18"/>
      <c r="F671" s="18"/>
    </row>
    <row r="672" spans="2:6" x14ac:dyDescent="0.2">
      <c r="B672" s="18"/>
      <c r="F672" s="18"/>
    </row>
    <row r="673" spans="2:6" x14ac:dyDescent="0.2">
      <c r="B673" s="18"/>
      <c r="F673" s="18"/>
    </row>
    <row r="674" spans="2:6" x14ac:dyDescent="0.2">
      <c r="B674" s="18"/>
      <c r="F674" s="18"/>
    </row>
    <row r="675" spans="2:6" x14ac:dyDescent="0.2">
      <c r="B675" s="18"/>
      <c r="F675" s="18"/>
    </row>
    <row r="676" spans="2:6" x14ac:dyDescent="0.2">
      <c r="B676" s="18"/>
      <c r="F676" s="18"/>
    </row>
    <row r="677" spans="2:6" x14ac:dyDescent="0.2">
      <c r="B677" s="18"/>
      <c r="F677" s="18"/>
    </row>
    <row r="678" spans="2:6" x14ac:dyDescent="0.2">
      <c r="B678" s="18"/>
      <c r="F678" s="18"/>
    </row>
    <row r="679" spans="2:6" x14ac:dyDescent="0.2">
      <c r="B679" s="18"/>
      <c r="F679" s="18"/>
    </row>
    <row r="680" spans="2:6" x14ac:dyDescent="0.2">
      <c r="B680" s="18"/>
      <c r="F680" s="18"/>
    </row>
    <row r="681" spans="2:6" x14ac:dyDescent="0.2">
      <c r="B681" s="18"/>
      <c r="F681" s="18"/>
    </row>
    <row r="682" spans="2:6" x14ac:dyDescent="0.2">
      <c r="B682" s="18"/>
      <c r="F682" s="18"/>
    </row>
    <row r="683" spans="2:6" x14ac:dyDescent="0.2">
      <c r="B683" s="18"/>
      <c r="F683" s="18"/>
    </row>
    <row r="684" spans="2:6" x14ac:dyDescent="0.2">
      <c r="B684" s="18"/>
      <c r="F684" s="18"/>
    </row>
    <row r="685" spans="2:6" x14ac:dyDescent="0.2">
      <c r="B685" s="18"/>
      <c r="F685" s="18"/>
    </row>
    <row r="686" spans="2:6" x14ac:dyDescent="0.2">
      <c r="B686" s="18"/>
      <c r="F686" s="18"/>
    </row>
    <row r="687" spans="2:6" x14ac:dyDescent="0.2">
      <c r="B687" s="18"/>
      <c r="F687" s="18"/>
    </row>
    <row r="688" spans="2:6" x14ac:dyDescent="0.2">
      <c r="B688" s="18"/>
      <c r="F688" s="18"/>
    </row>
    <row r="689" spans="2:6" x14ac:dyDescent="0.2">
      <c r="B689" s="18"/>
      <c r="F689" s="18"/>
    </row>
    <row r="690" spans="2:6" x14ac:dyDescent="0.2">
      <c r="B690" s="18"/>
      <c r="F690" s="18"/>
    </row>
    <row r="691" spans="2:6" x14ac:dyDescent="0.2">
      <c r="B691" s="18"/>
      <c r="F691" s="18"/>
    </row>
    <row r="692" spans="2:6" x14ac:dyDescent="0.2">
      <c r="B692" s="18"/>
      <c r="F692" s="18"/>
    </row>
    <row r="693" spans="2:6" x14ac:dyDescent="0.2">
      <c r="B693" s="18"/>
      <c r="F693" s="18"/>
    </row>
    <row r="694" spans="2:6" x14ac:dyDescent="0.2">
      <c r="B694" s="18"/>
      <c r="F694" s="18"/>
    </row>
    <row r="695" spans="2:6" x14ac:dyDescent="0.2">
      <c r="B695" s="18"/>
      <c r="F695" s="18"/>
    </row>
    <row r="696" spans="2:6" x14ac:dyDescent="0.2">
      <c r="B696" s="18"/>
      <c r="F696" s="18"/>
    </row>
    <row r="697" spans="2:6" x14ac:dyDescent="0.2">
      <c r="B697" s="18"/>
      <c r="F697" s="18"/>
    </row>
    <row r="698" spans="2:6" x14ac:dyDescent="0.2">
      <c r="B698" s="18"/>
      <c r="F698" s="18"/>
    </row>
    <row r="699" spans="2:6" x14ac:dyDescent="0.2">
      <c r="B699" s="18"/>
      <c r="F699" s="18"/>
    </row>
    <row r="700" spans="2:6" x14ac:dyDescent="0.2">
      <c r="B700" s="18"/>
      <c r="F700" s="18"/>
    </row>
    <row r="701" spans="2:6" x14ac:dyDescent="0.2">
      <c r="B701" s="18"/>
      <c r="F701" s="18"/>
    </row>
    <row r="702" spans="2:6" x14ac:dyDescent="0.2">
      <c r="B702" s="18"/>
      <c r="F702" s="18"/>
    </row>
    <row r="703" spans="2:6" x14ac:dyDescent="0.2">
      <c r="B703" s="18"/>
      <c r="F703" s="18"/>
    </row>
    <row r="704" spans="2:6" x14ac:dyDescent="0.2">
      <c r="B704" s="18"/>
      <c r="F704" s="18"/>
    </row>
    <row r="705" spans="2:6" x14ac:dyDescent="0.2">
      <c r="B705" s="18"/>
      <c r="F705" s="18"/>
    </row>
    <row r="706" spans="2:6" x14ac:dyDescent="0.2">
      <c r="B706" s="18"/>
      <c r="F706" s="18"/>
    </row>
    <row r="707" spans="2:6" x14ac:dyDescent="0.2">
      <c r="B707" s="18"/>
      <c r="F707" s="18"/>
    </row>
    <row r="708" spans="2:6" x14ac:dyDescent="0.2">
      <c r="B708" s="18"/>
      <c r="F708" s="18"/>
    </row>
    <row r="709" spans="2:6" x14ac:dyDescent="0.2">
      <c r="B709" s="18"/>
      <c r="F709" s="18"/>
    </row>
    <row r="710" spans="2:6" x14ac:dyDescent="0.2">
      <c r="B710" s="18"/>
      <c r="F710" s="18"/>
    </row>
    <row r="711" spans="2:6" x14ac:dyDescent="0.2">
      <c r="B711" s="18"/>
      <c r="F711" s="18"/>
    </row>
    <row r="712" spans="2:6" x14ac:dyDescent="0.2">
      <c r="B712" s="18"/>
      <c r="F712" s="18"/>
    </row>
    <row r="713" spans="2:6" x14ac:dyDescent="0.2">
      <c r="B713" s="18"/>
      <c r="F713" s="18"/>
    </row>
    <row r="714" spans="2:6" x14ac:dyDescent="0.2">
      <c r="B714" s="18"/>
      <c r="F714" s="18"/>
    </row>
    <row r="715" spans="2:6" x14ac:dyDescent="0.2">
      <c r="B715" s="18"/>
      <c r="F715" s="18"/>
    </row>
    <row r="716" spans="2:6" x14ac:dyDescent="0.2">
      <c r="B716" s="18"/>
      <c r="F716" s="18"/>
    </row>
    <row r="717" spans="2:6" x14ac:dyDescent="0.2">
      <c r="B717" s="18"/>
      <c r="F717" s="18"/>
    </row>
    <row r="718" spans="2:6" x14ac:dyDescent="0.2">
      <c r="B718" s="18"/>
      <c r="F718" s="18"/>
    </row>
    <row r="719" spans="2:6" x14ac:dyDescent="0.2">
      <c r="B719" s="18"/>
      <c r="F719" s="18"/>
    </row>
    <row r="720" spans="2:6" x14ac:dyDescent="0.2">
      <c r="B720" s="18"/>
      <c r="F720" s="18"/>
    </row>
    <row r="721" spans="2:6" x14ac:dyDescent="0.2">
      <c r="B721" s="18"/>
      <c r="F721" s="18"/>
    </row>
    <row r="722" spans="2:6" x14ac:dyDescent="0.2">
      <c r="B722" s="18"/>
      <c r="F722" s="18"/>
    </row>
    <row r="723" spans="2:6" x14ac:dyDescent="0.2">
      <c r="B723" s="18"/>
      <c r="F723" s="18"/>
    </row>
    <row r="724" spans="2:6" x14ac:dyDescent="0.2">
      <c r="B724" s="18"/>
      <c r="F724" s="18"/>
    </row>
    <row r="725" spans="2:6" x14ac:dyDescent="0.2">
      <c r="B725" s="18"/>
      <c r="F725" s="18"/>
    </row>
    <row r="726" spans="2:6" x14ac:dyDescent="0.2">
      <c r="B726" s="18"/>
      <c r="F726" s="18"/>
    </row>
    <row r="727" spans="2:6" x14ac:dyDescent="0.2">
      <c r="B727" s="18"/>
      <c r="F727" s="18"/>
    </row>
    <row r="728" spans="2:6" x14ac:dyDescent="0.2">
      <c r="B728" s="18"/>
      <c r="F728" s="18"/>
    </row>
    <row r="729" spans="2:6" x14ac:dyDescent="0.2">
      <c r="B729" s="18"/>
      <c r="F729" s="18"/>
    </row>
    <row r="730" spans="2:6" x14ac:dyDescent="0.2">
      <c r="B730" s="18"/>
      <c r="F730" s="18"/>
    </row>
    <row r="731" spans="2:6" x14ac:dyDescent="0.2">
      <c r="B731" s="18"/>
      <c r="F731" s="18"/>
    </row>
    <row r="732" spans="2:6" x14ac:dyDescent="0.2">
      <c r="B732" s="18"/>
      <c r="F732" s="18"/>
    </row>
    <row r="733" spans="2:6" x14ac:dyDescent="0.2">
      <c r="B733" s="18"/>
      <c r="F733" s="18"/>
    </row>
    <row r="734" spans="2:6" x14ac:dyDescent="0.2">
      <c r="B734" s="18"/>
      <c r="F734" s="18"/>
    </row>
    <row r="735" spans="2:6" x14ac:dyDescent="0.2">
      <c r="B735" s="18"/>
      <c r="F735" s="18"/>
    </row>
    <row r="736" spans="2:6" x14ac:dyDescent="0.2">
      <c r="B736" s="18"/>
      <c r="F736" s="18"/>
    </row>
    <row r="737" spans="2:6" x14ac:dyDescent="0.2">
      <c r="B737" s="18"/>
      <c r="F737" s="18"/>
    </row>
    <row r="738" spans="2:6" x14ac:dyDescent="0.2">
      <c r="B738" s="18"/>
      <c r="F738" s="18"/>
    </row>
    <row r="739" spans="2:6" x14ac:dyDescent="0.2">
      <c r="B739" s="18"/>
      <c r="F739" s="18"/>
    </row>
    <row r="740" spans="2:6" x14ac:dyDescent="0.2">
      <c r="B740" s="18"/>
      <c r="F740" s="18"/>
    </row>
    <row r="741" spans="2:6" x14ac:dyDescent="0.2">
      <c r="B741" s="18"/>
      <c r="F741" s="18"/>
    </row>
    <row r="742" spans="2:6" x14ac:dyDescent="0.2">
      <c r="B742" s="18"/>
      <c r="F742" s="18"/>
    </row>
    <row r="743" spans="2:6" x14ac:dyDescent="0.2">
      <c r="B743" s="18"/>
      <c r="F743" s="18"/>
    </row>
    <row r="744" spans="2:6" x14ac:dyDescent="0.2">
      <c r="B744" s="18"/>
      <c r="F744" s="18"/>
    </row>
    <row r="745" spans="2:6" x14ac:dyDescent="0.2">
      <c r="B745" s="18"/>
      <c r="F745" s="18"/>
    </row>
    <row r="746" spans="2:6" x14ac:dyDescent="0.2">
      <c r="B746" s="18"/>
      <c r="F746" s="18"/>
    </row>
    <row r="747" spans="2:6" x14ac:dyDescent="0.2">
      <c r="B747" s="18"/>
      <c r="F747" s="18"/>
    </row>
    <row r="748" spans="2:6" x14ac:dyDescent="0.2">
      <c r="B748" s="18"/>
      <c r="F748" s="18"/>
    </row>
    <row r="749" spans="2:6" x14ac:dyDescent="0.2">
      <c r="B749" s="18"/>
      <c r="F749" s="18"/>
    </row>
    <row r="750" spans="2:6" x14ac:dyDescent="0.2">
      <c r="B750" s="18"/>
      <c r="F750" s="18"/>
    </row>
    <row r="751" spans="2:6" x14ac:dyDescent="0.2">
      <c r="B751" s="18"/>
      <c r="F751" s="18"/>
    </row>
    <row r="752" spans="2:6" x14ac:dyDescent="0.2">
      <c r="B752" s="18"/>
      <c r="F752" s="18"/>
    </row>
    <row r="753" spans="2:6" x14ac:dyDescent="0.2">
      <c r="B753" s="18"/>
      <c r="F753" s="18"/>
    </row>
    <row r="754" spans="2:6" x14ac:dyDescent="0.2">
      <c r="B754" s="18"/>
      <c r="F754" s="18"/>
    </row>
    <row r="755" spans="2:6" x14ac:dyDescent="0.2">
      <c r="B755" s="18"/>
      <c r="F755" s="18"/>
    </row>
    <row r="756" spans="2:6" x14ac:dyDescent="0.2">
      <c r="B756" s="18"/>
      <c r="F756" s="18"/>
    </row>
    <row r="757" spans="2:6" x14ac:dyDescent="0.2">
      <c r="B757" s="18"/>
      <c r="F757" s="18"/>
    </row>
    <row r="758" spans="2:6" x14ac:dyDescent="0.2">
      <c r="B758" s="18"/>
      <c r="F758" s="18"/>
    </row>
    <row r="759" spans="2:6" x14ac:dyDescent="0.2">
      <c r="B759" s="18"/>
      <c r="F759" s="18"/>
    </row>
    <row r="760" spans="2:6" x14ac:dyDescent="0.2">
      <c r="B760" s="18"/>
      <c r="F760" s="18"/>
    </row>
    <row r="761" spans="2:6" x14ac:dyDescent="0.2">
      <c r="B761" s="18"/>
      <c r="F761" s="18"/>
    </row>
    <row r="762" spans="2:6" x14ac:dyDescent="0.2">
      <c r="B762" s="18"/>
      <c r="F762" s="18"/>
    </row>
    <row r="763" spans="2:6" x14ac:dyDescent="0.2">
      <c r="B763" s="18"/>
      <c r="F763" s="18"/>
    </row>
    <row r="764" spans="2:6" x14ac:dyDescent="0.2">
      <c r="B764" s="18"/>
      <c r="F764" s="18"/>
    </row>
    <row r="765" spans="2:6" x14ac:dyDescent="0.2">
      <c r="B765" s="18"/>
      <c r="F765" s="18"/>
    </row>
    <row r="766" spans="2:6" x14ac:dyDescent="0.2">
      <c r="B766" s="18"/>
      <c r="F766" s="18"/>
    </row>
    <row r="767" spans="2:6" x14ac:dyDescent="0.2">
      <c r="B767" s="18"/>
      <c r="F767" s="18"/>
    </row>
    <row r="768" spans="2:6" x14ac:dyDescent="0.2">
      <c r="B768" s="18"/>
      <c r="F768" s="18"/>
    </row>
    <row r="769" spans="2:6" x14ac:dyDescent="0.2">
      <c r="B769" s="18"/>
      <c r="F769" s="18"/>
    </row>
    <row r="770" spans="2:6" x14ac:dyDescent="0.2">
      <c r="B770" s="18"/>
      <c r="F770" s="18"/>
    </row>
    <row r="771" spans="2:6" x14ac:dyDescent="0.2">
      <c r="B771" s="18"/>
      <c r="F771" s="18"/>
    </row>
    <row r="772" spans="2:6" x14ac:dyDescent="0.2">
      <c r="B772" s="18"/>
      <c r="F772" s="18"/>
    </row>
    <row r="773" spans="2:6" x14ac:dyDescent="0.2">
      <c r="B773" s="18"/>
      <c r="F773" s="18"/>
    </row>
    <row r="774" spans="2:6" x14ac:dyDescent="0.2">
      <c r="B774" s="18"/>
      <c r="F774" s="18"/>
    </row>
    <row r="775" spans="2:6" x14ac:dyDescent="0.2">
      <c r="B775" s="18"/>
      <c r="F775" s="18"/>
    </row>
    <row r="776" spans="2:6" x14ac:dyDescent="0.2">
      <c r="B776" s="18"/>
      <c r="F776" s="18"/>
    </row>
    <row r="777" spans="2:6" x14ac:dyDescent="0.2">
      <c r="B777" s="18"/>
      <c r="F777" s="18"/>
    </row>
    <row r="778" spans="2:6" x14ac:dyDescent="0.2">
      <c r="B778" s="18"/>
      <c r="F778" s="18"/>
    </row>
    <row r="779" spans="2:6" x14ac:dyDescent="0.2">
      <c r="B779" s="18"/>
      <c r="F779" s="18"/>
    </row>
  </sheetData>
  <phoneticPr fontId="7" type="noConversion"/>
  <hyperlinks>
    <hyperlink ref="P36" r:id="rId1" display="http://www.konkoly.hu/cgi-bin/IBVS?2987"/>
    <hyperlink ref="P25" r:id="rId2" display="http://www.konkoly.hu/cgi-bin/IBVS?5595"/>
    <hyperlink ref="P38" r:id="rId3" display="http://vsolj.cetus-net.org/no40.pdf"/>
    <hyperlink ref="P39" r:id="rId4" display="http://vsolj.cetus-net.org/no46.pdf"/>
    <hyperlink ref="P27" r:id="rId5" display="http://www.konkoly.hu/cgi-bin/IBVS?5894"/>
    <hyperlink ref="P28" r:id="rId6" display="http://www.konkoly.hu/cgi-bin/IBVS?5992"/>
    <hyperlink ref="P29" r:id="rId7" display="http://www.konkoly.hu/cgi-bin/IBVS?6029"/>
    <hyperlink ref="P40" r:id="rId8" display="http://vsolj.cetus-net.org/vsoljno56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2024-02-16T03:59:13Z</dcterms:modified>
</cp:coreProperties>
</file>