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48E0ED2-6A4F-43C6-AFB0-CADB740CB28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/>
  <c r="E24" i="1"/>
  <c r="F24" i="1"/>
  <c r="G24" i="1"/>
  <c r="K24" i="1"/>
  <c r="Q21" i="1"/>
  <c r="Q22" i="1"/>
  <c r="Q24" i="1"/>
  <c r="Q25" i="1"/>
  <c r="C8" i="1"/>
  <c r="C7" i="1"/>
  <c r="G21" i="1"/>
  <c r="I21" i="1"/>
  <c r="D9" i="1"/>
  <c r="E9" i="1"/>
  <c r="F16" i="1"/>
  <c r="F17" i="1" s="1"/>
  <c r="C17" i="1"/>
  <c r="Q23" i="1"/>
  <c r="E22" i="1"/>
  <c r="F22" i="1"/>
  <c r="G22" i="1"/>
  <c r="E23" i="1"/>
  <c r="F23" i="1"/>
  <c r="G23" i="1"/>
  <c r="I23" i="1"/>
  <c r="E25" i="1"/>
  <c r="F25" i="1"/>
  <c r="G25" i="1"/>
  <c r="K25" i="1"/>
  <c r="K22" i="1"/>
  <c r="C11" i="1"/>
  <c r="C12" i="1"/>
  <c r="C16" i="1" l="1"/>
  <c r="D18" i="1" s="1"/>
  <c r="O24" i="1"/>
  <c r="O23" i="1"/>
  <c r="C15" i="1"/>
  <c r="O21" i="1"/>
  <c r="O22" i="1"/>
  <c r="O25" i="1"/>
  <c r="C18" i="1" l="1"/>
  <c r="F18" i="1"/>
  <c r="F19" i="1" s="1"/>
</calcChain>
</file>

<file path=xl/sharedStrings.xml><?xml version="1.0" encoding="utf-8"?>
<sst xmlns="http://schemas.openxmlformats.org/spreadsheetml/2006/main" count="65" uniqueCount="56">
  <si>
    <t>IBVS 6230</t>
  </si>
  <si>
    <t>I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</si>
  <si>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</si>
  <si>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</si>
  <si>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</si>
  <si>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</si>
  <si>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</si>
  <si>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</si>
  <si>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</si>
  <si>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</si>
  <si>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</si>
  <si>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</si>
  <si>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</si>
  <si>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</si>
  <si>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</si>
  <si>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</si>
  <si>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</si>
  <si>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</si>
  <si>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</si>
  <si>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</si>
  <si>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</si>
  <si>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</si>
  <si>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</si>
  <si>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</si>
  <si>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</si>
  <si>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</si>
  <si>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</si>
  <si>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</si>
  <si>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</si>
  <si>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</si>
  <si>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</si>
  <si>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</si>
  <si>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</si>
  <si>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</si>
  <si>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</si>
  <si>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</si>
  <si>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</si>
  <si>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</si>
  <si>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</si>
  <si>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</si>
  <si>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</si>
  <si>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</si>
  <si>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</si>
  <si>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</si>
  <si>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AT LMi</t>
  </si>
  <si>
    <t>2019G</t>
  </si>
  <si>
    <t>G2996-0677</t>
  </si>
  <si>
    <t>EW</t>
  </si>
  <si>
    <t>pr_</t>
  </si>
  <si>
    <t>AT LM</t>
  </si>
  <si>
    <t>T LM</t>
  </si>
  <si>
    <t>LMi</t>
  </si>
  <si>
    <t>yes</t>
  </si>
  <si>
    <t>AT LMi / GSC 2996-0677</t>
  </si>
  <si>
    <t>VSX</t>
  </si>
  <si>
    <t>GCVS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</si>
</sst>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5" fillId="0" borderId="0"/>
    <xf numFmtId="0" fontId="15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4" fillId="24" borderId="5" xfId="0" applyFont="1" applyFill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5" fillId="24" borderId="5" xfId="0" applyFont="1" applyFill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5" fillId="0" borderId="5" xfId="0" applyNumberFormat="1" applyFont="1" applyBorder="1" applyAlignment="1">
      <alignment horizontal="left" vertical="center"/>
    </xf>
    <xf numFmtId="0" fontId="15" fillId="25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5" fillId="0" borderId="5" xfId="0" applyFont="1" applyFill="1" applyBorder="1" applyAlignment="1">
      <alignment horizontal="left" vertical="center"/>
    </xf>
    <xf numFmtId="0" fontId="32" fillId="0" borderId="0" xfId="41" applyFont="1" applyAlignment="1">
      <alignment horizontal="left" vertical="center" wrapText="1"/>
    </xf>
    <xf numFmtId="0" fontId="32" fillId="0" borderId="0" xfId="41" applyFont="1" applyAlignment="1">
      <alignment horizontal="center" vertical="center" wrapText="1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AT LMi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35127795846455"/>
          <c:w val="0.8060150375939849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4.0000000000000002E-4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4.0000000000000002E-4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3770.5</c:v>
                </c:pt>
                <c:pt idx="2">
                  <c:v>3809</c:v>
                </c:pt>
                <c:pt idx="3">
                  <c:v>3809</c:v>
                </c:pt>
                <c:pt idx="4">
                  <c:v>3845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44-4B9D-9973-10166DA5B90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3770.5</c:v>
                </c:pt>
                <c:pt idx="2">
                  <c:v>3809</c:v>
                </c:pt>
                <c:pt idx="3">
                  <c:v>3809</c:v>
                </c:pt>
                <c:pt idx="4">
                  <c:v>3845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2">
                  <c:v>-4.3381998548284173E-3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44-4B9D-9973-10166DA5B90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3770.5</c:v>
                </c:pt>
                <c:pt idx="2">
                  <c:v>3809</c:v>
                </c:pt>
                <c:pt idx="3">
                  <c:v>3809</c:v>
                </c:pt>
                <c:pt idx="4">
                  <c:v>3845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44-4B9D-9973-10166DA5B90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3770.5</c:v>
                </c:pt>
                <c:pt idx="2">
                  <c:v>3809</c:v>
                </c:pt>
                <c:pt idx="3">
                  <c:v>3809</c:v>
                </c:pt>
                <c:pt idx="4">
                  <c:v>3845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-3.8959000012255274E-3</c:v>
                </c:pt>
                <c:pt idx="3">
                  <c:v>-2.9381999993347563E-3</c:v>
                </c:pt>
                <c:pt idx="4">
                  <c:v>-3.8310000018100254E-3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944-4B9D-9973-10166DA5B90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3770.5</c:v>
                </c:pt>
                <c:pt idx="2">
                  <c:v>3809</c:v>
                </c:pt>
                <c:pt idx="3">
                  <c:v>3809</c:v>
                </c:pt>
                <c:pt idx="4">
                  <c:v>3845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944-4B9D-9973-10166DA5B90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3770.5</c:v>
                </c:pt>
                <c:pt idx="2">
                  <c:v>3809</c:v>
                </c:pt>
                <c:pt idx="3">
                  <c:v>3809</c:v>
                </c:pt>
                <c:pt idx="4">
                  <c:v>3845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944-4B9D-9973-10166DA5B90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3770.5</c:v>
                </c:pt>
                <c:pt idx="2">
                  <c:v>3809</c:v>
                </c:pt>
                <c:pt idx="3">
                  <c:v>3809</c:v>
                </c:pt>
                <c:pt idx="4">
                  <c:v>3845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944-4B9D-9973-10166DA5B90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3770.5</c:v>
                </c:pt>
                <c:pt idx="2">
                  <c:v>3809</c:v>
                </c:pt>
                <c:pt idx="3">
                  <c:v>3809</c:v>
                </c:pt>
                <c:pt idx="4">
                  <c:v>3845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-1.4264654282351331E-6</c:v>
                </c:pt>
                <c:pt idx="1">
                  <c:v>-3.7131834268673003E-3</c:v>
                </c:pt>
                <c:pt idx="2">
                  <c:v>-3.751083610666638E-3</c:v>
                </c:pt>
                <c:pt idx="3">
                  <c:v>-3.751083610666638E-3</c:v>
                </c:pt>
                <c:pt idx="4">
                  <c:v>-3.7865227435699153E-3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944-4B9D-9973-10166DA5B90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3770.5</c:v>
                </c:pt>
                <c:pt idx="2">
                  <c:v>3809</c:v>
                </c:pt>
                <c:pt idx="3">
                  <c:v>3809</c:v>
                </c:pt>
                <c:pt idx="4">
                  <c:v>3845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944-4B9D-9973-10166DA5B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0141808"/>
        <c:axId val="1"/>
      </c:scatterChart>
      <c:valAx>
        <c:axId val="720141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0141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406015037593985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CC97212-E7BF-44B6-1D16-4F3BCBAA6F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3" ht="20.25" x14ac:dyDescent="0.3">
      <c r="A1" s="1" t="s">
        <v>53</v>
      </c>
      <c r="F1" s="31" t="s">
        <v>44</v>
      </c>
      <c r="G1" s="32" t="s">
        <v>45</v>
      </c>
      <c r="H1" s="33"/>
      <c r="I1" s="34" t="s">
        <v>46</v>
      </c>
      <c r="J1" s="35" t="s">
        <v>44</v>
      </c>
      <c r="K1" s="36">
        <v>9.5311000000000003</v>
      </c>
      <c r="L1" s="37">
        <v>40.081899999999997</v>
      </c>
      <c r="M1" s="38">
        <v>56375.356000000145</v>
      </c>
      <c r="N1" s="38">
        <v>0.3609</v>
      </c>
      <c r="O1" s="41" t="s">
        <v>47</v>
      </c>
      <c r="P1">
        <v>13.47</v>
      </c>
      <c r="Q1">
        <v>13.81</v>
      </c>
      <c r="R1" t="s">
        <v>48</v>
      </c>
      <c r="S1" t="s">
        <v>16</v>
      </c>
      <c r="T1" t="s">
        <v>49</v>
      </c>
      <c r="U1" t="s">
        <v>50</v>
      </c>
      <c r="V1" t="s">
        <v>51</v>
      </c>
      <c r="W1" t="s">
        <v>52</v>
      </c>
    </row>
    <row r="2" spans="1:23" ht="12.95" customHeight="1" x14ac:dyDescent="0.2">
      <c r="A2" t="s">
        <v>26</v>
      </c>
      <c r="B2" t="s">
        <v>47</v>
      </c>
      <c r="C2" s="30"/>
      <c r="D2" s="3"/>
    </row>
    <row r="3" spans="1:23" ht="12.95" customHeight="1" thickBot="1" x14ac:dyDescent="0.25"/>
    <row r="4" spans="1:23" ht="12.95" customHeight="1" thickTop="1" thickBot="1" x14ac:dyDescent="0.25">
      <c r="A4" s="5" t="s">
        <v>3</v>
      </c>
      <c r="C4" s="27">
        <v>55000.692999999999</v>
      </c>
      <c r="D4" s="28">
        <v>0.36089979999999999</v>
      </c>
    </row>
    <row r="5" spans="1:23" ht="12.95" customHeight="1" thickTop="1" x14ac:dyDescent="0.2">
      <c r="A5" s="9" t="s">
        <v>31</v>
      </c>
      <c r="B5" s="10"/>
      <c r="C5" s="11">
        <v>-9.5</v>
      </c>
      <c r="D5" s="10" t="s">
        <v>32</v>
      </c>
      <c r="E5" s="10"/>
    </row>
    <row r="6" spans="1:23" ht="12.95" customHeight="1" x14ac:dyDescent="0.2">
      <c r="A6" s="5" t="s">
        <v>4</v>
      </c>
    </row>
    <row r="7" spans="1:23" ht="12.95" customHeight="1" x14ac:dyDescent="0.2">
      <c r="A7" t="s">
        <v>5</v>
      </c>
      <c r="C7" s="44">
        <f>C4</f>
        <v>55000.692999999999</v>
      </c>
      <c r="D7" s="29" t="s">
        <v>55</v>
      </c>
    </row>
    <row r="8" spans="1:23" ht="12.95" customHeight="1" x14ac:dyDescent="0.2">
      <c r="A8" t="s">
        <v>6</v>
      </c>
      <c r="C8" s="44">
        <f>D4</f>
        <v>0.36089979999999999</v>
      </c>
      <c r="D8" s="29" t="s">
        <v>55</v>
      </c>
    </row>
    <row r="9" spans="1:23" ht="12.95" customHeight="1" x14ac:dyDescent="0.2">
      <c r="A9" s="24" t="s">
        <v>35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23" ht="12.95" customHeight="1" thickBot="1" x14ac:dyDescent="0.25">
      <c r="A10" s="10"/>
      <c r="B10" s="10"/>
      <c r="C10" s="4" t="s">
        <v>22</v>
      </c>
      <c r="D10" s="4" t="s">
        <v>23</v>
      </c>
      <c r="E10" s="10"/>
    </row>
    <row r="11" spans="1:23" ht="12.95" customHeight="1" x14ac:dyDescent="0.2">
      <c r="A11" s="10" t="s">
        <v>18</v>
      </c>
      <c r="B11" s="10"/>
      <c r="C11" s="21">
        <f ca="1">INTERCEPT(INDIRECT($E$9):G992,INDIRECT($D$9):F992)</f>
        <v>-1.4264654282351331E-6</v>
      </c>
      <c r="D11" s="3"/>
      <c r="E11" s="10"/>
    </row>
    <row r="12" spans="1:23" ht="12.95" customHeight="1" x14ac:dyDescent="0.2">
      <c r="A12" s="10" t="s">
        <v>19</v>
      </c>
      <c r="B12" s="10"/>
      <c r="C12" s="21">
        <f ca="1">SLOPE(INDIRECT($E$9):G992,INDIRECT($D$9):F992)</f>
        <v>-9.8442035842436414E-7</v>
      </c>
      <c r="D12" s="3"/>
      <c r="E12" s="10"/>
    </row>
    <row r="13" spans="1:23" ht="12.95" customHeight="1" x14ac:dyDescent="0.2">
      <c r="A13" s="10" t="s">
        <v>21</v>
      </c>
      <c r="B13" s="10"/>
      <c r="C13" s="3" t="s">
        <v>16</v>
      </c>
    </row>
    <row r="14" spans="1:23" ht="12.95" customHeight="1" x14ac:dyDescent="0.2">
      <c r="A14" s="10"/>
      <c r="B14" s="10"/>
      <c r="C14" s="10"/>
    </row>
    <row r="15" spans="1:23" ht="12.95" customHeight="1" x14ac:dyDescent="0.2">
      <c r="A15" s="12" t="s">
        <v>20</v>
      </c>
      <c r="B15" s="10"/>
      <c r="C15" s="13">
        <f ca="1">(C7+C11)+(C8+C12)*INT(MAX(F21:F3533))</f>
        <v>56388.348944477257</v>
      </c>
      <c r="E15" s="14" t="s">
        <v>37</v>
      </c>
      <c r="F15" s="39">
        <v>1</v>
      </c>
    </row>
    <row r="16" spans="1:23" ht="12.95" customHeight="1" x14ac:dyDescent="0.2">
      <c r="A16" s="16" t="s">
        <v>7</v>
      </c>
      <c r="B16" s="10"/>
      <c r="C16" s="17">
        <f ca="1">+C8+C12</f>
        <v>0.36089881557964154</v>
      </c>
      <c r="E16" s="14" t="s">
        <v>33</v>
      </c>
      <c r="F16" s="40">
        <f ca="1">NOW()+15018.5+$C$5/24</f>
        <v>60358.760628356482</v>
      </c>
    </row>
    <row r="17" spans="1:21" ht="12.95" customHeight="1" thickBot="1" x14ac:dyDescent="0.25">
      <c r="A17" s="14" t="s">
        <v>30</v>
      </c>
      <c r="B17" s="10"/>
      <c r="C17" s="10">
        <f>COUNT(C21:C2191)</f>
        <v>5</v>
      </c>
      <c r="E17" s="14" t="s">
        <v>38</v>
      </c>
      <c r="F17" s="15">
        <f ca="1">ROUND(2*(F16-$C$7)/$C$8,0)/2+F15</f>
        <v>14847.5</v>
      </c>
    </row>
    <row r="18" spans="1:21" ht="12.95" customHeight="1" thickTop="1" thickBot="1" x14ac:dyDescent="0.25">
      <c r="A18" s="16" t="s">
        <v>8</v>
      </c>
      <c r="B18" s="10"/>
      <c r="C18" s="19">
        <f ca="1">+C15</f>
        <v>56388.348944477257</v>
      </c>
      <c r="D18" s="20">
        <f ca="1">+C16</f>
        <v>0.36089881557964154</v>
      </c>
      <c r="E18" s="14" t="s">
        <v>39</v>
      </c>
      <c r="F18" s="23">
        <f ca="1">ROUND(2*(F16-$C$15)/$C$16,0)/2+F15</f>
        <v>11002.5</v>
      </c>
    </row>
    <row r="19" spans="1:21" ht="12.95" customHeight="1" thickTop="1" x14ac:dyDescent="0.2">
      <c r="E19" s="14" t="s">
        <v>34</v>
      </c>
      <c r="F19" s="18">
        <f ca="1">+$C$15+$C$16*F18-15018.5-$C$5/24</f>
        <v>45341.033996225597</v>
      </c>
    </row>
    <row r="20" spans="1:21" ht="12.95" customHeight="1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40</v>
      </c>
      <c r="I20" s="7" t="s">
        <v>41</v>
      </c>
      <c r="J20" s="7" t="s">
        <v>42</v>
      </c>
      <c r="K20" s="7" t="s">
        <v>43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6" t="s">
        <v>36</v>
      </c>
    </row>
    <row r="21" spans="1:21" ht="12.95" customHeight="1" x14ac:dyDescent="0.2">
      <c r="A21" t="s">
        <v>55</v>
      </c>
      <c r="C21" s="8">
        <v>55000.692999999999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-1.4264654282351331E-6</v>
      </c>
      <c r="Q21" s="2">
        <f>+C21-15018.5</f>
        <v>39982.192999999999</v>
      </c>
    </row>
    <row r="22" spans="1:21" ht="12.95" customHeight="1" x14ac:dyDescent="0.2">
      <c r="A22" s="42" t="s">
        <v>0</v>
      </c>
      <c r="B22" s="43" t="s">
        <v>2</v>
      </c>
      <c r="C22" s="42">
        <v>56361.461799999997</v>
      </c>
      <c r="D22" s="42">
        <v>4.0000000000000002E-4</v>
      </c>
      <c r="E22">
        <f>+(C22-C$7)/C$8</f>
        <v>3770.4892050369604</v>
      </c>
      <c r="F22">
        <f>ROUND(2*E22,0)/2</f>
        <v>3770.5</v>
      </c>
      <c r="G22">
        <f>+C22-(C$7+F22*C$8)</f>
        <v>-3.8959000012255274E-3</v>
      </c>
      <c r="K22">
        <f>+G22</f>
        <v>-3.8959000012255274E-3</v>
      </c>
      <c r="O22">
        <f ca="1">+C$11+C$12*$F22</f>
        <v>-3.7131834268673003E-3</v>
      </c>
      <c r="Q22" s="2">
        <f>+C22-15018.5</f>
        <v>41342.961799999997</v>
      </c>
    </row>
    <row r="23" spans="1:21" ht="12.95" customHeight="1" x14ac:dyDescent="0.2">
      <c r="A23" t="s">
        <v>54</v>
      </c>
      <c r="C23" s="8">
        <v>56375.356000000145</v>
      </c>
      <c r="D23" s="8" t="s">
        <v>16</v>
      </c>
      <c r="E23">
        <f>+(C23-C$7)/C$8</f>
        <v>3808.9879794894482</v>
      </c>
      <c r="F23">
        <f>ROUND(2*E23,0)/2</f>
        <v>3809</v>
      </c>
      <c r="G23">
        <f>+C23-(C$7+F23*C$8)</f>
        <v>-4.3381998548284173E-3</v>
      </c>
      <c r="I23">
        <f>+G23</f>
        <v>-4.3381998548284173E-3</v>
      </c>
      <c r="O23">
        <f ca="1">+C$11+C$12*$F23</f>
        <v>-3.751083610666638E-3</v>
      </c>
      <c r="Q23" s="2">
        <f>+C23-15018.5</f>
        <v>41356.856000000145</v>
      </c>
    </row>
    <row r="24" spans="1:21" ht="12.95" customHeight="1" x14ac:dyDescent="0.2">
      <c r="A24" s="42" t="s">
        <v>0</v>
      </c>
      <c r="B24" s="43" t="s">
        <v>1</v>
      </c>
      <c r="C24" s="42">
        <v>56375.357400000001</v>
      </c>
      <c r="D24" s="42">
        <v>6.9999999999999999E-4</v>
      </c>
      <c r="E24">
        <f>+(C24-C$7)/C$8</f>
        <v>3808.9918586821091</v>
      </c>
      <c r="F24">
        <f>ROUND(2*E24,0)/2</f>
        <v>3809</v>
      </c>
      <c r="G24">
        <f>+C24-(C$7+F24*C$8)</f>
        <v>-2.9381999993347563E-3</v>
      </c>
      <c r="K24">
        <f>+G24</f>
        <v>-2.9381999993347563E-3</v>
      </c>
      <c r="O24">
        <f ca="1">+C$11+C$12*$F24</f>
        <v>-3.751083610666638E-3</v>
      </c>
      <c r="Q24" s="2">
        <f>+C24-15018.5</f>
        <v>41356.857400000001</v>
      </c>
    </row>
    <row r="25" spans="1:21" ht="12.95" customHeight="1" x14ac:dyDescent="0.2">
      <c r="A25" s="42" t="s">
        <v>0</v>
      </c>
      <c r="B25" s="43" t="s">
        <v>1</v>
      </c>
      <c r="C25" s="42">
        <v>56388.348899999997</v>
      </c>
      <c r="D25" s="42">
        <v>4.0000000000000002E-4</v>
      </c>
      <c r="E25">
        <f>+(C25-C$7)/C$8</f>
        <v>3844.9893848652673</v>
      </c>
      <c r="F25">
        <f>ROUND(2*E25,0)/2</f>
        <v>3845</v>
      </c>
      <c r="G25">
        <f>+C25-(C$7+F25*C$8)</f>
        <v>-3.8310000018100254E-3</v>
      </c>
      <c r="K25">
        <f>+G25</f>
        <v>-3.8310000018100254E-3</v>
      </c>
      <c r="O25">
        <f ca="1">+C$11+C$12*$F25</f>
        <v>-3.7865227435699153E-3</v>
      </c>
      <c r="Q25" s="2">
        <f>+C25-15018.5</f>
        <v>41369.848899999997</v>
      </c>
    </row>
    <row r="26" spans="1:21" ht="12.95" customHeight="1" x14ac:dyDescent="0.2">
      <c r="C26" s="8"/>
      <c r="D26" s="8"/>
      <c r="Q26" s="2"/>
    </row>
    <row r="27" spans="1:21" ht="12.95" customHeight="1" x14ac:dyDescent="0.2">
      <c r="C27" s="8"/>
      <c r="D27" s="8"/>
      <c r="Q27" s="2"/>
    </row>
    <row r="28" spans="1:21" ht="12.95" customHeight="1" x14ac:dyDescent="0.2">
      <c r="C28" s="8"/>
      <c r="D28" s="8"/>
      <c r="Q28" s="2"/>
    </row>
    <row r="29" spans="1:21" ht="12.95" customHeight="1" x14ac:dyDescent="0.2">
      <c r="C29" s="8"/>
      <c r="D29" s="8"/>
      <c r="Q29" s="2"/>
    </row>
    <row r="30" spans="1:21" ht="12.95" customHeight="1" x14ac:dyDescent="0.2">
      <c r="C30" s="8"/>
      <c r="D30" s="8"/>
      <c r="Q30" s="2"/>
    </row>
    <row r="31" spans="1:21" ht="12.95" customHeight="1" x14ac:dyDescent="0.2">
      <c r="C31" s="8"/>
      <c r="D31" s="8"/>
      <c r="Q31" s="2"/>
    </row>
    <row r="32" spans="1:21" ht="12.95" customHeight="1" x14ac:dyDescent="0.2">
      <c r="C32" s="8"/>
      <c r="D32" s="8"/>
      <c r="Q32" s="2"/>
    </row>
    <row r="33" spans="3:17" ht="12.95" customHeight="1" x14ac:dyDescent="0.2">
      <c r="C33" s="8"/>
      <c r="D33" s="8"/>
      <c r="Q33" s="2"/>
    </row>
    <row r="34" spans="3:17" ht="12.95" customHeight="1" x14ac:dyDescent="0.2">
      <c r="C34" s="8"/>
      <c r="D34" s="8"/>
    </row>
    <row r="35" spans="3:17" ht="12.95" customHeight="1" x14ac:dyDescent="0.2">
      <c r="C35" s="8"/>
      <c r="D35" s="8"/>
    </row>
    <row r="36" spans="3:17" ht="12.95" customHeight="1" x14ac:dyDescent="0.2">
      <c r="C36" s="8"/>
      <c r="D36" s="8"/>
    </row>
    <row r="37" spans="3:17" ht="12.95" customHeight="1" x14ac:dyDescent="0.2">
      <c r="C37" s="8"/>
      <c r="D37" s="8"/>
    </row>
    <row r="38" spans="3:17" ht="12.95" customHeight="1" x14ac:dyDescent="0.2">
      <c r="C38" s="8"/>
      <c r="D38" s="8"/>
    </row>
    <row r="39" spans="3:17" ht="12.95" customHeight="1" x14ac:dyDescent="0.2">
      <c r="C39" s="8"/>
      <c r="D39" s="8"/>
    </row>
    <row r="40" spans="3:17" ht="12.95" customHeight="1" x14ac:dyDescent="0.2">
      <c r="C40" s="8"/>
      <c r="D40" s="8"/>
    </row>
    <row r="41" spans="3:17" ht="12.95" customHeight="1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hyperlinks>
    <hyperlink ref="H63904" r:id="rId1" display="http://vsolj.cetus-net.org/bulletin.html"/>
    <hyperlink ref="H63897" r:id="rId2" display="https://www.aavso.org/ejaavso"/>
    <hyperlink ref="I63904" r:id="rId3" display="http://vsolj.cetus-net.org/bulletin.html"/>
    <hyperlink ref="AR57547" r:id="rId4" display="http://cdsbib.u-strasbg.fr/cgi-bin/cdsbib?1990RMxAA..21..381G"/>
    <hyperlink ref="H63901" r:id="rId5" display="https://www.aavso.org/ejaavso"/>
    <hyperlink ref="AQ4911" r:id="rId6" display="http://cdsbib.u-strasbg.fr/cgi-bin/cdsbib?1990RMxAA..21..381G"/>
    <hyperlink ref="AQ4914" r:id="rId7" display="http://cdsbib.u-strasbg.fr/cgi-bin/cdsbib?1990RMxAA..21..381G"/>
    <hyperlink ref="AQ4912" r:id="rId8" display="http://cdsbib.u-strasbg.fr/cgi-bin/cdsbib?1990RMxAA..21..381G"/>
    <hyperlink ref="AQ4896" r:id="rId9" display="http://cdsbib.u-strasbg.fr/cgi-bin/cdsbib?1990RMxAA..21..381G"/>
    <hyperlink ref="AR5125" r:id="rId10" display="http://cdsbib.u-strasbg.fr/cgi-bin/cdsbib?1990RMxAA..21..381G"/>
    <hyperlink ref="AR5129" r:id="rId11" display="http://cdsbib.u-strasbg.fr/cgi-bin/cdsbib?1990RMxAA..21..381G"/>
    <hyperlink ref="AR1457" r:id="rId12" display="http://cdsbib.u-strasbg.fr/cgi-bin/cdsbib?1990RMxAA..21..381G"/>
    <hyperlink ref="I108" r:id="rId13" display="http://vsolj.cetus-net.org/bulletin.html"/>
    <hyperlink ref="AR793" r:id="rId14" display="http://cdsbib.u-strasbg.fr/cgi-bin/cdsbib?1990RMxAA..21..381G"/>
    <hyperlink ref="AR792" r:id="rId15" display="http://cdsbib.u-strasbg.fr/cgi-bin/cdsbib?1990RMxAA..21..381G"/>
    <hyperlink ref="AQ3187" r:id="rId16" display="http://cdsbib.u-strasbg.fr/cgi-bin/cdsbib?1990RMxAA..21..381G"/>
    <hyperlink ref="AQ3205" r:id="rId17" display="http://cdsbib.u-strasbg.fr/cgi-bin/cdsbib?1990RMxAA..21..381G"/>
    <hyperlink ref="AQ3206" r:id="rId18" display="http://cdsbib.u-strasbg.fr/cgi-bin/cdsbib?1990RMxAA..21..381G"/>
    <hyperlink ref="AQ3202" r:id="rId19" display="http://cdsbib.u-strasbg.fr/cgi-bin/cdsbib?1990RMxAA..21..381G"/>
  </hyperlinks>
  <pageMargins left="0.75" right="0.75" top="1" bottom="1" header="0.5" footer="0.5"/>
  <headerFooter alignWithMargins="0"/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2024-02-18T05:15:18Z</dcterms:modified>
</cp:coreProperties>
</file>