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5D49CB6-30F3-4519-83AF-8C542661EF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23" i="1" l="1"/>
  <c r="F223" i="1" s="1"/>
  <c r="G223" i="1" s="1"/>
  <c r="K223" i="1" s="1"/>
  <c r="Q223" i="1"/>
  <c r="F14" i="1"/>
  <c r="F15" i="1" s="1"/>
  <c r="E225" i="1"/>
  <c r="F225" i="1" s="1"/>
  <c r="G225" i="1" s="1"/>
  <c r="K225" i="1" s="1"/>
  <c r="Q225" i="1"/>
  <c r="E219" i="1"/>
  <c r="F219" i="1" s="1"/>
  <c r="G219" i="1" s="1"/>
  <c r="K219" i="1" s="1"/>
  <c r="Q219" i="1"/>
  <c r="E221" i="1"/>
  <c r="F221" i="1" s="1"/>
  <c r="G221" i="1" s="1"/>
  <c r="K221" i="1" s="1"/>
  <c r="Q221" i="1"/>
  <c r="E222" i="1"/>
  <c r="F222" i="1" s="1"/>
  <c r="G222" i="1" s="1"/>
  <c r="K222" i="1" s="1"/>
  <c r="Q222" i="1"/>
  <c r="E224" i="1"/>
  <c r="F224" i="1" s="1"/>
  <c r="G224" i="1" s="1"/>
  <c r="K224" i="1" s="1"/>
  <c r="Q224" i="1"/>
  <c r="Q215" i="1"/>
  <c r="Q217" i="1"/>
  <c r="Q218" i="1"/>
  <c r="Q220" i="1"/>
  <c r="Q216" i="1"/>
  <c r="Q195" i="1"/>
  <c r="Q212" i="1"/>
  <c r="Q213" i="1"/>
  <c r="Q214" i="1"/>
  <c r="D9" i="1"/>
  <c r="C9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1" i="1"/>
  <c r="Q85" i="1"/>
  <c r="Q88" i="1"/>
  <c r="Q92" i="1"/>
  <c r="Q93" i="1"/>
  <c r="Q94" i="1"/>
  <c r="Q96" i="1"/>
  <c r="Q97" i="1"/>
  <c r="Q99" i="1"/>
  <c r="Q100" i="1"/>
  <c r="Q103" i="1"/>
  <c r="Q105" i="1"/>
  <c r="Q165" i="1"/>
  <c r="Q166" i="1"/>
  <c r="Q167" i="1"/>
  <c r="Q172" i="1"/>
  <c r="Q173" i="1"/>
  <c r="Q174" i="1"/>
  <c r="Q175" i="1"/>
  <c r="Q178" i="1"/>
  <c r="Q179" i="1"/>
  <c r="Q180" i="1"/>
  <c r="Q181" i="1"/>
  <c r="Q184" i="1"/>
  <c r="Q185" i="1"/>
  <c r="Q192" i="1"/>
  <c r="Q194" i="1"/>
  <c r="Q209" i="1"/>
  <c r="G110" i="2"/>
  <c r="C110" i="2"/>
  <c r="G197" i="2"/>
  <c r="C197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196" i="2"/>
  <c r="C196" i="2"/>
  <c r="G195" i="2"/>
  <c r="C195" i="2"/>
  <c r="G97" i="2"/>
  <c r="C97" i="2"/>
  <c r="G96" i="2"/>
  <c r="C96" i="2"/>
  <c r="G95" i="2"/>
  <c r="C95" i="2"/>
  <c r="G94" i="2"/>
  <c r="C94" i="2"/>
  <c r="G93" i="2"/>
  <c r="C93" i="2"/>
  <c r="G92" i="2"/>
  <c r="C92" i="2"/>
  <c r="G194" i="2"/>
  <c r="C194" i="2"/>
  <c r="G193" i="2"/>
  <c r="C193" i="2"/>
  <c r="G91" i="2"/>
  <c r="C91" i="2"/>
  <c r="G90" i="2"/>
  <c r="C90" i="2"/>
  <c r="G192" i="2"/>
  <c r="C192" i="2"/>
  <c r="G191" i="2"/>
  <c r="C191" i="2"/>
  <c r="G190" i="2"/>
  <c r="C190" i="2"/>
  <c r="G189" i="2"/>
  <c r="C189" i="2"/>
  <c r="G89" i="2"/>
  <c r="C89" i="2"/>
  <c r="G88" i="2"/>
  <c r="C88" i="2"/>
  <c r="G188" i="2"/>
  <c r="C188" i="2"/>
  <c r="G187" i="2"/>
  <c r="C187" i="2"/>
  <c r="G186" i="2"/>
  <c r="C186" i="2"/>
  <c r="G185" i="2"/>
  <c r="C185" i="2"/>
  <c r="G87" i="2"/>
  <c r="C87" i="2"/>
  <c r="G86" i="2"/>
  <c r="C86" i="2"/>
  <c r="G85" i="2"/>
  <c r="C85" i="2"/>
  <c r="G84" i="2"/>
  <c r="C84" i="2"/>
  <c r="G184" i="2"/>
  <c r="C184" i="2"/>
  <c r="G183" i="2"/>
  <c r="C183" i="2"/>
  <c r="G182" i="2"/>
  <c r="C182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181" i="2"/>
  <c r="C181" i="2"/>
  <c r="G24" i="2"/>
  <c r="C24" i="2"/>
  <c r="G180" i="2"/>
  <c r="C180" i="2"/>
  <c r="G23" i="2"/>
  <c r="C23" i="2"/>
  <c r="G22" i="2"/>
  <c r="C22" i="2"/>
  <c r="G179" i="2"/>
  <c r="C179" i="2"/>
  <c r="G178" i="2"/>
  <c r="C178" i="2"/>
  <c r="G21" i="2"/>
  <c r="C21" i="2"/>
  <c r="G177" i="2"/>
  <c r="C177" i="2"/>
  <c r="G176" i="2"/>
  <c r="C176" i="2"/>
  <c r="G20" i="2"/>
  <c r="C20" i="2"/>
  <c r="G175" i="2"/>
  <c r="C175" i="2"/>
  <c r="G174" i="2"/>
  <c r="C174" i="2"/>
  <c r="G173" i="2"/>
  <c r="C173" i="2"/>
  <c r="G19" i="2"/>
  <c r="C19" i="2"/>
  <c r="G18" i="2"/>
  <c r="C18" i="2"/>
  <c r="G17" i="2"/>
  <c r="C17" i="2"/>
  <c r="G172" i="2"/>
  <c r="C172" i="2"/>
  <c r="G16" i="2"/>
  <c r="C16" i="2"/>
  <c r="G15" i="2"/>
  <c r="C15" i="2"/>
  <c r="G171" i="2"/>
  <c r="C171" i="2"/>
  <c r="G14" i="2"/>
  <c r="C14" i="2"/>
  <c r="G13" i="2"/>
  <c r="C13" i="2"/>
  <c r="G12" i="2"/>
  <c r="C12" i="2"/>
  <c r="G170" i="2"/>
  <c r="C170" i="2"/>
  <c r="G11" i="2"/>
  <c r="C11" i="2"/>
  <c r="G169" i="2"/>
  <c r="C169" i="2"/>
  <c r="G168" i="2"/>
  <c r="C168" i="2"/>
  <c r="G167" i="2"/>
  <c r="C167" i="2"/>
  <c r="G166" i="2"/>
  <c r="C166" i="2"/>
  <c r="G165" i="2"/>
  <c r="C165" i="2"/>
  <c r="G164" i="2"/>
  <c r="C164" i="2"/>
  <c r="G163" i="2"/>
  <c r="C163" i="2"/>
  <c r="G162" i="2"/>
  <c r="C162" i="2"/>
  <c r="G161" i="2"/>
  <c r="C161" i="2"/>
  <c r="G160" i="2"/>
  <c r="C160" i="2"/>
  <c r="G159" i="2"/>
  <c r="C159" i="2"/>
  <c r="G158" i="2"/>
  <c r="C158" i="2"/>
  <c r="G157" i="2"/>
  <c r="C157" i="2"/>
  <c r="G156" i="2"/>
  <c r="C156" i="2"/>
  <c r="G155" i="2"/>
  <c r="C155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G143" i="2"/>
  <c r="C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A103" i="2"/>
  <c r="H103" i="2"/>
  <c r="B103" i="2"/>
  <c r="D103" i="2"/>
  <c r="A104" i="2"/>
  <c r="H104" i="2"/>
  <c r="B104" i="2"/>
  <c r="D104" i="2"/>
  <c r="A105" i="2"/>
  <c r="H105" i="2"/>
  <c r="B105" i="2"/>
  <c r="D105" i="2"/>
  <c r="A106" i="2"/>
  <c r="H106" i="2"/>
  <c r="B106" i="2"/>
  <c r="D106" i="2"/>
  <c r="A107" i="2"/>
  <c r="H107" i="2"/>
  <c r="B107" i="2"/>
  <c r="D107" i="2"/>
  <c r="A108" i="2"/>
  <c r="H108" i="2"/>
  <c r="B108" i="2"/>
  <c r="D108" i="2"/>
  <c r="A109" i="2"/>
  <c r="H109" i="2"/>
  <c r="B109" i="2"/>
  <c r="D109" i="2"/>
  <c r="A197" i="2"/>
  <c r="H197" i="2"/>
  <c r="B197" i="2"/>
  <c r="D197" i="2"/>
  <c r="A110" i="2"/>
  <c r="H110" i="2"/>
  <c r="B110" i="2"/>
  <c r="D110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196" i="2"/>
  <c r="B196" i="2"/>
  <c r="D196" i="2"/>
  <c r="A196" i="2"/>
  <c r="H195" i="2"/>
  <c r="B195" i="2"/>
  <c r="D195" i="2"/>
  <c r="A195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194" i="2"/>
  <c r="B194" i="2"/>
  <c r="D194" i="2"/>
  <c r="A194" i="2"/>
  <c r="H193" i="2"/>
  <c r="B193" i="2"/>
  <c r="D193" i="2"/>
  <c r="A193" i="2"/>
  <c r="H91" i="2"/>
  <c r="B91" i="2"/>
  <c r="D91" i="2"/>
  <c r="A91" i="2"/>
  <c r="H90" i="2"/>
  <c r="B90" i="2"/>
  <c r="D90" i="2"/>
  <c r="A90" i="2"/>
  <c r="H192" i="2"/>
  <c r="B192" i="2"/>
  <c r="D192" i="2"/>
  <c r="A192" i="2"/>
  <c r="H191" i="2"/>
  <c r="B191" i="2"/>
  <c r="D191" i="2"/>
  <c r="A191" i="2"/>
  <c r="H190" i="2"/>
  <c r="B190" i="2"/>
  <c r="D190" i="2"/>
  <c r="A190" i="2"/>
  <c r="H189" i="2"/>
  <c r="B189" i="2"/>
  <c r="D189" i="2"/>
  <c r="A189" i="2"/>
  <c r="H89" i="2"/>
  <c r="B89" i="2"/>
  <c r="D89" i="2"/>
  <c r="A89" i="2"/>
  <c r="H88" i="2"/>
  <c r="B88" i="2"/>
  <c r="D88" i="2"/>
  <c r="A88" i="2"/>
  <c r="H188" i="2"/>
  <c r="B188" i="2"/>
  <c r="D188" i="2"/>
  <c r="A188" i="2"/>
  <c r="H187" i="2"/>
  <c r="B187" i="2"/>
  <c r="D187" i="2"/>
  <c r="A187" i="2"/>
  <c r="H186" i="2"/>
  <c r="B186" i="2"/>
  <c r="D186" i="2"/>
  <c r="A186" i="2"/>
  <c r="H185" i="2"/>
  <c r="B185" i="2"/>
  <c r="D185" i="2"/>
  <c r="A185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184" i="2"/>
  <c r="B184" i="2"/>
  <c r="D184" i="2"/>
  <c r="A184" i="2"/>
  <c r="H183" i="2"/>
  <c r="B183" i="2"/>
  <c r="D183" i="2"/>
  <c r="A183" i="2"/>
  <c r="H182" i="2"/>
  <c r="B182" i="2"/>
  <c r="D182" i="2"/>
  <c r="A182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181" i="2"/>
  <c r="B181" i="2"/>
  <c r="D181" i="2"/>
  <c r="A181" i="2"/>
  <c r="H24" i="2"/>
  <c r="B24" i="2"/>
  <c r="D24" i="2"/>
  <c r="A24" i="2"/>
  <c r="H180" i="2"/>
  <c r="B180" i="2"/>
  <c r="D180" i="2"/>
  <c r="A180" i="2"/>
  <c r="H23" i="2"/>
  <c r="B23" i="2"/>
  <c r="D23" i="2"/>
  <c r="A23" i="2"/>
  <c r="H22" i="2"/>
  <c r="B22" i="2"/>
  <c r="D22" i="2"/>
  <c r="A22" i="2"/>
  <c r="H179" i="2"/>
  <c r="B179" i="2"/>
  <c r="D179" i="2"/>
  <c r="A179" i="2"/>
  <c r="H178" i="2"/>
  <c r="B178" i="2"/>
  <c r="D178" i="2"/>
  <c r="A178" i="2"/>
  <c r="H21" i="2"/>
  <c r="B21" i="2"/>
  <c r="D21" i="2"/>
  <c r="A21" i="2"/>
  <c r="H177" i="2"/>
  <c r="B177" i="2"/>
  <c r="D177" i="2"/>
  <c r="A177" i="2"/>
  <c r="H176" i="2"/>
  <c r="B176" i="2"/>
  <c r="D176" i="2"/>
  <c r="A176" i="2"/>
  <c r="H20" i="2"/>
  <c r="B20" i="2"/>
  <c r="D20" i="2"/>
  <c r="A20" i="2"/>
  <c r="H175" i="2"/>
  <c r="B175" i="2"/>
  <c r="D175" i="2"/>
  <c r="A175" i="2"/>
  <c r="H174" i="2"/>
  <c r="B174" i="2"/>
  <c r="D174" i="2"/>
  <c r="A174" i="2"/>
  <c r="H173" i="2"/>
  <c r="F173" i="2"/>
  <c r="D173" i="2"/>
  <c r="B173" i="2"/>
  <c r="A173" i="2"/>
  <c r="H19" i="2"/>
  <c r="B19" i="2"/>
  <c r="F19" i="2"/>
  <c r="D19" i="2"/>
  <c r="A19" i="2"/>
  <c r="H18" i="2"/>
  <c r="B18" i="2"/>
  <c r="F18" i="2"/>
  <c r="D18" i="2"/>
  <c r="A18" i="2"/>
  <c r="H17" i="2"/>
  <c r="B17" i="2"/>
  <c r="F17" i="2"/>
  <c r="D17" i="2"/>
  <c r="A17" i="2"/>
  <c r="H172" i="2"/>
  <c r="B172" i="2"/>
  <c r="F172" i="2"/>
  <c r="D172" i="2"/>
  <c r="A172" i="2"/>
  <c r="H16" i="2"/>
  <c r="B16" i="2"/>
  <c r="D16" i="2"/>
  <c r="A16" i="2"/>
  <c r="H15" i="2"/>
  <c r="B15" i="2"/>
  <c r="D15" i="2"/>
  <c r="A15" i="2"/>
  <c r="H171" i="2"/>
  <c r="B171" i="2"/>
  <c r="D171" i="2"/>
  <c r="A171" i="2"/>
  <c r="H14" i="2"/>
  <c r="B14" i="2"/>
  <c r="D14" i="2"/>
  <c r="A14" i="2"/>
  <c r="H13" i="2"/>
  <c r="B13" i="2"/>
  <c r="D13" i="2"/>
  <c r="A13" i="2"/>
  <c r="H12" i="2"/>
  <c r="B12" i="2"/>
  <c r="D12" i="2"/>
  <c r="A12" i="2"/>
  <c r="H170" i="2"/>
  <c r="B170" i="2"/>
  <c r="D170" i="2"/>
  <c r="A170" i="2"/>
  <c r="H11" i="2"/>
  <c r="B11" i="2"/>
  <c r="D11" i="2"/>
  <c r="A11" i="2"/>
  <c r="H169" i="2"/>
  <c r="B169" i="2"/>
  <c r="D169" i="2"/>
  <c r="A169" i="2"/>
  <c r="H168" i="2"/>
  <c r="B168" i="2"/>
  <c r="D168" i="2"/>
  <c r="A168" i="2"/>
  <c r="H167" i="2"/>
  <c r="B167" i="2"/>
  <c r="D167" i="2"/>
  <c r="A167" i="2"/>
  <c r="H166" i="2"/>
  <c r="B166" i="2"/>
  <c r="D166" i="2"/>
  <c r="A166" i="2"/>
  <c r="H165" i="2"/>
  <c r="B165" i="2"/>
  <c r="D165" i="2"/>
  <c r="A165" i="2"/>
  <c r="H164" i="2"/>
  <c r="B164" i="2"/>
  <c r="D164" i="2"/>
  <c r="A164" i="2"/>
  <c r="H163" i="2"/>
  <c r="B163" i="2"/>
  <c r="D163" i="2"/>
  <c r="A163" i="2"/>
  <c r="H162" i="2"/>
  <c r="B162" i="2"/>
  <c r="D162" i="2"/>
  <c r="A162" i="2"/>
  <c r="H161" i="2"/>
  <c r="B161" i="2"/>
  <c r="D161" i="2"/>
  <c r="A161" i="2"/>
  <c r="H160" i="2"/>
  <c r="B160" i="2"/>
  <c r="D160" i="2"/>
  <c r="A160" i="2"/>
  <c r="H159" i="2"/>
  <c r="B159" i="2"/>
  <c r="D159" i="2"/>
  <c r="A159" i="2"/>
  <c r="H158" i="2"/>
  <c r="B158" i="2"/>
  <c r="D158" i="2"/>
  <c r="A158" i="2"/>
  <c r="H157" i="2"/>
  <c r="B157" i="2"/>
  <c r="D157" i="2"/>
  <c r="A157" i="2"/>
  <c r="H156" i="2"/>
  <c r="B156" i="2"/>
  <c r="D156" i="2"/>
  <c r="A156" i="2"/>
  <c r="H155" i="2"/>
  <c r="B155" i="2"/>
  <c r="D155" i="2"/>
  <c r="A155" i="2"/>
  <c r="H154" i="2"/>
  <c r="B154" i="2"/>
  <c r="D154" i="2"/>
  <c r="A154" i="2"/>
  <c r="H153" i="2"/>
  <c r="B153" i="2"/>
  <c r="D153" i="2"/>
  <c r="A153" i="2"/>
  <c r="H152" i="2"/>
  <c r="B152" i="2"/>
  <c r="D152" i="2"/>
  <c r="A152" i="2"/>
  <c r="H151" i="2"/>
  <c r="B151" i="2"/>
  <c r="D151" i="2"/>
  <c r="A151" i="2"/>
  <c r="H150" i="2"/>
  <c r="B150" i="2"/>
  <c r="D150" i="2"/>
  <c r="A150" i="2"/>
  <c r="H149" i="2"/>
  <c r="B149" i="2"/>
  <c r="D149" i="2"/>
  <c r="A149" i="2"/>
  <c r="H148" i="2"/>
  <c r="B148" i="2"/>
  <c r="D148" i="2"/>
  <c r="A148" i="2"/>
  <c r="H147" i="2"/>
  <c r="B147" i="2"/>
  <c r="D147" i="2"/>
  <c r="A147" i="2"/>
  <c r="H146" i="2"/>
  <c r="B146" i="2"/>
  <c r="D146" i="2"/>
  <c r="A146" i="2"/>
  <c r="H145" i="2"/>
  <c r="B145" i="2"/>
  <c r="D145" i="2"/>
  <c r="A145" i="2"/>
  <c r="H144" i="2"/>
  <c r="B144" i="2"/>
  <c r="D144" i="2"/>
  <c r="A144" i="2"/>
  <c r="H143" i="2"/>
  <c r="B143" i="2"/>
  <c r="D143" i="2"/>
  <c r="A143" i="2"/>
  <c r="H142" i="2"/>
  <c r="B142" i="2"/>
  <c r="D142" i="2"/>
  <c r="A142" i="2"/>
  <c r="H141" i="2"/>
  <c r="B141" i="2"/>
  <c r="D141" i="2"/>
  <c r="A141" i="2"/>
  <c r="H140" i="2"/>
  <c r="B140" i="2"/>
  <c r="D140" i="2"/>
  <c r="A140" i="2"/>
  <c r="H139" i="2"/>
  <c r="B139" i="2"/>
  <c r="D139" i="2"/>
  <c r="A139" i="2"/>
  <c r="H138" i="2"/>
  <c r="B138" i="2"/>
  <c r="D138" i="2"/>
  <c r="A138" i="2"/>
  <c r="H137" i="2"/>
  <c r="B137" i="2"/>
  <c r="D137" i="2"/>
  <c r="A137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125" i="2"/>
  <c r="B125" i="2"/>
  <c r="D125" i="2"/>
  <c r="A125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Q211" i="1"/>
  <c r="Q210" i="1"/>
  <c r="Q208" i="1"/>
  <c r="Q200" i="1"/>
  <c r="Q201" i="1"/>
  <c r="Q202" i="1"/>
  <c r="Q203" i="1"/>
  <c r="Q191" i="1"/>
  <c r="Q205" i="1"/>
  <c r="Q207" i="1"/>
  <c r="Q199" i="1"/>
  <c r="Q206" i="1"/>
  <c r="Q190" i="1"/>
  <c r="Q204" i="1"/>
  <c r="Q197" i="1"/>
  <c r="Q198" i="1"/>
  <c r="Q193" i="1"/>
  <c r="Q196" i="1"/>
  <c r="Q186" i="1"/>
  <c r="Q189" i="1"/>
  <c r="C17" i="1"/>
  <c r="Q187" i="1"/>
  <c r="Q188" i="1"/>
  <c r="C7" i="1"/>
  <c r="C8" i="1"/>
  <c r="E57" i="1"/>
  <c r="Q80" i="1"/>
  <c r="Q82" i="1"/>
  <c r="Q83" i="1"/>
  <c r="Q84" i="1"/>
  <c r="Q177" i="1"/>
  <c r="Q183" i="1"/>
  <c r="Q176" i="1"/>
  <c r="Q102" i="1"/>
  <c r="Q104" i="1"/>
  <c r="Q107" i="1"/>
  <c r="Q109" i="1"/>
  <c r="Q110" i="1"/>
  <c r="Q111" i="1"/>
  <c r="Q117" i="1"/>
  <c r="Q120" i="1"/>
  <c r="Q134" i="1"/>
  <c r="Q136" i="1"/>
  <c r="Q139" i="1"/>
  <c r="Q140" i="1"/>
  <c r="Q141" i="1"/>
  <c r="Q144" i="1"/>
  <c r="Q145" i="1"/>
  <c r="Q146" i="1"/>
  <c r="Q147" i="1"/>
  <c r="Q148" i="1"/>
  <c r="Q149" i="1"/>
  <c r="Q150" i="1"/>
  <c r="Q151" i="1"/>
  <c r="Q156" i="1"/>
  <c r="Q125" i="1"/>
  <c r="Q161" i="1"/>
  <c r="Q162" i="1"/>
  <c r="Q163" i="1"/>
  <c r="Q164" i="1"/>
  <c r="Q169" i="1"/>
  <c r="Q170" i="1"/>
  <c r="Q171" i="1"/>
  <c r="Q95" i="1"/>
  <c r="Q98" i="1"/>
  <c r="Q101" i="1"/>
  <c r="Q86" i="1"/>
  <c r="Q106" i="1"/>
  <c r="Q108" i="1"/>
  <c r="Q112" i="1"/>
  <c r="Q113" i="1"/>
  <c r="Q114" i="1"/>
  <c r="Q115" i="1"/>
  <c r="Q118" i="1"/>
  <c r="Q119" i="1"/>
  <c r="Q121" i="1"/>
  <c r="Q122" i="1"/>
  <c r="Q87" i="1"/>
  <c r="Q123" i="1"/>
  <c r="Q124" i="1"/>
  <c r="Q126" i="1"/>
  <c r="Q127" i="1"/>
  <c r="Q129" i="1"/>
  <c r="Q130" i="1"/>
  <c r="Q131" i="1"/>
  <c r="Q132" i="1"/>
  <c r="Q133" i="1"/>
  <c r="Q135" i="1"/>
  <c r="Q143" i="1"/>
  <c r="Q89" i="1"/>
  <c r="Q90" i="1"/>
  <c r="Q91" i="1"/>
  <c r="Q152" i="1"/>
  <c r="Q153" i="1"/>
  <c r="Q154" i="1"/>
  <c r="Q155" i="1"/>
  <c r="Q157" i="1"/>
  <c r="Q158" i="1"/>
  <c r="Q159" i="1"/>
  <c r="Q160" i="1"/>
  <c r="Q116" i="1"/>
  <c r="Q137" i="1"/>
  <c r="Q138" i="1"/>
  <c r="Q142" i="1"/>
  <c r="Q168" i="1"/>
  <c r="Q182" i="1"/>
  <c r="Q128" i="1"/>
  <c r="E120" i="1"/>
  <c r="F120" i="1" s="1"/>
  <c r="G120" i="1" s="1"/>
  <c r="I120" i="1" s="1"/>
  <c r="E167" i="1"/>
  <c r="E123" i="1"/>
  <c r="E193" i="1"/>
  <c r="F193" i="1"/>
  <c r="G193" i="1" s="1"/>
  <c r="K193" i="1" s="1"/>
  <c r="E214" i="1"/>
  <c r="F214" i="1"/>
  <c r="G214" i="1" s="1"/>
  <c r="K214" i="1" s="1"/>
  <c r="E28" i="1"/>
  <c r="E118" i="2"/>
  <c r="E111" i="1"/>
  <c r="E30" i="2" s="1"/>
  <c r="E73" i="1"/>
  <c r="E194" i="1"/>
  <c r="E196" i="2"/>
  <c r="E76" i="1"/>
  <c r="E166" i="2"/>
  <c r="E60" i="1"/>
  <c r="E150" i="2" s="1"/>
  <c r="E50" i="1"/>
  <c r="F50" i="1"/>
  <c r="G50" i="1" s="1"/>
  <c r="H50" i="1" s="1"/>
  <c r="E208" i="1"/>
  <c r="E109" i="2" s="1"/>
  <c r="E45" i="1"/>
  <c r="F45" i="1" s="1"/>
  <c r="G45" i="1" s="1"/>
  <c r="H45" i="1" s="1"/>
  <c r="E85" i="1"/>
  <c r="E171" i="2" s="1"/>
  <c r="E72" i="1"/>
  <c r="E162" i="2"/>
  <c r="E56" i="1"/>
  <c r="E146" i="2" s="1"/>
  <c r="E34" i="1"/>
  <c r="E124" i="2"/>
  <c r="E183" i="1"/>
  <c r="F183" i="1" s="1"/>
  <c r="G183" i="1" s="1"/>
  <c r="J183" i="1" s="1"/>
  <c r="E216" i="1"/>
  <c r="F216" i="1" s="1"/>
  <c r="G216" i="1" s="1"/>
  <c r="K216" i="1" s="1"/>
  <c r="E195" i="1"/>
  <c r="F195" i="1" s="1"/>
  <c r="G195" i="1" s="1"/>
  <c r="K195" i="1" s="1"/>
  <c r="E213" i="1"/>
  <c r="F213" i="1" s="1"/>
  <c r="G213" i="1" s="1"/>
  <c r="K213" i="1" s="1"/>
  <c r="E212" i="1"/>
  <c r="F212" i="1" s="1"/>
  <c r="G212" i="1" s="1"/>
  <c r="K212" i="1" s="1"/>
  <c r="F56" i="1"/>
  <c r="G56" i="1" s="1"/>
  <c r="H56" i="1" s="1"/>
  <c r="F72" i="1"/>
  <c r="G72" i="1" s="1"/>
  <c r="H72" i="1" s="1"/>
  <c r="F85" i="1"/>
  <c r="G85" i="1" s="1"/>
  <c r="I85" i="1" s="1"/>
  <c r="F34" i="1"/>
  <c r="G34" i="1"/>
  <c r="H34" i="1" s="1"/>
  <c r="F76" i="1"/>
  <c r="G76" i="1"/>
  <c r="H76" i="1" s="1"/>
  <c r="E135" i="2"/>
  <c r="E163" i="2"/>
  <c r="F73" i="1"/>
  <c r="G73" i="1"/>
  <c r="H73" i="1" s="1"/>
  <c r="F57" i="1"/>
  <c r="G57" i="1" s="1"/>
  <c r="H57" i="1" s="1"/>
  <c r="E147" i="2"/>
  <c r="E140" i="2"/>
  <c r="F28" i="1"/>
  <c r="G28" i="1"/>
  <c r="H28" i="1" s="1"/>
  <c r="E110" i="1"/>
  <c r="E205" i="1"/>
  <c r="E180" i="1"/>
  <c r="E179" i="1"/>
  <c r="E106" i="1"/>
  <c r="E209" i="1"/>
  <c r="F167" i="1"/>
  <c r="G167" i="1" s="1"/>
  <c r="I167" i="1" s="1"/>
  <c r="E184" i="2"/>
  <c r="F194" i="1"/>
  <c r="G194" i="1"/>
  <c r="K194" i="1" s="1"/>
  <c r="E39" i="2"/>
  <c r="E153" i="1"/>
  <c r="F111" i="1"/>
  <c r="G111" i="1"/>
  <c r="I111" i="1" s="1"/>
  <c r="E55" i="1"/>
  <c r="E149" i="1"/>
  <c r="E82" i="1"/>
  <c r="E96" i="1"/>
  <c r="E176" i="2" s="1"/>
  <c r="E128" i="1"/>
  <c r="E49" i="1"/>
  <c r="E65" i="1"/>
  <c r="E97" i="1"/>
  <c r="E95" i="1"/>
  <c r="E87" i="1"/>
  <c r="E135" i="1"/>
  <c r="F135" i="1"/>
  <c r="G135" i="1" s="1"/>
  <c r="I135" i="1" s="1"/>
  <c r="E90" i="1"/>
  <c r="E158" i="1"/>
  <c r="F158" i="1"/>
  <c r="G158" i="1" s="1"/>
  <c r="I158" i="1" s="1"/>
  <c r="E116" i="1"/>
  <c r="E165" i="1"/>
  <c r="E107" i="1"/>
  <c r="E26" i="2" s="1"/>
  <c r="E182" i="1"/>
  <c r="E39" i="1"/>
  <c r="E51" i="1"/>
  <c r="E63" i="1"/>
  <c r="E75" i="1"/>
  <c r="E139" i="1"/>
  <c r="E189" i="1"/>
  <c r="E140" i="1"/>
  <c r="E59" i="2" s="1"/>
  <c r="E61" i="1"/>
  <c r="E101" i="1"/>
  <c r="E108" i="1"/>
  <c r="E118" i="1"/>
  <c r="E132" i="1"/>
  <c r="E89" i="1"/>
  <c r="E62" i="1"/>
  <c r="E117" i="1"/>
  <c r="E36" i="2" s="1"/>
  <c r="E207" i="1"/>
  <c r="E27" i="1"/>
  <c r="E196" i="1"/>
  <c r="F196" i="1" s="1"/>
  <c r="G196" i="1" s="1"/>
  <c r="K196" i="1" s="1"/>
  <c r="E68" i="1"/>
  <c r="E175" i="1"/>
  <c r="E188" i="2" s="1"/>
  <c r="E104" i="1"/>
  <c r="E163" i="1"/>
  <c r="E112" i="1"/>
  <c r="F112" i="1" s="1"/>
  <c r="G112" i="1" s="1"/>
  <c r="I112" i="1" s="1"/>
  <c r="E122" i="1"/>
  <c r="E133" i="1"/>
  <c r="E52" i="2" s="1"/>
  <c r="E159" i="1"/>
  <c r="E138" i="1"/>
  <c r="E54" i="1"/>
  <c r="E74" i="1"/>
  <c r="E92" i="1"/>
  <c r="E33" i="1"/>
  <c r="E29" i="1"/>
  <c r="E23" i="1"/>
  <c r="E113" i="2" s="1"/>
  <c r="E67" i="1"/>
  <c r="E79" i="1"/>
  <c r="E40" i="1"/>
  <c r="E105" i="1"/>
  <c r="E134" i="1"/>
  <c r="E177" i="1"/>
  <c r="E125" i="1"/>
  <c r="E113" i="1"/>
  <c r="E32" i="2" s="1"/>
  <c r="E130" i="1"/>
  <c r="E38" i="1"/>
  <c r="E99" i="1"/>
  <c r="E43" i="1"/>
  <c r="E145" i="1"/>
  <c r="E178" i="1"/>
  <c r="E147" i="1"/>
  <c r="E187" i="1"/>
  <c r="F187" i="1" s="1"/>
  <c r="G187" i="1" s="1"/>
  <c r="J187" i="1" s="1"/>
  <c r="E202" i="1"/>
  <c r="E84" i="1"/>
  <c r="E164" i="1"/>
  <c r="E86" i="1"/>
  <c r="E119" i="1"/>
  <c r="F119" i="1" s="1"/>
  <c r="G119" i="1" s="1"/>
  <c r="I119" i="1" s="1"/>
  <c r="E124" i="1"/>
  <c r="E22" i="1"/>
  <c r="E66" i="1"/>
  <c r="E188" i="1"/>
  <c r="E199" i="1"/>
  <c r="E42" i="1"/>
  <c r="E93" i="1"/>
  <c r="E200" i="1"/>
  <c r="E101" i="2" s="1"/>
  <c r="E44" i="1"/>
  <c r="E103" i="1"/>
  <c r="E181" i="1"/>
  <c r="E53" i="1"/>
  <c r="E191" i="1"/>
  <c r="E88" i="1"/>
  <c r="E161" i="1"/>
  <c r="E169" i="1"/>
  <c r="F169" i="1" s="1"/>
  <c r="G169" i="1" s="1"/>
  <c r="I169" i="1" s="1"/>
  <c r="E115" i="1"/>
  <c r="E91" i="1"/>
  <c r="E155" i="1"/>
  <c r="E142" i="1"/>
  <c r="E58" i="1"/>
  <c r="E185" i="1"/>
  <c r="E136" i="1"/>
  <c r="E203" i="1"/>
  <c r="E104" i="2" s="1"/>
  <c r="E80" i="1"/>
  <c r="E37" i="1"/>
  <c r="E47" i="1"/>
  <c r="F47" i="1" s="1"/>
  <c r="G47" i="1" s="1"/>
  <c r="H47" i="1" s="1"/>
  <c r="E59" i="1"/>
  <c r="E71" i="1"/>
  <c r="F71" i="1" s="1"/>
  <c r="G71" i="1" s="1"/>
  <c r="H71" i="1" s="1"/>
  <c r="E109" i="1"/>
  <c r="E48" i="1"/>
  <c r="E102" i="1"/>
  <c r="E162" i="1"/>
  <c r="E170" i="1"/>
  <c r="E98" i="1"/>
  <c r="E131" i="1"/>
  <c r="E143" i="1"/>
  <c r="F143" i="1" s="1"/>
  <c r="G143" i="1" s="1"/>
  <c r="I143" i="1" s="1"/>
  <c r="E160" i="1"/>
  <c r="E46" i="1"/>
  <c r="E144" i="1"/>
  <c r="E52" i="1"/>
  <c r="E184" i="1"/>
  <c r="E151" i="1"/>
  <c r="E206" i="1"/>
  <c r="E94" i="1"/>
  <c r="F94" i="1" s="1"/>
  <c r="G94" i="1" s="1"/>
  <c r="J94" i="1" s="1"/>
  <c r="E121" i="1"/>
  <c r="E127" i="1"/>
  <c r="E152" i="1"/>
  <c r="E157" i="1"/>
  <c r="E137" i="1"/>
  <c r="E30" i="1"/>
  <c r="E70" i="1"/>
  <c r="E78" i="1"/>
  <c r="E168" i="2" s="1"/>
  <c r="E173" i="1"/>
  <c r="E148" i="1"/>
  <c r="F123" i="1"/>
  <c r="G123" i="1" s="1"/>
  <c r="I123" i="1" s="1"/>
  <c r="E42" i="2"/>
  <c r="E100" i="1"/>
  <c r="E156" i="1"/>
  <c r="F156" i="1" s="1"/>
  <c r="G156" i="1" s="1"/>
  <c r="I156" i="1" s="1"/>
  <c r="E21" i="1"/>
  <c r="E198" i="1"/>
  <c r="E220" i="1"/>
  <c r="F220" i="1" s="1"/>
  <c r="G220" i="1" s="1"/>
  <c r="K220" i="1" s="1"/>
  <c r="E31" i="2"/>
  <c r="E93" i="2"/>
  <c r="E215" i="1"/>
  <c r="F215" i="1" s="1"/>
  <c r="G215" i="1" s="1"/>
  <c r="K215" i="1" s="1"/>
  <c r="E35" i="1"/>
  <c r="E24" i="1"/>
  <c r="E166" i="1"/>
  <c r="F166" i="1" s="1"/>
  <c r="G166" i="1" s="1"/>
  <c r="I166" i="1" s="1"/>
  <c r="E192" i="1"/>
  <c r="E168" i="1"/>
  <c r="E204" i="1"/>
  <c r="E105" i="2" s="1"/>
  <c r="E32" i="1"/>
  <c r="E81" i="1"/>
  <c r="E146" i="1"/>
  <c r="E176" i="1"/>
  <c r="E190" i="1"/>
  <c r="E201" i="1"/>
  <c r="E83" i="1"/>
  <c r="E41" i="1"/>
  <c r="E131" i="2" s="1"/>
  <c r="E77" i="1"/>
  <c r="E172" i="1"/>
  <c r="E211" i="1"/>
  <c r="F211" i="1" s="1"/>
  <c r="G211" i="1" s="1"/>
  <c r="K211" i="1" s="1"/>
  <c r="E171" i="1"/>
  <c r="E114" i="1"/>
  <c r="F114" i="1" s="1"/>
  <c r="G114" i="1" s="1"/>
  <c r="I114" i="1" s="1"/>
  <c r="E126" i="1"/>
  <c r="E129" i="1"/>
  <c r="E154" i="1"/>
  <c r="E218" i="1"/>
  <c r="F218" i="1" s="1"/>
  <c r="G218" i="1" s="1"/>
  <c r="K218" i="1" s="1"/>
  <c r="E217" i="1"/>
  <c r="F217" i="1"/>
  <c r="E31" i="1"/>
  <c r="E174" i="1"/>
  <c r="E26" i="1"/>
  <c r="F26" i="1" s="1"/>
  <c r="G26" i="1" s="1"/>
  <c r="H26" i="1" s="1"/>
  <c r="E36" i="1"/>
  <c r="E64" i="1"/>
  <c r="E150" i="1"/>
  <c r="E186" i="1"/>
  <c r="E197" i="1"/>
  <c r="E210" i="1"/>
  <c r="E25" i="1"/>
  <c r="E69" i="1"/>
  <c r="F69" i="1" s="1"/>
  <c r="G69" i="1" s="1"/>
  <c r="H69" i="1" s="1"/>
  <c r="E141" i="1"/>
  <c r="E137" i="2"/>
  <c r="E54" i="2"/>
  <c r="E77" i="2"/>
  <c r="G217" i="1"/>
  <c r="K217" i="1" s="1"/>
  <c r="F192" i="1"/>
  <c r="G192" i="1"/>
  <c r="K192" i="1" s="1"/>
  <c r="E195" i="2"/>
  <c r="F174" i="1"/>
  <c r="G174" i="1" s="1"/>
  <c r="I174" i="1" s="1"/>
  <c r="E187" i="2"/>
  <c r="E73" i="2"/>
  <c r="F154" i="1"/>
  <c r="G154" i="1" s="1"/>
  <c r="I154" i="1" s="1"/>
  <c r="F176" i="1"/>
  <c r="G176" i="1" s="1"/>
  <c r="K176" i="1" s="1"/>
  <c r="E88" i="2"/>
  <c r="E183" i="2"/>
  <c r="F173" i="1"/>
  <c r="G173" i="1" s="1"/>
  <c r="I173" i="1" s="1"/>
  <c r="E186" i="2"/>
  <c r="F121" i="1"/>
  <c r="G121" i="1"/>
  <c r="I121" i="1"/>
  <c r="E40" i="2"/>
  <c r="E79" i="2"/>
  <c r="F160" i="1"/>
  <c r="G160" i="1" s="1"/>
  <c r="I160" i="1" s="1"/>
  <c r="F109" i="1"/>
  <c r="G109" i="1"/>
  <c r="I109" i="1"/>
  <c r="E28" i="2"/>
  <c r="E194" i="2"/>
  <c r="F185" i="1"/>
  <c r="G185" i="1" s="1"/>
  <c r="K185" i="1" s="1"/>
  <c r="F88" i="1"/>
  <c r="G88" i="1"/>
  <c r="J88" i="1"/>
  <c r="E172" i="2"/>
  <c r="F42" i="1"/>
  <c r="G42" i="1" s="1"/>
  <c r="H42" i="1" s="1"/>
  <c r="E132" i="2"/>
  <c r="F164" i="1"/>
  <c r="G164" i="1"/>
  <c r="I164" i="1"/>
  <c r="E83" i="2"/>
  <c r="E181" i="2"/>
  <c r="F105" i="1"/>
  <c r="G105" i="1" s="1"/>
  <c r="K105" i="1" s="1"/>
  <c r="E164" i="2"/>
  <c r="F74" i="1"/>
  <c r="G74" i="1"/>
  <c r="H74" i="1" s="1"/>
  <c r="F104" i="1"/>
  <c r="G104" i="1" s="1"/>
  <c r="I104" i="1" s="1"/>
  <c r="E24" i="2"/>
  <c r="E17" i="2"/>
  <c r="F89" i="1"/>
  <c r="G89" i="1"/>
  <c r="I89" i="1" s="1"/>
  <c r="F139" i="1"/>
  <c r="G139" i="1" s="1"/>
  <c r="I139" i="1" s="1"/>
  <c r="E58" i="2"/>
  <c r="F116" i="1"/>
  <c r="G116" i="1" s="1"/>
  <c r="E35" i="2"/>
  <c r="E139" i="2"/>
  <c r="F49" i="1"/>
  <c r="G49" i="1" s="1"/>
  <c r="H49" i="1" s="1"/>
  <c r="F180" i="1"/>
  <c r="G180" i="1" s="1"/>
  <c r="I180" i="1" s="1"/>
  <c r="E191" i="2"/>
  <c r="F46" i="1"/>
  <c r="G46" i="1"/>
  <c r="H46" i="1" s="1"/>
  <c r="E136" i="2"/>
  <c r="F134" i="1"/>
  <c r="G134" i="1" s="1"/>
  <c r="I134" i="1" s="1"/>
  <c r="E53" i="2"/>
  <c r="E182" i="2"/>
  <c r="F165" i="1"/>
  <c r="G165" i="1" s="1"/>
  <c r="I165" i="1" s="1"/>
  <c r="F146" i="1"/>
  <c r="G146" i="1" s="1"/>
  <c r="I146" i="1" s="1"/>
  <c r="E65" i="2"/>
  <c r="E62" i="2"/>
  <c r="F58" i="1"/>
  <c r="G58" i="1"/>
  <c r="H58" i="1" s="1"/>
  <c r="E148" i="2"/>
  <c r="F199" i="1"/>
  <c r="G199" i="1" s="1"/>
  <c r="K199" i="1" s="1"/>
  <c r="E100" i="2"/>
  <c r="F84" i="1"/>
  <c r="G84" i="1"/>
  <c r="I84" i="1" s="1"/>
  <c r="E14" i="2"/>
  <c r="F99" i="1"/>
  <c r="G99" i="1" s="1"/>
  <c r="I99" i="1" s="1"/>
  <c r="E178" i="2"/>
  <c r="E130" i="2"/>
  <c r="F40" i="1"/>
  <c r="G40" i="1" s="1"/>
  <c r="H40" i="1" s="1"/>
  <c r="F54" i="1"/>
  <c r="G54" i="1" s="1"/>
  <c r="H54" i="1" s="1"/>
  <c r="E144" i="2"/>
  <c r="F132" i="1"/>
  <c r="G132" i="1" s="1"/>
  <c r="I132" i="1" s="1"/>
  <c r="E51" i="2"/>
  <c r="F75" i="1"/>
  <c r="G75" i="1"/>
  <c r="H75" i="1" s="1"/>
  <c r="E165" i="2"/>
  <c r="E47" i="2"/>
  <c r="F128" i="1"/>
  <c r="G128" i="1" s="1"/>
  <c r="H128" i="1" s="1"/>
  <c r="F205" i="1"/>
  <c r="G205" i="1"/>
  <c r="J205" i="1" s="1"/>
  <c r="E106" i="2"/>
  <c r="F148" i="1"/>
  <c r="G148" i="1" s="1"/>
  <c r="I148" i="1" s="1"/>
  <c r="E67" i="2"/>
  <c r="E80" i="2"/>
  <c r="F161" i="1"/>
  <c r="G161" i="1" s="1"/>
  <c r="I161" i="1" s="1"/>
  <c r="E173" i="2"/>
  <c r="F92" i="1"/>
  <c r="G92" i="1" s="1"/>
  <c r="I92" i="1" s="1"/>
  <c r="E190" i="2"/>
  <c r="F179" i="1"/>
  <c r="G179" i="1" s="1"/>
  <c r="I179" i="1" s="1"/>
  <c r="F186" i="1"/>
  <c r="G186" i="1" s="1"/>
  <c r="K186" i="1" s="1"/>
  <c r="E92" i="2"/>
  <c r="E48" i="2"/>
  <c r="F129" i="1"/>
  <c r="G129" i="1" s="1"/>
  <c r="I129" i="1" s="1"/>
  <c r="E99" i="2"/>
  <c r="F198" i="1"/>
  <c r="G198" i="1" s="1"/>
  <c r="J198" i="1" s="1"/>
  <c r="E161" i="2"/>
  <c r="F191" i="1"/>
  <c r="G191" i="1"/>
  <c r="K191" i="1" s="1"/>
  <c r="E97" i="2"/>
  <c r="E60" i="2"/>
  <c r="F141" i="1"/>
  <c r="G141" i="1" s="1"/>
  <c r="I141" i="1" s="1"/>
  <c r="E69" i="2"/>
  <c r="F150" i="1"/>
  <c r="G150" i="1" s="1"/>
  <c r="I150" i="1" s="1"/>
  <c r="E121" i="2"/>
  <c r="F31" i="1"/>
  <c r="G31" i="1" s="1"/>
  <c r="H31" i="1" s="1"/>
  <c r="F126" i="1"/>
  <c r="G126" i="1"/>
  <c r="I126" i="1" s="1"/>
  <c r="E45" i="2"/>
  <c r="E185" i="2"/>
  <c r="F172" i="1"/>
  <c r="G172" i="1" s="1"/>
  <c r="I172" i="1" s="1"/>
  <c r="F81" i="1"/>
  <c r="G81" i="1"/>
  <c r="H81" i="1" s="1"/>
  <c r="E170" i="2"/>
  <c r="E114" i="2"/>
  <c r="F24" i="1"/>
  <c r="G24" i="1" s="1"/>
  <c r="H24" i="1" s="1"/>
  <c r="F21" i="1"/>
  <c r="G21" i="1"/>
  <c r="H21" i="1" s="1"/>
  <c r="E111" i="2"/>
  <c r="E160" i="2"/>
  <c r="F70" i="1"/>
  <c r="G70" i="1" s="1"/>
  <c r="H70" i="1" s="1"/>
  <c r="E107" i="2"/>
  <c r="F206" i="1"/>
  <c r="G206" i="1" s="1"/>
  <c r="K206" i="1" s="1"/>
  <c r="E50" i="2"/>
  <c r="F131" i="1"/>
  <c r="G131" i="1" s="1"/>
  <c r="I131" i="1" s="1"/>
  <c r="E149" i="2"/>
  <c r="F59" i="1"/>
  <c r="G59" i="1" s="1"/>
  <c r="H59" i="1" s="1"/>
  <c r="F142" i="1"/>
  <c r="G142" i="1" s="1"/>
  <c r="E61" i="2"/>
  <c r="F53" i="1"/>
  <c r="G53" i="1" s="1"/>
  <c r="H53" i="1" s="1"/>
  <c r="E143" i="2"/>
  <c r="F188" i="1"/>
  <c r="G188" i="1"/>
  <c r="J188" i="1" s="1"/>
  <c r="E94" i="2"/>
  <c r="E103" i="2"/>
  <c r="F202" i="1"/>
  <c r="G202" i="1"/>
  <c r="K202" i="1" s="1"/>
  <c r="F38" i="1"/>
  <c r="G38" i="1"/>
  <c r="H38" i="1" s="1"/>
  <c r="E128" i="2"/>
  <c r="F79" i="1"/>
  <c r="G79" i="1" s="1"/>
  <c r="H79" i="1" s="1"/>
  <c r="E169" i="2"/>
  <c r="F138" i="1"/>
  <c r="G138" i="1"/>
  <c r="I138" i="1" s="1"/>
  <c r="E57" i="2"/>
  <c r="F68" i="1"/>
  <c r="G68" i="1"/>
  <c r="H68" i="1" s="1"/>
  <c r="E158" i="2"/>
  <c r="F118" i="1"/>
  <c r="G118" i="1"/>
  <c r="I118" i="1"/>
  <c r="E37" i="2"/>
  <c r="F63" i="1"/>
  <c r="G63" i="1"/>
  <c r="H63" i="1" s="1"/>
  <c r="E153" i="2"/>
  <c r="E18" i="2"/>
  <c r="F90" i="1"/>
  <c r="G90" i="1"/>
  <c r="I90" i="1" s="1"/>
  <c r="F110" i="1"/>
  <c r="G110" i="1"/>
  <c r="I110" i="1"/>
  <c r="E29" i="2"/>
  <c r="E46" i="2"/>
  <c r="F127" i="1"/>
  <c r="G127" i="1" s="1"/>
  <c r="I127" i="1" s="1"/>
  <c r="F93" i="1"/>
  <c r="G93" i="1"/>
  <c r="J93" i="1"/>
  <c r="E174" i="2"/>
  <c r="F163" i="1"/>
  <c r="G163" i="1"/>
  <c r="I163" i="1" s="1"/>
  <c r="E82" i="2"/>
  <c r="F153" i="1"/>
  <c r="G153" i="1"/>
  <c r="I153" i="1"/>
  <c r="E72" i="2"/>
  <c r="F77" i="1"/>
  <c r="G77" i="1"/>
  <c r="H77" i="1" s="1"/>
  <c r="E167" i="2"/>
  <c r="F30" i="1"/>
  <c r="G30" i="1"/>
  <c r="H30" i="1" s="1"/>
  <c r="E120" i="2"/>
  <c r="F151" i="1"/>
  <c r="G151" i="1"/>
  <c r="I151" i="1"/>
  <c r="E70" i="2"/>
  <c r="F98" i="1"/>
  <c r="G98" i="1"/>
  <c r="I98" i="1" s="1"/>
  <c r="E21" i="2"/>
  <c r="F155" i="1"/>
  <c r="G155" i="1"/>
  <c r="I155" i="1"/>
  <c r="E74" i="2"/>
  <c r="E192" i="2"/>
  <c r="F181" i="1"/>
  <c r="G181" i="1" s="1"/>
  <c r="I181" i="1" s="1"/>
  <c r="E156" i="2"/>
  <c r="F66" i="1"/>
  <c r="G66" i="1"/>
  <c r="H66" i="1" s="1"/>
  <c r="F130" i="1"/>
  <c r="G130" i="1"/>
  <c r="I130" i="1" s="1"/>
  <c r="E49" i="2"/>
  <c r="F67" i="1"/>
  <c r="G67" i="1"/>
  <c r="H67" i="1"/>
  <c r="E157" i="2"/>
  <c r="F159" i="1"/>
  <c r="G159" i="1"/>
  <c r="I159" i="1" s="1"/>
  <c r="E78" i="2"/>
  <c r="E27" i="2"/>
  <c r="F108" i="1"/>
  <c r="G108" i="1"/>
  <c r="I108" i="1" s="1"/>
  <c r="F51" i="1"/>
  <c r="G51" i="1"/>
  <c r="H51" i="1" s="1"/>
  <c r="E141" i="2"/>
  <c r="F82" i="1"/>
  <c r="G82" i="1"/>
  <c r="I82" i="1"/>
  <c r="E12" i="2"/>
  <c r="E55" i="2"/>
  <c r="F136" i="1"/>
  <c r="G136" i="1" s="1"/>
  <c r="I136" i="1" s="1"/>
  <c r="F43" i="1"/>
  <c r="G43" i="1"/>
  <c r="H43" i="1"/>
  <c r="E133" i="2"/>
  <c r="F62" i="1"/>
  <c r="G62" i="1"/>
  <c r="H62" i="1" s="1"/>
  <c r="E152" i="2"/>
  <c r="F65" i="1"/>
  <c r="G65" i="1"/>
  <c r="H65" i="1"/>
  <c r="E155" i="2"/>
  <c r="F197" i="1"/>
  <c r="G197" i="1"/>
  <c r="J197" i="1" s="1"/>
  <c r="E98" i="2"/>
  <c r="E122" i="2"/>
  <c r="F32" i="1"/>
  <c r="G32" i="1"/>
  <c r="H32" i="1"/>
  <c r="E154" i="2"/>
  <c r="F64" i="1"/>
  <c r="G64" i="1" s="1"/>
  <c r="H64" i="1" s="1"/>
  <c r="E179" i="2"/>
  <c r="F100" i="1"/>
  <c r="G100" i="1" s="1"/>
  <c r="I100" i="1" s="1"/>
  <c r="E56" i="2"/>
  <c r="F137" i="1"/>
  <c r="G137" i="1"/>
  <c r="I137" i="1" s="1"/>
  <c r="F184" i="1"/>
  <c r="G184" i="1" s="1"/>
  <c r="K184" i="1" s="1"/>
  <c r="E193" i="2"/>
  <c r="E86" i="2"/>
  <c r="F170" i="1"/>
  <c r="G170" i="1"/>
  <c r="I170" i="1"/>
  <c r="F37" i="1"/>
  <c r="G37" i="1" s="1"/>
  <c r="H37" i="1" s="1"/>
  <c r="E127" i="2"/>
  <c r="E19" i="2"/>
  <c r="F91" i="1"/>
  <c r="G91" i="1"/>
  <c r="I91" i="1"/>
  <c r="F103" i="1"/>
  <c r="G103" i="1" s="1"/>
  <c r="I103" i="1" s="1"/>
  <c r="E180" i="2"/>
  <c r="F22" i="1"/>
  <c r="G22" i="1" s="1"/>
  <c r="H22" i="1" s="1"/>
  <c r="E112" i="2"/>
  <c r="F147" i="1"/>
  <c r="G147" i="1" s="1"/>
  <c r="I147" i="1" s="1"/>
  <c r="E66" i="2"/>
  <c r="F113" i="1"/>
  <c r="G113" i="1" s="1"/>
  <c r="I113" i="1" s="1"/>
  <c r="F133" i="1"/>
  <c r="G133" i="1" s="1"/>
  <c r="I133" i="1" s="1"/>
  <c r="F27" i="1"/>
  <c r="G27" i="1" s="1"/>
  <c r="H27" i="1" s="1"/>
  <c r="E117" i="2"/>
  <c r="F101" i="1"/>
  <c r="G101" i="1" s="1"/>
  <c r="I101" i="1" s="1"/>
  <c r="E22" i="2"/>
  <c r="F39" i="1"/>
  <c r="G39" i="1" s="1"/>
  <c r="H39" i="1" s="1"/>
  <c r="E129" i="2"/>
  <c r="F87" i="1"/>
  <c r="G87" i="1" s="1"/>
  <c r="I87" i="1" s="1"/>
  <c r="E16" i="2"/>
  <c r="E68" i="2"/>
  <c r="F149" i="1"/>
  <c r="G149" i="1"/>
  <c r="I149" i="1" s="1"/>
  <c r="F210" i="1"/>
  <c r="G210" i="1" s="1"/>
  <c r="J210" i="1" s="1"/>
  <c r="E110" i="2"/>
  <c r="F190" i="1"/>
  <c r="G190" i="1" s="1"/>
  <c r="K190" i="1" s="1"/>
  <c r="E96" i="2"/>
  <c r="F48" i="1"/>
  <c r="G48" i="1" s="1"/>
  <c r="H48" i="1" s="1"/>
  <c r="E138" i="2"/>
  <c r="F86" i="1"/>
  <c r="G86" i="1" s="1"/>
  <c r="I86" i="1" s="1"/>
  <c r="E15" i="2"/>
  <c r="E95" i="2"/>
  <c r="F189" i="1"/>
  <c r="G189" i="1"/>
  <c r="K189" i="1"/>
  <c r="F35" i="1"/>
  <c r="G35" i="1" s="1"/>
  <c r="H35" i="1" s="1"/>
  <c r="E125" i="2"/>
  <c r="F41" i="1"/>
  <c r="G41" i="1" s="1"/>
  <c r="H41" i="1" s="1"/>
  <c r="E126" i="2"/>
  <c r="F36" i="1"/>
  <c r="G36" i="1"/>
  <c r="H36" i="1" s="1"/>
  <c r="F171" i="1"/>
  <c r="G171" i="1" s="1"/>
  <c r="I171" i="1" s="1"/>
  <c r="E87" i="2"/>
  <c r="E13" i="2"/>
  <c r="F83" i="1"/>
  <c r="G83" i="1"/>
  <c r="I83" i="1" s="1"/>
  <c r="E84" i="2"/>
  <c r="F168" i="1"/>
  <c r="G168" i="1"/>
  <c r="K168" i="1"/>
  <c r="E76" i="2"/>
  <c r="F157" i="1"/>
  <c r="G157" i="1"/>
  <c r="I157" i="1" s="1"/>
  <c r="E142" i="2"/>
  <c r="F52" i="1"/>
  <c r="G52" i="1"/>
  <c r="H52" i="1"/>
  <c r="E81" i="2"/>
  <c r="F162" i="1"/>
  <c r="G162" i="1"/>
  <c r="I162" i="1" s="1"/>
  <c r="E11" i="2"/>
  <c r="F80" i="1"/>
  <c r="G80" i="1"/>
  <c r="I80" i="1"/>
  <c r="E34" i="2"/>
  <c r="F115" i="1"/>
  <c r="G115" i="1"/>
  <c r="I115" i="1" s="1"/>
  <c r="F44" i="1"/>
  <c r="G44" i="1" s="1"/>
  <c r="H44" i="1" s="1"/>
  <c r="E134" i="2"/>
  <c r="F124" i="1"/>
  <c r="G124" i="1" s="1"/>
  <c r="I124" i="1" s="1"/>
  <c r="E43" i="2"/>
  <c r="F178" i="1"/>
  <c r="G178" i="1" s="1"/>
  <c r="I178" i="1" s="1"/>
  <c r="E189" i="2"/>
  <c r="E44" i="2"/>
  <c r="F125" i="1"/>
  <c r="G125" i="1"/>
  <c r="I125" i="1" s="1"/>
  <c r="E119" i="2"/>
  <c r="F29" i="1"/>
  <c r="G29" i="1"/>
  <c r="H29" i="1"/>
  <c r="F122" i="1"/>
  <c r="G122" i="1" s="1"/>
  <c r="I122" i="1" s="1"/>
  <c r="E41" i="2"/>
  <c r="E108" i="2"/>
  <c r="F207" i="1"/>
  <c r="G207" i="1"/>
  <c r="K207" i="1"/>
  <c r="F61" i="1"/>
  <c r="G61" i="1" s="1"/>
  <c r="H61" i="1" s="1"/>
  <c r="E151" i="2"/>
  <c r="E90" i="2"/>
  <c r="F182" i="1"/>
  <c r="G182" i="1"/>
  <c r="J182" i="1"/>
  <c r="E20" i="2"/>
  <c r="F95" i="1"/>
  <c r="G95" i="1"/>
  <c r="I95" i="1" s="1"/>
  <c r="F55" i="1"/>
  <c r="G55" i="1" s="1"/>
  <c r="H55" i="1" s="1"/>
  <c r="E145" i="2"/>
  <c r="F209" i="1"/>
  <c r="G209" i="1" s="1"/>
  <c r="K209" i="1" s="1"/>
  <c r="E197" i="2"/>
  <c r="F25" i="1"/>
  <c r="G25" i="1" s="1"/>
  <c r="H25" i="1" s="1"/>
  <c r="E115" i="2"/>
  <c r="F201" i="1"/>
  <c r="G201" i="1" s="1"/>
  <c r="K201" i="1" s="1"/>
  <c r="E102" i="2"/>
  <c r="F152" i="1"/>
  <c r="G152" i="1" s="1"/>
  <c r="I152" i="1" s="1"/>
  <c r="E71" i="2"/>
  <c r="E63" i="2"/>
  <c r="F144" i="1"/>
  <c r="G144" i="1"/>
  <c r="I144" i="1"/>
  <c r="F102" i="1"/>
  <c r="G102" i="1" s="1"/>
  <c r="I102" i="1" s="1"/>
  <c r="E23" i="2"/>
  <c r="F203" i="1"/>
  <c r="G203" i="1" s="1"/>
  <c r="K203" i="1" s="1"/>
  <c r="E85" i="2"/>
  <c r="F200" i="1"/>
  <c r="G200" i="1" s="1"/>
  <c r="K200" i="1" s="1"/>
  <c r="E38" i="2"/>
  <c r="E64" i="2"/>
  <c r="F145" i="1"/>
  <c r="G145" i="1"/>
  <c r="I145" i="1"/>
  <c r="E89" i="2"/>
  <c r="F177" i="1"/>
  <c r="G177" i="1"/>
  <c r="J177" i="1" s="1"/>
  <c r="F33" i="1"/>
  <c r="G33" i="1" s="1"/>
  <c r="H33" i="1" s="1"/>
  <c r="E123" i="2"/>
  <c r="F140" i="1"/>
  <c r="G140" i="1" s="1"/>
  <c r="I140" i="1" s="1"/>
  <c r="F97" i="1"/>
  <c r="G97" i="1" s="1"/>
  <c r="I97" i="1" s="1"/>
  <c r="E177" i="2"/>
  <c r="E25" i="2"/>
  <c r="F106" i="1"/>
  <c r="G106" i="1"/>
  <c r="I106" i="1" s="1"/>
  <c r="N137" i="1"/>
  <c r="N142" i="1" l="1"/>
  <c r="I142" i="1"/>
  <c r="N116" i="1"/>
  <c r="I116" i="1"/>
  <c r="E116" i="2"/>
  <c r="E159" i="2"/>
  <c r="E33" i="2"/>
  <c r="E175" i="2"/>
  <c r="F175" i="1"/>
  <c r="G175" i="1" s="1"/>
  <c r="I175" i="1" s="1"/>
  <c r="F78" i="1"/>
  <c r="G78" i="1" s="1"/>
  <c r="H78" i="1" s="1"/>
  <c r="F60" i="1"/>
  <c r="G60" i="1" s="1"/>
  <c r="H60" i="1" s="1"/>
  <c r="F107" i="1"/>
  <c r="G107" i="1" s="1"/>
  <c r="I107" i="1" s="1"/>
  <c r="F117" i="1"/>
  <c r="G117" i="1" s="1"/>
  <c r="I117" i="1" s="1"/>
  <c r="F23" i="1"/>
  <c r="G23" i="1" s="1"/>
  <c r="H23" i="1" s="1"/>
  <c r="F96" i="1"/>
  <c r="G96" i="1" s="1"/>
  <c r="I96" i="1" s="1"/>
  <c r="F208" i="1"/>
  <c r="G208" i="1" s="1"/>
  <c r="K208" i="1" s="1"/>
  <c r="E75" i="2"/>
  <c r="E91" i="2"/>
  <c r="F204" i="1"/>
  <c r="G204" i="1" s="1"/>
  <c r="N138" i="1"/>
  <c r="C12" i="1"/>
  <c r="C11" i="1"/>
  <c r="O219" i="1" l="1"/>
  <c r="O85" i="1"/>
  <c r="O224" i="1"/>
  <c r="O210" i="1"/>
  <c r="O213" i="1"/>
  <c r="O175" i="1"/>
  <c r="O214" i="1"/>
  <c r="O183" i="1"/>
  <c r="O181" i="1"/>
  <c r="O207" i="1"/>
  <c r="O218" i="1"/>
  <c r="O176" i="1"/>
  <c r="O162" i="1"/>
  <c r="O184" i="1"/>
  <c r="O203" i="1"/>
  <c r="O99" i="1"/>
  <c r="O103" i="1"/>
  <c r="O93" i="1"/>
  <c r="O220" i="1"/>
  <c r="O186" i="1"/>
  <c r="O215" i="1"/>
  <c r="O105" i="1"/>
  <c r="O185" i="1"/>
  <c r="O177" i="1"/>
  <c r="O188" i="1"/>
  <c r="O182" i="1"/>
  <c r="O174" i="1"/>
  <c r="O195" i="1"/>
  <c r="O100" i="1"/>
  <c r="O166" i="1"/>
  <c r="C15" i="1"/>
  <c r="F16" i="1" s="1"/>
  <c r="F17" i="1" s="1"/>
  <c r="O192" i="1"/>
  <c r="O221" i="1"/>
  <c r="O179" i="1"/>
  <c r="O211" i="1"/>
  <c r="O217" i="1"/>
  <c r="O163" i="1"/>
  <c r="O178" i="1"/>
  <c r="O169" i="1"/>
  <c r="O168" i="1"/>
  <c r="O208" i="1"/>
  <c r="O161" i="1"/>
  <c r="O194" i="1"/>
  <c r="O167" i="1"/>
  <c r="O171" i="1"/>
  <c r="O190" i="1"/>
  <c r="O212" i="1"/>
  <c r="O81" i="1"/>
  <c r="O193" i="1"/>
  <c r="O200" i="1"/>
  <c r="O196" i="1"/>
  <c r="O222" i="1"/>
  <c r="O209" i="1"/>
  <c r="O223" i="1"/>
  <c r="O173" i="1"/>
  <c r="O164" i="1"/>
  <c r="O165" i="1"/>
  <c r="O202" i="1"/>
  <c r="O189" i="1"/>
  <c r="O225" i="1"/>
  <c r="O180" i="1"/>
  <c r="O170" i="1"/>
  <c r="O201" i="1"/>
  <c r="O88" i="1"/>
  <c r="O191" i="1"/>
  <c r="O96" i="1"/>
  <c r="O206" i="1"/>
  <c r="O216" i="1"/>
  <c r="O172" i="1"/>
  <c r="O187" i="1"/>
  <c r="O198" i="1"/>
  <c r="O92" i="1"/>
  <c r="O97" i="1"/>
  <c r="O197" i="1"/>
  <c r="O199" i="1"/>
  <c r="O160" i="1"/>
  <c r="O94" i="1"/>
  <c r="O204" i="1"/>
  <c r="O205" i="1"/>
  <c r="C16" i="1"/>
  <c r="D18" i="1" s="1"/>
  <c r="K204" i="1"/>
  <c r="C18" i="1" l="1"/>
  <c r="F18" i="1"/>
</calcChain>
</file>

<file path=xl/sharedStrings.xml><?xml version="1.0" encoding="utf-8"?>
<sst xmlns="http://schemas.openxmlformats.org/spreadsheetml/2006/main" count="1956" uniqueCount="800">
  <si>
    <t>JAVSO..47..105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</si>
  <si>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</si>
  <si>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</si>
  <si>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</si>
  <si>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</si>
  <si>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</si>
  <si>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</si>
  <si>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</si>
  <si>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</si>
  <si>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</si>
  <si>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</si>
  <si>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</si>
  <si>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</si>
  <si>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</si>
  <si>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</si>
  <si>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</si>
  <si>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</si>
  <si>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</si>
  <si>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</si>
  <si>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</si>
  <si>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</si>
  <si>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</si>
  <si>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</si>
  <si>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</si>
  <si>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</si>
  <si>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</si>
  <si>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IBVS 5484</t>
  </si>
  <si>
    <t>Peter H</t>
  </si>
  <si>
    <t>BBSAG Bull.3</t>
  </si>
  <si>
    <t>B</t>
  </si>
  <si>
    <t>Locher K</t>
  </si>
  <si>
    <t>BBSAG Bull.6</t>
  </si>
  <si>
    <t>BBSAG Bull.8</t>
  </si>
  <si>
    <t>BBSAG Bull.19</t>
  </si>
  <si>
    <t>BBSAG Bull.22</t>
  </si>
  <si>
    <t>BBSAG Bull.26</t>
  </si>
  <si>
    <t>G. Samolyk</t>
  </si>
  <si>
    <t>AAVSO 3</t>
  </si>
  <si>
    <t>A</t>
  </si>
  <si>
    <t>v</t>
  </si>
  <si>
    <t>M. Baldwin</t>
  </si>
  <si>
    <t>BBSAG Bull.35</t>
  </si>
  <si>
    <t>BBSAG Bull.41</t>
  </si>
  <si>
    <t>M. Heifner</t>
  </si>
  <si>
    <t>G. Hanson</t>
  </si>
  <si>
    <t>G. Wedemayer</t>
  </si>
  <si>
    <t>BBSAG Bull.47</t>
  </si>
  <si>
    <t>BRNO 23</t>
  </si>
  <si>
    <t>K</t>
  </si>
  <si>
    <t>BBSAG Bull.51</t>
  </si>
  <si>
    <t>BBSAG Bull.52</t>
  </si>
  <si>
    <t>D. Williams</t>
  </si>
  <si>
    <t>BBSAG Bull.53</t>
  </si>
  <si>
    <t>BBSAG Bull.58</t>
  </si>
  <si>
    <t>BBSAG Bull.60</t>
  </si>
  <si>
    <t>BBSAG 60</t>
  </si>
  <si>
    <t>BBSAG Bull.63</t>
  </si>
  <si>
    <t>BBSAG Bull.65</t>
  </si>
  <si>
    <t>BBSAG Bull.70</t>
  </si>
  <si>
    <t>BBSAG Bull.75</t>
  </si>
  <si>
    <t>BRNO 27</t>
  </si>
  <si>
    <t>R. Hill</t>
  </si>
  <si>
    <t>BRNO 28</t>
  </si>
  <si>
    <t>BBSAG Bull.79</t>
  </si>
  <si>
    <t>M. Smith</t>
  </si>
  <si>
    <t>P. Atwood</t>
  </si>
  <si>
    <t>BBSAG Bull.83</t>
  </si>
  <si>
    <t>BBSAG Bull.87</t>
  </si>
  <si>
    <t>BBSAG Bull.88</t>
  </si>
  <si>
    <t>S v</t>
  </si>
  <si>
    <t>BBSAG Bull.91</t>
  </si>
  <si>
    <t>BBSAG Bull.92</t>
  </si>
  <si>
    <t>BBSAG Bull.94</t>
  </si>
  <si>
    <t>BBSAG Bull.99</t>
  </si>
  <si>
    <t>BBSAG Bull.101</t>
  </si>
  <si>
    <t>BBSAG Bull.102</t>
  </si>
  <si>
    <t>BBSAG Bull.106</t>
  </si>
  <si>
    <t>BBSAG Bull.109</t>
  </si>
  <si>
    <t>ccd</t>
  </si>
  <si>
    <t>IBVS 4559</t>
  </si>
  <si>
    <t>BBSAG Bull.115</t>
  </si>
  <si>
    <t>Kohl M</t>
  </si>
  <si>
    <t>BBSAG Bull.116</t>
  </si>
  <si>
    <t>BBSAG Bull.117</t>
  </si>
  <si>
    <t>IBVS 5583</t>
  </si>
  <si>
    <t>I</t>
  </si>
  <si>
    <t>EA/SD</t>
  </si>
  <si>
    <t>IBVS 0046</t>
  </si>
  <si>
    <t>IBVS 0154</t>
  </si>
  <si>
    <t>IBVS 0221</t>
  </si>
  <si>
    <t>IBVS 5296</t>
  </si>
  <si>
    <t>IBVS 5643</t>
  </si>
  <si>
    <t># of data points:</t>
  </si>
  <si>
    <t>T LMi / GSC 02505-01128</t>
  </si>
  <si>
    <t>IBVS 5657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</si>
  <si>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</si>
  <si>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</si>
  <si>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</si>
  <si>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</si>
  <si>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</si>
  <si>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IBVS 5874</t>
  </si>
  <si>
    <t>IBVS 5893</t>
  </si>
  <si>
    <t>OEJV 0074</t>
  </si>
  <si>
    <t>IBVS 5945</t>
  </si>
  <si>
    <t>Add cycle</t>
  </si>
  <si>
    <t>Old Cycle</t>
  </si>
  <si>
    <t>IBVS 5690</t>
  </si>
  <si>
    <t>IBVS 5959</t>
  </si>
  <si>
    <t>IBVS 5992</t>
  </si>
  <si>
    <t>IBVS 6007</t>
  </si>
  <si>
    <t>OEJV 0003</t>
  </si>
  <si>
    <t>JAVSO..36..186</t>
  </si>
  <si>
    <t>JAVSO..37...44</t>
  </si>
  <si>
    <t>JAVSO..41..122</t>
  </si>
  <si>
    <t>IBVS 6114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</si>
  <si>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</si>
  <si>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</si>
  <si>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</si>
  <si>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</si>
  <si>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</si>
  <si>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</si>
  <si>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</si>
  <si>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</si>
  <si>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</si>
  <si>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</si>
  <si>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</si>
  <si>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</si>
  <si>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</si>
  <si>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</si>
  <si>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2411852.541 </t>
  </si>
  <si>
    <t> 30.04.1891 00:59 </t>
  </si>
  <si>
    <t> 0.056 </t>
  </si>
  <si>
    <t>P </t>
  </si>
  <si>
    <t> R.J.McDiarmid </t>
  </si>
  <si>
    <t> CPRI 7.43 </t>
  </si>
  <si>
    <t>2412144.762 </t>
  </si>
  <si>
    <t> 16.02.1892 06:17 </t>
  </si>
  <si>
    <t> -0.652 </t>
  </si>
  <si>
    <t>2414352.694 </t>
  </si>
  <si>
    <t> 04.03.1898 04:39 </t>
  </si>
  <si>
    <t> -0.256 </t>
  </si>
  <si>
    <t>2414974.861 </t>
  </si>
  <si>
    <t> 16.11.1899 08:39 </t>
  </si>
  <si>
    <t> -0.186 </t>
  </si>
  <si>
    <t>2414974.891 </t>
  </si>
  <si>
    <t> 16.11.1899 09:23 </t>
  </si>
  <si>
    <t> -0.156 </t>
  </si>
  <si>
    <t>2415871.642 </t>
  </si>
  <si>
    <t> 02.05.1902 03:24 </t>
  </si>
  <si>
    <t> -0.310 </t>
  </si>
  <si>
    <t>2416052.872 </t>
  </si>
  <si>
    <t> 30.10.1902 08:55 </t>
  </si>
  <si>
    <t> -0.273 </t>
  </si>
  <si>
    <t>2416176.808 </t>
  </si>
  <si>
    <t> 03.03.1903 07:23 </t>
  </si>
  <si>
    <t> -0.153 </t>
  </si>
  <si>
    <t>2416804.862 </t>
  </si>
  <si>
    <t> 20.11.1904 08:41 </t>
  </si>
  <si>
    <t> -0.235 </t>
  </si>
  <si>
    <t>2417541.843 </t>
  </si>
  <si>
    <t> 27.11.1906 08:13 </t>
  </si>
  <si>
    <t> -0.106 </t>
  </si>
  <si>
    <t>2418640.879 </t>
  </si>
  <si>
    <t> 30.11.1909 09:05 </t>
  </si>
  <si>
    <t> -0.308 </t>
  </si>
  <si>
    <t>2419909.326 </t>
  </si>
  <si>
    <t> 21.05.1913 19:49 </t>
  </si>
  <si>
    <t> -0.213 </t>
  </si>
  <si>
    <t>V </t>
  </si>
  <si>
    <t> E.Zinner </t>
  </si>
  <si>
    <t> AAAN 4.3.9 </t>
  </si>
  <si>
    <t>2420129.891 </t>
  </si>
  <si>
    <t> 28.12.1913 09:23 </t>
  </si>
  <si>
    <t> -0.099 </t>
  </si>
  <si>
    <t>2420223.404 </t>
  </si>
  <si>
    <t> 31.03.1914 21:41 </t>
  </si>
  <si>
    <t> -0.203 </t>
  </si>
  <si>
    <t>2420271.701 </t>
  </si>
  <si>
    <t> 19.05.1914 04:49 </t>
  </si>
  <si>
    <t> -0.224 </t>
  </si>
  <si>
    <t> AN 199.222 </t>
  </si>
  <si>
    <t>2421627.642 </t>
  </si>
  <si>
    <t> 03.02.1918 03:24 </t>
  </si>
  <si>
    <t> -0.211 </t>
  </si>
  <si>
    <t> A.A.Nijland </t>
  </si>
  <si>
    <t> BAN 6.115 </t>
  </si>
  <si>
    <t>2421899.423 </t>
  </si>
  <si>
    <t> 01.11.1918 22:09 </t>
  </si>
  <si>
    <t> -0.220 </t>
  </si>
  <si>
    <t>2422041.355 </t>
  </si>
  <si>
    <t> 23.03.1919 20:31 </t>
  </si>
  <si>
    <t> -0.222 </t>
  </si>
  <si>
    <t>2422053.448 </t>
  </si>
  <si>
    <t> 04.04.1919 22:45 </t>
  </si>
  <si>
    <t> -0.209 </t>
  </si>
  <si>
    <t>2422361.485 </t>
  </si>
  <si>
    <t> 06.02.1920 23:38 </t>
  </si>
  <si>
    <t> -0.200 </t>
  </si>
  <si>
    <t>2422370.530 </t>
  </si>
  <si>
    <t> 16.02.1920 00:43 </t>
  </si>
  <si>
    <t> -0.215 </t>
  </si>
  <si>
    <t>2422382.619 </t>
  </si>
  <si>
    <t> 28.02.1920 02:51 </t>
  </si>
  <si>
    <t> -0.205 </t>
  </si>
  <si>
    <t>2423409.367 </t>
  </si>
  <si>
    <t> 20.12.1922 20:48 </t>
  </si>
  <si>
    <t> -0.218 </t>
  </si>
  <si>
    <t>2423436.551 </t>
  </si>
  <si>
    <t> 17.01.1923 01:13 </t>
  </si>
  <si>
    <t>2423732.508 </t>
  </si>
  <si>
    <t> 09.11.1923 00:11 </t>
  </si>
  <si>
    <t>2423738.540 </t>
  </si>
  <si>
    <t> 15.11.1923 00:57 </t>
  </si>
  <si>
    <t>2423850.274 </t>
  </si>
  <si>
    <t> 05.03.1924 18:34 </t>
  </si>
  <si>
    <t>2423856.320 </t>
  </si>
  <si>
    <t> 11.03.1924 19:40 </t>
  </si>
  <si>
    <t> -0.208 </t>
  </si>
  <si>
    <t>2424173.403 </t>
  </si>
  <si>
    <t> 22.01.1925 21:40 </t>
  </si>
  <si>
    <t>2424472.376 </t>
  </si>
  <si>
    <t> 17.11.1925 21:01 </t>
  </si>
  <si>
    <t>2424620.344 </t>
  </si>
  <si>
    <t> 14.04.1926 20:15 </t>
  </si>
  <si>
    <t>2424638.468 </t>
  </si>
  <si>
    <t> 02.05.1926 23:13 </t>
  </si>
  <si>
    <t>2424922.343 </t>
  </si>
  <si>
    <t> 10.02.1927 20:13 </t>
  </si>
  <si>
    <t>2424940.464 </t>
  </si>
  <si>
    <t> 28.02.1927 23:08 </t>
  </si>
  <si>
    <t>2424946.494 </t>
  </si>
  <si>
    <t> 06.03.1927 23:51 </t>
  </si>
  <si>
    <t>2424949.523 </t>
  </si>
  <si>
    <t> 10.03.1927 00:33 </t>
  </si>
  <si>
    <t> -0.204 </t>
  </si>
  <si>
    <t>2425242.448 </t>
  </si>
  <si>
    <t> 27.12.1927 22:45 </t>
  </si>
  <si>
    <t>2425245.479 </t>
  </si>
  <si>
    <t> 30.12.1927 23:29 </t>
  </si>
  <si>
    <t> -0.196 </t>
  </si>
  <si>
    <t>2425375.320 </t>
  </si>
  <si>
    <t> 08.05.1928 19:40 </t>
  </si>
  <si>
    <t> -0.210 </t>
  </si>
  <si>
    <t>2425378.350 </t>
  </si>
  <si>
    <t> 11.05.1928 20:24 </t>
  </si>
  <si>
    <t>2425399.495 </t>
  </si>
  <si>
    <t> 01.06.1928 23:52 </t>
  </si>
  <si>
    <t> -0.195 </t>
  </si>
  <si>
    <t>2425571.632 </t>
  </si>
  <si>
    <t> 21.11.1928 03:10 </t>
  </si>
  <si>
    <t> -0.191 </t>
  </si>
  <si>
    <t>2425698.467 </t>
  </si>
  <si>
    <t> 27.03.1929 23:12 </t>
  </si>
  <si>
    <t>2425707.534 </t>
  </si>
  <si>
    <t> 06.04.1929 00:48 </t>
  </si>
  <si>
    <t> -0.184 </t>
  </si>
  <si>
    <t>2425979.329 </t>
  </si>
  <si>
    <t> 02.01.1930 19:53 </t>
  </si>
  <si>
    <t> -0.178 </t>
  </si>
  <si>
    <t>2426000.470 </t>
  </si>
  <si>
    <t> 23.01.1930 23:16 </t>
  </si>
  <si>
    <t> -0.177 </t>
  </si>
  <si>
    <t>2426003.483 </t>
  </si>
  <si>
    <t> 26.01.1930 23:35 </t>
  </si>
  <si>
    <t>2426027.642 </t>
  </si>
  <si>
    <t> 20.02.1930 03:24 </t>
  </si>
  <si>
    <t>2426030.662 </t>
  </si>
  <si>
    <t> 23.02.1930 03:53 </t>
  </si>
  <si>
    <t> -0.183 </t>
  </si>
  <si>
    <t>2431907.454 </t>
  </si>
  <si>
    <t> 27.03.1946 22:53 </t>
  </si>
  <si>
    <t> -0.088 </t>
  </si>
  <si>
    <t> R.Szafraniec </t>
  </si>
  <si>
    <t> COVS 512 </t>
  </si>
  <si>
    <t>2432671.506 </t>
  </si>
  <si>
    <t> 30.04.1948 00:08 </t>
  </si>
  <si>
    <t> -0.067 </t>
  </si>
  <si>
    <t> AAC 4.114 </t>
  </si>
  <si>
    <t>2433405.356 </t>
  </si>
  <si>
    <t> 03.05.1950 20:32 </t>
  </si>
  <si>
    <t> -0.049 </t>
  </si>
  <si>
    <t> AAC 5.8 </t>
  </si>
  <si>
    <t>2433758.688 </t>
  </si>
  <si>
    <t> 22.04.1951 04:30 </t>
  </si>
  <si>
    <t> -0.043 </t>
  </si>
  <si>
    <t> B.S.Whitney </t>
  </si>
  <si>
    <t> AJ 59.455 </t>
  </si>
  <si>
    <t>2434480.456 </t>
  </si>
  <si>
    <t> 12.04.1953 22:56 </t>
  </si>
  <si>
    <t> -0.028 </t>
  </si>
  <si>
    <t> AAC 5.191 </t>
  </si>
  <si>
    <t>2435223.362 </t>
  </si>
  <si>
    <t> 25.04.1955 20:41 </t>
  </si>
  <si>
    <t> -0.013 </t>
  </si>
  <si>
    <t> AA 6.142 </t>
  </si>
  <si>
    <t>2435552.528 </t>
  </si>
  <si>
    <t> 20.03.1956 00:40 </t>
  </si>
  <si>
    <t> -0.015 </t>
  </si>
  <si>
    <t> AA 7.189 </t>
  </si>
  <si>
    <t>2435848.481 </t>
  </si>
  <si>
    <t> 09.01.1957 23:32 </t>
  </si>
  <si>
    <t> -0.011 </t>
  </si>
  <si>
    <t> AA 8.191 </t>
  </si>
  <si>
    <t>2436307.505 </t>
  </si>
  <si>
    <t> 14.04.1958 00:07 </t>
  </si>
  <si>
    <t> -0.009 </t>
  </si>
  <si>
    <t> AA 13.79 </t>
  </si>
  <si>
    <t>2438164.737 </t>
  </si>
  <si>
    <t> 15.05.1963 05:41 </t>
  </si>
  <si>
    <t> -0.006 </t>
  </si>
  <si>
    <t> H.Busch </t>
  </si>
  <si>
    <t> MHAR 17.12 </t>
  </si>
  <si>
    <t>2438430.487 </t>
  </si>
  <si>
    <t> 04.02.1964 23:41 </t>
  </si>
  <si>
    <t> K.Kordylewski </t>
  </si>
  <si>
    <t>IBVS 46 </t>
  </si>
  <si>
    <t>2439179.433 </t>
  </si>
  <si>
    <t> 22.02.1966 22:23 </t>
  </si>
  <si>
    <t> 0.008 </t>
  </si>
  <si>
    <t> AA 22.276 </t>
  </si>
  <si>
    <t>2439212.651 </t>
  </si>
  <si>
    <t> 28.03.1966 03:37 </t>
  </si>
  <si>
    <t> 0.007 </t>
  </si>
  <si>
    <t> L.Hazel </t>
  </si>
  <si>
    <t>IBVS 154 </t>
  </si>
  <si>
    <t>2439230.771 </t>
  </si>
  <si>
    <t> 15.04.1966 06:30 </t>
  </si>
  <si>
    <t> T.Cragg </t>
  </si>
  <si>
    <t>2439529.709 </t>
  </si>
  <si>
    <t> 08.02.1967 05:00 </t>
  </si>
  <si>
    <t> -0.022 </t>
  </si>
  <si>
    <t>IBVS 221 </t>
  </si>
  <si>
    <t>2440695.415 </t>
  </si>
  <si>
    <t> 18.04.1970 21:57 </t>
  </si>
  <si>
    <t> J.Silhan </t>
  </si>
  <si>
    <t> BRNO 12 </t>
  </si>
  <si>
    <t>2441450.373 </t>
  </si>
  <si>
    <t> 12.05.1972 20:57 </t>
  </si>
  <si>
    <t> -0.005 </t>
  </si>
  <si>
    <t> H.Peter </t>
  </si>
  <si>
    <t> BBS 3 </t>
  </si>
  <si>
    <t>2441637.617 </t>
  </si>
  <si>
    <t> 16.11.1972 02:48 </t>
  </si>
  <si>
    <t> 0.006 </t>
  </si>
  <si>
    <t> K.Locher </t>
  </si>
  <si>
    <t> BBS 6 </t>
  </si>
  <si>
    <t>2441725.1811 </t>
  </si>
  <si>
    <t> 11.02.1973 16:20 </t>
  </si>
  <si>
    <t> -0.0067 </t>
  </si>
  <si>
    <t>E </t>
  </si>
  <si>
    <t>?</t>
  </si>
  <si>
    <t> A.Okazaki </t>
  </si>
  <si>
    <t>IBVS 862 </t>
  </si>
  <si>
    <t>2441743.302 </t>
  </si>
  <si>
    <t> 01.03.1973 19:14 </t>
  </si>
  <si>
    <t> BBS 8 </t>
  </si>
  <si>
    <t>2441746.329 </t>
  </si>
  <si>
    <t> 04.03.1973 19:53 </t>
  </si>
  <si>
    <t> 0.002 </t>
  </si>
  <si>
    <t>2441764.435 </t>
  </si>
  <si>
    <t> 22.03.1973 22:26 </t>
  </si>
  <si>
    <t>2441773.500 </t>
  </si>
  <si>
    <t> 01.04.1973 00:00 </t>
  </si>
  <si>
    <t> M.Baldwin </t>
  </si>
  <si>
    <t> AVSJ 5.84 </t>
  </si>
  <si>
    <t>2442033.2115 </t>
  </si>
  <si>
    <t> 16.12.1973 17:04 </t>
  </si>
  <si>
    <t> -0.0046 </t>
  </si>
  <si>
    <t> PASJ 29.289 </t>
  </si>
  <si>
    <t>2442042.2719 </t>
  </si>
  <si>
    <t> 25.12.1973 18:31 </t>
  </si>
  <si>
    <t> -0.0039 </t>
  </si>
  <si>
    <t>2442404.659 </t>
  </si>
  <si>
    <t> 23.12.1974 03:48 </t>
  </si>
  <si>
    <t> BBS 19 </t>
  </si>
  <si>
    <t>2442434.862 </t>
  </si>
  <si>
    <t> 22.01.1975 08:41 </t>
  </si>
  <si>
    <t> 0.001 </t>
  </si>
  <si>
    <t> P.Atwood </t>
  </si>
  <si>
    <t> AVSJ 7.28 </t>
  </si>
  <si>
    <t>2442437.879 </t>
  </si>
  <si>
    <t> 25.01.1975 09:05 </t>
  </si>
  <si>
    <t> -0.002 </t>
  </si>
  <si>
    <t>2442510.352 </t>
  </si>
  <si>
    <t> 07.04.1975 20:26 </t>
  </si>
  <si>
    <t> BBS 22 </t>
  </si>
  <si>
    <t>2442552.646 </t>
  </si>
  <si>
    <t> 20.05.1975 03:30 </t>
  </si>
  <si>
    <t> 0.010 </t>
  </si>
  <si>
    <t> E.Mayer </t>
  </si>
  <si>
    <t>2442733.827 </t>
  </si>
  <si>
    <t> 17.11.1975 07:50 </t>
  </si>
  <si>
    <t> G.Samolyk </t>
  </si>
  <si>
    <t>2442827.453 </t>
  </si>
  <si>
    <t> 18.02.1976 22:52 </t>
  </si>
  <si>
    <t> BBS 26 </t>
  </si>
  <si>
    <t>2442860.662 </t>
  </si>
  <si>
    <t> 23.03.1976 03:53 </t>
  </si>
  <si>
    <t> AOEB 3 </t>
  </si>
  <si>
    <t>2442860.6695 </t>
  </si>
  <si>
    <t> 23.03.1976 04:04 </t>
  </si>
  <si>
    <t> 0.0049 </t>
  </si>
  <si>
    <t> D.R.Skillman </t>
  </si>
  <si>
    <t> AVSJ 7.25 </t>
  </si>
  <si>
    <t>2442863.693 </t>
  </si>
  <si>
    <t> 26.03.1976 04:37 </t>
  </si>
  <si>
    <t> 0.009 </t>
  </si>
  <si>
    <t>2443217.024 </t>
  </si>
  <si>
    <t> 14.03.1977 12:34 </t>
  </si>
  <si>
    <t> 0.013 </t>
  </si>
  <si>
    <t> K.Hirosawa </t>
  </si>
  <si>
    <t>VSB 47 </t>
  </si>
  <si>
    <t>2443467.666 </t>
  </si>
  <si>
    <t> 20.11.1977 03:59 </t>
  </si>
  <si>
    <t> 0.005 </t>
  </si>
  <si>
    <t> BBS 35 </t>
  </si>
  <si>
    <t>2443624.702 </t>
  </si>
  <si>
    <t> 26.04.1978 04:50 </t>
  </si>
  <si>
    <t>2443878.374 </t>
  </si>
  <si>
    <t> 04.01.1979 20:58 </t>
  </si>
  <si>
    <t> BBS 41 </t>
  </si>
  <si>
    <t>2443929.698 </t>
  </si>
  <si>
    <t> 25.02.1979 04:45 </t>
  </si>
  <si>
    <t> M.Heifner </t>
  </si>
  <si>
    <t>2444237.727 </t>
  </si>
  <si>
    <t> 30.12.1979 05:26 </t>
  </si>
  <si>
    <t> G.Hanson </t>
  </si>
  <si>
    <t>2444237.734 </t>
  </si>
  <si>
    <t> 30.12.1979 05:36 </t>
  </si>
  <si>
    <t> G.Wedemayer </t>
  </si>
  <si>
    <t>2444334.366 </t>
  </si>
  <si>
    <t> 04.04.1980 20:47 </t>
  </si>
  <si>
    <t> BBS 47 </t>
  </si>
  <si>
    <t>2444337.382 </t>
  </si>
  <si>
    <t> 07.04.1980 21:10 </t>
  </si>
  <si>
    <t>2444337.394 </t>
  </si>
  <si>
    <t> 07.04.1980 21:27 </t>
  </si>
  <si>
    <t>2444340.409 </t>
  </si>
  <si>
    <t> 10.04.1980 21:48 </t>
  </si>
  <si>
    <t>2444343.429 </t>
  </si>
  <si>
    <t> 13.04.1980 22:17 </t>
  </si>
  <si>
    <t> BRNO 23 </t>
  </si>
  <si>
    <t>2444382.697 </t>
  </si>
  <si>
    <t> 23.05.1980 04:43 </t>
  </si>
  <si>
    <t>2444533.675 </t>
  </si>
  <si>
    <t> 21.10.1980 04:12 </t>
  </si>
  <si>
    <t> BBS 51 </t>
  </si>
  <si>
    <t>2444636.363 </t>
  </si>
  <si>
    <t> 31.01.1981 20:42 </t>
  </si>
  <si>
    <t> BBS 52 </t>
  </si>
  <si>
    <t>2444675.615 </t>
  </si>
  <si>
    <t> 12.03.1981 02:45 </t>
  </si>
  <si>
    <t> -0.000 </t>
  </si>
  <si>
    <t> D.Williams </t>
  </si>
  <si>
    <t>2444675.621 </t>
  </si>
  <si>
    <t> 12.03.1981 02:54 </t>
  </si>
  <si>
    <t> BBS 53 </t>
  </si>
  <si>
    <t>2444968.545 </t>
  </si>
  <si>
    <t> 30.12.1981 01:04 </t>
  </si>
  <si>
    <t> BBS 58 </t>
  </si>
  <si>
    <t>2445101.415 </t>
  </si>
  <si>
    <t> 11.05.1982 21:57 </t>
  </si>
  <si>
    <t> -0.004 </t>
  </si>
  <si>
    <t> BBS 60 </t>
  </si>
  <si>
    <t>2445104.433 </t>
  </si>
  <si>
    <t> 14.05.1982 22:23 </t>
  </si>
  <si>
    <t>2445104.437 </t>
  </si>
  <si>
    <t> 14.05.1982 22:29 </t>
  </si>
  <si>
    <t>2445273.561 </t>
  </si>
  <si>
    <t> 31.10.1982 01:27 </t>
  </si>
  <si>
    <t> BBS 63 </t>
  </si>
  <si>
    <t>2445385.295 </t>
  </si>
  <si>
    <t> 19.02.1983 19:04 </t>
  </si>
  <si>
    <t> BBS 65 </t>
  </si>
  <si>
    <t>2445397.368 </t>
  </si>
  <si>
    <t> 03.03.1983 20:49 </t>
  </si>
  <si>
    <t> 0.000 </t>
  </si>
  <si>
    <t>2445400.392 </t>
  </si>
  <si>
    <t> 06.03.1983 21:24 </t>
  </si>
  <si>
    <t> 0.004 </t>
  </si>
  <si>
    <t>2445403.398 </t>
  </si>
  <si>
    <t> 09.03.1983 21:33 </t>
  </si>
  <si>
    <t> -0.010 </t>
  </si>
  <si>
    <t>2445702.382 </t>
  </si>
  <si>
    <t> 02.01.1984 21:10 </t>
  </si>
  <si>
    <t> BBS 70 </t>
  </si>
  <si>
    <t>2445705.402 </t>
  </si>
  <si>
    <t> 05.01.1984 21:38 </t>
  </si>
  <si>
    <t>2445711.436 </t>
  </si>
  <si>
    <t> 11.01.1984 22:27 </t>
  </si>
  <si>
    <t>2445753.720 </t>
  </si>
  <si>
    <t> 23.02.1984 05:16 </t>
  </si>
  <si>
    <t>2446046.650 </t>
  </si>
  <si>
    <t> 12.12.1984 03:36 </t>
  </si>
  <si>
    <t> BBS 75 </t>
  </si>
  <si>
    <t>2446058.730 </t>
  </si>
  <si>
    <t> 24.12.1984 05:31 </t>
  </si>
  <si>
    <t>2446167.452 </t>
  </si>
  <si>
    <t> 11.04.1985 22:50 </t>
  </si>
  <si>
    <t> BRNO 27 </t>
  </si>
  <si>
    <t>2446176.513 </t>
  </si>
  <si>
    <t> 21.04.1985 00:18 </t>
  </si>
  <si>
    <t> 0.015 </t>
  </si>
  <si>
    <t>2446203.684 </t>
  </si>
  <si>
    <t> 18.05.1985 04:24 </t>
  </si>
  <si>
    <t>2446206.707 </t>
  </si>
  <si>
    <t> 21.05.1985 04:58 </t>
  </si>
  <si>
    <t> R.Hill </t>
  </si>
  <si>
    <t>2446212.748 </t>
  </si>
  <si>
    <t> 27.05.1985 05:57 </t>
  </si>
  <si>
    <t> 0.011 </t>
  </si>
  <si>
    <t>2446469.436 </t>
  </si>
  <si>
    <t> 07.02.1986 22:27 </t>
  </si>
  <si>
    <t> BRNO 28 </t>
  </si>
  <si>
    <t>2446475.484 </t>
  </si>
  <si>
    <t> 13.02.1986 23:36 </t>
  </si>
  <si>
    <t> 0.017 </t>
  </si>
  <si>
    <t> BBS 79 </t>
  </si>
  <si>
    <t>2446496.615 </t>
  </si>
  <si>
    <t> 07.03.1986 02:45 </t>
  </si>
  <si>
    <t>2446505.672 </t>
  </si>
  <si>
    <t> 16.03.1986 04:07 </t>
  </si>
  <si>
    <t> M.Smith </t>
  </si>
  <si>
    <t>2446508.692 </t>
  </si>
  <si>
    <t> 19.03.1986 04:36 </t>
  </si>
  <si>
    <t>2446511.702 </t>
  </si>
  <si>
    <t> 22.03.1986 04:50 </t>
  </si>
  <si>
    <t>2446514.738 </t>
  </si>
  <si>
    <t> 25.03.1986 05:42 </t>
  </si>
  <si>
    <t>2446523.793 </t>
  </si>
  <si>
    <t> 03.04.1986 07:01 </t>
  </si>
  <si>
    <t>2446822.750 </t>
  </si>
  <si>
    <t> 27.01.1987 06:00 </t>
  </si>
  <si>
    <t>2446831.806 </t>
  </si>
  <si>
    <t> 05.02.1987 07:20 </t>
  </si>
  <si>
    <t> -0.007 </t>
  </si>
  <si>
    <t>2446910.331 </t>
  </si>
  <si>
    <t> 24.04.1987 19:56 </t>
  </si>
  <si>
    <t> BBS 83 </t>
  </si>
  <si>
    <t>2447230.428 </t>
  </si>
  <si>
    <t> 09.03.1988 22:16 </t>
  </si>
  <si>
    <t> BBS 87 </t>
  </si>
  <si>
    <t>2447233.449 </t>
  </si>
  <si>
    <t> 12.03.1988 22:46 </t>
  </si>
  <si>
    <t>2447239.486 </t>
  </si>
  <si>
    <t> 18.03.1988 23:39 </t>
  </si>
  <si>
    <t> -0.012 </t>
  </si>
  <si>
    <t>2447266.666 </t>
  </si>
  <si>
    <t> 15.04.1988 03:59 </t>
  </si>
  <si>
    <t>2447591.379 </t>
  </si>
  <si>
    <t> 05.03.1989 21:05 </t>
  </si>
  <si>
    <t> 0.065 </t>
  </si>
  <si>
    <t> BBS 91 </t>
  </si>
  <si>
    <t>2447680.401 </t>
  </si>
  <si>
    <t> 02.06.1989 21:37 </t>
  </si>
  <si>
    <t> BBS 92 </t>
  </si>
  <si>
    <t>2447967.281 </t>
  </si>
  <si>
    <t> 16.03.1990 18:44 </t>
  </si>
  <si>
    <t> BBS 94 </t>
  </si>
  <si>
    <t>2448619.562 </t>
  </si>
  <si>
    <t> 29.12.1991 01:29 </t>
  </si>
  <si>
    <t> -0.023 </t>
  </si>
  <si>
    <t> BBS 99 </t>
  </si>
  <si>
    <t>2448737.346 </t>
  </si>
  <si>
    <t> 24.04.1992 20:18 </t>
  </si>
  <si>
    <t> BBS 101 </t>
  </si>
  <si>
    <t>2448936.645 </t>
  </si>
  <si>
    <t> 10.11.1992 03:28 </t>
  </si>
  <si>
    <t> BBS 102 </t>
  </si>
  <si>
    <t>2449395.680 </t>
  </si>
  <si>
    <t> 12.02.1994 04:19 </t>
  </si>
  <si>
    <t> -0.016 </t>
  </si>
  <si>
    <t> BBS 106 </t>
  </si>
  <si>
    <t>2449812.406 </t>
  </si>
  <si>
    <t> 04.04.1995 21:44 </t>
  </si>
  <si>
    <t> -0.034 </t>
  </si>
  <si>
    <t> BBS 109 </t>
  </si>
  <si>
    <t>2450153.653 </t>
  </si>
  <si>
    <t> 11.03.1996 03:40 </t>
  </si>
  <si>
    <t> AOEB 9 </t>
  </si>
  <si>
    <t>2450165.716 </t>
  </si>
  <si>
    <t> 23.03.1996 05:11 </t>
  </si>
  <si>
    <t> -0.050 </t>
  </si>
  <si>
    <t>2450174.793 </t>
  </si>
  <si>
    <t> 01.04.1996 07:01 </t>
  </si>
  <si>
    <t> -0.033 </t>
  </si>
  <si>
    <t>2450494.8857 </t>
  </si>
  <si>
    <t> 15.02.1997 09:15 </t>
  </si>
  <si>
    <t> -0.0482 </t>
  </si>
  <si>
    <t> M.Buckner et al. </t>
  </si>
  <si>
    <t>IBVS 4559 </t>
  </si>
  <si>
    <t>2450570.387 </t>
  </si>
  <si>
    <t> 01.05.1997 21:17 </t>
  </si>
  <si>
    <t> -0.044 </t>
  </si>
  <si>
    <t> BBS 115 </t>
  </si>
  <si>
    <t>2450573.411 </t>
  </si>
  <si>
    <t> 04.05.1997 21:51 </t>
  </si>
  <si>
    <t> -0.040 </t>
  </si>
  <si>
    <t> M.Kohl </t>
  </si>
  <si>
    <t> BBS 116 </t>
  </si>
  <si>
    <t>2450860.294 </t>
  </si>
  <si>
    <t> 15.02.1998 19:03 </t>
  </si>
  <si>
    <t> -0.046 </t>
  </si>
  <si>
    <t> BBS 117 </t>
  </si>
  <si>
    <t>2450923.698 </t>
  </si>
  <si>
    <t> 20.04.1998 04:45 </t>
  </si>
  <si>
    <t> -0.060 </t>
  </si>
  <si>
    <t>2451231.726 </t>
  </si>
  <si>
    <t> 22.02.1999 05:25 </t>
  </si>
  <si>
    <t>2451678.670 </t>
  </si>
  <si>
    <t> 14.05.2000 04:04 </t>
  </si>
  <si>
    <t> -0.059 </t>
  </si>
  <si>
    <t>2451681.688 </t>
  </si>
  <si>
    <t> 17.05.2000 04:30 </t>
  </si>
  <si>
    <t> -0.061 </t>
  </si>
  <si>
    <t>2451965.5536 </t>
  </si>
  <si>
    <t> 25.02.2001 01:17 </t>
  </si>
  <si>
    <t> -0.0643 </t>
  </si>
  <si>
    <t> M.Zejda </t>
  </si>
  <si>
    <t>IBVS 5583 </t>
  </si>
  <si>
    <t>2451974.6151 </t>
  </si>
  <si>
    <t> 06.03.2001 02:45 </t>
  </si>
  <si>
    <t> -0.0624 </t>
  </si>
  <si>
    <t>o</t>
  </si>
  <si>
    <t> D.Husar </t>
  </si>
  <si>
    <t>BAVM 152 </t>
  </si>
  <si>
    <t>2451986.691 </t>
  </si>
  <si>
    <t> 18.03.2001 04:35 </t>
  </si>
  <si>
    <t> -0.066 </t>
  </si>
  <si>
    <t>2451986.705 </t>
  </si>
  <si>
    <t> 18.03.2001 04:55 </t>
  </si>
  <si>
    <t> -0.052 </t>
  </si>
  <si>
    <t>2451989.711 </t>
  </si>
  <si>
    <t> 21.03.2001 05:03 </t>
  </si>
  <si>
    <t>2452300.760 </t>
  </si>
  <si>
    <t> 26.01.2002 06:14 </t>
  </si>
  <si>
    <t> -0.065 </t>
  </si>
  <si>
    <t> M.Simonsen </t>
  </si>
  <si>
    <t>2452693.3436 </t>
  </si>
  <si>
    <t> 22.02.2003 20:14 </t>
  </si>
  <si>
    <t> -0.0666 </t>
  </si>
  <si>
    <t>-I</t>
  </si>
  <si>
    <t> F.Agerer </t>
  </si>
  <si>
    <t>BAVM 158 </t>
  </si>
  <si>
    <t>2452717.5056 </t>
  </si>
  <si>
    <t> 19.03.2003 00:08 </t>
  </si>
  <si>
    <t>2424</t>
  </si>
  <si>
    <t> -0.0636 </t>
  </si>
  <si>
    <t> K. &amp; M. Rätz </t>
  </si>
  <si>
    <t>BAVM 172 </t>
  </si>
  <si>
    <t>2452741.6621 </t>
  </si>
  <si>
    <t> 12.04.2003 03:53 </t>
  </si>
  <si>
    <t>2432</t>
  </si>
  <si>
    <t> -0.0662 </t>
  </si>
  <si>
    <t>C </t>
  </si>
  <si>
    <t>ns</t>
  </si>
  <si>
    <t>2453049.6861 </t>
  </si>
  <si>
    <t> 14.02.2004 04:27 </t>
  </si>
  <si>
    <t>2534</t>
  </si>
  <si>
    <t> -0.0705 </t>
  </si>
  <si>
    <t>2453454.34404 </t>
  </si>
  <si>
    <t> 24.03.2005 20:15 </t>
  </si>
  <si>
    <t>2668</t>
  </si>
  <si>
    <t> -0.07714 </t>
  </si>
  <si>
    <t> R.Ehrenberger </t>
  </si>
  <si>
    <t>OEJV 0074 </t>
  </si>
  <si>
    <t>2453460.3789 </t>
  </si>
  <si>
    <t> 30.03.2005 21:05 </t>
  </si>
  <si>
    <t>2670</t>
  </si>
  <si>
    <t> -0.0820 </t>
  </si>
  <si>
    <t> v.Poschinger </t>
  </si>
  <si>
    <t>BAVM 173 </t>
  </si>
  <si>
    <t>2453463.3993 </t>
  </si>
  <si>
    <t> 02.04.2005 21:34 </t>
  </si>
  <si>
    <t>2671</t>
  </si>
  <si>
    <t> -0.0815 </t>
  </si>
  <si>
    <t>2453463.39968 </t>
  </si>
  <si>
    <t> 02.04.2005 21:35 </t>
  </si>
  <si>
    <t> -0.08115 </t>
  </si>
  <si>
    <t>2453463.402 </t>
  </si>
  <si>
    <t> 02.04.2005 21:38 </t>
  </si>
  <si>
    <t> -0.079 </t>
  </si>
  <si>
    <t>OEJV 0003 </t>
  </si>
  <si>
    <t>2453502.6573 </t>
  </si>
  <si>
    <t> 12.05.2005 03:46 </t>
  </si>
  <si>
    <t>2684</t>
  </si>
  <si>
    <t> T. Krajci </t>
  </si>
  <si>
    <t>IBVS 5690 </t>
  </si>
  <si>
    <t>2453792.5602 </t>
  </si>
  <si>
    <t> 26.02.2006 01:26 </t>
  </si>
  <si>
    <t>2780</t>
  </si>
  <si>
    <t> -0.0881 </t>
  </si>
  <si>
    <t> AOEB 12 </t>
  </si>
  <si>
    <t>2454124.7425 </t>
  </si>
  <si>
    <t> 24.01.2007 05:49 </t>
  </si>
  <si>
    <t>2890</t>
  </si>
  <si>
    <t> -0.0931 </t>
  </si>
  <si>
    <t> J.Bialozynski </t>
  </si>
  <si>
    <t>2454221.3764 </t>
  </si>
  <si>
    <t> 30.04.2007 21:02 </t>
  </si>
  <si>
    <t>2922</t>
  </si>
  <si>
    <t> -0.0956 </t>
  </si>
  <si>
    <t> M.&amp; C.Rätz </t>
  </si>
  <si>
    <t>BAVM 201 </t>
  </si>
  <si>
    <t>2454532.4217 </t>
  </si>
  <si>
    <t> 06.03.2008 22:07 </t>
  </si>
  <si>
    <t>3025</t>
  </si>
  <si>
    <t> -0.0984 </t>
  </si>
  <si>
    <t>2454535.44069 </t>
  </si>
  <si>
    <t> 09.03.2008 22:34 </t>
  </si>
  <si>
    <t>3026</t>
  </si>
  <si>
    <t> -0.09932 </t>
  </si>
  <si>
    <t>V;R</t>
  </si>
  <si>
    <t> P.Zasche &amp; M.Zejda </t>
  </si>
  <si>
    <t>IBVS 6007 </t>
  </si>
  <si>
    <t>2454562.617 </t>
  </si>
  <si>
    <t> 06.04.2008 02:48 </t>
  </si>
  <si>
    <t>3035</t>
  </si>
  <si>
    <t> -0.102 </t>
  </si>
  <si>
    <t> H.Gerner </t>
  </si>
  <si>
    <t>JAAVSO 36(2);186 </t>
  </si>
  <si>
    <t>2454574.6994 </t>
  </si>
  <si>
    <t> 18.04.2008 04:47 </t>
  </si>
  <si>
    <t>3039</t>
  </si>
  <si>
    <t> -0.0991 </t>
  </si>
  <si>
    <t>2454583.7589 </t>
  </si>
  <si>
    <t> 27.04.2008 06:12 </t>
  </si>
  <si>
    <t>3042</t>
  </si>
  <si>
    <t> -0.0993 </t>
  </si>
  <si>
    <t>2454867.6256 </t>
  </si>
  <si>
    <t> 05.02.2009 03:00 </t>
  </si>
  <si>
    <t>3136</t>
  </si>
  <si>
    <t> -0.1018 </t>
  </si>
  <si>
    <t> K.Menzies </t>
  </si>
  <si>
    <t>JAAVSO 37(1);44 </t>
  </si>
  <si>
    <t>2455205.8531 </t>
  </si>
  <si>
    <t> 09.01.2010 08:28 </t>
  </si>
  <si>
    <t>3248</t>
  </si>
  <si>
    <t> -0.1014 </t>
  </si>
  <si>
    <t> R.Diethelm </t>
  </si>
  <si>
    <t>IBVS 5945 </t>
  </si>
  <si>
    <t>2455275.3070 </t>
  </si>
  <si>
    <t> 19.03.2010 19:22 </t>
  </si>
  <si>
    <t>3271</t>
  </si>
  <si>
    <t> -0.1048 </t>
  </si>
  <si>
    <t>BAVM 214 </t>
  </si>
  <si>
    <t>2455616.55458 </t>
  </si>
  <si>
    <t> 24.02.2011 01:18 </t>
  </si>
  <si>
    <t>3384</t>
  </si>
  <si>
    <t> -0.10426 </t>
  </si>
  <si>
    <t> P.Zasche </t>
  </si>
  <si>
    <t>2455634.6744 </t>
  </si>
  <si>
    <t> 14.03.2011 04:11 </t>
  </si>
  <si>
    <t>3390</t>
  </si>
  <si>
    <t> -0.1037 </t>
  </si>
  <si>
    <t>IBVS 5992 </t>
  </si>
  <si>
    <t>2455966.8634 </t>
  </si>
  <si>
    <t> 09.02.2012 08:43 </t>
  </si>
  <si>
    <t>3500</t>
  </si>
  <si>
    <t> -0.1021 </t>
  </si>
  <si>
    <t> JAAVSO 41;122 </t>
  </si>
  <si>
    <t>2456305.0898 </t>
  </si>
  <si>
    <t> 12.01.2013 14:09 </t>
  </si>
  <si>
    <t>3612</t>
  </si>
  <si>
    <t> -0.1028 </t>
  </si>
  <si>
    <t>VSB 56 </t>
  </si>
  <si>
    <t>2456368.50591 </t>
  </si>
  <si>
    <t> 17.03.2013 00:08 </t>
  </si>
  <si>
    <t>3633</t>
  </si>
  <si>
    <t> -0.10429 </t>
  </si>
  <si>
    <t>R</t>
  </si>
  <si>
    <t> H.Kucáková </t>
  </si>
  <si>
    <t>IBVS 6114 </t>
  </si>
  <si>
    <t>BAD?</t>
  </si>
  <si>
    <t>s5</t>
  </si>
  <si>
    <t>s6</t>
  </si>
  <si>
    <t>s7</t>
  </si>
  <si>
    <t>IBVS 0862</t>
  </si>
  <si>
    <t>JAVSO..44…69</t>
  </si>
  <si>
    <t>JAVSO..45..215</t>
  </si>
  <si>
    <t>JAVSO..46…79 (2018)</t>
  </si>
  <si>
    <t>JAVSO..46..184</t>
  </si>
  <si>
    <t>JAVSO..47..263</t>
  </si>
  <si>
    <t>JAVSO..48…87</t>
  </si>
  <si>
    <t>JAVSO..48..256</t>
  </si>
  <si>
    <t>JAVSO, 48, 87</t>
  </si>
  <si>
    <t>JAVSO, 48, 256</t>
  </si>
  <si>
    <t>JBAV, 60</t>
  </si>
  <si>
    <t>JAAVSO, 50, 255</t>
  </si>
  <si>
    <t>JAAVSO, 51, 250</t>
  </si>
  <si>
    <t>30/04/1891</t>
  </si>
  <si>
    <t>16/02/1892</t>
  </si>
  <si>
    <t>04/03/1898</t>
  </si>
  <si>
    <t>16/11/1899</t>
  </si>
  <si>
    <t>JAAVSO52#1</t>
  </si>
  <si>
    <t xml:space="preserve">Mag </t>
  </si>
  <si>
    <t>Next ToM-P</t>
  </si>
  <si>
    <t>Next ToM-S</t>
  </si>
  <si>
    <t>10.87-12.92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</si>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</sst>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9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2" fillId="0" borderId="2" applyNumberFormat="0" applyFont="0" applyFill="0" applyAlignment="0" applyProtection="0"/>
  </cellStyleXfs>
  <cellXfs count="89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>
      <alignment vertical="top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9" fillId="2" borderId="12" xfId="7" applyFill="1" applyBorder="1" applyAlignment="1" applyProtection="1">
      <alignment horizontal="right" vertical="top" wrapText="1"/>
    </xf>
    <xf numFmtId="0" fontId="5" fillId="0" borderId="0" xfId="8" applyFont="1" applyAlignment="1">
      <alignment horizontal="left" vertical="center"/>
    </xf>
    <xf numFmtId="0" fontId="5" fillId="0" borderId="0" xfId="8" applyFont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22" fontId="12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14" fontId="0" fillId="0" borderId="0" xfId="0" applyNumberForma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8" applyFont="1" applyAlignment="1">
      <alignment horizontal="left" vertical="center"/>
    </xf>
    <xf numFmtId="0" fontId="25" fillId="0" borderId="0" xfId="8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0" xfId="8" applyFont="1" applyAlignment="1">
      <alignment vertical="center"/>
    </xf>
    <xf numFmtId="0" fontId="26" fillId="0" borderId="0" xfId="0" applyFont="1" applyAlignment="1" applyProtection="1">
      <alignment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165" fontId="26" fillId="0" borderId="0" xfId="0" applyNumberFormat="1" applyFont="1" applyAlignment="1">
      <alignment horizontal="left" vertical="center" wrapText="1"/>
    </xf>
    <xf numFmtId="14" fontId="6" fillId="0" borderId="0" xfId="0" applyNumberFormat="1" applyFont="1" applyAlignment="1">
      <alignment vertical="center"/>
    </xf>
    <xf numFmtId="0" fontId="26" fillId="0" borderId="0" xfId="0" applyFont="1" applyAlignment="1" applyProtection="1">
      <alignment horizontal="left" vertical="center" wrapText="1"/>
      <protection locked="0"/>
    </xf>
    <xf numFmtId="0" fontId="26" fillId="0" borderId="0" xfId="0" applyFont="1" applyAlignment="1">
      <alignment horizontal="left"/>
    </xf>
    <xf numFmtId="0" fontId="0" fillId="0" borderId="13" xfId="0" applyBorder="1" applyAlignment="1">
      <alignment vertical="center"/>
    </xf>
    <xf numFmtId="0" fontId="27" fillId="0" borderId="16" xfId="0" applyFont="1" applyBorder="1" applyAlignment="1">
      <alignment horizontal="right" vertical="center"/>
    </xf>
    <xf numFmtId="0" fontId="27" fillId="0" borderId="18" xfId="0" applyFont="1" applyBorder="1" applyAlignment="1">
      <alignment horizontal="right" vertical="center"/>
    </xf>
    <xf numFmtId="0" fontId="6" fillId="3" borderId="14" xfId="0" applyFont="1" applyFill="1" applyBorder="1" applyAlignment="1">
      <alignment horizontal="right" vertical="center"/>
    </xf>
    <xf numFmtId="0" fontId="6" fillId="3" borderId="15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0" fontId="28" fillId="0" borderId="17" xfId="0" applyFont="1" applyBorder="1" applyAlignment="1">
      <alignment horizontal="right" vertical="center"/>
    </xf>
    <xf numFmtId="22" fontId="28" fillId="0" borderId="17" xfId="0" applyNumberFormat="1" applyFont="1" applyBorder="1" applyAlignment="1">
      <alignment horizontal="right" vertical="center"/>
    </xf>
    <xf numFmtId="22" fontId="28" fillId="0" borderId="19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 LMi - O-C Diagr.</a:t>
            </a:r>
          </a:p>
        </c:rich>
      </c:tx>
      <c:layout>
        <c:manualLayout>
          <c:xMode val="edge"/>
          <c:yMode val="edge"/>
          <c:x val="0.38103484478233324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27598689721419"/>
          <c:y val="0.14723926380368099"/>
          <c:w val="0.80344895225699775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-11108</c:v>
                </c:pt>
                <c:pt idx="1">
                  <c:v>-11011</c:v>
                </c:pt>
                <c:pt idx="2">
                  <c:v>-10280</c:v>
                </c:pt>
                <c:pt idx="3">
                  <c:v>-10074</c:v>
                </c:pt>
                <c:pt idx="4">
                  <c:v>-10074</c:v>
                </c:pt>
                <c:pt idx="5">
                  <c:v>-9777</c:v>
                </c:pt>
                <c:pt idx="6">
                  <c:v>-9717</c:v>
                </c:pt>
                <c:pt idx="7">
                  <c:v>-9676</c:v>
                </c:pt>
                <c:pt idx="8">
                  <c:v>-9468</c:v>
                </c:pt>
                <c:pt idx="9">
                  <c:v>-9224</c:v>
                </c:pt>
                <c:pt idx="10">
                  <c:v>-8860</c:v>
                </c:pt>
                <c:pt idx="11">
                  <c:v>-8440</c:v>
                </c:pt>
                <c:pt idx="12">
                  <c:v>-8367</c:v>
                </c:pt>
                <c:pt idx="13">
                  <c:v>-8336</c:v>
                </c:pt>
                <c:pt idx="14">
                  <c:v>-8320</c:v>
                </c:pt>
                <c:pt idx="15">
                  <c:v>-7871</c:v>
                </c:pt>
                <c:pt idx="16">
                  <c:v>-7781</c:v>
                </c:pt>
                <c:pt idx="17">
                  <c:v>-7734</c:v>
                </c:pt>
                <c:pt idx="18">
                  <c:v>-7730</c:v>
                </c:pt>
                <c:pt idx="19">
                  <c:v>-7628</c:v>
                </c:pt>
                <c:pt idx="20">
                  <c:v>-7625</c:v>
                </c:pt>
                <c:pt idx="21">
                  <c:v>-7621</c:v>
                </c:pt>
                <c:pt idx="22">
                  <c:v>-7281</c:v>
                </c:pt>
                <c:pt idx="23">
                  <c:v>-7272</c:v>
                </c:pt>
                <c:pt idx="24">
                  <c:v>-7174</c:v>
                </c:pt>
                <c:pt idx="25">
                  <c:v>-7172</c:v>
                </c:pt>
                <c:pt idx="26">
                  <c:v>-7135</c:v>
                </c:pt>
                <c:pt idx="27">
                  <c:v>-7133</c:v>
                </c:pt>
                <c:pt idx="28">
                  <c:v>-7028</c:v>
                </c:pt>
                <c:pt idx="29">
                  <c:v>-6929</c:v>
                </c:pt>
                <c:pt idx="30">
                  <c:v>-6880</c:v>
                </c:pt>
                <c:pt idx="31">
                  <c:v>-6874</c:v>
                </c:pt>
                <c:pt idx="32">
                  <c:v>-6780</c:v>
                </c:pt>
                <c:pt idx="33">
                  <c:v>-6774</c:v>
                </c:pt>
                <c:pt idx="34">
                  <c:v>-6772</c:v>
                </c:pt>
                <c:pt idx="35">
                  <c:v>-6771</c:v>
                </c:pt>
                <c:pt idx="36">
                  <c:v>-6674</c:v>
                </c:pt>
                <c:pt idx="37">
                  <c:v>-6673</c:v>
                </c:pt>
                <c:pt idx="38">
                  <c:v>-6630</c:v>
                </c:pt>
                <c:pt idx="39">
                  <c:v>-6629</c:v>
                </c:pt>
                <c:pt idx="40">
                  <c:v>-6622</c:v>
                </c:pt>
                <c:pt idx="41">
                  <c:v>-6565</c:v>
                </c:pt>
                <c:pt idx="42">
                  <c:v>-6523</c:v>
                </c:pt>
                <c:pt idx="43">
                  <c:v>-6520</c:v>
                </c:pt>
                <c:pt idx="44">
                  <c:v>-6430</c:v>
                </c:pt>
                <c:pt idx="45">
                  <c:v>-6423</c:v>
                </c:pt>
                <c:pt idx="46">
                  <c:v>-6422</c:v>
                </c:pt>
                <c:pt idx="47">
                  <c:v>-6414</c:v>
                </c:pt>
                <c:pt idx="48">
                  <c:v>-6413</c:v>
                </c:pt>
                <c:pt idx="49">
                  <c:v>-4467</c:v>
                </c:pt>
                <c:pt idx="50">
                  <c:v>-4214</c:v>
                </c:pt>
                <c:pt idx="51">
                  <c:v>-3971</c:v>
                </c:pt>
                <c:pt idx="52">
                  <c:v>-3854</c:v>
                </c:pt>
                <c:pt idx="53">
                  <c:v>-3615</c:v>
                </c:pt>
                <c:pt idx="54">
                  <c:v>-3369</c:v>
                </c:pt>
                <c:pt idx="55">
                  <c:v>-3260</c:v>
                </c:pt>
                <c:pt idx="56">
                  <c:v>-3162</c:v>
                </c:pt>
                <c:pt idx="57">
                  <c:v>-3010</c:v>
                </c:pt>
                <c:pt idx="58">
                  <c:v>-2395</c:v>
                </c:pt>
                <c:pt idx="59">
                  <c:v>-2307</c:v>
                </c:pt>
                <c:pt idx="60">
                  <c:v>-2059</c:v>
                </c:pt>
                <c:pt idx="61">
                  <c:v>-2048</c:v>
                </c:pt>
                <c:pt idx="62">
                  <c:v>-2042</c:v>
                </c:pt>
                <c:pt idx="63">
                  <c:v>-1943</c:v>
                </c:pt>
                <c:pt idx="64">
                  <c:v>-1557</c:v>
                </c:pt>
                <c:pt idx="65">
                  <c:v>-1307</c:v>
                </c:pt>
                <c:pt idx="66">
                  <c:v>-1245</c:v>
                </c:pt>
                <c:pt idx="67">
                  <c:v>-1216</c:v>
                </c:pt>
                <c:pt idx="68">
                  <c:v>-1210</c:v>
                </c:pt>
                <c:pt idx="69">
                  <c:v>-1209</c:v>
                </c:pt>
                <c:pt idx="70">
                  <c:v>-1203</c:v>
                </c:pt>
                <c:pt idx="71">
                  <c:v>-1200</c:v>
                </c:pt>
                <c:pt idx="72">
                  <c:v>-1114</c:v>
                </c:pt>
                <c:pt idx="73">
                  <c:v>-1111</c:v>
                </c:pt>
                <c:pt idx="74">
                  <c:v>-991</c:v>
                </c:pt>
                <c:pt idx="75">
                  <c:v>-981</c:v>
                </c:pt>
                <c:pt idx="76">
                  <c:v>-980</c:v>
                </c:pt>
                <c:pt idx="77">
                  <c:v>-956</c:v>
                </c:pt>
                <c:pt idx="78">
                  <c:v>-942</c:v>
                </c:pt>
                <c:pt idx="79">
                  <c:v>-882</c:v>
                </c:pt>
                <c:pt idx="80">
                  <c:v>-851</c:v>
                </c:pt>
                <c:pt idx="81">
                  <c:v>-840</c:v>
                </c:pt>
                <c:pt idx="82">
                  <c:v>-840</c:v>
                </c:pt>
                <c:pt idx="83">
                  <c:v>-839</c:v>
                </c:pt>
                <c:pt idx="84">
                  <c:v>-722</c:v>
                </c:pt>
                <c:pt idx="85">
                  <c:v>-639</c:v>
                </c:pt>
                <c:pt idx="86">
                  <c:v>-587</c:v>
                </c:pt>
                <c:pt idx="87">
                  <c:v>-503</c:v>
                </c:pt>
                <c:pt idx="88">
                  <c:v>-486</c:v>
                </c:pt>
                <c:pt idx="89">
                  <c:v>-384</c:v>
                </c:pt>
                <c:pt idx="90">
                  <c:v>-384</c:v>
                </c:pt>
                <c:pt idx="91">
                  <c:v>-352</c:v>
                </c:pt>
                <c:pt idx="92">
                  <c:v>-351</c:v>
                </c:pt>
                <c:pt idx="93">
                  <c:v>-351</c:v>
                </c:pt>
                <c:pt idx="94">
                  <c:v>-350</c:v>
                </c:pt>
                <c:pt idx="95">
                  <c:v>-349</c:v>
                </c:pt>
                <c:pt idx="96">
                  <c:v>-336</c:v>
                </c:pt>
                <c:pt idx="97">
                  <c:v>-286</c:v>
                </c:pt>
                <c:pt idx="98">
                  <c:v>-252</c:v>
                </c:pt>
                <c:pt idx="99">
                  <c:v>-239</c:v>
                </c:pt>
                <c:pt idx="100">
                  <c:v>-239</c:v>
                </c:pt>
                <c:pt idx="101">
                  <c:v>-142</c:v>
                </c:pt>
                <c:pt idx="102">
                  <c:v>-98</c:v>
                </c:pt>
                <c:pt idx="103">
                  <c:v>-97</c:v>
                </c:pt>
                <c:pt idx="104">
                  <c:v>-97</c:v>
                </c:pt>
                <c:pt idx="105">
                  <c:v>-41</c:v>
                </c:pt>
                <c:pt idx="106">
                  <c:v>-4</c:v>
                </c:pt>
                <c:pt idx="107">
                  <c:v>0</c:v>
                </c:pt>
                <c:pt idx="108">
                  <c:v>1</c:v>
                </c:pt>
                <c:pt idx="109">
                  <c:v>2</c:v>
                </c:pt>
                <c:pt idx="110">
                  <c:v>101</c:v>
                </c:pt>
                <c:pt idx="111">
                  <c:v>102</c:v>
                </c:pt>
                <c:pt idx="112">
                  <c:v>104</c:v>
                </c:pt>
                <c:pt idx="113">
                  <c:v>118</c:v>
                </c:pt>
                <c:pt idx="114">
                  <c:v>215</c:v>
                </c:pt>
                <c:pt idx="115">
                  <c:v>219</c:v>
                </c:pt>
                <c:pt idx="116">
                  <c:v>255</c:v>
                </c:pt>
                <c:pt idx="117">
                  <c:v>258</c:v>
                </c:pt>
                <c:pt idx="118">
                  <c:v>267</c:v>
                </c:pt>
                <c:pt idx="119">
                  <c:v>268</c:v>
                </c:pt>
                <c:pt idx="120">
                  <c:v>270</c:v>
                </c:pt>
                <c:pt idx="121">
                  <c:v>355</c:v>
                </c:pt>
                <c:pt idx="122">
                  <c:v>357</c:v>
                </c:pt>
                <c:pt idx="123">
                  <c:v>364</c:v>
                </c:pt>
                <c:pt idx="124">
                  <c:v>367</c:v>
                </c:pt>
                <c:pt idx="125">
                  <c:v>368</c:v>
                </c:pt>
                <c:pt idx="126">
                  <c:v>369</c:v>
                </c:pt>
                <c:pt idx="127">
                  <c:v>370</c:v>
                </c:pt>
                <c:pt idx="128">
                  <c:v>373</c:v>
                </c:pt>
                <c:pt idx="129">
                  <c:v>472</c:v>
                </c:pt>
                <c:pt idx="130">
                  <c:v>475</c:v>
                </c:pt>
                <c:pt idx="131">
                  <c:v>501</c:v>
                </c:pt>
                <c:pt idx="132">
                  <c:v>607</c:v>
                </c:pt>
                <c:pt idx="133">
                  <c:v>608</c:v>
                </c:pt>
                <c:pt idx="134">
                  <c:v>610</c:v>
                </c:pt>
                <c:pt idx="135">
                  <c:v>619</c:v>
                </c:pt>
                <c:pt idx="136">
                  <c:v>726.5</c:v>
                </c:pt>
                <c:pt idx="137">
                  <c:v>756</c:v>
                </c:pt>
                <c:pt idx="138">
                  <c:v>851</c:v>
                </c:pt>
                <c:pt idx="139">
                  <c:v>1067</c:v>
                </c:pt>
                <c:pt idx="140">
                  <c:v>1106</c:v>
                </c:pt>
                <c:pt idx="141">
                  <c:v>1172</c:v>
                </c:pt>
                <c:pt idx="142">
                  <c:v>1324</c:v>
                </c:pt>
                <c:pt idx="143">
                  <c:v>1462</c:v>
                </c:pt>
                <c:pt idx="144">
                  <c:v>1575</c:v>
                </c:pt>
                <c:pt idx="145">
                  <c:v>1579</c:v>
                </c:pt>
                <c:pt idx="146">
                  <c:v>1582</c:v>
                </c:pt>
                <c:pt idx="147">
                  <c:v>1688</c:v>
                </c:pt>
                <c:pt idx="148">
                  <c:v>1713</c:v>
                </c:pt>
                <c:pt idx="149">
                  <c:v>1714</c:v>
                </c:pt>
                <c:pt idx="150">
                  <c:v>1809</c:v>
                </c:pt>
                <c:pt idx="151">
                  <c:v>1830</c:v>
                </c:pt>
                <c:pt idx="152">
                  <c:v>1932</c:v>
                </c:pt>
                <c:pt idx="153">
                  <c:v>2080</c:v>
                </c:pt>
                <c:pt idx="154">
                  <c:v>2081</c:v>
                </c:pt>
                <c:pt idx="155">
                  <c:v>2175</c:v>
                </c:pt>
                <c:pt idx="156">
                  <c:v>2178</c:v>
                </c:pt>
                <c:pt idx="157">
                  <c:v>2182</c:v>
                </c:pt>
                <c:pt idx="158">
                  <c:v>2182</c:v>
                </c:pt>
                <c:pt idx="159">
                  <c:v>2183</c:v>
                </c:pt>
                <c:pt idx="160">
                  <c:v>2286</c:v>
                </c:pt>
                <c:pt idx="161">
                  <c:v>2416</c:v>
                </c:pt>
                <c:pt idx="162">
                  <c:v>2424</c:v>
                </c:pt>
                <c:pt idx="163">
                  <c:v>2432</c:v>
                </c:pt>
                <c:pt idx="164">
                  <c:v>2534</c:v>
                </c:pt>
                <c:pt idx="165">
                  <c:v>2668</c:v>
                </c:pt>
                <c:pt idx="166">
                  <c:v>2670</c:v>
                </c:pt>
                <c:pt idx="167">
                  <c:v>2671</c:v>
                </c:pt>
                <c:pt idx="168">
                  <c:v>2671</c:v>
                </c:pt>
                <c:pt idx="169">
                  <c:v>2671</c:v>
                </c:pt>
                <c:pt idx="170">
                  <c:v>2684</c:v>
                </c:pt>
                <c:pt idx="171">
                  <c:v>2780</c:v>
                </c:pt>
                <c:pt idx="172">
                  <c:v>2877</c:v>
                </c:pt>
                <c:pt idx="173">
                  <c:v>2890</c:v>
                </c:pt>
                <c:pt idx="174">
                  <c:v>2892</c:v>
                </c:pt>
                <c:pt idx="175">
                  <c:v>2921</c:v>
                </c:pt>
                <c:pt idx="176">
                  <c:v>2922</c:v>
                </c:pt>
                <c:pt idx="177">
                  <c:v>3025</c:v>
                </c:pt>
                <c:pt idx="178">
                  <c:v>3026</c:v>
                </c:pt>
                <c:pt idx="179">
                  <c:v>3035</c:v>
                </c:pt>
                <c:pt idx="180">
                  <c:v>3039</c:v>
                </c:pt>
                <c:pt idx="181">
                  <c:v>3042</c:v>
                </c:pt>
                <c:pt idx="182">
                  <c:v>3136</c:v>
                </c:pt>
                <c:pt idx="183">
                  <c:v>3248</c:v>
                </c:pt>
                <c:pt idx="184">
                  <c:v>3271</c:v>
                </c:pt>
                <c:pt idx="185">
                  <c:v>3384</c:v>
                </c:pt>
                <c:pt idx="186">
                  <c:v>3390</c:v>
                </c:pt>
                <c:pt idx="187">
                  <c:v>3500</c:v>
                </c:pt>
                <c:pt idx="188">
                  <c:v>3612</c:v>
                </c:pt>
                <c:pt idx="189">
                  <c:v>3633</c:v>
                </c:pt>
                <c:pt idx="190">
                  <c:v>3733</c:v>
                </c:pt>
                <c:pt idx="191">
                  <c:v>3953</c:v>
                </c:pt>
                <c:pt idx="192">
                  <c:v>4144</c:v>
                </c:pt>
                <c:pt idx="193">
                  <c:v>4207</c:v>
                </c:pt>
                <c:pt idx="194">
                  <c:v>4245</c:v>
                </c:pt>
                <c:pt idx="195">
                  <c:v>4309</c:v>
                </c:pt>
                <c:pt idx="196">
                  <c:v>4350</c:v>
                </c:pt>
                <c:pt idx="197">
                  <c:v>4455</c:v>
                </c:pt>
                <c:pt idx="198">
                  <c:v>4455</c:v>
                </c:pt>
                <c:pt idx="199">
                  <c:v>4485</c:v>
                </c:pt>
                <c:pt idx="200">
                  <c:v>4485</c:v>
                </c:pt>
                <c:pt idx="201">
                  <c:v>4590</c:v>
                </c:pt>
                <c:pt idx="202">
                  <c:v>4594</c:v>
                </c:pt>
                <c:pt idx="203">
                  <c:v>4736</c:v>
                </c:pt>
                <c:pt idx="204">
                  <c:v>4849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0">
                  <c:v>5.5579999994733953E-2</c:v>
                </c:pt>
                <c:pt idx="1">
                  <c:v>-0.65226499999880616</c:v>
                </c:pt>
                <c:pt idx="2">
                  <c:v>-0.25620000000344589</c:v>
                </c:pt>
                <c:pt idx="3">
                  <c:v>-0.1855100000029779</c:v>
                </c:pt>
                <c:pt idx="4">
                  <c:v>-0.15551000000414206</c:v>
                </c:pt>
                <c:pt idx="5">
                  <c:v>-0.31035500000143657</c:v>
                </c:pt>
                <c:pt idx="6">
                  <c:v>-0.2734550000022864</c:v>
                </c:pt>
                <c:pt idx="7">
                  <c:v>-0.15274000000135857</c:v>
                </c:pt>
                <c:pt idx="8">
                  <c:v>-0.23482000000149128</c:v>
                </c:pt>
                <c:pt idx="9">
                  <c:v>-0.1057600000021921</c:v>
                </c:pt>
                <c:pt idx="10">
                  <c:v>-0.30790000000342843</c:v>
                </c:pt>
                <c:pt idx="11">
                  <c:v>-0.21260000000256696</c:v>
                </c:pt>
                <c:pt idx="12">
                  <c:v>-9.9205000002257293E-2</c:v>
                </c:pt>
                <c:pt idx="13">
                  <c:v>-0.20264000000315718</c:v>
                </c:pt>
                <c:pt idx="14">
                  <c:v>-0.22380000000339351</c:v>
                </c:pt>
                <c:pt idx="15">
                  <c:v>-0.21116500000425731</c:v>
                </c:pt>
                <c:pt idx="16">
                  <c:v>-0.21981500000401866</c:v>
                </c:pt>
                <c:pt idx="17">
                  <c:v>-0.22241000000212807</c:v>
                </c:pt>
                <c:pt idx="18">
                  <c:v>-0.20895000000382424</c:v>
                </c:pt>
                <c:pt idx="19">
                  <c:v>-0.20022000000244589</c:v>
                </c:pt>
                <c:pt idx="20">
                  <c:v>-0.21487500000512227</c:v>
                </c:pt>
                <c:pt idx="21">
                  <c:v>-0.20541500000399537</c:v>
                </c:pt>
                <c:pt idx="22">
                  <c:v>-0.21831500000553206</c:v>
                </c:pt>
                <c:pt idx="23">
                  <c:v>-0.21328000000357861</c:v>
                </c:pt>
                <c:pt idx="24">
                  <c:v>-0.20501000000149361</c:v>
                </c:pt>
                <c:pt idx="25">
                  <c:v>-0.21278000000165775</c:v>
                </c:pt>
                <c:pt idx="26">
                  <c:v>-0.21452500000305008</c:v>
                </c:pt>
                <c:pt idx="27">
                  <c:v>-0.20829500000400003</c:v>
                </c:pt>
                <c:pt idx="28">
                  <c:v>-0.21322000000509433</c:v>
                </c:pt>
                <c:pt idx="29">
                  <c:v>-0.20883500000127242</c:v>
                </c:pt>
                <c:pt idx="30">
                  <c:v>-0.21520000000236905</c:v>
                </c:pt>
                <c:pt idx="31">
                  <c:v>-0.21051000000079512</c:v>
                </c:pt>
                <c:pt idx="32">
                  <c:v>-0.20470000000204891</c:v>
                </c:pt>
                <c:pt idx="33">
                  <c:v>-0.20301000000108615</c:v>
                </c:pt>
                <c:pt idx="34">
                  <c:v>-0.21278000000529573</c:v>
                </c:pt>
                <c:pt idx="35">
                  <c:v>-0.20366500000091037</c:v>
                </c:pt>
                <c:pt idx="36">
                  <c:v>-0.20751000000382192</c:v>
                </c:pt>
                <c:pt idx="37">
                  <c:v>-0.19639500000266708</c:v>
                </c:pt>
                <c:pt idx="38">
                  <c:v>-0.21045000000231084</c:v>
                </c:pt>
                <c:pt idx="39">
                  <c:v>-0.20033500000499771</c:v>
                </c:pt>
                <c:pt idx="40">
                  <c:v>-0.1945300000043062</c:v>
                </c:pt>
                <c:pt idx="41">
                  <c:v>-0.1909750000013446</c:v>
                </c:pt>
                <c:pt idx="42">
                  <c:v>-0.19114500000068801</c:v>
                </c:pt>
                <c:pt idx="43">
                  <c:v>-0.18380000000252039</c:v>
                </c:pt>
                <c:pt idx="44">
                  <c:v>-0.17844999999942956</c:v>
                </c:pt>
                <c:pt idx="45">
                  <c:v>-0.17664500000319094</c:v>
                </c:pt>
                <c:pt idx="46">
                  <c:v>-0.18353000000206521</c:v>
                </c:pt>
                <c:pt idx="47">
                  <c:v>-0.18361000000368222</c:v>
                </c:pt>
                <c:pt idx="48">
                  <c:v>-0.18349500000113039</c:v>
                </c:pt>
                <c:pt idx="49">
                  <c:v>-8.7705000001733424E-2</c:v>
                </c:pt>
                <c:pt idx="50">
                  <c:v>-6.6610000001674052E-2</c:v>
                </c:pt>
                <c:pt idx="51">
                  <c:v>-4.8665000002074521E-2</c:v>
                </c:pt>
                <c:pt idx="52">
                  <c:v>-4.3209999996179249E-2</c:v>
                </c:pt>
                <c:pt idx="53">
                  <c:v>-2.7724999999918509E-2</c:v>
                </c:pt>
                <c:pt idx="54">
                  <c:v>-1.3435000000754371E-2</c:v>
                </c:pt>
                <c:pt idx="55">
                  <c:v>-1.4900000001944136E-2</c:v>
                </c:pt>
                <c:pt idx="56">
                  <c:v>-1.0630000004312024E-2</c:v>
                </c:pt>
                <c:pt idx="57">
                  <c:v>-9.1500000053201802E-3</c:v>
                </c:pt>
                <c:pt idx="58">
                  <c:v>-6.4249999995809048E-3</c:v>
                </c:pt>
                <c:pt idx="60">
                  <c:v>8.2149999943794683E-3</c:v>
                </c:pt>
                <c:pt idx="10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8D-4C8C-B4FA-3BED51156A7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107">
                    <c:v>0</c:v>
                  </c:pt>
                  <c:pt idx="139">
                    <c:v>4.0000000000000001E-3</c:v>
                  </c:pt>
                  <c:pt idx="140">
                    <c:v>6.0000000000000001E-3</c:v>
                  </c:pt>
                  <c:pt idx="141">
                    <c:v>8.0000000000000002E-3</c:v>
                  </c:pt>
                  <c:pt idx="143">
                    <c:v>6.0000000000000001E-3</c:v>
                  </c:pt>
                  <c:pt idx="147">
                    <c:v>5.0000000000000001E-4</c:v>
                  </c:pt>
                  <c:pt idx="148">
                    <c:v>4.0000000000000001E-3</c:v>
                  </c:pt>
                  <c:pt idx="149">
                    <c:v>3.0000000000000001E-3</c:v>
                  </c:pt>
                  <c:pt idx="150">
                    <c:v>7.0000000000000001E-3</c:v>
                  </c:pt>
                  <c:pt idx="155">
                    <c:v>3.8999999999999998E-3</c:v>
                  </c:pt>
                  <c:pt idx="156">
                    <c:v>2E-3</c:v>
                  </c:pt>
                  <c:pt idx="161">
                    <c:v>5.0000000000000001E-4</c:v>
                  </c:pt>
                  <c:pt idx="162">
                    <c:v>4.0000000000000002E-4</c:v>
                  </c:pt>
                  <c:pt idx="165">
                    <c:v>2.0999999999999999E-3</c:v>
                  </c:pt>
                  <c:pt idx="166">
                    <c:v>5.1000000000000004E-3</c:v>
                  </c:pt>
                  <c:pt idx="167">
                    <c:v>6.3E-3</c:v>
                  </c:pt>
                  <c:pt idx="168">
                    <c:v>1.4E-3</c:v>
                  </c:pt>
                  <c:pt idx="169">
                    <c:v>4.0000000000000001E-3</c:v>
                  </c:pt>
                  <c:pt idx="170">
                    <c:v>1E-4</c:v>
                  </c:pt>
                  <c:pt idx="172">
                    <c:v>2.0000000000000001E-4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4.0000000000000002E-4</c:v>
                  </c:pt>
                  <c:pt idx="177">
                    <c:v>2.0000000000000001E-4</c:v>
                  </c:pt>
                  <c:pt idx="178">
                    <c:v>5.0000000000000001E-4</c:v>
                  </c:pt>
                  <c:pt idx="179">
                    <c:v>2.0000000000000001E-4</c:v>
                  </c:pt>
                  <c:pt idx="180">
                    <c:v>2.0000000000000001E-4</c:v>
                  </c:pt>
                  <c:pt idx="181">
                    <c:v>2.0000000000000001E-4</c:v>
                  </c:pt>
                  <c:pt idx="182">
                    <c:v>1E-4</c:v>
                  </c:pt>
                  <c:pt idx="183">
                    <c:v>8.0000000000000004E-4</c:v>
                  </c:pt>
                  <c:pt idx="184">
                    <c:v>2.5000000000000001E-3</c:v>
                  </c:pt>
                  <c:pt idx="185">
                    <c:v>2.0000000000000002E-5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9">
                    <c:v>1.1E-4</c:v>
                  </c:pt>
                  <c:pt idx="190">
                    <c:v>2.0000000000000001E-4</c:v>
                  </c:pt>
                  <c:pt idx="191">
                    <c:v>1E-4</c:v>
                  </c:pt>
                  <c:pt idx="192">
                    <c:v>2.0000000000000001E-4</c:v>
                  </c:pt>
                  <c:pt idx="193">
                    <c:v>2.0000000000000001E-4</c:v>
                  </c:pt>
                  <c:pt idx="194">
                    <c:v>1E-4</c:v>
                  </c:pt>
                  <c:pt idx="195">
                    <c:v>1E-4</c:v>
                  </c:pt>
                  <c:pt idx="196">
                    <c:v>2.0000000000000001E-4</c:v>
                  </c:pt>
                  <c:pt idx="197">
                    <c:v>4.0000000000000002E-4</c:v>
                  </c:pt>
                  <c:pt idx="198">
                    <c:v>4.0000000000000002E-4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5.0000000000000001E-4</c:v>
                  </c:pt>
                  <c:pt idx="202">
                    <c:v>1E-4</c:v>
                  </c:pt>
                  <c:pt idx="203">
                    <c:v>1E-4</c:v>
                  </c:pt>
                  <c:pt idx="204">
                    <c:v>2.0000000000000001E-4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107">
                    <c:v>0</c:v>
                  </c:pt>
                  <c:pt idx="139">
                    <c:v>4.0000000000000001E-3</c:v>
                  </c:pt>
                  <c:pt idx="140">
                    <c:v>6.0000000000000001E-3</c:v>
                  </c:pt>
                  <c:pt idx="141">
                    <c:v>8.0000000000000002E-3</c:v>
                  </c:pt>
                  <c:pt idx="143">
                    <c:v>6.0000000000000001E-3</c:v>
                  </c:pt>
                  <c:pt idx="147">
                    <c:v>5.0000000000000001E-4</c:v>
                  </c:pt>
                  <c:pt idx="148">
                    <c:v>4.0000000000000001E-3</c:v>
                  </c:pt>
                  <c:pt idx="149">
                    <c:v>3.0000000000000001E-3</c:v>
                  </c:pt>
                  <c:pt idx="150">
                    <c:v>7.0000000000000001E-3</c:v>
                  </c:pt>
                  <c:pt idx="155">
                    <c:v>3.8999999999999998E-3</c:v>
                  </c:pt>
                  <c:pt idx="156">
                    <c:v>2E-3</c:v>
                  </c:pt>
                  <c:pt idx="161">
                    <c:v>5.0000000000000001E-4</c:v>
                  </c:pt>
                  <c:pt idx="162">
                    <c:v>4.0000000000000002E-4</c:v>
                  </c:pt>
                  <c:pt idx="165">
                    <c:v>2.0999999999999999E-3</c:v>
                  </c:pt>
                  <c:pt idx="166">
                    <c:v>5.1000000000000004E-3</c:v>
                  </c:pt>
                  <c:pt idx="167">
                    <c:v>6.3E-3</c:v>
                  </c:pt>
                  <c:pt idx="168">
                    <c:v>1.4E-3</c:v>
                  </c:pt>
                  <c:pt idx="169">
                    <c:v>4.0000000000000001E-3</c:v>
                  </c:pt>
                  <c:pt idx="170">
                    <c:v>1E-4</c:v>
                  </c:pt>
                  <c:pt idx="172">
                    <c:v>2.0000000000000001E-4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4.0000000000000002E-4</c:v>
                  </c:pt>
                  <c:pt idx="177">
                    <c:v>2.0000000000000001E-4</c:v>
                  </c:pt>
                  <c:pt idx="178">
                    <c:v>5.0000000000000001E-4</c:v>
                  </c:pt>
                  <c:pt idx="179">
                    <c:v>2.0000000000000001E-4</c:v>
                  </c:pt>
                  <c:pt idx="180">
                    <c:v>2.0000000000000001E-4</c:v>
                  </c:pt>
                  <c:pt idx="181">
                    <c:v>2.0000000000000001E-4</c:v>
                  </c:pt>
                  <c:pt idx="182">
                    <c:v>1E-4</c:v>
                  </c:pt>
                  <c:pt idx="183">
                    <c:v>8.0000000000000004E-4</c:v>
                  </c:pt>
                  <c:pt idx="184">
                    <c:v>2.5000000000000001E-3</c:v>
                  </c:pt>
                  <c:pt idx="185">
                    <c:v>2.0000000000000002E-5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9">
                    <c:v>1.1E-4</c:v>
                  </c:pt>
                  <c:pt idx="190">
                    <c:v>2.0000000000000001E-4</c:v>
                  </c:pt>
                  <c:pt idx="191">
                    <c:v>1E-4</c:v>
                  </c:pt>
                  <c:pt idx="192">
                    <c:v>2.0000000000000001E-4</c:v>
                  </c:pt>
                  <c:pt idx="193">
                    <c:v>2.0000000000000001E-4</c:v>
                  </c:pt>
                  <c:pt idx="194">
                    <c:v>1E-4</c:v>
                  </c:pt>
                  <c:pt idx="195">
                    <c:v>1E-4</c:v>
                  </c:pt>
                  <c:pt idx="196">
                    <c:v>2.0000000000000001E-4</c:v>
                  </c:pt>
                  <c:pt idx="197">
                    <c:v>4.0000000000000002E-4</c:v>
                  </c:pt>
                  <c:pt idx="198">
                    <c:v>4.0000000000000002E-4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5.0000000000000001E-4</c:v>
                  </c:pt>
                  <c:pt idx="202">
                    <c:v>1E-4</c:v>
                  </c:pt>
                  <c:pt idx="203">
                    <c:v>1E-4</c:v>
                  </c:pt>
                  <c:pt idx="20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-11108</c:v>
                </c:pt>
                <c:pt idx="1">
                  <c:v>-11011</c:v>
                </c:pt>
                <c:pt idx="2">
                  <c:v>-10280</c:v>
                </c:pt>
                <c:pt idx="3">
                  <c:v>-10074</c:v>
                </c:pt>
                <c:pt idx="4">
                  <c:v>-10074</c:v>
                </c:pt>
                <c:pt idx="5">
                  <c:v>-9777</c:v>
                </c:pt>
                <c:pt idx="6">
                  <c:v>-9717</c:v>
                </c:pt>
                <c:pt idx="7">
                  <c:v>-9676</c:v>
                </c:pt>
                <c:pt idx="8">
                  <c:v>-9468</c:v>
                </c:pt>
                <c:pt idx="9">
                  <c:v>-9224</c:v>
                </c:pt>
                <c:pt idx="10">
                  <c:v>-8860</c:v>
                </c:pt>
                <c:pt idx="11">
                  <c:v>-8440</c:v>
                </c:pt>
                <c:pt idx="12">
                  <c:v>-8367</c:v>
                </c:pt>
                <c:pt idx="13">
                  <c:v>-8336</c:v>
                </c:pt>
                <c:pt idx="14">
                  <c:v>-8320</c:v>
                </c:pt>
                <c:pt idx="15">
                  <c:v>-7871</c:v>
                </c:pt>
                <c:pt idx="16">
                  <c:v>-7781</c:v>
                </c:pt>
                <c:pt idx="17">
                  <c:v>-7734</c:v>
                </c:pt>
                <c:pt idx="18">
                  <c:v>-7730</c:v>
                </c:pt>
                <c:pt idx="19">
                  <c:v>-7628</c:v>
                </c:pt>
                <c:pt idx="20">
                  <c:v>-7625</c:v>
                </c:pt>
                <c:pt idx="21">
                  <c:v>-7621</c:v>
                </c:pt>
                <c:pt idx="22">
                  <c:v>-7281</c:v>
                </c:pt>
                <c:pt idx="23">
                  <c:v>-7272</c:v>
                </c:pt>
                <c:pt idx="24">
                  <c:v>-7174</c:v>
                </c:pt>
                <c:pt idx="25">
                  <c:v>-7172</c:v>
                </c:pt>
                <c:pt idx="26">
                  <c:v>-7135</c:v>
                </c:pt>
                <c:pt idx="27">
                  <c:v>-7133</c:v>
                </c:pt>
                <c:pt idx="28">
                  <c:v>-7028</c:v>
                </c:pt>
                <c:pt idx="29">
                  <c:v>-6929</c:v>
                </c:pt>
                <c:pt idx="30">
                  <c:v>-6880</c:v>
                </c:pt>
                <c:pt idx="31">
                  <c:v>-6874</c:v>
                </c:pt>
                <c:pt idx="32">
                  <c:v>-6780</c:v>
                </c:pt>
                <c:pt idx="33">
                  <c:v>-6774</c:v>
                </c:pt>
                <c:pt idx="34">
                  <c:v>-6772</c:v>
                </c:pt>
                <c:pt idx="35">
                  <c:v>-6771</c:v>
                </c:pt>
                <c:pt idx="36">
                  <c:v>-6674</c:v>
                </c:pt>
                <c:pt idx="37">
                  <c:v>-6673</c:v>
                </c:pt>
                <c:pt idx="38">
                  <c:v>-6630</c:v>
                </c:pt>
                <c:pt idx="39">
                  <c:v>-6629</c:v>
                </c:pt>
                <c:pt idx="40">
                  <c:v>-6622</c:v>
                </c:pt>
                <c:pt idx="41">
                  <c:v>-6565</c:v>
                </c:pt>
                <c:pt idx="42">
                  <c:v>-6523</c:v>
                </c:pt>
                <c:pt idx="43">
                  <c:v>-6520</c:v>
                </c:pt>
                <c:pt idx="44">
                  <c:v>-6430</c:v>
                </c:pt>
                <c:pt idx="45">
                  <c:v>-6423</c:v>
                </c:pt>
                <c:pt idx="46">
                  <c:v>-6422</c:v>
                </c:pt>
                <c:pt idx="47">
                  <c:v>-6414</c:v>
                </c:pt>
                <c:pt idx="48">
                  <c:v>-6413</c:v>
                </c:pt>
                <c:pt idx="49">
                  <c:v>-4467</c:v>
                </c:pt>
                <c:pt idx="50">
                  <c:v>-4214</c:v>
                </c:pt>
                <c:pt idx="51">
                  <c:v>-3971</c:v>
                </c:pt>
                <c:pt idx="52">
                  <c:v>-3854</c:v>
                </c:pt>
                <c:pt idx="53">
                  <c:v>-3615</c:v>
                </c:pt>
                <c:pt idx="54">
                  <c:v>-3369</c:v>
                </c:pt>
                <c:pt idx="55">
                  <c:v>-3260</c:v>
                </c:pt>
                <c:pt idx="56">
                  <c:v>-3162</c:v>
                </c:pt>
                <c:pt idx="57">
                  <c:v>-3010</c:v>
                </c:pt>
                <c:pt idx="58">
                  <c:v>-2395</c:v>
                </c:pt>
                <c:pt idx="59">
                  <c:v>-2307</c:v>
                </c:pt>
                <c:pt idx="60">
                  <c:v>-2059</c:v>
                </c:pt>
                <c:pt idx="61">
                  <c:v>-2048</c:v>
                </c:pt>
                <c:pt idx="62">
                  <c:v>-2042</c:v>
                </c:pt>
                <c:pt idx="63">
                  <c:v>-1943</c:v>
                </c:pt>
                <c:pt idx="64">
                  <c:v>-1557</c:v>
                </c:pt>
                <c:pt idx="65">
                  <c:v>-1307</c:v>
                </c:pt>
                <c:pt idx="66">
                  <c:v>-1245</c:v>
                </c:pt>
                <c:pt idx="67">
                  <c:v>-1216</c:v>
                </c:pt>
                <c:pt idx="68">
                  <c:v>-1210</c:v>
                </c:pt>
                <c:pt idx="69">
                  <c:v>-1209</c:v>
                </c:pt>
                <c:pt idx="70">
                  <c:v>-1203</c:v>
                </c:pt>
                <c:pt idx="71">
                  <c:v>-1200</c:v>
                </c:pt>
                <c:pt idx="72">
                  <c:v>-1114</c:v>
                </c:pt>
                <c:pt idx="73">
                  <c:v>-1111</c:v>
                </c:pt>
                <c:pt idx="74">
                  <c:v>-991</c:v>
                </c:pt>
                <c:pt idx="75">
                  <c:v>-981</c:v>
                </c:pt>
                <c:pt idx="76">
                  <c:v>-980</c:v>
                </c:pt>
                <c:pt idx="77">
                  <c:v>-956</c:v>
                </c:pt>
                <c:pt idx="78">
                  <c:v>-942</c:v>
                </c:pt>
                <c:pt idx="79">
                  <c:v>-882</c:v>
                </c:pt>
                <c:pt idx="80">
                  <c:v>-851</c:v>
                </c:pt>
                <c:pt idx="81">
                  <c:v>-840</c:v>
                </c:pt>
                <c:pt idx="82">
                  <c:v>-840</c:v>
                </c:pt>
                <c:pt idx="83">
                  <c:v>-839</c:v>
                </c:pt>
                <c:pt idx="84">
                  <c:v>-722</c:v>
                </c:pt>
                <c:pt idx="85">
                  <c:v>-639</c:v>
                </c:pt>
                <c:pt idx="86">
                  <c:v>-587</c:v>
                </c:pt>
                <c:pt idx="87">
                  <c:v>-503</c:v>
                </c:pt>
                <c:pt idx="88">
                  <c:v>-486</c:v>
                </c:pt>
                <c:pt idx="89">
                  <c:v>-384</c:v>
                </c:pt>
                <c:pt idx="90">
                  <c:v>-384</c:v>
                </c:pt>
                <c:pt idx="91">
                  <c:v>-352</c:v>
                </c:pt>
                <c:pt idx="92">
                  <c:v>-351</c:v>
                </c:pt>
                <c:pt idx="93">
                  <c:v>-351</c:v>
                </c:pt>
                <c:pt idx="94">
                  <c:v>-350</c:v>
                </c:pt>
                <c:pt idx="95">
                  <c:v>-349</c:v>
                </c:pt>
                <c:pt idx="96">
                  <c:v>-336</c:v>
                </c:pt>
                <c:pt idx="97">
                  <c:v>-286</c:v>
                </c:pt>
                <c:pt idx="98">
                  <c:v>-252</c:v>
                </c:pt>
                <c:pt idx="99">
                  <c:v>-239</c:v>
                </c:pt>
                <c:pt idx="100">
                  <c:v>-239</c:v>
                </c:pt>
                <c:pt idx="101">
                  <c:v>-142</c:v>
                </c:pt>
                <c:pt idx="102">
                  <c:v>-98</c:v>
                </c:pt>
                <c:pt idx="103">
                  <c:v>-97</c:v>
                </c:pt>
                <c:pt idx="104">
                  <c:v>-97</c:v>
                </c:pt>
                <c:pt idx="105">
                  <c:v>-41</c:v>
                </c:pt>
                <c:pt idx="106">
                  <c:v>-4</c:v>
                </c:pt>
                <c:pt idx="107">
                  <c:v>0</c:v>
                </c:pt>
                <c:pt idx="108">
                  <c:v>1</c:v>
                </c:pt>
                <c:pt idx="109">
                  <c:v>2</c:v>
                </c:pt>
                <c:pt idx="110">
                  <c:v>101</c:v>
                </c:pt>
                <c:pt idx="111">
                  <c:v>102</c:v>
                </c:pt>
                <c:pt idx="112">
                  <c:v>104</c:v>
                </c:pt>
                <c:pt idx="113">
                  <c:v>118</c:v>
                </c:pt>
                <c:pt idx="114">
                  <c:v>215</c:v>
                </c:pt>
                <c:pt idx="115">
                  <c:v>219</c:v>
                </c:pt>
                <c:pt idx="116">
                  <c:v>255</c:v>
                </c:pt>
                <c:pt idx="117">
                  <c:v>258</c:v>
                </c:pt>
                <c:pt idx="118">
                  <c:v>267</c:v>
                </c:pt>
                <c:pt idx="119">
                  <c:v>268</c:v>
                </c:pt>
                <c:pt idx="120">
                  <c:v>270</c:v>
                </c:pt>
                <c:pt idx="121">
                  <c:v>355</c:v>
                </c:pt>
                <c:pt idx="122">
                  <c:v>357</c:v>
                </c:pt>
                <c:pt idx="123">
                  <c:v>364</c:v>
                </c:pt>
                <c:pt idx="124">
                  <c:v>367</c:v>
                </c:pt>
                <c:pt idx="125">
                  <c:v>368</c:v>
                </c:pt>
                <c:pt idx="126">
                  <c:v>369</c:v>
                </c:pt>
                <c:pt idx="127">
                  <c:v>370</c:v>
                </c:pt>
                <c:pt idx="128">
                  <c:v>373</c:v>
                </c:pt>
                <c:pt idx="129">
                  <c:v>472</c:v>
                </c:pt>
                <c:pt idx="130">
                  <c:v>475</c:v>
                </c:pt>
                <c:pt idx="131">
                  <c:v>501</c:v>
                </c:pt>
                <c:pt idx="132">
                  <c:v>607</c:v>
                </c:pt>
                <c:pt idx="133">
                  <c:v>608</c:v>
                </c:pt>
                <c:pt idx="134">
                  <c:v>610</c:v>
                </c:pt>
                <c:pt idx="135">
                  <c:v>619</c:v>
                </c:pt>
                <c:pt idx="136">
                  <c:v>726.5</c:v>
                </c:pt>
                <c:pt idx="137">
                  <c:v>756</c:v>
                </c:pt>
                <c:pt idx="138">
                  <c:v>851</c:v>
                </c:pt>
                <c:pt idx="139">
                  <c:v>1067</c:v>
                </c:pt>
                <c:pt idx="140">
                  <c:v>1106</c:v>
                </c:pt>
                <c:pt idx="141">
                  <c:v>1172</c:v>
                </c:pt>
                <c:pt idx="142">
                  <c:v>1324</c:v>
                </c:pt>
                <c:pt idx="143">
                  <c:v>1462</c:v>
                </c:pt>
                <c:pt idx="144">
                  <c:v>1575</c:v>
                </c:pt>
                <c:pt idx="145">
                  <c:v>1579</c:v>
                </c:pt>
                <c:pt idx="146">
                  <c:v>1582</c:v>
                </c:pt>
                <c:pt idx="147">
                  <c:v>1688</c:v>
                </c:pt>
                <c:pt idx="148">
                  <c:v>1713</c:v>
                </c:pt>
                <c:pt idx="149">
                  <c:v>1714</c:v>
                </c:pt>
                <c:pt idx="150">
                  <c:v>1809</c:v>
                </c:pt>
                <c:pt idx="151">
                  <c:v>1830</c:v>
                </c:pt>
                <c:pt idx="152">
                  <c:v>1932</c:v>
                </c:pt>
                <c:pt idx="153">
                  <c:v>2080</c:v>
                </c:pt>
                <c:pt idx="154">
                  <c:v>2081</c:v>
                </c:pt>
                <c:pt idx="155">
                  <c:v>2175</c:v>
                </c:pt>
                <c:pt idx="156">
                  <c:v>2178</c:v>
                </c:pt>
                <c:pt idx="157">
                  <c:v>2182</c:v>
                </c:pt>
                <c:pt idx="158">
                  <c:v>2182</c:v>
                </c:pt>
                <c:pt idx="159">
                  <c:v>2183</c:v>
                </c:pt>
                <c:pt idx="160">
                  <c:v>2286</c:v>
                </c:pt>
                <c:pt idx="161">
                  <c:v>2416</c:v>
                </c:pt>
                <c:pt idx="162">
                  <c:v>2424</c:v>
                </c:pt>
                <c:pt idx="163">
                  <c:v>2432</c:v>
                </c:pt>
                <c:pt idx="164">
                  <c:v>2534</c:v>
                </c:pt>
                <c:pt idx="165">
                  <c:v>2668</c:v>
                </c:pt>
                <c:pt idx="166">
                  <c:v>2670</c:v>
                </c:pt>
                <c:pt idx="167">
                  <c:v>2671</c:v>
                </c:pt>
                <c:pt idx="168">
                  <c:v>2671</c:v>
                </c:pt>
                <c:pt idx="169">
                  <c:v>2671</c:v>
                </c:pt>
                <c:pt idx="170">
                  <c:v>2684</c:v>
                </c:pt>
                <c:pt idx="171">
                  <c:v>2780</c:v>
                </c:pt>
                <c:pt idx="172">
                  <c:v>2877</c:v>
                </c:pt>
                <c:pt idx="173">
                  <c:v>2890</c:v>
                </c:pt>
                <c:pt idx="174">
                  <c:v>2892</c:v>
                </c:pt>
                <c:pt idx="175">
                  <c:v>2921</c:v>
                </c:pt>
                <c:pt idx="176">
                  <c:v>2922</c:v>
                </c:pt>
                <c:pt idx="177">
                  <c:v>3025</c:v>
                </c:pt>
                <c:pt idx="178">
                  <c:v>3026</c:v>
                </c:pt>
                <c:pt idx="179">
                  <c:v>3035</c:v>
                </c:pt>
                <c:pt idx="180">
                  <c:v>3039</c:v>
                </c:pt>
                <c:pt idx="181">
                  <c:v>3042</c:v>
                </c:pt>
                <c:pt idx="182">
                  <c:v>3136</c:v>
                </c:pt>
                <c:pt idx="183">
                  <c:v>3248</c:v>
                </c:pt>
                <c:pt idx="184">
                  <c:v>3271</c:v>
                </c:pt>
                <c:pt idx="185">
                  <c:v>3384</c:v>
                </c:pt>
                <c:pt idx="186">
                  <c:v>3390</c:v>
                </c:pt>
                <c:pt idx="187">
                  <c:v>3500</c:v>
                </c:pt>
                <c:pt idx="188">
                  <c:v>3612</c:v>
                </c:pt>
                <c:pt idx="189">
                  <c:v>3633</c:v>
                </c:pt>
                <c:pt idx="190">
                  <c:v>3733</c:v>
                </c:pt>
                <c:pt idx="191">
                  <c:v>3953</c:v>
                </c:pt>
                <c:pt idx="192">
                  <c:v>4144</c:v>
                </c:pt>
                <c:pt idx="193">
                  <c:v>4207</c:v>
                </c:pt>
                <c:pt idx="194">
                  <c:v>4245</c:v>
                </c:pt>
                <c:pt idx="195">
                  <c:v>4309</c:v>
                </c:pt>
                <c:pt idx="196">
                  <c:v>4350</c:v>
                </c:pt>
                <c:pt idx="197">
                  <c:v>4455</c:v>
                </c:pt>
                <c:pt idx="198">
                  <c:v>4455</c:v>
                </c:pt>
                <c:pt idx="199">
                  <c:v>4485</c:v>
                </c:pt>
                <c:pt idx="200">
                  <c:v>4485</c:v>
                </c:pt>
                <c:pt idx="201">
                  <c:v>4590</c:v>
                </c:pt>
                <c:pt idx="202">
                  <c:v>4594</c:v>
                </c:pt>
                <c:pt idx="203">
                  <c:v>4736</c:v>
                </c:pt>
                <c:pt idx="204">
                  <c:v>4849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59">
                  <c:v>-6.3050000026123598E-3</c:v>
                </c:pt>
                <c:pt idx="61">
                  <c:v>7.4799999929382466E-3</c:v>
                </c:pt>
                <c:pt idx="62">
                  <c:v>8.1700000009732321E-3</c:v>
                </c:pt>
                <c:pt idx="63">
                  <c:v>-2.2445000002335291E-2</c:v>
                </c:pt>
                <c:pt idx="64">
                  <c:v>7.9449999975622632E-3</c:v>
                </c:pt>
                <c:pt idx="65">
                  <c:v>-5.3050000060466118E-3</c:v>
                </c:pt>
                <c:pt idx="66">
                  <c:v>5.8249999929103069E-3</c:v>
                </c:pt>
                <c:pt idx="68">
                  <c:v>-5.1499999972293153E-3</c:v>
                </c:pt>
                <c:pt idx="69">
                  <c:v>1.9649999958346598E-3</c:v>
                </c:pt>
                <c:pt idx="70">
                  <c:v>-1.1345000006258488E-2</c:v>
                </c:pt>
                <c:pt idx="71">
                  <c:v>-6.0000000012223609E-3</c:v>
                </c:pt>
                <c:pt idx="74">
                  <c:v>-2.9649999996763654E-3</c:v>
                </c:pt>
                <c:pt idx="75">
                  <c:v>1.1850000009872019E-3</c:v>
                </c:pt>
                <c:pt idx="76">
                  <c:v>-1.7000000007101335E-3</c:v>
                </c:pt>
                <c:pt idx="77">
                  <c:v>-5.9400000027380884E-3</c:v>
                </c:pt>
                <c:pt idx="78">
                  <c:v>9.6699999994598329E-3</c:v>
                </c:pt>
                <c:pt idx="79">
                  <c:v>-2.430000007734634E-3</c:v>
                </c:pt>
                <c:pt idx="80">
                  <c:v>7.1349999998346902E-3</c:v>
                </c:pt>
                <c:pt idx="81">
                  <c:v>-2.6000000070780516E-3</c:v>
                </c:pt>
                <c:pt idx="82">
                  <c:v>4.8999999999068677E-3</c:v>
                </c:pt>
                <c:pt idx="83">
                  <c:v>8.5149999940767884E-3</c:v>
                </c:pt>
                <c:pt idx="85">
                  <c:v>4.5149999932618812E-3</c:v>
                </c:pt>
                <c:pt idx="86">
                  <c:v>6.4949999941745773E-3</c:v>
                </c:pt>
                <c:pt idx="87">
                  <c:v>8.1550000031711534E-3</c:v>
                </c:pt>
                <c:pt idx="88">
                  <c:v>-5.8900000076391734E-3</c:v>
                </c:pt>
                <c:pt idx="89">
                  <c:v>-5.1600000006146729E-3</c:v>
                </c:pt>
                <c:pt idx="90">
                  <c:v>1.839999997173436E-3</c:v>
                </c:pt>
                <c:pt idx="91">
                  <c:v>-2.4800000028335489E-3</c:v>
                </c:pt>
                <c:pt idx="92">
                  <c:v>-6.3650000010966323E-3</c:v>
                </c:pt>
                <c:pt idx="93">
                  <c:v>5.6350000013480894E-3</c:v>
                </c:pt>
                <c:pt idx="94">
                  <c:v>7.4999999924330041E-4</c:v>
                </c:pt>
                <c:pt idx="95">
                  <c:v>8.6499999451916665E-4</c:v>
                </c:pt>
                <c:pt idx="96">
                  <c:v>1.0360000000218861E-2</c:v>
                </c:pt>
                <c:pt idx="97">
                  <c:v>-5.8900000003632158E-3</c:v>
                </c:pt>
                <c:pt idx="98">
                  <c:v>6.0199999934411608E-3</c:v>
                </c:pt>
                <c:pt idx="99">
                  <c:v>-4.8500000411877409E-4</c:v>
                </c:pt>
                <c:pt idx="100">
                  <c:v>5.5149999971035868E-3</c:v>
                </c:pt>
                <c:pt idx="101">
                  <c:v>6.6999999398831278E-4</c:v>
                </c:pt>
                <c:pt idx="102">
                  <c:v>-4.27000000490807E-3</c:v>
                </c:pt>
                <c:pt idx="103">
                  <c:v>-6.1550000027636997E-3</c:v>
                </c:pt>
                <c:pt idx="104">
                  <c:v>-2.1550000019487925E-3</c:v>
                </c:pt>
                <c:pt idx="105">
                  <c:v>8.2849999962490983E-3</c:v>
                </c:pt>
                <c:pt idx="106">
                  <c:v>6.5399999948567711E-3</c:v>
                </c:pt>
                <c:pt idx="108">
                  <c:v>4.1149999960907735E-3</c:v>
                </c:pt>
                <c:pt idx="109">
                  <c:v>-9.770000004209578E-3</c:v>
                </c:pt>
                <c:pt idx="110">
                  <c:v>5.6149999945773743E-3</c:v>
                </c:pt>
                <c:pt idx="111">
                  <c:v>5.7299999971291982E-3</c:v>
                </c:pt>
                <c:pt idx="112">
                  <c:v>-3.9999998989515007E-5</c:v>
                </c:pt>
                <c:pt idx="113">
                  <c:v>5.5700000011711381E-3</c:v>
                </c:pt>
                <c:pt idx="114">
                  <c:v>6.724999999278225E-3</c:v>
                </c:pt>
                <c:pt idx="115">
                  <c:v>7.1850000022095628E-3</c:v>
                </c:pt>
                <c:pt idx="116">
                  <c:v>1.3324999992619269E-2</c:v>
                </c:pt>
                <c:pt idx="117">
                  <c:v>1.4669999996840488E-2</c:v>
                </c:pt>
                <c:pt idx="118">
                  <c:v>6.7049999997834675E-3</c:v>
                </c:pt>
                <c:pt idx="119">
                  <c:v>9.819999999308493E-3</c:v>
                </c:pt>
                <c:pt idx="120">
                  <c:v>1.1050000000977889E-2</c:v>
                </c:pt>
                <c:pt idx="121">
                  <c:v>8.8249999971594661E-3</c:v>
                </c:pt>
                <c:pt idx="122">
                  <c:v>1.7054999996616971E-2</c:v>
                </c:pt>
                <c:pt idx="123">
                  <c:v>8.8599999944563024E-3</c:v>
                </c:pt>
                <c:pt idx="124">
                  <c:v>6.2049999978626147E-3</c:v>
                </c:pt>
                <c:pt idx="125">
                  <c:v>6.3200000004144385E-3</c:v>
                </c:pt>
                <c:pt idx="126">
                  <c:v>-3.5650000063469633E-3</c:v>
                </c:pt>
                <c:pt idx="127">
                  <c:v>1.2549999992188532E-2</c:v>
                </c:pt>
                <c:pt idx="128">
                  <c:v>7.8949999951873906E-3</c:v>
                </c:pt>
                <c:pt idx="129">
                  <c:v>-3.7200000006123446E-3</c:v>
                </c:pt>
                <c:pt idx="130">
                  <c:v>-7.3750000083236955E-3</c:v>
                </c:pt>
                <c:pt idx="131">
                  <c:v>6.1499999719671905E-4</c:v>
                </c:pt>
                <c:pt idx="132">
                  <c:v>-1.0195000002568122E-2</c:v>
                </c:pt>
                <c:pt idx="133">
                  <c:v>-9.0800000034505501E-3</c:v>
                </c:pt>
                <c:pt idx="134">
                  <c:v>-1.1850000002596062E-2</c:v>
                </c:pt>
                <c:pt idx="135">
                  <c:v>-1.081500000145752E-2</c:v>
                </c:pt>
                <c:pt idx="136">
                  <c:v>6.4547499998298008E-2</c:v>
                </c:pt>
                <c:pt idx="137">
                  <c:v>-6.0000005760230124E-5</c:v>
                </c:pt>
                <c:pt idx="138">
                  <c:v>-9.1350000002421439E-3</c:v>
                </c:pt>
                <c:pt idx="139">
                  <c:v>-2.3295000006328337E-2</c:v>
                </c:pt>
                <c:pt idx="140">
                  <c:v>-1.4810000000579748E-2</c:v>
                </c:pt>
                <c:pt idx="141">
                  <c:v>-2.8220000007422641E-2</c:v>
                </c:pt>
                <c:pt idx="142">
                  <c:v>-1.5740000002551824E-2</c:v>
                </c:pt>
                <c:pt idx="143">
                  <c:v>-3.3869999999296851E-2</c:v>
                </c:pt>
                <c:pt idx="144">
                  <c:v>-3.387500000098953E-2</c:v>
                </c:pt>
                <c:pt idx="145">
                  <c:v>-5.0415000005159527E-2</c:v>
                </c:pt>
                <c:pt idx="146">
                  <c:v>-3.3070000004954636E-2</c:v>
                </c:pt>
                <c:pt idx="148">
                  <c:v>-4.4005000003380701E-2</c:v>
                </c:pt>
                <c:pt idx="149">
                  <c:v>-3.989000000001397E-2</c:v>
                </c:pt>
                <c:pt idx="150">
                  <c:v>-4.5964999997522682E-2</c:v>
                </c:pt>
                <c:pt idx="151">
                  <c:v>-5.9550000005401671E-2</c:v>
                </c:pt>
                <c:pt idx="152">
                  <c:v>-5.9820000002218876E-2</c:v>
                </c:pt>
                <c:pt idx="153">
                  <c:v>-5.8800000006158371E-2</c:v>
                </c:pt>
                <c:pt idx="154">
                  <c:v>-6.0684999996738043E-2</c:v>
                </c:pt>
                <c:pt idx="157">
                  <c:v>-6.6070000000763685E-2</c:v>
                </c:pt>
                <c:pt idx="158">
                  <c:v>-5.2069999997911509E-2</c:v>
                </c:pt>
                <c:pt idx="159">
                  <c:v>-6.5954999998211861E-2</c:v>
                </c:pt>
                <c:pt idx="160">
                  <c:v>-6.5110000003187452E-2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8D-4C8C-B4FA-3BED51156A7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-11108</c:v>
                </c:pt>
                <c:pt idx="1">
                  <c:v>-11011</c:v>
                </c:pt>
                <c:pt idx="2">
                  <c:v>-10280</c:v>
                </c:pt>
                <c:pt idx="3">
                  <c:v>-10074</c:v>
                </c:pt>
                <c:pt idx="4">
                  <c:v>-10074</c:v>
                </c:pt>
                <c:pt idx="5">
                  <c:v>-9777</c:v>
                </c:pt>
                <c:pt idx="6">
                  <c:v>-9717</c:v>
                </c:pt>
                <c:pt idx="7">
                  <c:v>-9676</c:v>
                </c:pt>
                <c:pt idx="8">
                  <c:v>-9468</c:v>
                </c:pt>
                <c:pt idx="9">
                  <c:v>-9224</c:v>
                </c:pt>
                <c:pt idx="10">
                  <c:v>-8860</c:v>
                </c:pt>
                <c:pt idx="11">
                  <c:v>-8440</c:v>
                </c:pt>
                <c:pt idx="12">
                  <c:v>-8367</c:v>
                </c:pt>
                <c:pt idx="13">
                  <c:v>-8336</c:v>
                </c:pt>
                <c:pt idx="14">
                  <c:v>-8320</c:v>
                </c:pt>
                <c:pt idx="15">
                  <c:v>-7871</c:v>
                </c:pt>
                <c:pt idx="16">
                  <c:v>-7781</c:v>
                </c:pt>
                <c:pt idx="17">
                  <c:v>-7734</c:v>
                </c:pt>
                <c:pt idx="18">
                  <c:v>-7730</c:v>
                </c:pt>
                <c:pt idx="19">
                  <c:v>-7628</c:v>
                </c:pt>
                <c:pt idx="20">
                  <c:v>-7625</c:v>
                </c:pt>
                <c:pt idx="21">
                  <c:v>-7621</c:v>
                </c:pt>
                <c:pt idx="22">
                  <c:v>-7281</c:v>
                </c:pt>
                <c:pt idx="23">
                  <c:v>-7272</c:v>
                </c:pt>
                <c:pt idx="24">
                  <c:v>-7174</c:v>
                </c:pt>
                <c:pt idx="25">
                  <c:v>-7172</c:v>
                </c:pt>
                <c:pt idx="26">
                  <c:v>-7135</c:v>
                </c:pt>
                <c:pt idx="27">
                  <c:v>-7133</c:v>
                </c:pt>
                <c:pt idx="28">
                  <c:v>-7028</c:v>
                </c:pt>
                <c:pt idx="29">
                  <c:v>-6929</c:v>
                </c:pt>
                <c:pt idx="30">
                  <c:v>-6880</c:v>
                </c:pt>
                <c:pt idx="31">
                  <c:v>-6874</c:v>
                </c:pt>
                <c:pt idx="32">
                  <c:v>-6780</c:v>
                </c:pt>
                <c:pt idx="33">
                  <c:v>-6774</c:v>
                </c:pt>
                <c:pt idx="34">
                  <c:v>-6772</c:v>
                </c:pt>
                <c:pt idx="35">
                  <c:v>-6771</c:v>
                </c:pt>
                <c:pt idx="36">
                  <c:v>-6674</c:v>
                </c:pt>
                <c:pt idx="37">
                  <c:v>-6673</c:v>
                </c:pt>
                <c:pt idx="38">
                  <c:v>-6630</c:v>
                </c:pt>
                <c:pt idx="39">
                  <c:v>-6629</c:v>
                </c:pt>
                <c:pt idx="40">
                  <c:v>-6622</c:v>
                </c:pt>
                <c:pt idx="41">
                  <c:v>-6565</c:v>
                </c:pt>
                <c:pt idx="42">
                  <c:v>-6523</c:v>
                </c:pt>
                <c:pt idx="43">
                  <c:v>-6520</c:v>
                </c:pt>
                <c:pt idx="44">
                  <c:v>-6430</c:v>
                </c:pt>
                <c:pt idx="45">
                  <c:v>-6423</c:v>
                </c:pt>
                <c:pt idx="46">
                  <c:v>-6422</c:v>
                </c:pt>
                <c:pt idx="47">
                  <c:v>-6414</c:v>
                </c:pt>
                <c:pt idx="48">
                  <c:v>-6413</c:v>
                </c:pt>
                <c:pt idx="49">
                  <c:v>-4467</c:v>
                </c:pt>
                <c:pt idx="50">
                  <c:v>-4214</c:v>
                </c:pt>
                <c:pt idx="51">
                  <c:v>-3971</c:v>
                </c:pt>
                <c:pt idx="52">
                  <c:v>-3854</c:v>
                </c:pt>
                <c:pt idx="53">
                  <c:v>-3615</c:v>
                </c:pt>
                <c:pt idx="54">
                  <c:v>-3369</c:v>
                </c:pt>
                <c:pt idx="55">
                  <c:v>-3260</c:v>
                </c:pt>
                <c:pt idx="56">
                  <c:v>-3162</c:v>
                </c:pt>
                <c:pt idx="57">
                  <c:v>-3010</c:v>
                </c:pt>
                <c:pt idx="58">
                  <c:v>-2395</c:v>
                </c:pt>
                <c:pt idx="59">
                  <c:v>-2307</c:v>
                </c:pt>
                <c:pt idx="60">
                  <c:v>-2059</c:v>
                </c:pt>
                <c:pt idx="61">
                  <c:v>-2048</c:v>
                </c:pt>
                <c:pt idx="62">
                  <c:v>-2042</c:v>
                </c:pt>
                <c:pt idx="63">
                  <c:v>-1943</c:v>
                </c:pt>
                <c:pt idx="64">
                  <c:v>-1557</c:v>
                </c:pt>
                <c:pt idx="65">
                  <c:v>-1307</c:v>
                </c:pt>
                <c:pt idx="66">
                  <c:v>-1245</c:v>
                </c:pt>
                <c:pt idx="67">
                  <c:v>-1216</c:v>
                </c:pt>
                <c:pt idx="68">
                  <c:v>-1210</c:v>
                </c:pt>
                <c:pt idx="69">
                  <c:v>-1209</c:v>
                </c:pt>
                <c:pt idx="70">
                  <c:v>-1203</c:v>
                </c:pt>
                <c:pt idx="71">
                  <c:v>-1200</c:v>
                </c:pt>
                <c:pt idx="72">
                  <c:v>-1114</c:v>
                </c:pt>
                <c:pt idx="73">
                  <c:v>-1111</c:v>
                </c:pt>
                <c:pt idx="74">
                  <c:v>-991</c:v>
                </c:pt>
                <c:pt idx="75">
                  <c:v>-981</c:v>
                </c:pt>
                <c:pt idx="76">
                  <c:v>-980</c:v>
                </c:pt>
                <c:pt idx="77">
                  <c:v>-956</c:v>
                </c:pt>
                <c:pt idx="78">
                  <c:v>-942</c:v>
                </c:pt>
                <c:pt idx="79">
                  <c:v>-882</c:v>
                </c:pt>
                <c:pt idx="80">
                  <c:v>-851</c:v>
                </c:pt>
                <c:pt idx="81">
                  <c:v>-840</c:v>
                </c:pt>
                <c:pt idx="82">
                  <c:v>-840</c:v>
                </c:pt>
                <c:pt idx="83">
                  <c:v>-839</c:v>
                </c:pt>
                <c:pt idx="84">
                  <c:v>-722</c:v>
                </c:pt>
                <c:pt idx="85">
                  <c:v>-639</c:v>
                </c:pt>
                <c:pt idx="86">
                  <c:v>-587</c:v>
                </c:pt>
                <c:pt idx="87">
                  <c:v>-503</c:v>
                </c:pt>
                <c:pt idx="88">
                  <c:v>-486</c:v>
                </c:pt>
                <c:pt idx="89">
                  <c:v>-384</c:v>
                </c:pt>
                <c:pt idx="90">
                  <c:v>-384</c:v>
                </c:pt>
                <c:pt idx="91">
                  <c:v>-352</c:v>
                </c:pt>
                <c:pt idx="92">
                  <c:v>-351</c:v>
                </c:pt>
                <c:pt idx="93">
                  <c:v>-351</c:v>
                </c:pt>
                <c:pt idx="94">
                  <c:v>-350</c:v>
                </c:pt>
                <c:pt idx="95">
                  <c:v>-349</c:v>
                </c:pt>
                <c:pt idx="96">
                  <c:v>-336</c:v>
                </c:pt>
                <c:pt idx="97">
                  <c:v>-286</c:v>
                </c:pt>
                <c:pt idx="98">
                  <c:v>-252</c:v>
                </c:pt>
                <c:pt idx="99">
                  <c:v>-239</c:v>
                </c:pt>
                <c:pt idx="100">
                  <c:v>-239</c:v>
                </c:pt>
                <c:pt idx="101">
                  <c:v>-142</c:v>
                </c:pt>
                <c:pt idx="102">
                  <c:v>-98</c:v>
                </c:pt>
                <c:pt idx="103">
                  <c:v>-97</c:v>
                </c:pt>
                <c:pt idx="104">
                  <c:v>-97</c:v>
                </c:pt>
                <c:pt idx="105">
                  <c:v>-41</c:v>
                </c:pt>
                <c:pt idx="106">
                  <c:v>-4</c:v>
                </c:pt>
                <c:pt idx="107">
                  <c:v>0</c:v>
                </c:pt>
                <c:pt idx="108">
                  <c:v>1</c:v>
                </c:pt>
                <c:pt idx="109">
                  <c:v>2</c:v>
                </c:pt>
                <c:pt idx="110">
                  <c:v>101</c:v>
                </c:pt>
                <c:pt idx="111">
                  <c:v>102</c:v>
                </c:pt>
                <c:pt idx="112">
                  <c:v>104</c:v>
                </c:pt>
                <c:pt idx="113">
                  <c:v>118</c:v>
                </c:pt>
                <c:pt idx="114">
                  <c:v>215</c:v>
                </c:pt>
                <c:pt idx="115">
                  <c:v>219</c:v>
                </c:pt>
                <c:pt idx="116">
                  <c:v>255</c:v>
                </c:pt>
                <c:pt idx="117">
                  <c:v>258</c:v>
                </c:pt>
                <c:pt idx="118">
                  <c:v>267</c:v>
                </c:pt>
                <c:pt idx="119">
                  <c:v>268</c:v>
                </c:pt>
                <c:pt idx="120">
                  <c:v>270</c:v>
                </c:pt>
                <c:pt idx="121">
                  <c:v>355</c:v>
                </c:pt>
                <c:pt idx="122">
                  <c:v>357</c:v>
                </c:pt>
                <c:pt idx="123">
                  <c:v>364</c:v>
                </c:pt>
                <c:pt idx="124">
                  <c:v>367</c:v>
                </c:pt>
                <c:pt idx="125">
                  <c:v>368</c:v>
                </c:pt>
                <c:pt idx="126">
                  <c:v>369</c:v>
                </c:pt>
                <c:pt idx="127">
                  <c:v>370</c:v>
                </c:pt>
                <c:pt idx="128">
                  <c:v>373</c:v>
                </c:pt>
                <c:pt idx="129">
                  <c:v>472</c:v>
                </c:pt>
                <c:pt idx="130">
                  <c:v>475</c:v>
                </c:pt>
                <c:pt idx="131">
                  <c:v>501</c:v>
                </c:pt>
                <c:pt idx="132">
                  <c:v>607</c:v>
                </c:pt>
                <c:pt idx="133">
                  <c:v>608</c:v>
                </c:pt>
                <c:pt idx="134">
                  <c:v>610</c:v>
                </c:pt>
                <c:pt idx="135">
                  <c:v>619</c:v>
                </c:pt>
                <c:pt idx="136">
                  <c:v>726.5</c:v>
                </c:pt>
                <c:pt idx="137">
                  <c:v>756</c:v>
                </c:pt>
                <c:pt idx="138">
                  <c:v>851</c:v>
                </c:pt>
                <c:pt idx="139">
                  <c:v>1067</c:v>
                </c:pt>
                <c:pt idx="140">
                  <c:v>1106</c:v>
                </c:pt>
                <c:pt idx="141">
                  <c:v>1172</c:v>
                </c:pt>
                <c:pt idx="142">
                  <c:v>1324</c:v>
                </c:pt>
                <c:pt idx="143">
                  <c:v>1462</c:v>
                </c:pt>
                <c:pt idx="144">
                  <c:v>1575</c:v>
                </c:pt>
                <c:pt idx="145">
                  <c:v>1579</c:v>
                </c:pt>
                <c:pt idx="146">
                  <c:v>1582</c:v>
                </c:pt>
                <c:pt idx="147">
                  <c:v>1688</c:v>
                </c:pt>
                <c:pt idx="148">
                  <c:v>1713</c:v>
                </c:pt>
                <c:pt idx="149">
                  <c:v>1714</c:v>
                </c:pt>
                <c:pt idx="150">
                  <c:v>1809</c:v>
                </c:pt>
                <c:pt idx="151">
                  <c:v>1830</c:v>
                </c:pt>
                <c:pt idx="152">
                  <c:v>1932</c:v>
                </c:pt>
                <c:pt idx="153">
                  <c:v>2080</c:v>
                </c:pt>
                <c:pt idx="154">
                  <c:v>2081</c:v>
                </c:pt>
                <c:pt idx="155">
                  <c:v>2175</c:v>
                </c:pt>
                <c:pt idx="156">
                  <c:v>2178</c:v>
                </c:pt>
                <c:pt idx="157">
                  <c:v>2182</c:v>
                </c:pt>
                <c:pt idx="158">
                  <c:v>2182</c:v>
                </c:pt>
                <c:pt idx="159">
                  <c:v>2183</c:v>
                </c:pt>
                <c:pt idx="160">
                  <c:v>2286</c:v>
                </c:pt>
                <c:pt idx="161">
                  <c:v>2416</c:v>
                </c:pt>
                <c:pt idx="162">
                  <c:v>2424</c:v>
                </c:pt>
                <c:pt idx="163">
                  <c:v>2432</c:v>
                </c:pt>
                <c:pt idx="164">
                  <c:v>2534</c:v>
                </c:pt>
                <c:pt idx="165">
                  <c:v>2668</c:v>
                </c:pt>
                <c:pt idx="166">
                  <c:v>2670</c:v>
                </c:pt>
                <c:pt idx="167">
                  <c:v>2671</c:v>
                </c:pt>
                <c:pt idx="168">
                  <c:v>2671</c:v>
                </c:pt>
                <c:pt idx="169">
                  <c:v>2671</c:v>
                </c:pt>
                <c:pt idx="170">
                  <c:v>2684</c:v>
                </c:pt>
                <c:pt idx="171">
                  <c:v>2780</c:v>
                </c:pt>
                <c:pt idx="172">
                  <c:v>2877</c:v>
                </c:pt>
                <c:pt idx="173">
                  <c:v>2890</c:v>
                </c:pt>
                <c:pt idx="174">
                  <c:v>2892</c:v>
                </c:pt>
                <c:pt idx="175">
                  <c:v>2921</c:v>
                </c:pt>
                <c:pt idx="176">
                  <c:v>2922</c:v>
                </c:pt>
                <c:pt idx="177">
                  <c:v>3025</c:v>
                </c:pt>
                <c:pt idx="178">
                  <c:v>3026</c:v>
                </c:pt>
                <c:pt idx="179">
                  <c:v>3035</c:v>
                </c:pt>
                <c:pt idx="180">
                  <c:v>3039</c:v>
                </c:pt>
                <c:pt idx="181">
                  <c:v>3042</c:v>
                </c:pt>
                <c:pt idx="182">
                  <c:v>3136</c:v>
                </c:pt>
                <c:pt idx="183">
                  <c:v>3248</c:v>
                </c:pt>
                <c:pt idx="184">
                  <c:v>3271</c:v>
                </c:pt>
                <c:pt idx="185">
                  <c:v>3384</c:v>
                </c:pt>
                <c:pt idx="186">
                  <c:v>3390</c:v>
                </c:pt>
                <c:pt idx="187">
                  <c:v>3500</c:v>
                </c:pt>
                <c:pt idx="188">
                  <c:v>3612</c:v>
                </c:pt>
                <c:pt idx="189">
                  <c:v>3633</c:v>
                </c:pt>
                <c:pt idx="190">
                  <c:v>3733</c:v>
                </c:pt>
                <c:pt idx="191">
                  <c:v>3953</c:v>
                </c:pt>
                <c:pt idx="192">
                  <c:v>4144</c:v>
                </c:pt>
                <c:pt idx="193">
                  <c:v>4207</c:v>
                </c:pt>
                <c:pt idx="194">
                  <c:v>4245</c:v>
                </c:pt>
                <c:pt idx="195">
                  <c:v>4309</c:v>
                </c:pt>
                <c:pt idx="196">
                  <c:v>4350</c:v>
                </c:pt>
                <c:pt idx="197">
                  <c:v>4455</c:v>
                </c:pt>
                <c:pt idx="198">
                  <c:v>4455</c:v>
                </c:pt>
                <c:pt idx="199">
                  <c:v>4485</c:v>
                </c:pt>
                <c:pt idx="200">
                  <c:v>4485</c:v>
                </c:pt>
                <c:pt idx="201">
                  <c:v>4590</c:v>
                </c:pt>
                <c:pt idx="202">
                  <c:v>4594</c:v>
                </c:pt>
                <c:pt idx="203">
                  <c:v>4736</c:v>
                </c:pt>
                <c:pt idx="204">
                  <c:v>4849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67">
                  <c:v>-6.7399999970803037E-3</c:v>
                </c:pt>
                <c:pt idx="72">
                  <c:v>-4.6100000035949051E-3</c:v>
                </c:pt>
                <c:pt idx="73">
                  <c:v>-3.8649999987683259E-3</c:v>
                </c:pt>
                <c:pt idx="156">
                  <c:v>-6.242999999813037E-2</c:v>
                </c:pt>
                <c:pt idx="161">
                  <c:v>-6.655999999929918E-2</c:v>
                </c:pt>
                <c:pt idx="162">
                  <c:v>-6.3640000007580966E-2</c:v>
                </c:pt>
                <c:pt idx="166">
                  <c:v>-8.2049999997252598E-2</c:v>
                </c:pt>
                <c:pt idx="167">
                  <c:v>-8.1535000004805624E-2</c:v>
                </c:pt>
                <c:pt idx="176">
                  <c:v>-9.5569999997678678E-2</c:v>
                </c:pt>
                <c:pt idx="177">
                  <c:v>-9.8425000003771856E-2</c:v>
                </c:pt>
                <c:pt idx="184">
                  <c:v>-0.10483500000555068</c:v>
                </c:pt>
                <c:pt idx="189">
                  <c:v>-0.10429500000464031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28D-4C8C-B4FA-3BED51156A7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-11108</c:v>
                </c:pt>
                <c:pt idx="1">
                  <c:v>-11011</c:v>
                </c:pt>
                <c:pt idx="2">
                  <c:v>-10280</c:v>
                </c:pt>
                <c:pt idx="3">
                  <c:v>-10074</c:v>
                </c:pt>
                <c:pt idx="4">
                  <c:v>-10074</c:v>
                </c:pt>
                <c:pt idx="5">
                  <c:v>-9777</c:v>
                </c:pt>
                <c:pt idx="6">
                  <c:v>-9717</c:v>
                </c:pt>
                <c:pt idx="7">
                  <c:v>-9676</c:v>
                </c:pt>
                <c:pt idx="8">
                  <c:v>-9468</c:v>
                </c:pt>
                <c:pt idx="9">
                  <c:v>-9224</c:v>
                </c:pt>
                <c:pt idx="10">
                  <c:v>-8860</c:v>
                </c:pt>
                <c:pt idx="11">
                  <c:v>-8440</c:v>
                </c:pt>
                <c:pt idx="12">
                  <c:v>-8367</c:v>
                </c:pt>
                <c:pt idx="13">
                  <c:v>-8336</c:v>
                </c:pt>
                <c:pt idx="14">
                  <c:v>-8320</c:v>
                </c:pt>
                <c:pt idx="15">
                  <c:v>-7871</c:v>
                </c:pt>
                <c:pt idx="16">
                  <c:v>-7781</c:v>
                </c:pt>
                <c:pt idx="17">
                  <c:v>-7734</c:v>
                </c:pt>
                <c:pt idx="18">
                  <c:v>-7730</c:v>
                </c:pt>
                <c:pt idx="19">
                  <c:v>-7628</c:v>
                </c:pt>
                <c:pt idx="20">
                  <c:v>-7625</c:v>
                </c:pt>
                <c:pt idx="21">
                  <c:v>-7621</c:v>
                </c:pt>
                <c:pt idx="22">
                  <c:v>-7281</c:v>
                </c:pt>
                <c:pt idx="23">
                  <c:v>-7272</c:v>
                </c:pt>
                <c:pt idx="24">
                  <c:v>-7174</c:v>
                </c:pt>
                <c:pt idx="25">
                  <c:v>-7172</c:v>
                </c:pt>
                <c:pt idx="26">
                  <c:v>-7135</c:v>
                </c:pt>
                <c:pt idx="27">
                  <c:v>-7133</c:v>
                </c:pt>
                <c:pt idx="28">
                  <c:v>-7028</c:v>
                </c:pt>
                <c:pt idx="29">
                  <c:v>-6929</c:v>
                </c:pt>
                <c:pt idx="30">
                  <c:v>-6880</c:v>
                </c:pt>
                <c:pt idx="31">
                  <c:v>-6874</c:v>
                </c:pt>
                <c:pt idx="32">
                  <c:v>-6780</c:v>
                </c:pt>
                <c:pt idx="33">
                  <c:v>-6774</c:v>
                </c:pt>
                <c:pt idx="34">
                  <c:v>-6772</c:v>
                </c:pt>
                <c:pt idx="35">
                  <c:v>-6771</c:v>
                </c:pt>
                <c:pt idx="36">
                  <c:v>-6674</c:v>
                </c:pt>
                <c:pt idx="37">
                  <c:v>-6673</c:v>
                </c:pt>
                <c:pt idx="38">
                  <c:v>-6630</c:v>
                </c:pt>
                <c:pt idx="39">
                  <c:v>-6629</c:v>
                </c:pt>
                <c:pt idx="40">
                  <c:v>-6622</c:v>
                </c:pt>
                <c:pt idx="41">
                  <c:v>-6565</c:v>
                </c:pt>
                <c:pt idx="42">
                  <c:v>-6523</c:v>
                </c:pt>
                <c:pt idx="43">
                  <c:v>-6520</c:v>
                </c:pt>
                <c:pt idx="44">
                  <c:v>-6430</c:v>
                </c:pt>
                <c:pt idx="45">
                  <c:v>-6423</c:v>
                </c:pt>
                <c:pt idx="46">
                  <c:v>-6422</c:v>
                </c:pt>
                <c:pt idx="47">
                  <c:v>-6414</c:v>
                </c:pt>
                <c:pt idx="48">
                  <c:v>-6413</c:v>
                </c:pt>
                <c:pt idx="49">
                  <c:v>-4467</c:v>
                </c:pt>
                <c:pt idx="50">
                  <c:v>-4214</c:v>
                </c:pt>
                <c:pt idx="51">
                  <c:v>-3971</c:v>
                </c:pt>
                <c:pt idx="52">
                  <c:v>-3854</c:v>
                </c:pt>
                <c:pt idx="53">
                  <c:v>-3615</c:v>
                </c:pt>
                <c:pt idx="54">
                  <c:v>-3369</c:v>
                </c:pt>
                <c:pt idx="55">
                  <c:v>-3260</c:v>
                </c:pt>
                <c:pt idx="56">
                  <c:v>-3162</c:v>
                </c:pt>
                <c:pt idx="57">
                  <c:v>-3010</c:v>
                </c:pt>
                <c:pt idx="58">
                  <c:v>-2395</c:v>
                </c:pt>
                <c:pt idx="59">
                  <c:v>-2307</c:v>
                </c:pt>
                <c:pt idx="60">
                  <c:v>-2059</c:v>
                </c:pt>
                <c:pt idx="61">
                  <c:v>-2048</c:v>
                </c:pt>
                <c:pt idx="62">
                  <c:v>-2042</c:v>
                </c:pt>
                <c:pt idx="63">
                  <c:v>-1943</c:v>
                </c:pt>
                <c:pt idx="64">
                  <c:v>-1557</c:v>
                </c:pt>
                <c:pt idx="65">
                  <c:v>-1307</c:v>
                </c:pt>
                <c:pt idx="66">
                  <c:v>-1245</c:v>
                </c:pt>
                <c:pt idx="67">
                  <c:v>-1216</c:v>
                </c:pt>
                <c:pt idx="68">
                  <c:v>-1210</c:v>
                </c:pt>
                <c:pt idx="69">
                  <c:v>-1209</c:v>
                </c:pt>
                <c:pt idx="70">
                  <c:v>-1203</c:v>
                </c:pt>
                <c:pt idx="71">
                  <c:v>-1200</c:v>
                </c:pt>
                <c:pt idx="72">
                  <c:v>-1114</c:v>
                </c:pt>
                <c:pt idx="73">
                  <c:v>-1111</c:v>
                </c:pt>
                <c:pt idx="74">
                  <c:v>-991</c:v>
                </c:pt>
                <c:pt idx="75">
                  <c:v>-981</c:v>
                </c:pt>
                <c:pt idx="76">
                  <c:v>-980</c:v>
                </c:pt>
                <c:pt idx="77">
                  <c:v>-956</c:v>
                </c:pt>
                <c:pt idx="78">
                  <c:v>-942</c:v>
                </c:pt>
                <c:pt idx="79">
                  <c:v>-882</c:v>
                </c:pt>
                <c:pt idx="80">
                  <c:v>-851</c:v>
                </c:pt>
                <c:pt idx="81">
                  <c:v>-840</c:v>
                </c:pt>
                <c:pt idx="82">
                  <c:v>-840</c:v>
                </c:pt>
                <c:pt idx="83">
                  <c:v>-839</c:v>
                </c:pt>
                <c:pt idx="84">
                  <c:v>-722</c:v>
                </c:pt>
                <c:pt idx="85">
                  <c:v>-639</c:v>
                </c:pt>
                <c:pt idx="86">
                  <c:v>-587</c:v>
                </c:pt>
                <c:pt idx="87">
                  <c:v>-503</c:v>
                </c:pt>
                <c:pt idx="88">
                  <c:v>-486</c:v>
                </c:pt>
                <c:pt idx="89">
                  <c:v>-384</c:v>
                </c:pt>
                <c:pt idx="90">
                  <c:v>-384</c:v>
                </c:pt>
                <c:pt idx="91">
                  <c:v>-352</c:v>
                </c:pt>
                <c:pt idx="92">
                  <c:v>-351</c:v>
                </c:pt>
                <c:pt idx="93">
                  <c:v>-351</c:v>
                </c:pt>
                <c:pt idx="94">
                  <c:v>-350</c:v>
                </c:pt>
                <c:pt idx="95">
                  <c:v>-349</c:v>
                </c:pt>
                <c:pt idx="96">
                  <c:v>-336</c:v>
                </c:pt>
                <c:pt idx="97">
                  <c:v>-286</c:v>
                </c:pt>
                <c:pt idx="98">
                  <c:v>-252</c:v>
                </c:pt>
                <c:pt idx="99">
                  <c:v>-239</c:v>
                </c:pt>
                <c:pt idx="100">
                  <c:v>-239</c:v>
                </c:pt>
                <c:pt idx="101">
                  <c:v>-142</c:v>
                </c:pt>
                <c:pt idx="102">
                  <c:v>-98</c:v>
                </c:pt>
                <c:pt idx="103">
                  <c:v>-97</c:v>
                </c:pt>
                <c:pt idx="104">
                  <c:v>-97</c:v>
                </c:pt>
                <c:pt idx="105">
                  <c:v>-41</c:v>
                </c:pt>
                <c:pt idx="106">
                  <c:v>-4</c:v>
                </c:pt>
                <c:pt idx="107">
                  <c:v>0</c:v>
                </c:pt>
                <c:pt idx="108">
                  <c:v>1</c:v>
                </c:pt>
                <c:pt idx="109">
                  <c:v>2</c:v>
                </c:pt>
                <c:pt idx="110">
                  <c:v>101</c:v>
                </c:pt>
                <c:pt idx="111">
                  <c:v>102</c:v>
                </c:pt>
                <c:pt idx="112">
                  <c:v>104</c:v>
                </c:pt>
                <c:pt idx="113">
                  <c:v>118</c:v>
                </c:pt>
                <c:pt idx="114">
                  <c:v>215</c:v>
                </c:pt>
                <c:pt idx="115">
                  <c:v>219</c:v>
                </c:pt>
                <c:pt idx="116">
                  <c:v>255</c:v>
                </c:pt>
                <c:pt idx="117">
                  <c:v>258</c:v>
                </c:pt>
                <c:pt idx="118">
                  <c:v>267</c:v>
                </c:pt>
                <c:pt idx="119">
                  <c:v>268</c:v>
                </c:pt>
                <c:pt idx="120">
                  <c:v>270</c:v>
                </c:pt>
                <c:pt idx="121">
                  <c:v>355</c:v>
                </c:pt>
                <c:pt idx="122">
                  <c:v>357</c:v>
                </c:pt>
                <c:pt idx="123">
                  <c:v>364</c:v>
                </c:pt>
                <c:pt idx="124">
                  <c:v>367</c:v>
                </c:pt>
                <c:pt idx="125">
                  <c:v>368</c:v>
                </c:pt>
                <c:pt idx="126">
                  <c:v>369</c:v>
                </c:pt>
                <c:pt idx="127">
                  <c:v>370</c:v>
                </c:pt>
                <c:pt idx="128">
                  <c:v>373</c:v>
                </c:pt>
                <c:pt idx="129">
                  <c:v>472</c:v>
                </c:pt>
                <c:pt idx="130">
                  <c:v>475</c:v>
                </c:pt>
                <c:pt idx="131">
                  <c:v>501</c:v>
                </c:pt>
                <c:pt idx="132">
                  <c:v>607</c:v>
                </c:pt>
                <c:pt idx="133">
                  <c:v>608</c:v>
                </c:pt>
                <c:pt idx="134">
                  <c:v>610</c:v>
                </c:pt>
                <c:pt idx="135">
                  <c:v>619</c:v>
                </c:pt>
                <c:pt idx="136">
                  <c:v>726.5</c:v>
                </c:pt>
                <c:pt idx="137">
                  <c:v>756</c:v>
                </c:pt>
                <c:pt idx="138">
                  <c:v>851</c:v>
                </c:pt>
                <c:pt idx="139">
                  <c:v>1067</c:v>
                </c:pt>
                <c:pt idx="140">
                  <c:v>1106</c:v>
                </c:pt>
                <c:pt idx="141">
                  <c:v>1172</c:v>
                </c:pt>
                <c:pt idx="142">
                  <c:v>1324</c:v>
                </c:pt>
                <c:pt idx="143">
                  <c:v>1462</c:v>
                </c:pt>
                <c:pt idx="144">
                  <c:v>1575</c:v>
                </c:pt>
                <c:pt idx="145">
                  <c:v>1579</c:v>
                </c:pt>
                <c:pt idx="146">
                  <c:v>1582</c:v>
                </c:pt>
                <c:pt idx="147">
                  <c:v>1688</c:v>
                </c:pt>
                <c:pt idx="148">
                  <c:v>1713</c:v>
                </c:pt>
                <c:pt idx="149">
                  <c:v>1714</c:v>
                </c:pt>
                <c:pt idx="150">
                  <c:v>1809</c:v>
                </c:pt>
                <c:pt idx="151">
                  <c:v>1830</c:v>
                </c:pt>
                <c:pt idx="152">
                  <c:v>1932</c:v>
                </c:pt>
                <c:pt idx="153">
                  <c:v>2080</c:v>
                </c:pt>
                <c:pt idx="154">
                  <c:v>2081</c:v>
                </c:pt>
                <c:pt idx="155">
                  <c:v>2175</c:v>
                </c:pt>
                <c:pt idx="156">
                  <c:v>2178</c:v>
                </c:pt>
                <c:pt idx="157">
                  <c:v>2182</c:v>
                </c:pt>
                <c:pt idx="158">
                  <c:v>2182</c:v>
                </c:pt>
                <c:pt idx="159">
                  <c:v>2183</c:v>
                </c:pt>
                <c:pt idx="160">
                  <c:v>2286</c:v>
                </c:pt>
                <c:pt idx="161">
                  <c:v>2416</c:v>
                </c:pt>
                <c:pt idx="162">
                  <c:v>2424</c:v>
                </c:pt>
                <c:pt idx="163">
                  <c:v>2432</c:v>
                </c:pt>
                <c:pt idx="164">
                  <c:v>2534</c:v>
                </c:pt>
                <c:pt idx="165">
                  <c:v>2668</c:v>
                </c:pt>
                <c:pt idx="166">
                  <c:v>2670</c:v>
                </c:pt>
                <c:pt idx="167">
                  <c:v>2671</c:v>
                </c:pt>
                <c:pt idx="168">
                  <c:v>2671</c:v>
                </c:pt>
                <c:pt idx="169">
                  <c:v>2671</c:v>
                </c:pt>
                <c:pt idx="170">
                  <c:v>2684</c:v>
                </c:pt>
                <c:pt idx="171">
                  <c:v>2780</c:v>
                </c:pt>
                <c:pt idx="172">
                  <c:v>2877</c:v>
                </c:pt>
                <c:pt idx="173">
                  <c:v>2890</c:v>
                </c:pt>
                <c:pt idx="174">
                  <c:v>2892</c:v>
                </c:pt>
                <c:pt idx="175">
                  <c:v>2921</c:v>
                </c:pt>
                <c:pt idx="176">
                  <c:v>2922</c:v>
                </c:pt>
                <c:pt idx="177">
                  <c:v>3025</c:v>
                </c:pt>
                <c:pt idx="178">
                  <c:v>3026</c:v>
                </c:pt>
                <c:pt idx="179">
                  <c:v>3035</c:v>
                </c:pt>
                <c:pt idx="180">
                  <c:v>3039</c:v>
                </c:pt>
                <c:pt idx="181">
                  <c:v>3042</c:v>
                </c:pt>
                <c:pt idx="182">
                  <c:v>3136</c:v>
                </c:pt>
                <c:pt idx="183">
                  <c:v>3248</c:v>
                </c:pt>
                <c:pt idx="184">
                  <c:v>3271</c:v>
                </c:pt>
                <c:pt idx="185">
                  <c:v>3384</c:v>
                </c:pt>
                <c:pt idx="186">
                  <c:v>3390</c:v>
                </c:pt>
                <c:pt idx="187">
                  <c:v>3500</c:v>
                </c:pt>
                <c:pt idx="188">
                  <c:v>3612</c:v>
                </c:pt>
                <c:pt idx="189">
                  <c:v>3633</c:v>
                </c:pt>
                <c:pt idx="190">
                  <c:v>3733</c:v>
                </c:pt>
                <c:pt idx="191">
                  <c:v>3953</c:v>
                </c:pt>
                <c:pt idx="192">
                  <c:v>4144</c:v>
                </c:pt>
                <c:pt idx="193">
                  <c:v>4207</c:v>
                </c:pt>
                <c:pt idx="194">
                  <c:v>4245</c:v>
                </c:pt>
                <c:pt idx="195">
                  <c:v>4309</c:v>
                </c:pt>
                <c:pt idx="196">
                  <c:v>4350</c:v>
                </c:pt>
                <c:pt idx="197">
                  <c:v>4455</c:v>
                </c:pt>
                <c:pt idx="198">
                  <c:v>4455</c:v>
                </c:pt>
                <c:pt idx="199">
                  <c:v>4485</c:v>
                </c:pt>
                <c:pt idx="200">
                  <c:v>4485</c:v>
                </c:pt>
                <c:pt idx="201">
                  <c:v>4590</c:v>
                </c:pt>
                <c:pt idx="202">
                  <c:v>4594</c:v>
                </c:pt>
                <c:pt idx="203">
                  <c:v>4736</c:v>
                </c:pt>
                <c:pt idx="204">
                  <c:v>4849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84">
                  <c:v>1.2969999996130355E-2</c:v>
                </c:pt>
                <c:pt idx="147">
                  <c:v>-4.8180000005231705E-2</c:v>
                </c:pt>
                <c:pt idx="155">
                  <c:v>-6.4275000004272442E-2</c:v>
                </c:pt>
                <c:pt idx="163">
                  <c:v>-6.6220000000612345E-2</c:v>
                </c:pt>
                <c:pt idx="164">
                  <c:v>-7.0490000005520415E-2</c:v>
                </c:pt>
                <c:pt idx="165">
                  <c:v>-7.7140000001236331E-2</c:v>
                </c:pt>
                <c:pt idx="168">
                  <c:v>-8.1154999999853317E-2</c:v>
                </c:pt>
                <c:pt idx="169">
                  <c:v>-7.8835000000253785E-2</c:v>
                </c:pt>
                <c:pt idx="170">
                  <c:v>-8.2040000001143198E-2</c:v>
                </c:pt>
                <c:pt idx="171">
                  <c:v>-8.8100000000849832E-2</c:v>
                </c:pt>
                <c:pt idx="172">
                  <c:v>-9.2645000004267786E-2</c:v>
                </c:pt>
                <c:pt idx="173">
                  <c:v>-9.315000000060536E-2</c:v>
                </c:pt>
                <c:pt idx="174">
                  <c:v>-9.3420000004698522E-2</c:v>
                </c:pt>
                <c:pt idx="175">
                  <c:v>-9.2685000003257301E-2</c:v>
                </c:pt>
                <c:pt idx="178">
                  <c:v>-9.9320000001171138E-2</c:v>
                </c:pt>
                <c:pt idx="179">
                  <c:v>-0.10197500000504078</c:v>
                </c:pt>
                <c:pt idx="180">
                  <c:v>-9.9115000004530884E-2</c:v>
                </c:pt>
                <c:pt idx="181">
                  <c:v>-9.9269999998796266E-2</c:v>
                </c:pt>
                <c:pt idx="182">
                  <c:v>-0.10176000000501517</c:v>
                </c:pt>
                <c:pt idx="183">
                  <c:v>-0.10138000000006286</c:v>
                </c:pt>
                <c:pt idx="185">
                  <c:v>-0.10426000000006752</c:v>
                </c:pt>
                <c:pt idx="186">
                  <c:v>-0.10374999999476131</c:v>
                </c:pt>
                <c:pt idx="187">
                  <c:v>-0.10210000000370201</c:v>
                </c:pt>
                <c:pt idx="188">
                  <c:v>-0.10282000000006519</c:v>
                </c:pt>
                <c:pt idx="190">
                  <c:v>-0.11155500000313623</c:v>
                </c:pt>
                <c:pt idx="191">
                  <c:v>-0.12200500000471948</c:v>
                </c:pt>
                <c:pt idx="192">
                  <c:v>-0.12864000000263331</c:v>
                </c:pt>
                <c:pt idx="193">
                  <c:v>-0.13169500000367407</c:v>
                </c:pt>
                <c:pt idx="194">
                  <c:v>-0.13142500000685686</c:v>
                </c:pt>
                <c:pt idx="195">
                  <c:v>-0.13306500000180677</c:v>
                </c:pt>
                <c:pt idx="196">
                  <c:v>-0.13495000000693835</c:v>
                </c:pt>
                <c:pt idx="197">
                  <c:v>-0.13327500000741566</c:v>
                </c:pt>
                <c:pt idx="198">
                  <c:v>-0.13327500000741566</c:v>
                </c:pt>
                <c:pt idx="199">
                  <c:v>-0.13322499999776483</c:v>
                </c:pt>
                <c:pt idx="200">
                  <c:v>-0.13322499999776483</c:v>
                </c:pt>
                <c:pt idx="201">
                  <c:v>-0.13115000000107102</c:v>
                </c:pt>
                <c:pt idx="202">
                  <c:v>-0.1320899999991525</c:v>
                </c:pt>
                <c:pt idx="203">
                  <c:v>-0.13565999999991618</c:v>
                </c:pt>
                <c:pt idx="204">
                  <c:v>-0.14246499999717344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28D-4C8C-B4FA-3BED51156A7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-11108</c:v>
                </c:pt>
                <c:pt idx="1">
                  <c:v>-11011</c:v>
                </c:pt>
                <c:pt idx="2">
                  <c:v>-10280</c:v>
                </c:pt>
                <c:pt idx="3">
                  <c:v>-10074</c:v>
                </c:pt>
                <c:pt idx="4">
                  <c:v>-10074</c:v>
                </c:pt>
                <c:pt idx="5">
                  <c:v>-9777</c:v>
                </c:pt>
                <c:pt idx="6">
                  <c:v>-9717</c:v>
                </c:pt>
                <c:pt idx="7">
                  <c:v>-9676</c:v>
                </c:pt>
                <c:pt idx="8">
                  <c:v>-9468</c:v>
                </c:pt>
                <c:pt idx="9">
                  <c:v>-9224</c:v>
                </c:pt>
                <c:pt idx="10">
                  <c:v>-8860</c:v>
                </c:pt>
                <c:pt idx="11">
                  <c:v>-8440</c:v>
                </c:pt>
                <c:pt idx="12">
                  <c:v>-8367</c:v>
                </c:pt>
                <c:pt idx="13">
                  <c:v>-8336</c:v>
                </c:pt>
                <c:pt idx="14">
                  <c:v>-8320</c:v>
                </c:pt>
                <c:pt idx="15">
                  <c:v>-7871</c:v>
                </c:pt>
                <c:pt idx="16">
                  <c:v>-7781</c:v>
                </c:pt>
                <c:pt idx="17">
                  <c:v>-7734</c:v>
                </c:pt>
                <c:pt idx="18">
                  <c:v>-7730</c:v>
                </c:pt>
                <c:pt idx="19">
                  <c:v>-7628</c:v>
                </c:pt>
                <c:pt idx="20">
                  <c:v>-7625</c:v>
                </c:pt>
                <c:pt idx="21">
                  <c:v>-7621</c:v>
                </c:pt>
                <c:pt idx="22">
                  <c:v>-7281</c:v>
                </c:pt>
                <c:pt idx="23">
                  <c:v>-7272</c:v>
                </c:pt>
                <c:pt idx="24">
                  <c:v>-7174</c:v>
                </c:pt>
                <c:pt idx="25">
                  <c:v>-7172</c:v>
                </c:pt>
                <c:pt idx="26">
                  <c:v>-7135</c:v>
                </c:pt>
                <c:pt idx="27">
                  <c:v>-7133</c:v>
                </c:pt>
                <c:pt idx="28">
                  <c:v>-7028</c:v>
                </c:pt>
                <c:pt idx="29">
                  <c:v>-6929</c:v>
                </c:pt>
                <c:pt idx="30">
                  <c:v>-6880</c:v>
                </c:pt>
                <c:pt idx="31">
                  <c:v>-6874</c:v>
                </c:pt>
                <c:pt idx="32">
                  <c:v>-6780</c:v>
                </c:pt>
                <c:pt idx="33">
                  <c:v>-6774</c:v>
                </c:pt>
                <c:pt idx="34">
                  <c:v>-6772</c:v>
                </c:pt>
                <c:pt idx="35">
                  <c:v>-6771</c:v>
                </c:pt>
                <c:pt idx="36">
                  <c:v>-6674</c:v>
                </c:pt>
                <c:pt idx="37">
                  <c:v>-6673</c:v>
                </c:pt>
                <c:pt idx="38">
                  <c:v>-6630</c:v>
                </c:pt>
                <c:pt idx="39">
                  <c:v>-6629</c:v>
                </c:pt>
                <c:pt idx="40">
                  <c:v>-6622</c:v>
                </c:pt>
                <c:pt idx="41">
                  <c:v>-6565</c:v>
                </c:pt>
                <c:pt idx="42">
                  <c:v>-6523</c:v>
                </c:pt>
                <c:pt idx="43">
                  <c:v>-6520</c:v>
                </c:pt>
                <c:pt idx="44">
                  <c:v>-6430</c:v>
                </c:pt>
                <c:pt idx="45">
                  <c:v>-6423</c:v>
                </c:pt>
                <c:pt idx="46">
                  <c:v>-6422</c:v>
                </c:pt>
                <c:pt idx="47">
                  <c:v>-6414</c:v>
                </c:pt>
                <c:pt idx="48">
                  <c:v>-6413</c:v>
                </c:pt>
                <c:pt idx="49">
                  <c:v>-4467</c:v>
                </c:pt>
                <c:pt idx="50">
                  <c:v>-4214</c:v>
                </c:pt>
                <c:pt idx="51">
                  <c:v>-3971</c:v>
                </c:pt>
                <c:pt idx="52">
                  <c:v>-3854</c:v>
                </c:pt>
                <c:pt idx="53">
                  <c:v>-3615</c:v>
                </c:pt>
                <c:pt idx="54">
                  <c:v>-3369</c:v>
                </c:pt>
                <c:pt idx="55">
                  <c:v>-3260</c:v>
                </c:pt>
                <c:pt idx="56">
                  <c:v>-3162</c:v>
                </c:pt>
                <c:pt idx="57">
                  <c:v>-3010</c:v>
                </c:pt>
                <c:pt idx="58">
                  <c:v>-2395</c:v>
                </c:pt>
                <c:pt idx="59">
                  <c:v>-2307</c:v>
                </c:pt>
                <c:pt idx="60">
                  <c:v>-2059</c:v>
                </c:pt>
                <c:pt idx="61">
                  <c:v>-2048</c:v>
                </c:pt>
                <c:pt idx="62">
                  <c:v>-2042</c:v>
                </c:pt>
                <c:pt idx="63">
                  <c:v>-1943</c:v>
                </c:pt>
                <c:pt idx="64">
                  <c:v>-1557</c:v>
                </c:pt>
                <c:pt idx="65">
                  <c:v>-1307</c:v>
                </c:pt>
                <c:pt idx="66">
                  <c:v>-1245</c:v>
                </c:pt>
                <c:pt idx="67">
                  <c:v>-1216</c:v>
                </c:pt>
                <c:pt idx="68">
                  <c:v>-1210</c:v>
                </c:pt>
                <c:pt idx="69">
                  <c:v>-1209</c:v>
                </c:pt>
                <c:pt idx="70">
                  <c:v>-1203</c:v>
                </c:pt>
                <c:pt idx="71">
                  <c:v>-1200</c:v>
                </c:pt>
                <c:pt idx="72">
                  <c:v>-1114</c:v>
                </c:pt>
                <c:pt idx="73">
                  <c:v>-1111</c:v>
                </c:pt>
                <c:pt idx="74">
                  <c:v>-991</c:v>
                </c:pt>
                <c:pt idx="75">
                  <c:v>-981</c:v>
                </c:pt>
                <c:pt idx="76">
                  <c:v>-980</c:v>
                </c:pt>
                <c:pt idx="77">
                  <c:v>-956</c:v>
                </c:pt>
                <c:pt idx="78">
                  <c:v>-942</c:v>
                </c:pt>
                <c:pt idx="79">
                  <c:v>-882</c:v>
                </c:pt>
                <c:pt idx="80">
                  <c:v>-851</c:v>
                </c:pt>
                <c:pt idx="81">
                  <c:v>-840</c:v>
                </c:pt>
                <c:pt idx="82">
                  <c:v>-840</c:v>
                </c:pt>
                <c:pt idx="83">
                  <c:v>-839</c:v>
                </c:pt>
                <c:pt idx="84">
                  <c:v>-722</c:v>
                </c:pt>
                <c:pt idx="85">
                  <c:v>-639</c:v>
                </c:pt>
                <c:pt idx="86">
                  <c:v>-587</c:v>
                </c:pt>
                <c:pt idx="87">
                  <c:v>-503</c:v>
                </c:pt>
                <c:pt idx="88">
                  <c:v>-486</c:v>
                </c:pt>
                <c:pt idx="89">
                  <c:v>-384</c:v>
                </c:pt>
                <c:pt idx="90">
                  <c:v>-384</c:v>
                </c:pt>
                <c:pt idx="91">
                  <c:v>-352</c:v>
                </c:pt>
                <c:pt idx="92">
                  <c:v>-351</c:v>
                </c:pt>
                <c:pt idx="93">
                  <c:v>-351</c:v>
                </c:pt>
                <c:pt idx="94">
                  <c:v>-350</c:v>
                </c:pt>
                <c:pt idx="95">
                  <c:v>-349</c:v>
                </c:pt>
                <c:pt idx="96">
                  <c:v>-336</c:v>
                </c:pt>
                <c:pt idx="97">
                  <c:v>-286</c:v>
                </c:pt>
                <c:pt idx="98">
                  <c:v>-252</c:v>
                </c:pt>
                <c:pt idx="99">
                  <c:v>-239</c:v>
                </c:pt>
                <c:pt idx="100">
                  <c:v>-239</c:v>
                </c:pt>
                <c:pt idx="101">
                  <c:v>-142</c:v>
                </c:pt>
                <c:pt idx="102">
                  <c:v>-98</c:v>
                </c:pt>
                <c:pt idx="103">
                  <c:v>-97</c:v>
                </c:pt>
                <c:pt idx="104">
                  <c:v>-97</c:v>
                </c:pt>
                <c:pt idx="105">
                  <c:v>-41</c:v>
                </c:pt>
                <c:pt idx="106">
                  <c:v>-4</c:v>
                </c:pt>
                <c:pt idx="107">
                  <c:v>0</c:v>
                </c:pt>
                <c:pt idx="108">
                  <c:v>1</c:v>
                </c:pt>
                <c:pt idx="109">
                  <c:v>2</c:v>
                </c:pt>
                <c:pt idx="110">
                  <c:v>101</c:v>
                </c:pt>
                <c:pt idx="111">
                  <c:v>102</c:v>
                </c:pt>
                <c:pt idx="112">
                  <c:v>104</c:v>
                </c:pt>
                <c:pt idx="113">
                  <c:v>118</c:v>
                </c:pt>
                <c:pt idx="114">
                  <c:v>215</c:v>
                </c:pt>
                <c:pt idx="115">
                  <c:v>219</c:v>
                </c:pt>
                <c:pt idx="116">
                  <c:v>255</c:v>
                </c:pt>
                <c:pt idx="117">
                  <c:v>258</c:v>
                </c:pt>
                <c:pt idx="118">
                  <c:v>267</c:v>
                </c:pt>
                <c:pt idx="119">
                  <c:v>268</c:v>
                </c:pt>
                <c:pt idx="120">
                  <c:v>270</c:v>
                </c:pt>
                <c:pt idx="121">
                  <c:v>355</c:v>
                </c:pt>
                <c:pt idx="122">
                  <c:v>357</c:v>
                </c:pt>
                <c:pt idx="123">
                  <c:v>364</c:v>
                </c:pt>
                <c:pt idx="124">
                  <c:v>367</c:v>
                </c:pt>
                <c:pt idx="125">
                  <c:v>368</c:v>
                </c:pt>
                <c:pt idx="126">
                  <c:v>369</c:v>
                </c:pt>
                <c:pt idx="127">
                  <c:v>370</c:v>
                </c:pt>
                <c:pt idx="128">
                  <c:v>373</c:v>
                </c:pt>
                <c:pt idx="129">
                  <c:v>472</c:v>
                </c:pt>
                <c:pt idx="130">
                  <c:v>475</c:v>
                </c:pt>
                <c:pt idx="131">
                  <c:v>501</c:v>
                </c:pt>
                <c:pt idx="132">
                  <c:v>607</c:v>
                </c:pt>
                <c:pt idx="133">
                  <c:v>608</c:v>
                </c:pt>
                <c:pt idx="134">
                  <c:v>610</c:v>
                </c:pt>
                <c:pt idx="135">
                  <c:v>619</c:v>
                </c:pt>
                <c:pt idx="136">
                  <c:v>726.5</c:v>
                </c:pt>
                <c:pt idx="137">
                  <c:v>756</c:v>
                </c:pt>
                <c:pt idx="138">
                  <c:v>851</c:v>
                </c:pt>
                <c:pt idx="139">
                  <c:v>1067</c:v>
                </c:pt>
                <c:pt idx="140">
                  <c:v>1106</c:v>
                </c:pt>
                <c:pt idx="141">
                  <c:v>1172</c:v>
                </c:pt>
                <c:pt idx="142">
                  <c:v>1324</c:v>
                </c:pt>
                <c:pt idx="143">
                  <c:v>1462</c:v>
                </c:pt>
                <c:pt idx="144">
                  <c:v>1575</c:v>
                </c:pt>
                <c:pt idx="145">
                  <c:v>1579</c:v>
                </c:pt>
                <c:pt idx="146">
                  <c:v>1582</c:v>
                </c:pt>
                <c:pt idx="147">
                  <c:v>1688</c:v>
                </c:pt>
                <c:pt idx="148">
                  <c:v>1713</c:v>
                </c:pt>
                <c:pt idx="149">
                  <c:v>1714</c:v>
                </c:pt>
                <c:pt idx="150">
                  <c:v>1809</c:v>
                </c:pt>
                <c:pt idx="151">
                  <c:v>1830</c:v>
                </c:pt>
                <c:pt idx="152">
                  <c:v>1932</c:v>
                </c:pt>
                <c:pt idx="153">
                  <c:v>2080</c:v>
                </c:pt>
                <c:pt idx="154">
                  <c:v>2081</c:v>
                </c:pt>
                <c:pt idx="155">
                  <c:v>2175</c:v>
                </c:pt>
                <c:pt idx="156">
                  <c:v>2178</c:v>
                </c:pt>
                <c:pt idx="157">
                  <c:v>2182</c:v>
                </c:pt>
                <c:pt idx="158">
                  <c:v>2182</c:v>
                </c:pt>
                <c:pt idx="159">
                  <c:v>2183</c:v>
                </c:pt>
                <c:pt idx="160">
                  <c:v>2286</c:v>
                </c:pt>
                <c:pt idx="161">
                  <c:v>2416</c:v>
                </c:pt>
                <c:pt idx="162">
                  <c:v>2424</c:v>
                </c:pt>
                <c:pt idx="163">
                  <c:v>2432</c:v>
                </c:pt>
                <c:pt idx="164">
                  <c:v>2534</c:v>
                </c:pt>
                <c:pt idx="165">
                  <c:v>2668</c:v>
                </c:pt>
                <c:pt idx="166">
                  <c:v>2670</c:v>
                </c:pt>
                <c:pt idx="167">
                  <c:v>2671</c:v>
                </c:pt>
                <c:pt idx="168">
                  <c:v>2671</c:v>
                </c:pt>
                <c:pt idx="169">
                  <c:v>2671</c:v>
                </c:pt>
                <c:pt idx="170">
                  <c:v>2684</c:v>
                </c:pt>
                <c:pt idx="171">
                  <c:v>2780</c:v>
                </c:pt>
                <c:pt idx="172">
                  <c:v>2877</c:v>
                </c:pt>
                <c:pt idx="173">
                  <c:v>2890</c:v>
                </c:pt>
                <c:pt idx="174">
                  <c:v>2892</c:v>
                </c:pt>
                <c:pt idx="175">
                  <c:v>2921</c:v>
                </c:pt>
                <c:pt idx="176">
                  <c:v>2922</c:v>
                </c:pt>
                <c:pt idx="177">
                  <c:v>3025</c:v>
                </c:pt>
                <c:pt idx="178">
                  <c:v>3026</c:v>
                </c:pt>
                <c:pt idx="179">
                  <c:v>3035</c:v>
                </c:pt>
                <c:pt idx="180">
                  <c:v>3039</c:v>
                </c:pt>
                <c:pt idx="181">
                  <c:v>3042</c:v>
                </c:pt>
                <c:pt idx="182">
                  <c:v>3136</c:v>
                </c:pt>
                <c:pt idx="183">
                  <c:v>3248</c:v>
                </c:pt>
                <c:pt idx="184">
                  <c:v>3271</c:v>
                </c:pt>
                <c:pt idx="185">
                  <c:v>3384</c:v>
                </c:pt>
                <c:pt idx="186">
                  <c:v>3390</c:v>
                </c:pt>
                <c:pt idx="187">
                  <c:v>3500</c:v>
                </c:pt>
                <c:pt idx="188">
                  <c:v>3612</c:v>
                </c:pt>
                <c:pt idx="189">
                  <c:v>3633</c:v>
                </c:pt>
                <c:pt idx="190">
                  <c:v>3733</c:v>
                </c:pt>
                <c:pt idx="191">
                  <c:v>3953</c:v>
                </c:pt>
                <c:pt idx="192">
                  <c:v>4144</c:v>
                </c:pt>
                <c:pt idx="193">
                  <c:v>4207</c:v>
                </c:pt>
                <c:pt idx="194">
                  <c:v>4245</c:v>
                </c:pt>
                <c:pt idx="195">
                  <c:v>4309</c:v>
                </c:pt>
                <c:pt idx="196">
                  <c:v>4350</c:v>
                </c:pt>
                <c:pt idx="197">
                  <c:v>4455</c:v>
                </c:pt>
                <c:pt idx="198">
                  <c:v>4455</c:v>
                </c:pt>
                <c:pt idx="199">
                  <c:v>4485</c:v>
                </c:pt>
                <c:pt idx="200">
                  <c:v>4485</c:v>
                </c:pt>
                <c:pt idx="201">
                  <c:v>4590</c:v>
                </c:pt>
                <c:pt idx="202">
                  <c:v>4594</c:v>
                </c:pt>
                <c:pt idx="203">
                  <c:v>4736</c:v>
                </c:pt>
                <c:pt idx="204">
                  <c:v>4849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28D-4C8C-B4FA-3BED51156A7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-11108</c:v>
                </c:pt>
                <c:pt idx="1">
                  <c:v>-11011</c:v>
                </c:pt>
                <c:pt idx="2">
                  <c:v>-10280</c:v>
                </c:pt>
                <c:pt idx="3">
                  <c:v>-10074</c:v>
                </c:pt>
                <c:pt idx="4">
                  <c:v>-10074</c:v>
                </c:pt>
                <c:pt idx="5">
                  <c:v>-9777</c:v>
                </c:pt>
                <c:pt idx="6">
                  <c:v>-9717</c:v>
                </c:pt>
                <c:pt idx="7">
                  <c:v>-9676</c:v>
                </c:pt>
                <c:pt idx="8">
                  <c:v>-9468</c:v>
                </c:pt>
                <c:pt idx="9">
                  <c:v>-9224</c:v>
                </c:pt>
                <c:pt idx="10">
                  <c:v>-8860</c:v>
                </c:pt>
                <c:pt idx="11">
                  <c:v>-8440</c:v>
                </c:pt>
                <c:pt idx="12">
                  <c:v>-8367</c:v>
                </c:pt>
                <c:pt idx="13">
                  <c:v>-8336</c:v>
                </c:pt>
                <c:pt idx="14">
                  <c:v>-8320</c:v>
                </c:pt>
                <c:pt idx="15">
                  <c:v>-7871</c:v>
                </c:pt>
                <c:pt idx="16">
                  <c:v>-7781</c:v>
                </c:pt>
                <c:pt idx="17">
                  <c:v>-7734</c:v>
                </c:pt>
                <c:pt idx="18">
                  <c:v>-7730</c:v>
                </c:pt>
                <c:pt idx="19">
                  <c:v>-7628</c:v>
                </c:pt>
                <c:pt idx="20">
                  <c:v>-7625</c:v>
                </c:pt>
                <c:pt idx="21">
                  <c:v>-7621</c:v>
                </c:pt>
                <c:pt idx="22">
                  <c:v>-7281</c:v>
                </c:pt>
                <c:pt idx="23">
                  <c:v>-7272</c:v>
                </c:pt>
                <c:pt idx="24">
                  <c:v>-7174</c:v>
                </c:pt>
                <c:pt idx="25">
                  <c:v>-7172</c:v>
                </c:pt>
                <c:pt idx="26">
                  <c:v>-7135</c:v>
                </c:pt>
                <c:pt idx="27">
                  <c:v>-7133</c:v>
                </c:pt>
                <c:pt idx="28">
                  <c:v>-7028</c:v>
                </c:pt>
                <c:pt idx="29">
                  <c:v>-6929</c:v>
                </c:pt>
                <c:pt idx="30">
                  <c:v>-6880</c:v>
                </c:pt>
                <c:pt idx="31">
                  <c:v>-6874</c:v>
                </c:pt>
                <c:pt idx="32">
                  <c:v>-6780</c:v>
                </c:pt>
                <c:pt idx="33">
                  <c:v>-6774</c:v>
                </c:pt>
                <c:pt idx="34">
                  <c:v>-6772</c:v>
                </c:pt>
                <c:pt idx="35">
                  <c:v>-6771</c:v>
                </c:pt>
                <c:pt idx="36">
                  <c:v>-6674</c:v>
                </c:pt>
                <c:pt idx="37">
                  <c:v>-6673</c:v>
                </c:pt>
                <c:pt idx="38">
                  <c:v>-6630</c:v>
                </c:pt>
                <c:pt idx="39">
                  <c:v>-6629</c:v>
                </c:pt>
                <c:pt idx="40">
                  <c:v>-6622</c:v>
                </c:pt>
                <c:pt idx="41">
                  <c:v>-6565</c:v>
                </c:pt>
                <c:pt idx="42">
                  <c:v>-6523</c:v>
                </c:pt>
                <c:pt idx="43">
                  <c:v>-6520</c:v>
                </c:pt>
                <c:pt idx="44">
                  <c:v>-6430</c:v>
                </c:pt>
                <c:pt idx="45">
                  <c:v>-6423</c:v>
                </c:pt>
                <c:pt idx="46">
                  <c:v>-6422</c:v>
                </c:pt>
                <c:pt idx="47">
                  <c:v>-6414</c:v>
                </c:pt>
                <c:pt idx="48">
                  <c:v>-6413</c:v>
                </c:pt>
                <c:pt idx="49">
                  <c:v>-4467</c:v>
                </c:pt>
                <c:pt idx="50">
                  <c:v>-4214</c:v>
                </c:pt>
                <c:pt idx="51">
                  <c:v>-3971</c:v>
                </c:pt>
                <c:pt idx="52">
                  <c:v>-3854</c:v>
                </c:pt>
                <c:pt idx="53">
                  <c:v>-3615</c:v>
                </c:pt>
                <c:pt idx="54">
                  <c:v>-3369</c:v>
                </c:pt>
                <c:pt idx="55">
                  <c:v>-3260</c:v>
                </c:pt>
                <c:pt idx="56">
                  <c:v>-3162</c:v>
                </c:pt>
                <c:pt idx="57">
                  <c:v>-3010</c:v>
                </c:pt>
                <c:pt idx="58">
                  <c:v>-2395</c:v>
                </c:pt>
                <c:pt idx="59">
                  <c:v>-2307</c:v>
                </c:pt>
                <c:pt idx="60">
                  <c:v>-2059</c:v>
                </c:pt>
                <c:pt idx="61">
                  <c:v>-2048</c:v>
                </c:pt>
                <c:pt idx="62">
                  <c:v>-2042</c:v>
                </c:pt>
                <c:pt idx="63">
                  <c:v>-1943</c:v>
                </c:pt>
                <c:pt idx="64">
                  <c:v>-1557</c:v>
                </c:pt>
                <c:pt idx="65">
                  <c:v>-1307</c:v>
                </c:pt>
                <c:pt idx="66">
                  <c:v>-1245</c:v>
                </c:pt>
                <c:pt idx="67">
                  <c:v>-1216</c:v>
                </c:pt>
                <c:pt idx="68">
                  <c:v>-1210</c:v>
                </c:pt>
                <c:pt idx="69">
                  <c:v>-1209</c:v>
                </c:pt>
                <c:pt idx="70">
                  <c:v>-1203</c:v>
                </c:pt>
                <c:pt idx="71">
                  <c:v>-1200</c:v>
                </c:pt>
                <c:pt idx="72">
                  <c:v>-1114</c:v>
                </c:pt>
                <c:pt idx="73">
                  <c:v>-1111</c:v>
                </c:pt>
                <c:pt idx="74">
                  <c:v>-991</c:v>
                </c:pt>
                <c:pt idx="75">
                  <c:v>-981</c:v>
                </c:pt>
                <c:pt idx="76">
                  <c:v>-980</c:v>
                </c:pt>
                <c:pt idx="77">
                  <c:v>-956</c:v>
                </c:pt>
                <c:pt idx="78">
                  <c:v>-942</c:v>
                </c:pt>
                <c:pt idx="79">
                  <c:v>-882</c:v>
                </c:pt>
                <c:pt idx="80">
                  <c:v>-851</c:v>
                </c:pt>
                <c:pt idx="81">
                  <c:v>-840</c:v>
                </c:pt>
                <c:pt idx="82">
                  <c:v>-840</c:v>
                </c:pt>
                <c:pt idx="83">
                  <c:v>-839</c:v>
                </c:pt>
                <c:pt idx="84">
                  <c:v>-722</c:v>
                </c:pt>
                <c:pt idx="85">
                  <c:v>-639</c:v>
                </c:pt>
                <c:pt idx="86">
                  <c:v>-587</c:v>
                </c:pt>
                <c:pt idx="87">
                  <c:v>-503</c:v>
                </c:pt>
                <c:pt idx="88">
                  <c:v>-486</c:v>
                </c:pt>
                <c:pt idx="89">
                  <c:v>-384</c:v>
                </c:pt>
                <c:pt idx="90">
                  <c:v>-384</c:v>
                </c:pt>
                <c:pt idx="91">
                  <c:v>-352</c:v>
                </c:pt>
                <c:pt idx="92">
                  <c:v>-351</c:v>
                </c:pt>
                <c:pt idx="93">
                  <c:v>-351</c:v>
                </c:pt>
                <c:pt idx="94">
                  <c:v>-350</c:v>
                </c:pt>
                <c:pt idx="95">
                  <c:v>-349</c:v>
                </c:pt>
                <c:pt idx="96">
                  <c:v>-336</c:v>
                </c:pt>
                <c:pt idx="97">
                  <c:v>-286</c:v>
                </c:pt>
                <c:pt idx="98">
                  <c:v>-252</c:v>
                </c:pt>
                <c:pt idx="99">
                  <c:v>-239</c:v>
                </c:pt>
                <c:pt idx="100">
                  <c:v>-239</c:v>
                </c:pt>
                <c:pt idx="101">
                  <c:v>-142</c:v>
                </c:pt>
                <c:pt idx="102">
                  <c:v>-98</c:v>
                </c:pt>
                <c:pt idx="103">
                  <c:v>-97</c:v>
                </c:pt>
                <c:pt idx="104">
                  <c:v>-97</c:v>
                </c:pt>
                <c:pt idx="105">
                  <c:v>-41</c:v>
                </c:pt>
                <c:pt idx="106">
                  <c:v>-4</c:v>
                </c:pt>
                <c:pt idx="107">
                  <c:v>0</c:v>
                </c:pt>
                <c:pt idx="108">
                  <c:v>1</c:v>
                </c:pt>
                <c:pt idx="109">
                  <c:v>2</c:v>
                </c:pt>
                <c:pt idx="110">
                  <c:v>101</c:v>
                </c:pt>
                <c:pt idx="111">
                  <c:v>102</c:v>
                </c:pt>
                <c:pt idx="112">
                  <c:v>104</c:v>
                </c:pt>
                <c:pt idx="113">
                  <c:v>118</c:v>
                </c:pt>
                <c:pt idx="114">
                  <c:v>215</c:v>
                </c:pt>
                <c:pt idx="115">
                  <c:v>219</c:v>
                </c:pt>
                <c:pt idx="116">
                  <c:v>255</c:v>
                </c:pt>
                <c:pt idx="117">
                  <c:v>258</c:v>
                </c:pt>
                <c:pt idx="118">
                  <c:v>267</c:v>
                </c:pt>
                <c:pt idx="119">
                  <c:v>268</c:v>
                </c:pt>
                <c:pt idx="120">
                  <c:v>270</c:v>
                </c:pt>
                <c:pt idx="121">
                  <c:v>355</c:v>
                </c:pt>
                <c:pt idx="122">
                  <c:v>357</c:v>
                </c:pt>
                <c:pt idx="123">
                  <c:v>364</c:v>
                </c:pt>
                <c:pt idx="124">
                  <c:v>367</c:v>
                </c:pt>
                <c:pt idx="125">
                  <c:v>368</c:v>
                </c:pt>
                <c:pt idx="126">
                  <c:v>369</c:v>
                </c:pt>
                <c:pt idx="127">
                  <c:v>370</c:v>
                </c:pt>
                <c:pt idx="128">
                  <c:v>373</c:v>
                </c:pt>
                <c:pt idx="129">
                  <c:v>472</c:v>
                </c:pt>
                <c:pt idx="130">
                  <c:v>475</c:v>
                </c:pt>
                <c:pt idx="131">
                  <c:v>501</c:v>
                </c:pt>
                <c:pt idx="132">
                  <c:v>607</c:v>
                </c:pt>
                <c:pt idx="133">
                  <c:v>608</c:v>
                </c:pt>
                <c:pt idx="134">
                  <c:v>610</c:v>
                </c:pt>
                <c:pt idx="135">
                  <c:v>619</c:v>
                </c:pt>
                <c:pt idx="136">
                  <c:v>726.5</c:v>
                </c:pt>
                <c:pt idx="137">
                  <c:v>756</c:v>
                </c:pt>
                <c:pt idx="138">
                  <c:v>851</c:v>
                </c:pt>
                <c:pt idx="139">
                  <c:v>1067</c:v>
                </c:pt>
                <c:pt idx="140">
                  <c:v>1106</c:v>
                </c:pt>
                <c:pt idx="141">
                  <c:v>1172</c:v>
                </c:pt>
                <c:pt idx="142">
                  <c:v>1324</c:v>
                </c:pt>
                <c:pt idx="143">
                  <c:v>1462</c:v>
                </c:pt>
                <c:pt idx="144">
                  <c:v>1575</c:v>
                </c:pt>
                <c:pt idx="145">
                  <c:v>1579</c:v>
                </c:pt>
                <c:pt idx="146">
                  <c:v>1582</c:v>
                </c:pt>
                <c:pt idx="147">
                  <c:v>1688</c:v>
                </c:pt>
                <c:pt idx="148">
                  <c:v>1713</c:v>
                </c:pt>
                <c:pt idx="149">
                  <c:v>1714</c:v>
                </c:pt>
                <c:pt idx="150">
                  <c:v>1809</c:v>
                </c:pt>
                <c:pt idx="151">
                  <c:v>1830</c:v>
                </c:pt>
                <c:pt idx="152">
                  <c:v>1932</c:v>
                </c:pt>
                <c:pt idx="153">
                  <c:v>2080</c:v>
                </c:pt>
                <c:pt idx="154">
                  <c:v>2081</c:v>
                </c:pt>
                <c:pt idx="155">
                  <c:v>2175</c:v>
                </c:pt>
                <c:pt idx="156">
                  <c:v>2178</c:v>
                </c:pt>
                <c:pt idx="157">
                  <c:v>2182</c:v>
                </c:pt>
                <c:pt idx="158">
                  <c:v>2182</c:v>
                </c:pt>
                <c:pt idx="159">
                  <c:v>2183</c:v>
                </c:pt>
                <c:pt idx="160">
                  <c:v>2286</c:v>
                </c:pt>
                <c:pt idx="161">
                  <c:v>2416</c:v>
                </c:pt>
                <c:pt idx="162">
                  <c:v>2424</c:v>
                </c:pt>
                <c:pt idx="163">
                  <c:v>2432</c:v>
                </c:pt>
                <c:pt idx="164">
                  <c:v>2534</c:v>
                </c:pt>
                <c:pt idx="165">
                  <c:v>2668</c:v>
                </c:pt>
                <c:pt idx="166">
                  <c:v>2670</c:v>
                </c:pt>
                <c:pt idx="167">
                  <c:v>2671</c:v>
                </c:pt>
                <c:pt idx="168">
                  <c:v>2671</c:v>
                </c:pt>
                <c:pt idx="169">
                  <c:v>2671</c:v>
                </c:pt>
                <c:pt idx="170">
                  <c:v>2684</c:v>
                </c:pt>
                <c:pt idx="171">
                  <c:v>2780</c:v>
                </c:pt>
                <c:pt idx="172">
                  <c:v>2877</c:v>
                </c:pt>
                <c:pt idx="173">
                  <c:v>2890</c:v>
                </c:pt>
                <c:pt idx="174">
                  <c:v>2892</c:v>
                </c:pt>
                <c:pt idx="175">
                  <c:v>2921</c:v>
                </c:pt>
                <c:pt idx="176">
                  <c:v>2922</c:v>
                </c:pt>
                <c:pt idx="177">
                  <c:v>3025</c:v>
                </c:pt>
                <c:pt idx="178">
                  <c:v>3026</c:v>
                </c:pt>
                <c:pt idx="179">
                  <c:v>3035</c:v>
                </c:pt>
                <c:pt idx="180">
                  <c:v>3039</c:v>
                </c:pt>
                <c:pt idx="181">
                  <c:v>3042</c:v>
                </c:pt>
                <c:pt idx="182">
                  <c:v>3136</c:v>
                </c:pt>
                <c:pt idx="183">
                  <c:v>3248</c:v>
                </c:pt>
                <c:pt idx="184">
                  <c:v>3271</c:v>
                </c:pt>
                <c:pt idx="185">
                  <c:v>3384</c:v>
                </c:pt>
                <c:pt idx="186">
                  <c:v>3390</c:v>
                </c:pt>
                <c:pt idx="187">
                  <c:v>3500</c:v>
                </c:pt>
                <c:pt idx="188">
                  <c:v>3612</c:v>
                </c:pt>
                <c:pt idx="189">
                  <c:v>3633</c:v>
                </c:pt>
                <c:pt idx="190">
                  <c:v>3733</c:v>
                </c:pt>
                <c:pt idx="191">
                  <c:v>3953</c:v>
                </c:pt>
                <c:pt idx="192">
                  <c:v>4144</c:v>
                </c:pt>
                <c:pt idx="193">
                  <c:v>4207</c:v>
                </c:pt>
                <c:pt idx="194">
                  <c:v>4245</c:v>
                </c:pt>
                <c:pt idx="195">
                  <c:v>4309</c:v>
                </c:pt>
                <c:pt idx="196">
                  <c:v>4350</c:v>
                </c:pt>
                <c:pt idx="197">
                  <c:v>4455</c:v>
                </c:pt>
                <c:pt idx="198">
                  <c:v>4455</c:v>
                </c:pt>
                <c:pt idx="199">
                  <c:v>4485</c:v>
                </c:pt>
                <c:pt idx="200">
                  <c:v>4485</c:v>
                </c:pt>
                <c:pt idx="201">
                  <c:v>4590</c:v>
                </c:pt>
                <c:pt idx="202">
                  <c:v>4594</c:v>
                </c:pt>
                <c:pt idx="203">
                  <c:v>4736</c:v>
                </c:pt>
                <c:pt idx="204">
                  <c:v>4849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28D-4C8C-B4FA-3BED51156A7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-11108</c:v>
                </c:pt>
                <c:pt idx="1">
                  <c:v>-11011</c:v>
                </c:pt>
                <c:pt idx="2">
                  <c:v>-10280</c:v>
                </c:pt>
                <c:pt idx="3">
                  <c:v>-10074</c:v>
                </c:pt>
                <c:pt idx="4">
                  <c:v>-10074</c:v>
                </c:pt>
                <c:pt idx="5">
                  <c:v>-9777</c:v>
                </c:pt>
                <c:pt idx="6">
                  <c:v>-9717</c:v>
                </c:pt>
                <c:pt idx="7">
                  <c:v>-9676</c:v>
                </c:pt>
                <c:pt idx="8">
                  <c:v>-9468</c:v>
                </c:pt>
                <c:pt idx="9">
                  <c:v>-9224</c:v>
                </c:pt>
                <c:pt idx="10">
                  <c:v>-8860</c:v>
                </c:pt>
                <c:pt idx="11">
                  <c:v>-8440</c:v>
                </c:pt>
                <c:pt idx="12">
                  <c:v>-8367</c:v>
                </c:pt>
                <c:pt idx="13">
                  <c:v>-8336</c:v>
                </c:pt>
                <c:pt idx="14">
                  <c:v>-8320</c:v>
                </c:pt>
                <c:pt idx="15">
                  <c:v>-7871</c:v>
                </c:pt>
                <c:pt idx="16">
                  <c:v>-7781</c:v>
                </c:pt>
                <c:pt idx="17">
                  <c:v>-7734</c:v>
                </c:pt>
                <c:pt idx="18">
                  <c:v>-7730</c:v>
                </c:pt>
                <c:pt idx="19">
                  <c:v>-7628</c:v>
                </c:pt>
                <c:pt idx="20">
                  <c:v>-7625</c:v>
                </c:pt>
                <c:pt idx="21">
                  <c:v>-7621</c:v>
                </c:pt>
                <c:pt idx="22">
                  <c:v>-7281</c:v>
                </c:pt>
                <c:pt idx="23">
                  <c:v>-7272</c:v>
                </c:pt>
                <c:pt idx="24">
                  <c:v>-7174</c:v>
                </c:pt>
                <c:pt idx="25">
                  <c:v>-7172</c:v>
                </c:pt>
                <c:pt idx="26">
                  <c:v>-7135</c:v>
                </c:pt>
                <c:pt idx="27">
                  <c:v>-7133</c:v>
                </c:pt>
                <c:pt idx="28">
                  <c:v>-7028</c:v>
                </c:pt>
                <c:pt idx="29">
                  <c:v>-6929</c:v>
                </c:pt>
                <c:pt idx="30">
                  <c:v>-6880</c:v>
                </c:pt>
                <c:pt idx="31">
                  <c:v>-6874</c:v>
                </c:pt>
                <c:pt idx="32">
                  <c:v>-6780</c:v>
                </c:pt>
                <c:pt idx="33">
                  <c:v>-6774</c:v>
                </c:pt>
                <c:pt idx="34">
                  <c:v>-6772</c:v>
                </c:pt>
                <c:pt idx="35">
                  <c:v>-6771</c:v>
                </c:pt>
                <c:pt idx="36">
                  <c:v>-6674</c:v>
                </c:pt>
                <c:pt idx="37">
                  <c:v>-6673</c:v>
                </c:pt>
                <c:pt idx="38">
                  <c:v>-6630</c:v>
                </c:pt>
                <c:pt idx="39">
                  <c:v>-6629</c:v>
                </c:pt>
                <c:pt idx="40">
                  <c:v>-6622</c:v>
                </c:pt>
                <c:pt idx="41">
                  <c:v>-6565</c:v>
                </c:pt>
                <c:pt idx="42">
                  <c:v>-6523</c:v>
                </c:pt>
                <c:pt idx="43">
                  <c:v>-6520</c:v>
                </c:pt>
                <c:pt idx="44">
                  <c:v>-6430</c:v>
                </c:pt>
                <c:pt idx="45">
                  <c:v>-6423</c:v>
                </c:pt>
                <c:pt idx="46">
                  <c:v>-6422</c:v>
                </c:pt>
                <c:pt idx="47">
                  <c:v>-6414</c:v>
                </c:pt>
                <c:pt idx="48">
                  <c:v>-6413</c:v>
                </c:pt>
                <c:pt idx="49">
                  <c:v>-4467</c:v>
                </c:pt>
                <c:pt idx="50">
                  <c:v>-4214</c:v>
                </c:pt>
                <c:pt idx="51">
                  <c:v>-3971</c:v>
                </c:pt>
                <c:pt idx="52">
                  <c:v>-3854</c:v>
                </c:pt>
                <c:pt idx="53">
                  <c:v>-3615</c:v>
                </c:pt>
                <c:pt idx="54">
                  <c:v>-3369</c:v>
                </c:pt>
                <c:pt idx="55">
                  <c:v>-3260</c:v>
                </c:pt>
                <c:pt idx="56">
                  <c:v>-3162</c:v>
                </c:pt>
                <c:pt idx="57">
                  <c:v>-3010</c:v>
                </c:pt>
                <c:pt idx="58">
                  <c:v>-2395</c:v>
                </c:pt>
                <c:pt idx="59">
                  <c:v>-2307</c:v>
                </c:pt>
                <c:pt idx="60">
                  <c:v>-2059</c:v>
                </c:pt>
                <c:pt idx="61">
                  <c:v>-2048</c:v>
                </c:pt>
                <c:pt idx="62">
                  <c:v>-2042</c:v>
                </c:pt>
                <c:pt idx="63">
                  <c:v>-1943</c:v>
                </c:pt>
                <c:pt idx="64">
                  <c:v>-1557</c:v>
                </c:pt>
                <c:pt idx="65">
                  <c:v>-1307</c:v>
                </c:pt>
                <c:pt idx="66">
                  <c:v>-1245</c:v>
                </c:pt>
                <c:pt idx="67">
                  <c:v>-1216</c:v>
                </c:pt>
                <c:pt idx="68">
                  <c:v>-1210</c:v>
                </c:pt>
                <c:pt idx="69">
                  <c:v>-1209</c:v>
                </c:pt>
                <c:pt idx="70">
                  <c:v>-1203</c:v>
                </c:pt>
                <c:pt idx="71">
                  <c:v>-1200</c:v>
                </c:pt>
                <c:pt idx="72">
                  <c:v>-1114</c:v>
                </c:pt>
                <c:pt idx="73">
                  <c:v>-1111</c:v>
                </c:pt>
                <c:pt idx="74">
                  <c:v>-991</c:v>
                </c:pt>
                <c:pt idx="75">
                  <c:v>-981</c:v>
                </c:pt>
                <c:pt idx="76">
                  <c:v>-980</c:v>
                </c:pt>
                <c:pt idx="77">
                  <c:v>-956</c:v>
                </c:pt>
                <c:pt idx="78">
                  <c:v>-942</c:v>
                </c:pt>
                <c:pt idx="79">
                  <c:v>-882</c:v>
                </c:pt>
                <c:pt idx="80">
                  <c:v>-851</c:v>
                </c:pt>
                <c:pt idx="81">
                  <c:v>-840</c:v>
                </c:pt>
                <c:pt idx="82">
                  <c:v>-840</c:v>
                </c:pt>
                <c:pt idx="83">
                  <c:v>-839</c:v>
                </c:pt>
                <c:pt idx="84">
                  <c:v>-722</c:v>
                </c:pt>
                <c:pt idx="85">
                  <c:v>-639</c:v>
                </c:pt>
                <c:pt idx="86">
                  <c:v>-587</c:v>
                </c:pt>
                <c:pt idx="87">
                  <c:v>-503</c:v>
                </c:pt>
                <c:pt idx="88">
                  <c:v>-486</c:v>
                </c:pt>
                <c:pt idx="89">
                  <c:v>-384</c:v>
                </c:pt>
                <c:pt idx="90">
                  <c:v>-384</c:v>
                </c:pt>
                <c:pt idx="91">
                  <c:v>-352</c:v>
                </c:pt>
                <c:pt idx="92">
                  <c:v>-351</c:v>
                </c:pt>
                <c:pt idx="93">
                  <c:v>-351</c:v>
                </c:pt>
                <c:pt idx="94">
                  <c:v>-350</c:v>
                </c:pt>
                <c:pt idx="95">
                  <c:v>-349</c:v>
                </c:pt>
                <c:pt idx="96">
                  <c:v>-336</c:v>
                </c:pt>
                <c:pt idx="97">
                  <c:v>-286</c:v>
                </c:pt>
                <c:pt idx="98">
                  <c:v>-252</c:v>
                </c:pt>
                <c:pt idx="99">
                  <c:v>-239</c:v>
                </c:pt>
                <c:pt idx="100">
                  <c:v>-239</c:v>
                </c:pt>
                <c:pt idx="101">
                  <c:v>-142</c:v>
                </c:pt>
                <c:pt idx="102">
                  <c:v>-98</c:v>
                </c:pt>
                <c:pt idx="103">
                  <c:v>-97</c:v>
                </c:pt>
                <c:pt idx="104">
                  <c:v>-97</c:v>
                </c:pt>
                <c:pt idx="105">
                  <c:v>-41</c:v>
                </c:pt>
                <c:pt idx="106">
                  <c:v>-4</c:v>
                </c:pt>
                <c:pt idx="107">
                  <c:v>0</c:v>
                </c:pt>
                <c:pt idx="108">
                  <c:v>1</c:v>
                </c:pt>
                <c:pt idx="109">
                  <c:v>2</c:v>
                </c:pt>
                <c:pt idx="110">
                  <c:v>101</c:v>
                </c:pt>
                <c:pt idx="111">
                  <c:v>102</c:v>
                </c:pt>
                <c:pt idx="112">
                  <c:v>104</c:v>
                </c:pt>
                <c:pt idx="113">
                  <c:v>118</c:v>
                </c:pt>
                <c:pt idx="114">
                  <c:v>215</c:v>
                </c:pt>
                <c:pt idx="115">
                  <c:v>219</c:v>
                </c:pt>
                <c:pt idx="116">
                  <c:v>255</c:v>
                </c:pt>
                <c:pt idx="117">
                  <c:v>258</c:v>
                </c:pt>
                <c:pt idx="118">
                  <c:v>267</c:v>
                </c:pt>
                <c:pt idx="119">
                  <c:v>268</c:v>
                </c:pt>
                <c:pt idx="120">
                  <c:v>270</c:v>
                </c:pt>
                <c:pt idx="121">
                  <c:v>355</c:v>
                </c:pt>
                <c:pt idx="122">
                  <c:v>357</c:v>
                </c:pt>
                <c:pt idx="123">
                  <c:v>364</c:v>
                </c:pt>
                <c:pt idx="124">
                  <c:v>367</c:v>
                </c:pt>
                <c:pt idx="125">
                  <c:v>368</c:v>
                </c:pt>
                <c:pt idx="126">
                  <c:v>369</c:v>
                </c:pt>
                <c:pt idx="127">
                  <c:v>370</c:v>
                </c:pt>
                <c:pt idx="128">
                  <c:v>373</c:v>
                </c:pt>
                <c:pt idx="129">
                  <c:v>472</c:v>
                </c:pt>
                <c:pt idx="130">
                  <c:v>475</c:v>
                </c:pt>
                <c:pt idx="131">
                  <c:v>501</c:v>
                </c:pt>
                <c:pt idx="132">
                  <c:v>607</c:v>
                </c:pt>
                <c:pt idx="133">
                  <c:v>608</c:v>
                </c:pt>
                <c:pt idx="134">
                  <c:v>610</c:v>
                </c:pt>
                <c:pt idx="135">
                  <c:v>619</c:v>
                </c:pt>
                <c:pt idx="136">
                  <c:v>726.5</c:v>
                </c:pt>
                <c:pt idx="137">
                  <c:v>756</c:v>
                </c:pt>
                <c:pt idx="138">
                  <c:v>851</c:v>
                </c:pt>
                <c:pt idx="139">
                  <c:v>1067</c:v>
                </c:pt>
                <c:pt idx="140">
                  <c:v>1106</c:v>
                </c:pt>
                <c:pt idx="141">
                  <c:v>1172</c:v>
                </c:pt>
                <c:pt idx="142">
                  <c:v>1324</c:v>
                </c:pt>
                <c:pt idx="143">
                  <c:v>1462</c:v>
                </c:pt>
                <c:pt idx="144">
                  <c:v>1575</c:v>
                </c:pt>
                <c:pt idx="145">
                  <c:v>1579</c:v>
                </c:pt>
                <c:pt idx="146">
                  <c:v>1582</c:v>
                </c:pt>
                <c:pt idx="147">
                  <c:v>1688</c:v>
                </c:pt>
                <c:pt idx="148">
                  <c:v>1713</c:v>
                </c:pt>
                <c:pt idx="149">
                  <c:v>1714</c:v>
                </c:pt>
                <c:pt idx="150">
                  <c:v>1809</c:v>
                </c:pt>
                <c:pt idx="151">
                  <c:v>1830</c:v>
                </c:pt>
                <c:pt idx="152">
                  <c:v>1932</c:v>
                </c:pt>
                <c:pt idx="153">
                  <c:v>2080</c:v>
                </c:pt>
                <c:pt idx="154">
                  <c:v>2081</c:v>
                </c:pt>
                <c:pt idx="155">
                  <c:v>2175</c:v>
                </c:pt>
                <c:pt idx="156">
                  <c:v>2178</c:v>
                </c:pt>
                <c:pt idx="157">
                  <c:v>2182</c:v>
                </c:pt>
                <c:pt idx="158">
                  <c:v>2182</c:v>
                </c:pt>
                <c:pt idx="159">
                  <c:v>2183</c:v>
                </c:pt>
                <c:pt idx="160">
                  <c:v>2286</c:v>
                </c:pt>
                <c:pt idx="161">
                  <c:v>2416</c:v>
                </c:pt>
                <c:pt idx="162">
                  <c:v>2424</c:v>
                </c:pt>
                <c:pt idx="163">
                  <c:v>2432</c:v>
                </c:pt>
                <c:pt idx="164">
                  <c:v>2534</c:v>
                </c:pt>
                <c:pt idx="165">
                  <c:v>2668</c:v>
                </c:pt>
                <c:pt idx="166">
                  <c:v>2670</c:v>
                </c:pt>
                <c:pt idx="167">
                  <c:v>2671</c:v>
                </c:pt>
                <c:pt idx="168">
                  <c:v>2671</c:v>
                </c:pt>
                <c:pt idx="169">
                  <c:v>2671</c:v>
                </c:pt>
                <c:pt idx="170">
                  <c:v>2684</c:v>
                </c:pt>
                <c:pt idx="171">
                  <c:v>2780</c:v>
                </c:pt>
                <c:pt idx="172">
                  <c:v>2877</c:v>
                </c:pt>
                <c:pt idx="173">
                  <c:v>2890</c:v>
                </c:pt>
                <c:pt idx="174">
                  <c:v>2892</c:v>
                </c:pt>
                <c:pt idx="175">
                  <c:v>2921</c:v>
                </c:pt>
                <c:pt idx="176">
                  <c:v>2922</c:v>
                </c:pt>
                <c:pt idx="177">
                  <c:v>3025</c:v>
                </c:pt>
                <c:pt idx="178">
                  <c:v>3026</c:v>
                </c:pt>
                <c:pt idx="179">
                  <c:v>3035</c:v>
                </c:pt>
                <c:pt idx="180">
                  <c:v>3039</c:v>
                </c:pt>
                <c:pt idx="181">
                  <c:v>3042</c:v>
                </c:pt>
                <c:pt idx="182">
                  <c:v>3136</c:v>
                </c:pt>
                <c:pt idx="183">
                  <c:v>3248</c:v>
                </c:pt>
                <c:pt idx="184">
                  <c:v>3271</c:v>
                </c:pt>
                <c:pt idx="185">
                  <c:v>3384</c:v>
                </c:pt>
                <c:pt idx="186">
                  <c:v>3390</c:v>
                </c:pt>
                <c:pt idx="187">
                  <c:v>3500</c:v>
                </c:pt>
                <c:pt idx="188">
                  <c:v>3612</c:v>
                </c:pt>
                <c:pt idx="189">
                  <c:v>3633</c:v>
                </c:pt>
                <c:pt idx="190">
                  <c:v>3733</c:v>
                </c:pt>
                <c:pt idx="191">
                  <c:v>3953</c:v>
                </c:pt>
                <c:pt idx="192">
                  <c:v>4144</c:v>
                </c:pt>
                <c:pt idx="193">
                  <c:v>4207</c:v>
                </c:pt>
                <c:pt idx="194">
                  <c:v>4245</c:v>
                </c:pt>
                <c:pt idx="195">
                  <c:v>4309</c:v>
                </c:pt>
                <c:pt idx="196">
                  <c:v>4350</c:v>
                </c:pt>
                <c:pt idx="197">
                  <c:v>4455</c:v>
                </c:pt>
                <c:pt idx="198">
                  <c:v>4455</c:v>
                </c:pt>
                <c:pt idx="199">
                  <c:v>4485</c:v>
                </c:pt>
                <c:pt idx="200">
                  <c:v>4485</c:v>
                </c:pt>
                <c:pt idx="201">
                  <c:v>4590</c:v>
                </c:pt>
                <c:pt idx="202">
                  <c:v>4594</c:v>
                </c:pt>
                <c:pt idx="203">
                  <c:v>4736</c:v>
                </c:pt>
                <c:pt idx="204">
                  <c:v>4849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  <c:pt idx="95">
                  <c:v>8.6499999451916665E-4</c:v>
                </c:pt>
                <c:pt idx="116">
                  <c:v>1.3324999992619269E-2</c:v>
                </c:pt>
                <c:pt idx="117">
                  <c:v>1.4669999996840488E-2</c:v>
                </c:pt>
                <c:pt idx="121">
                  <c:v>8.8249999971594661E-3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28D-4C8C-B4FA-3BED51156A7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-11108</c:v>
                </c:pt>
                <c:pt idx="1">
                  <c:v>-11011</c:v>
                </c:pt>
                <c:pt idx="2">
                  <c:v>-10280</c:v>
                </c:pt>
                <c:pt idx="3">
                  <c:v>-10074</c:v>
                </c:pt>
                <c:pt idx="4">
                  <c:v>-10074</c:v>
                </c:pt>
                <c:pt idx="5">
                  <c:v>-9777</c:v>
                </c:pt>
                <c:pt idx="6">
                  <c:v>-9717</c:v>
                </c:pt>
                <c:pt idx="7">
                  <c:v>-9676</c:v>
                </c:pt>
                <c:pt idx="8">
                  <c:v>-9468</c:v>
                </c:pt>
                <c:pt idx="9">
                  <c:v>-9224</c:v>
                </c:pt>
                <c:pt idx="10">
                  <c:v>-8860</c:v>
                </c:pt>
                <c:pt idx="11">
                  <c:v>-8440</c:v>
                </c:pt>
                <c:pt idx="12">
                  <c:v>-8367</c:v>
                </c:pt>
                <c:pt idx="13">
                  <c:v>-8336</c:v>
                </c:pt>
                <c:pt idx="14">
                  <c:v>-8320</c:v>
                </c:pt>
                <c:pt idx="15">
                  <c:v>-7871</c:v>
                </c:pt>
                <c:pt idx="16">
                  <c:v>-7781</c:v>
                </c:pt>
                <c:pt idx="17">
                  <c:v>-7734</c:v>
                </c:pt>
                <c:pt idx="18">
                  <c:v>-7730</c:v>
                </c:pt>
                <c:pt idx="19">
                  <c:v>-7628</c:v>
                </c:pt>
                <c:pt idx="20">
                  <c:v>-7625</c:v>
                </c:pt>
                <c:pt idx="21">
                  <c:v>-7621</c:v>
                </c:pt>
                <c:pt idx="22">
                  <c:v>-7281</c:v>
                </c:pt>
                <c:pt idx="23">
                  <c:v>-7272</c:v>
                </c:pt>
                <c:pt idx="24">
                  <c:v>-7174</c:v>
                </c:pt>
                <c:pt idx="25">
                  <c:v>-7172</c:v>
                </c:pt>
                <c:pt idx="26">
                  <c:v>-7135</c:v>
                </c:pt>
                <c:pt idx="27">
                  <c:v>-7133</c:v>
                </c:pt>
                <c:pt idx="28">
                  <c:v>-7028</c:v>
                </c:pt>
                <c:pt idx="29">
                  <c:v>-6929</c:v>
                </c:pt>
                <c:pt idx="30">
                  <c:v>-6880</c:v>
                </c:pt>
                <c:pt idx="31">
                  <c:v>-6874</c:v>
                </c:pt>
                <c:pt idx="32">
                  <c:v>-6780</c:v>
                </c:pt>
                <c:pt idx="33">
                  <c:v>-6774</c:v>
                </c:pt>
                <c:pt idx="34">
                  <c:v>-6772</c:v>
                </c:pt>
                <c:pt idx="35">
                  <c:v>-6771</c:v>
                </c:pt>
                <c:pt idx="36">
                  <c:v>-6674</c:v>
                </c:pt>
                <c:pt idx="37">
                  <c:v>-6673</c:v>
                </c:pt>
                <c:pt idx="38">
                  <c:v>-6630</c:v>
                </c:pt>
                <c:pt idx="39">
                  <c:v>-6629</c:v>
                </c:pt>
                <c:pt idx="40">
                  <c:v>-6622</c:v>
                </c:pt>
                <c:pt idx="41">
                  <c:v>-6565</c:v>
                </c:pt>
                <c:pt idx="42">
                  <c:v>-6523</c:v>
                </c:pt>
                <c:pt idx="43">
                  <c:v>-6520</c:v>
                </c:pt>
                <c:pt idx="44">
                  <c:v>-6430</c:v>
                </c:pt>
                <c:pt idx="45">
                  <c:v>-6423</c:v>
                </c:pt>
                <c:pt idx="46">
                  <c:v>-6422</c:v>
                </c:pt>
                <c:pt idx="47">
                  <c:v>-6414</c:v>
                </c:pt>
                <c:pt idx="48">
                  <c:v>-6413</c:v>
                </c:pt>
                <c:pt idx="49">
                  <c:v>-4467</c:v>
                </c:pt>
                <c:pt idx="50">
                  <c:v>-4214</c:v>
                </c:pt>
                <c:pt idx="51">
                  <c:v>-3971</c:v>
                </c:pt>
                <c:pt idx="52">
                  <c:v>-3854</c:v>
                </c:pt>
                <c:pt idx="53">
                  <c:v>-3615</c:v>
                </c:pt>
                <c:pt idx="54">
                  <c:v>-3369</c:v>
                </c:pt>
                <c:pt idx="55">
                  <c:v>-3260</c:v>
                </c:pt>
                <c:pt idx="56">
                  <c:v>-3162</c:v>
                </c:pt>
                <c:pt idx="57">
                  <c:v>-3010</c:v>
                </c:pt>
                <c:pt idx="58">
                  <c:v>-2395</c:v>
                </c:pt>
                <c:pt idx="59">
                  <c:v>-2307</c:v>
                </c:pt>
                <c:pt idx="60">
                  <c:v>-2059</c:v>
                </c:pt>
                <c:pt idx="61">
                  <c:v>-2048</c:v>
                </c:pt>
                <c:pt idx="62">
                  <c:v>-2042</c:v>
                </c:pt>
                <c:pt idx="63">
                  <c:v>-1943</c:v>
                </c:pt>
                <c:pt idx="64">
                  <c:v>-1557</c:v>
                </c:pt>
                <c:pt idx="65">
                  <c:v>-1307</c:v>
                </c:pt>
                <c:pt idx="66">
                  <c:v>-1245</c:v>
                </c:pt>
                <c:pt idx="67">
                  <c:v>-1216</c:v>
                </c:pt>
                <c:pt idx="68">
                  <c:v>-1210</c:v>
                </c:pt>
                <c:pt idx="69">
                  <c:v>-1209</c:v>
                </c:pt>
                <c:pt idx="70">
                  <c:v>-1203</c:v>
                </c:pt>
                <c:pt idx="71">
                  <c:v>-1200</c:v>
                </c:pt>
                <c:pt idx="72">
                  <c:v>-1114</c:v>
                </c:pt>
                <c:pt idx="73">
                  <c:v>-1111</c:v>
                </c:pt>
                <c:pt idx="74">
                  <c:v>-991</c:v>
                </c:pt>
                <c:pt idx="75">
                  <c:v>-981</c:v>
                </c:pt>
                <c:pt idx="76">
                  <c:v>-980</c:v>
                </c:pt>
                <c:pt idx="77">
                  <c:v>-956</c:v>
                </c:pt>
                <c:pt idx="78">
                  <c:v>-942</c:v>
                </c:pt>
                <c:pt idx="79">
                  <c:v>-882</c:v>
                </c:pt>
                <c:pt idx="80">
                  <c:v>-851</c:v>
                </c:pt>
                <c:pt idx="81">
                  <c:v>-840</c:v>
                </c:pt>
                <c:pt idx="82">
                  <c:v>-840</c:v>
                </c:pt>
                <c:pt idx="83">
                  <c:v>-839</c:v>
                </c:pt>
                <c:pt idx="84">
                  <c:v>-722</c:v>
                </c:pt>
                <c:pt idx="85">
                  <c:v>-639</c:v>
                </c:pt>
                <c:pt idx="86">
                  <c:v>-587</c:v>
                </c:pt>
                <c:pt idx="87">
                  <c:v>-503</c:v>
                </c:pt>
                <c:pt idx="88">
                  <c:v>-486</c:v>
                </c:pt>
                <c:pt idx="89">
                  <c:v>-384</c:v>
                </c:pt>
                <c:pt idx="90">
                  <c:v>-384</c:v>
                </c:pt>
                <c:pt idx="91">
                  <c:v>-352</c:v>
                </c:pt>
                <c:pt idx="92">
                  <c:v>-351</c:v>
                </c:pt>
                <c:pt idx="93">
                  <c:v>-351</c:v>
                </c:pt>
                <c:pt idx="94">
                  <c:v>-350</c:v>
                </c:pt>
                <c:pt idx="95">
                  <c:v>-349</c:v>
                </c:pt>
                <c:pt idx="96">
                  <c:v>-336</c:v>
                </c:pt>
                <c:pt idx="97">
                  <c:v>-286</c:v>
                </c:pt>
                <c:pt idx="98">
                  <c:v>-252</c:v>
                </c:pt>
                <c:pt idx="99">
                  <c:v>-239</c:v>
                </c:pt>
                <c:pt idx="100">
                  <c:v>-239</c:v>
                </c:pt>
                <c:pt idx="101">
                  <c:v>-142</c:v>
                </c:pt>
                <c:pt idx="102">
                  <c:v>-98</c:v>
                </c:pt>
                <c:pt idx="103">
                  <c:v>-97</c:v>
                </c:pt>
                <c:pt idx="104">
                  <c:v>-97</c:v>
                </c:pt>
                <c:pt idx="105">
                  <c:v>-41</c:v>
                </c:pt>
                <c:pt idx="106">
                  <c:v>-4</c:v>
                </c:pt>
                <c:pt idx="107">
                  <c:v>0</c:v>
                </c:pt>
                <c:pt idx="108">
                  <c:v>1</c:v>
                </c:pt>
                <c:pt idx="109">
                  <c:v>2</c:v>
                </c:pt>
                <c:pt idx="110">
                  <c:v>101</c:v>
                </c:pt>
                <c:pt idx="111">
                  <c:v>102</c:v>
                </c:pt>
                <c:pt idx="112">
                  <c:v>104</c:v>
                </c:pt>
                <c:pt idx="113">
                  <c:v>118</c:v>
                </c:pt>
                <c:pt idx="114">
                  <c:v>215</c:v>
                </c:pt>
                <c:pt idx="115">
                  <c:v>219</c:v>
                </c:pt>
                <c:pt idx="116">
                  <c:v>255</c:v>
                </c:pt>
                <c:pt idx="117">
                  <c:v>258</c:v>
                </c:pt>
                <c:pt idx="118">
                  <c:v>267</c:v>
                </c:pt>
                <c:pt idx="119">
                  <c:v>268</c:v>
                </c:pt>
                <c:pt idx="120">
                  <c:v>270</c:v>
                </c:pt>
                <c:pt idx="121">
                  <c:v>355</c:v>
                </c:pt>
                <c:pt idx="122">
                  <c:v>357</c:v>
                </c:pt>
                <c:pt idx="123">
                  <c:v>364</c:v>
                </c:pt>
                <c:pt idx="124">
                  <c:v>367</c:v>
                </c:pt>
                <c:pt idx="125">
                  <c:v>368</c:v>
                </c:pt>
                <c:pt idx="126">
                  <c:v>369</c:v>
                </c:pt>
                <c:pt idx="127">
                  <c:v>370</c:v>
                </c:pt>
                <c:pt idx="128">
                  <c:v>373</c:v>
                </c:pt>
                <c:pt idx="129">
                  <c:v>472</c:v>
                </c:pt>
                <c:pt idx="130">
                  <c:v>475</c:v>
                </c:pt>
                <c:pt idx="131">
                  <c:v>501</c:v>
                </c:pt>
                <c:pt idx="132">
                  <c:v>607</c:v>
                </c:pt>
                <c:pt idx="133">
                  <c:v>608</c:v>
                </c:pt>
                <c:pt idx="134">
                  <c:v>610</c:v>
                </c:pt>
                <c:pt idx="135">
                  <c:v>619</c:v>
                </c:pt>
                <c:pt idx="136">
                  <c:v>726.5</c:v>
                </c:pt>
                <c:pt idx="137">
                  <c:v>756</c:v>
                </c:pt>
                <c:pt idx="138">
                  <c:v>851</c:v>
                </c:pt>
                <c:pt idx="139">
                  <c:v>1067</c:v>
                </c:pt>
                <c:pt idx="140">
                  <c:v>1106</c:v>
                </c:pt>
                <c:pt idx="141">
                  <c:v>1172</c:v>
                </c:pt>
                <c:pt idx="142">
                  <c:v>1324</c:v>
                </c:pt>
                <c:pt idx="143">
                  <c:v>1462</c:v>
                </c:pt>
                <c:pt idx="144">
                  <c:v>1575</c:v>
                </c:pt>
                <c:pt idx="145">
                  <c:v>1579</c:v>
                </c:pt>
                <c:pt idx="146">
                  <c:v>1582</c:v>
                </c:pt>
                <c:pt idx="147">
                  <c:v>1688</c:v>
                </c:pt>
                <c:pt idx="148">
                  <c:v>1713</c:v>
                </c:pt>
                <c:pt idx="149">
                  <c:v>1714</c:v>
                </c:pt>
                <c:pt idx="150">
                  <c:v>1809</c:v>
                </c:pt>
                <c:pt idx="151">
                  <c:v>1830</c:v>
                </c:pt>
                <c:pt idx="152">
                  <c:v>1932</c:v>
                </c:pt>
                <c:pt idx="153">
                  <c:v>2080</c:v>
                </c:pt>
                <c:pt idx="154">
                  <c:v>2081</c:v>
                </c:pt>
                <c:pt idx="155">
                  <c:v>2175</c:v>
                </c:pt>
                <c:pt idx="156">
                  <c:v>2178</c:v>
                </c:pt>
                <c:pt idx="157">
                  <c:v>2182</c:v>
                </c:pt>
                <c:pt idx="158">
                  <c:v>2182</c:v>
                </c:pt>
                <c:pt idx="159">
                  <c:v>2183</c:v>
                </c:pt>
                <c:pt idx="160">
                  <c:v>2286</c:v>
                </c:pt>
                <c:pt idx="161">
                  <c:v>2416</c:v>
                </c:pt>
                <c:pt idx="162">
                  <c:v>2424</c:v>
                </c:pt>
                <c:pt idx="163">
                  <c:v>2432</c:v>
                </c:pt>
                <c:pt idx="164">
                  <c:v>2534</c:v>
                </c:pt>
                <c:pt idx="165">
                  <c:v>2668</c:v>
                </c:pt>
                <c:pt idx="166">
                  <c:v>2670</c:v>
                </c:pt>
                <c:pt idx="167">
                  <c:v>2671</c:v>
                </c:pt>
                <c:pt idx="168">
                  <c:v>2671</c:v>
                </c:pt>
                <c:pt idx="169">
                  <c:v>2671</c:v>
                </c:pt>
                <c:pt idx="170">
                  <c:v>2684</c:v>
                </c:pt>
                <c:pt idx="171">
                  <c:v>2780</c:v>
                </c:pt>
                <c:pt idx="172">
                  <c:v>2877</c:v>
                </c:pt>
                <c:pt idx="173">
                  <c:v>2890</c:v>
                </c:pt>
                <c:pt idx="174">
                  <c:v>2892</c:v>
                </c:pt>
                <c:pt idx="175">
                  <c:v>2921</c:v>
                </c:pt>
                <c:pt idx="176">
                  <c:v>2922</c:v>
                </c:pt>
                <c:pt idx="177">
                  <c:v>3025</c:v>
                </c:pt>
                <c:pt idx="178">
                  <c:v>3026</c:v>
                </c:pt>
                <c:pt idx="179">
                  <c:v>3035</c:v>
                </c:pt>
                <c:pt idx="180">
                  <c:v>3039</c:v>
                </c:pt>
                <c:pt idx="181">
                  <c:v>3042</c:v>
                </c:pt>
                <c:pt idx="182">
                  <c:v>3136</c:v>
                </c:pt>
                <c:pt idx="183">
                  <c:v>3248</c:v>
                </c:pt>
                <c:pt idx="184">
                  <c:v>3271</c:v>
                </c:pt>
                <c:pt idx="185">
                  <c:v>3384</c:v>
                </c:pt>
                <c:pt idx="186">
                  <c:v>3390</c:v>
                </c:pt>
                <c:pt idx="187">
                  <c:v>3500</c:v>
                </c:pt>
                <c:pt idx="188">
                  <c:v>3612</c:v>
                </c:pt>
                <c:pt idx="189">
                  <c:v>3633</c:v>
                </c:pt>
                <c:pt idx="190">
                  <c:v>3733</c:v>
                </c:pt>
                <c:pt idx="191">
                  <c:v>3953</c:v>
                </c:pt>
                <c:pt idx="192">
                  <c:v>4144</c:v>
                </c:pt>
                <c:pt idx="193">
                  <c:v>4207</c:v>
                </c:pt>
                <c:pt idx="194">
                  <c:v>4245</c:v>
                </c:pt>
                <c:pt idx="195">
                  <c:v>4309</c:v>
                </c:pt>
                <c:pt idx="196">
                  <c:v>4350</c:v>
                </c:pt>
                <c:pt idx="197">
                  <c:v>4455</c:v>
                </c:pt>
                <c:pt idx="198">
                  <c:v>4455</c:v>
                </c:pt>
                <c:pt idx="199">
                  <c:v>4485</c:v>
                </c:pt>
                <c:pt idx="200">
                  <c:v>4485</c:v>
                </c:pt>
                <c:pt idx="201">
                  <c:v>4590</c:v>
                </c:pt>
                <c:pt idx="202">
                  <c:v>4594</c:v>
                </c:pt>
                <c:pt idx="203">
                  <c:v>4736</c:v>
                </c:pt>
                <c:pt idx="204">
                  <c:v>4849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60">
                  <c:v>6.1171270919630413E-2</c:v>
                </c:pt>
                <c:pt idx="64">
                  <c:v>4.6083063276638837E-2</c:v>
                </c:pt>
                <c:pt idx="67">
                  <c:v>3.5833902307993167E-2</c:v>
                </c:pt>
                <c:pt idx="71">
                  <c:v>3.5353003259610966E-2</c:v>
                </c:pt>
                <c:pt idx="72">
                  <c:v>3.2768170874556635E-2</c:v>
                </c:pt>
                <c:pt idx="73">
                  <c:v>3.2678002302984968E-2</c:v>
                </c:pt>
                <c:pt idx="75">
                  <c:v>2.8770697534879583E-2</c:v>
                </c:pt>
                <c:pt idx="76">
                  <c:v>2.8740641344355694E-2</c:v>
                </c:pt>
                <c:pt idx="78">
                  <c:v>2.7598506104447966E-2</c:v>
                </c:pt>
                <c:pt idx="79">
                  <c:v>2.5795134673014711E-2</c:v>
                </c:pt>
                <c:pt idx="82">
                  <c:v>2.4532774671011431E-2</c:v>
                </c:pt>
                <c:pt idx="84">
                  <c:v>2.0986144189192694E-2</c:v>
                </c:pt>
                <c:pt idx="139">
                  <c:v>-3.278438065804222E-2</c:v>
                </c:pt>
                <c:pt idx="140">
                  <c:v>-3.3956572088473837E-2</c:v>
                </c:pt>
                <c:pt idx="141">
                  <c:v>-3.5940280663050418E-2</c:v>
                </c:pt>
                <c:pt idx="142">
                  <c:v>-4.0508821622681337E-2</c:v>
                </c:pt>
                <c:pt idx="143">
                  <c:v>-4.465657591497782E-2</c:v>
                </c:pt>
                <c:pt idx="144">
                  <c:v>-4.8052925444177122E-2</c:v>
                </c:pt>
                <c:pt idx="145">
                  <c:v>-4.817315020627267E-2</c:v>
                </c:pt>
                <c:pt idx="146">
                  <c:v>-4.8263318777844337E-2</c:v>
                </c:pt>
                <c:pt idx="147">
                  <c:v>-5.1449274973376417E-2</c:v>
                </c:pt>
                <c:pt idx="148">
                  <c:v>-5.2200679736473611E-2</c:v>
                </c:pt>
                <c:pt idx="149">
                  <c:v>-5.22307359269975E-2</c:v>
                </c:pt>
                <c:pt idx="150">
                  <c:v>-5.5086074026766817E-2</c:v>
                </c:pt>
                <c:pt idx="151">
                  <c:v>-5.5717254027768462E-2</c:v>
                </c:pt>
                <c:pt idx="152">
                  <c:v>-5.8782985461204994E-2</c:v>
                </c:pt>
                <c:pt idx="153">
                  <c:v>-6.3231301658740358E-2</c:v>
                </c:pt>
                <c:pt idx="154">
                  <c:v>-6.3261357849264246E-2</c:v>
                </c:pt>
                <c:pt idx="155">
                  <c:v>-6.6086639758509674E-2</c:v>
                </c:pt>
                <c:pt idx="156">
                  <c:v>-6.6176808330081341E-2</c:v>
                </c:pt>
                <c:pt idx="157">
                  <c:v>-6.6297033092176896E-2</c:v>
                </c:pt>
                <c:pt idx="158">
                  <c:v>-6.6297033092176896E-2</c:v>
                </c:pt>
                <c:pt idx="159">
                  <c:v>-6.6327089282700785E-2</c:v>
                </c:pt>
                <c:pt idx="160">
                  <c:v>-6.9422876906661199E-2</c:v>
                </c:pt>
                <c:pt idx="161">
                  <c:v>-7.3330181674766598E-2</c:v>
                </c:pt>
                <c:pt idx="162">
                  <c:v>-7.3570631198957695E-2</c:v>
                </c:pt>
                <c:pt idx="163">
                  <c:v>-7.3811080723148792E-2</c:v>
                </c:pt>
                <c:pt idx="164">
                  <c:v>-7.6876812156585331E-2</c:v>
                </c:pt>
                <c:pt idx="165">
                  <c:v>-8.0904341686786271E-2</c:v>
                </c:pt>
                <c:pt idx="166">
                  <c:v>-8.0964454067834049E-2</c:v>
                </c:pt>
                <c:pt idx="167">
                  <c:v>-8.0994510258357924E-2</c:v>
                </c:pt>
                <c:pt idx="168">
                  <c:v>-8.0994510258357924E-2</c:v>
                </c:pt>
                <c:pt idx="169">
                  <c:v>-8.0994510258357924E-2</c:v>
                </c:pt>
                <c:pt idx="170">
                  <c:v>-8.1385240735168465E-2</c:v>
                </c:pt>
                <c:pt idx="171">
                  <c:v>-8.4270635025461685E-2</c:v>
                </c:pt>
                <c:pt idx="172">
                  <c:v>-8.7186085506278779E-2</c:v>
                </c:pt>
                <c:pt idx="173">
                  <c:v>-8.7576815983089321E-2</c:v>
                </c:pt>
                <c:pt idx="174">
                  <c:v>-8.7636928364137084E-2</c:v>
                </c:pt>
                <c:pt idx="175">
                  <c:v>-8.8508557889329834E-2</c:v>
                </c:pt>
                <c:pt idx="176">
                  <c:v>-8.8538614079853722E-2</c:v>
                </c:pt>
                <c:pt idx="177">
                  <c:v>-9.1634401703814136E-2</c:v>
                </c:pt>
                <c:pt idx="178">
                  <c:v>-9.1664457894338025E-2</c:v>
                </c:pt>
                <c:pt idx="179">
                  <c:v>-9.1934963609053011E-2</c:v>
                </c:pt>
                <c:pt idx="180">
                  <c:v>-9.2055188371148566E-2</c:v>
                </c:pt>
                <c:pt idx="181">
                  <c:v>-9.2145356942720233E-2</c:v>
                </c:pt>
                <c:pt idx="182">
                  <c:v>-9.4970638851965661E-2</c:v>
                </c:pt>
                <c:pt idx="183">
                  <c:v>-9.8336932190641074E-2</c:v>
                </c:pt>
                <c:pt idx="184">
                  <c:v>-9.902822457269049E-2</c:v>
                </c:pt>
                <c:pt idx="185">
                  <c:v>-0.10242457410188979</c:v>
                </c:pt>
                <c:pt idx="186">
                  <c:v>-0.10260491124503311</c:v>
                </c:pt>
                <c:pt idx="187">
                  <c:v>-0.10591109220266075</c:v>
                </c:pt>
                <c:pt idx="188">
                  <c:v>-0.10927738554133616</c:v>
                </c:pt>
                <c:pt idx="189">
                  <c:v>-0.1099085655423378</c:v>
                </c:pt>
                <c:pt idx="190">
                  <c:v>-0.11291418459472656</c:v>
                </c:pt>
                <c:pt idx="191">
                  <c:v>-0.11952654650998183</c:v>
                </c:pt>
                <c:pt idx="192">
                  <c:v>-0.12526727890004435</c:v>
                </c:pt>
                <c:pt idx="193">
                  <c:v>-0.12716081890304926</c:v>
                </c:pt>
                <c:pt idx="194">
                  <c:v>-0.128302954142957</c:v>
                </c:pt>
                <c:pt idx="195">
                  <c:v>-0.13022655033648584</c:v>
                </c:pt>
                <c:pt idx="196">
                  <c:v>-0.13145885414796521</c:v>
                </c:pt>
                <c:pt idx="197">
                  <c:v>-0.13461475415297341</c:v>
                </c:pt>
                <c:pt idx="198">
                  <c:v>-0.13461475415297341</c:v>
                </c:pt>
                <c:pt idx="199">
                  <c:v>-0.13551643986869005</c:v>
                </c:pt>
                <c:pt idx="200">
                  <c:v>-0.13551643986869005</c:v>
                </c:pt>
                <c:pt idx="201">
                  <c:v>-0.13867233987369826</c:v>
                </c:pt>
                <c:pt idx="202">
                  <c:v>-0.13879256463579376</c:v>
                </c:pt>
                <c:pt idx="203">
                  <c:v>-0.14306054369018584</c:v>
                </c:pt>
                <c:pt idx="204">
                  <c:v>-0.1464568932193851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28D-4C8C-B4FA-3BED51156A7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-11108</c:v>
                </c:pt>
                <c:pt idx="1">
                  <c:v>-11011</c:v>
                </c:pt>
                <c:pt idx="2">
                  <c:v>-10280</c:v>
                </c:pt>
                <c:pt idx="3">
                  <c:v>-10074</c:v>
                </c:pt>
                <c:pt idx="4">
                  <c:v>-10074</c:v>
                </c:pt>
                <c:pt idx="5">
                  <c:v>-9777</c:v>
                </c:pt>
                <c:pt idx="6">
                  <c:v>-9717</c:v>
                </c:pt>
                <c:pt idx="7">
                  <c:v>-9676</c:v>
                </c:pt>
                <c:pt idx="8">
                  <c:v>-9468</c:v>
                </c:pt>
                <c:pt idx="9">
                  <c:v>-9224</c:v>
                </c:pt>
                <c:pt idx="10">
                  <c:v>-8860</c:v>
                </c:pt>
                <c:pt idx="11">
                  <c:v>-8440</c:v>
                </c:pt>
                <c:pt idx="12">
                  <c:v>-8367</c:v>
                </c:pt>
                <c:pt idx="13">
                  <c:v>-8336</c:v>
                </c:pt>
                <c:pt idx="14">
                  <c:v>-8320</c:v>
                </c:pt>
                <c:pt idx="15">
                  <c:v>-7871</c:v>
                </c:pt>
                <c:pt idx="16">
                  <c:v>-7781</c:v>
                </c:pt>
                <c:pt idx="17">
                  <c:v>-7734</c:v>
                </c:pt>
                <c:pt idx="18">
                  <c:v>-7730</c:v>
                </c:pt>
                <c:pt idx="19">
                  <c:v>-7628</c:v>
                </c:pt>
                <c:pt idx="20">
                  <c:v>-7625</c:v>
                </c:pt>
                <c:pt idx="21">
                  <c:v>-7621</c:v>
                </c:pt>
                <c:pt idx="22">
                  <c:v>-7281</c:v>
                </c:pt>
                <c:pt idx="23">
                  <c:v>-7272</c:v>
                </c:pt>
                <c:pt idx="24">
                  <c:v>-7174</c:v>
                </c:pt>
                <c:pt idx="25">
                  <c:v>-7172</c:v>
                </c:pt>
                <c:pt idx="26">
                  <c:v>-7135</c:v>
                </c:pt>
                <c:pt idx="27">
                  <c:v>-7133</c:v>
                </c:pt>
                <c:pt idx="28">
                  <c:v>-7028</c:v>
                </c:pt>
                <c:pt idx="29">
                  <c:v>-6929</c:v>
                </c:pt>
                <c:pt idx="30">
                  <c:v>-6880</c:v>
                </c:pt>
                <c:pt idx="31">
                  <c:v>-6874</c:v>
                </c:pt>
                <c:pt idx="32">
                  <c:v>-6780</c:v>
                </c:pt>
                <c:pt idx="33">
                  <c:v>-6774</c:v>
                </c:pt>
                <c:pt idx="34">
                  <c:v>-6772</c:v>
                </c:pt>
                <c:pt idx="35">
                  <c:v>-6771</c:v>
                </c:pt>
                <c:pt idx="36">
                  <c:v>-6674</c:v>
                </c:pt>
                <c:pt idx="37">
                  <c:v>-6673</c:v>
                </c:pt>
                <c:pt idx="38">
                  <c:v>-6630</c:v>
                </c:pt>
                <c:pt idx="39">
                  <c:v>-6629</c:v>
                </c:pt>
                <c:pt idx="40">
                  <c:v>-6622</c:v>
                </c:pt>
                <c:pt idx="41">
                  <c:v>-6565</c:v>
                </c:pt>
                <c:pt idx="42">
                  <c:v>-6523</c:v>
                </c:pt>
                <c:pt idx="43">
                  <c:v>-6520</c:v>
                </c:pt>
                <c:pt idx="44">
                  <c:v>-6430</c:v>
                </c:pt>
                <c:pt idx="45">
                  <c:v>-6423</c:v>
                </c:pt>
                <c:pt idx="46">
                  <c:v>-6422</c:v>
                </c:pt>
                <c:pt idx="47">
                  <c:v>-6414</c:v>
                </c:pt>
                <c:pt idx="48">
                  <c:v>-6413</c:v>
                </c:pt>
                <c:pt idx="49">
                  <c:v>-4467</c:v>
                </c:pt>
                <c:pt idx="50">
                  <c:v>-4214</c:v>
                </c:pt>
                <c:pt idx="51">
                  <c:v>-3971</c:v>
                </c:pt>
                <c:pt idx="52">
                  <c:v>-3854</c:v>
                </c:pt>
                <c:pt idx="53">
                  <c:v>-3615</c:v>
                </c:pt>
                <c:pt idx="54">
                  <c:v>-3369</c:v>
                </c:pt>
                <c:pt idx="55">
                  <c:v>-3260</c:v>
                </c:pt>
                <c:pt idx="56">
                  <c:v>-3162</c:v>
                </c:pt>
                <c:pt idx="57">
                  <c:v>-3010</c:v>
                </c:pt>
                <c:pt idx="58">
                  <c:v>-2395</c:v>
                </c:pt>
                <c:pt idx="59">
                  <c:v>-2307</c:v>
                </c:pt>
                <c:pt idx="60">
                  <c:v>-2059</c:v>
                </c:pt>
                <c:pt idx="61">
                  <c:v>-2048</c:v>
                </c:pt>
                <c:pt idx="62">
                  <c:v>-2042</c:v>
                </c:pt>
                <c:pt idx="63">
                  <c:v>-1943</c:v>
                </c:pt>
                <c:pt idx="64">
                  <c:v>-1557</c:v>
                </c:pt>
                <c:pt idx="65">
                  <c:v>-1307</c:v>
                </c:pt>
                <c:pt idx="66">
                  <c:v>-1245</c:v>
                </c:pt>
                <c:pt idx="67">
                  <c:v>-1216</c:v>
                </c:pt>
                <c:pt idx="68">
                  <c:v>-1210</c:v>
                </c:pt>
                <c:pt idx="69">
                  <c:v>-1209</c:v>
                </c:pt>
                <c:pt idx="70">
                  <c:v>-1203</c:v>
                </c:pt>
                <c:pt idx="71">
                  <c:v>-1200</c:v>
                </c:pt>
                <c:pt idx="72">
                  <c:v>-1114</c:v>
                </c:pt>
                <c:pt idx="73">
                  <c:v>-1111</c:v>
                </c:pt>
                <c:pt idx="74">
                  <c:v>-991</c:v>
                </c:pt>
                <c:pt idx="75">
                  <c:v>-981</c:v>
                </c:pt>
                <c:pt idx="76">
                  <c:v>-980</c:v>
                </c:pt>
                <c:pt idx="77">
                  <c:v>-956</c:v>
                </c:pt>
                <c:pt idx="78">
                  <c:v>-942</c:v>
                </c:pt>
                <c:pt idx="79">
                  <c:v>-882</c:v>
                </c:pt>
                <c:pt idx="80">
                  <c:v>-851</c:v>
                </c:pt>
                <c:pt idx="81">
                  <c:v>-840</c:v>
                </c:pt>
                <c:pt idx="82">
                  <c:v>-840</c:v>
                </c:pt>
                <c:pt idx="83">
                  <c:v>-839</c:v>
                </c:pt>
                <c:pt idx="84">
                  <c:v>-722</c:v>
                </c:pt>
                <c:pt idx="85">
                  <c:v>-639</c:v>
                </c:pt>
                <c:pt idx="86">
                  <c:v>-587</c:v>
                </c:pt>
                <c:pt idx="87">
                  <c:v>-503</c:v>
                </c:pt>
                <c:pt idx="88">
                  <c:v>-486</c:v>
                </c:pt>
                <c:pt idx="89">
                  <c:v>-384</c:v>
                </c:pt>
                <c:pt idx="90">
                  <c:v>-384</c:v>
                </c:pt>
                <c:pt idx="91">
                  <c:v>-352</c:v>
                </c:pt>
                <c:pt idx="92">
                  <c:v>-351</c:v>
                </c:pt>
                <c:pt idx="93">
                  <c:v>-351</c:v>
                </c:pt>
                <c:pt idx="94">
                  <c:v>-350</c:v>
                </c:pt>
                <c:pt idx="95">
                  <c:v>-349</c:v>
                </c:pt>
                <c:pt idx="96">
                  <c:v>-336</c:v>
                </c:pt>
                <c:pt idx="97">
                  <c:v>-286</c:v>
                </c:pt>
                <c:pt idx="98">
                  <c:v>-252</c:v>
                </c:pt>
                <c:pt idx="99">
                  <c:v>-239</c:v>
                </c:pt>
                <c:pt idx="100">
                  <c:v>-239</c:v>
                </c:pt>
                <c:pt idx="101">
                  <c:v>-142</c:v>
                </c:pt>
                <c:pt idx="102">
                  <c:v>-98</c:v>
                </c:pt>
                <c:pt idx="103">
                  <c:v>-97</c:v>
                </c:pt>
                <c:pt idx="104">
                  <c:v>-97</c:v>
                </c:pt>
                <c:pt idx="105">
                  <c:v>-41</c:v>
                </c:pt>
                <c:pt idx="106">
                  <c:v>-4</c:v>
                </c:pt>
                <c:pt idx="107">
                  <c:v>0</c:v>
                </c:pt>
                <c:pt idx="108">
                  <c:v>1</c:v>
                </c:pt>
                <c:pt idx="109">
                  <c:v>2</c:v>
                </c:pt>
                <c:pt idx="110">
                  <c:v>101</c:v>
                </c:pt>
                <c:pt idx="111">
                  <c:v>102</c:v>
                </c:pt>
                <c:pt idx="112">
                  <c:v>104</c:v>
                </c:pt>
                <c:pt idx="113">
                  <c:v>118</c:v>
                </c:pt>
                <c:pt idx="114">
                  <c:v>215</c:v>
                </c:pt>
                <c:pt idx="115">
                  <c:v>219</c:v>
                </c:pt>
                <c:pt idx="116">
                  <c:v>255</c:v>
                </c:pt>
                <c:pt idx="117">
                  <c:v>258</c:v>
                </c:pt>
                <c:pt idx="118">
                  <c:v>267</c:v>
                </c:pt>
                <c:pt idx="119">
                  <c:v>268</c:v>
                </c:pt>
                <c:pt idx="120">
                  <c:v>270</c:v>
                </c:pt>
                <c:pt idx="121">
                  <c:v>355</c:v>
                </c:pt>
                <c:pt idx="122">
                  <c:v>357</c:v>
                </c:pt>
                <c:pt idx="123">
                  <c:v>364</c:v>
                </c:pt>
                <c:pt idx="124">
                  <c:v>367</c:v>
                </c:pt>
                <c:pt idx="125">
                  <c:v>368</c:v>
                </c:pt>
                <c:pt idx="126">
                  <c:v>369</c:v>
                </c:pt>
                <c:pt idx="127">
                  <c:v>370</c:v>
                </c:pt>
                <c:pt idx="128">
                  <c:v>373</c:v>
                </c:pt>
                <c:pt idx="129">
                  <c:v>472</c:v>
                </c:pt>
                <c:pt idx="130">
                  <c:v>475</c:v>
                </c:pt>
                <c:pt idx="131">
                  <c:v>501</c:v>
                </c:pt>
                <c:pt idx="132">
                  <c:v>607</c:v>
                </c:pt>
                <c:pt idx="133">
                  <c:v>608</c:v>
                </c:pt>
                <c:pt idx="134">
                  <c:v>610</c:v>
                </c:pt>
                <c:pt idx="135">
                  <c:v>619</c:v>
                </c:pt>
                <c:pt idx="136">
                  <c:v>726.5</c:v>
                </c:pt>
                <c:pt idx="137">
                  <c:v>756</c:v>
                </c:pt>
                <c:pt idx="138">
                  <c:v>851</c:v>
                </c:pt>
                <c:pt idx="139">
                  <c:v>1067</c:v>
                </c:pt>
                <c:pt idx="140">
                  <c:v>1106</c:v>
                </c:pt>
                <c:pt idx="141">
                  <c:v>1172</c:v>
                </c:pt>
                <c:pt idx="142">
                  <c:v>1324</c:v>
                </c:pt>
                <c:pt idx="143">
                  <c:v>1462</c:v>
                </c:pt>
                <c:pt idx="144">
                  <c:v>1575</c:v>
                </c:pt>
                <c:pt idx="145">
                  <c:v>1579</c:v>
                </c:pt>
                <c:pt idx="146">
                  <c:v>1582</c:v>
                </c:pt>
                <c:pt idx="147">
                  <c:v>1688</c:v>
                </c:pt>
                <c:pt idx="148">
                  <c:v>1713</c:v>
                </c:pt>
                <c:pt idx="149">
                  <c:v>1714</c:v>
                </c:pt>
                <c:pt idx="150">
                  <c:v>1809</c:v>
                </c:pt>
                <c:pt idx="151">
                  <c:v>1830</c:v>
                </c:pt>
                <c:pt idx="152">
                  <c:v>1932</c:v>
                </c:pt>
                <c:pt idx="153">
                  <c:v>2080</c:v>
                </c:pt>
                <c:pt idx="154">
                  <c:v>2081</c:v>
                </c:pt>
                <c:pt idx="155">
                  <c:v>2175</c:v>
                </c:pt>
                <c:pt idx="156">
                  <c:v>2178</c:v>
                </c:pt>
                <c:pt idx="157">
                  <c:v>2182</c:v>
                </c:pt>
                <c:pt idx="158">
                  <c:v>2182</c:v>
                </c:pt>
                <c:pt idx="159">
                  <c:v>2183</c:v>
                </c:pt>
                <c:pt idx="160">
                  <c:v>2286</c:v>
                </c:pt>
                <c:pt idx="161">
                  <c:v>2416</c:v>
                </c:pt>
                <c:pt idx="162">
                  <c:v>2424</c:v>
                </c:pt>
                <c:pt idx="163">
                  <c:v>2432</c:v>
                </c:pt>
                <c:pt idx="164">
                  <c:v>2534</c:v>
                </c:pt>
                <c:pt idx="165">
                  <c:v>2668</c:v>
                </c:pt>
                <c:pt idx="166">
                  <c:v>2670</c:v>
                </c:pt>
                <c:pt idx="167">
                  <c:v>2671</c:v>
                </c:pt>
                <c:pt idx="168">
                  <c:v>2671</c:v>
                </c:pt>
                <c:pt idx="169">
                  <c:v>2671</c:v>
                </c:pt>
                <c:pt idx="170">
                  <c:v>2684</c:v>
                </c:pt>
                <c:pt idx="171">
                  <c:v>2780</c:v>
                </c:pt>
                <c:pt idx="172">
                  <c:v>2877</c:v>
                </c:pt>
                <c:pt idx="173">
                  <c:v>2890</c:v>
                </c:pt>
                <c:pt idx="174">
                  <c:v>2892</c:v>
                </c:pt>
                <c:pt idx="175">
                  <c:v>2921</c:v>
                </c:pt>
                <c:pt idx="176">
                  <c:v>2922</c:v>
                </c:pt>
                <c:pt idx="177">
                  <c:v>3025</c:v>
                </c:pt>
                <c:pt idx="178">
                  <c:v>3026</c:v>
                </c:pt>
                <c:pt idx="179">
                  <c:v>3035</c:v>
                </c:pt>
                <c:pt idx="180">
                  <c:v>3039</c:v>
                </c:pt>
                <c:pt idx="181">
                  <c:v>3042</c:v>
                </c:pt>
                <c:pt idx="182">
                  <c:v>3136</c:v>
                </c:pt>
                <c:pt idx="183">
                  <c:v>3248</c:v>
                </c:pt>
                <c:pt idx="184">
                  <c:v>3271</c:v>
                </c:pt>
                <c:pt idx="185">
                  <c:v>3384</c:v>
                </c:pt>
                <c:pt idx="186">
                  <c:v>3390</c:v>
                </c:pt>
                <c:pt idx="187">
                  <c:v>3500</c:v>
                </c:pt>
                <c:pt idx="188">
                  <c:v>3612</c:v>
                </c:pt>
                <c:pt idx="189">
                  <c:v>3633</c:v>
                </c:pt>
                <c:pt idx="190">
                  <c:v>3733</c:v>
                </c:pt>
                <c:pt idx="191">
                  <c:v>3953</c:v>
                </c:pt>
                <c:pt idx="192">
                  <c:v>4144</c:v>
                </c:pt>
                <c:pt idx="193">
                  <c:v>4207</c:v>
                </c:pt>
                <c:pt idx="194">
                  <c:v>4245</c:v>
                </c:pt>
                <c:pt idx="195">
                  <c:v>4309</c:v>
                </c:pt>
                <c:pt idx="196">
                  <c:v>4350</c:v>
                </c:pt>
                <c:pt idx="197">
                  <c:v>4455</c:v>
                </c:pt>
                <c:pt idx="198">
                  <c:v>4455</c:v>
                </c:pt>
                <c:pt idx="199">
                  <c:v>4485</c:v>
                </c:pt>
                <c:pt idx="200">
                  <c:v>4485</c:v>
                </c:pt>
                <c:pt idx="201">
                  <c:v>4590</c:v>
                </c:pt>
                <c:pt idx="202">
                  <c:v>4594</c:v>
                </c:pt>
                <c:pt idx="203">
                  <c:v>4736</c:v>
                </c:pt>
                <c:pt idx="204">
                  <c:v>4849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28D-4C8C-B4FA-3BED51156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75312"/>
        <c:axId val="1"/>
      </c:scatterChart>
      <c:valAx>
        <c:axId val="952375312"/>
        <c:scaling>
          <c:orientation val="minMax"/>
          <c:max val="5000"/>
          <c:min val="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58656892026423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724137931034482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75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344845687392525"/>
          <c:y val="0.92024529952623846"/>
          <c:w val="0.80862141370259744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 LMi - O-C Diagr.</a:t>
            </a:r>
          </a:p>
        </c:rich>
      </c:tx>
      <c:layout>
        <c:manualLayout>
          <c:xMode val="edge"/>
          <c:yMode val="edge"/>
          <c:x val="0.38209982788296043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69363166953527"/>
          <c:y val="0.14678942920199375"/>
          <c:w val="0.80550774526678137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-11108</c:v>
                </c:pt>
                <c:pt idx="1">
                  <c:v>-11011</c:v>
                </c:pt>
                <c:pt idx="2">
                  <c:v>-10280</c:v>
                </c:pt>
                <c:pt idx="3">
                  <c:v>-10074</c:v>
                </c:pt>
                <c:pt idx="4">
                  <c:v>-10074</c:v>
                </c:pt>
                <c:pt idx="5">
                  <c:v>-9777</c:v>
                </c:pt>
                <c:pt idx="6">
                  <c:v>-9717</c:v>
                </c:pt>
                <c:pt idx="7">
                  <c:v>-9676</c:v>
                </c:pt>
                <c:pt idx="8">
                  <c:v>-9468</c:v>
                </c:pt>
                <c:pt idx="9">
                  <c:v>-9224</c:v>
                </c:pt>
                <c:pt idx="10">
                  <c:v>-8860</c:v>
                </c:pt>
                <c:pt idx="11">
                  <c:v>-8440</c:v>
                </c:pt>
                <c:pt idx="12">
                  <c:v>-8367</c:v>
                </c:pt>
                <c:pt idx="13">
                  <c:v>-8336</c:v>
                </c:pt>
                <c:pt idx="14">
                  <c:v>-8320</c:v>
                </c:pt>
                <c:pt idx="15">
                  <c:v>-7871</c:v>
                </c:pt>
                <c:pt idx="16">
                  <c:v>-7781</c:v>
                </c:pt>
                <c:pt idx="17">
                  <c:v>-7734</c:v>
                </c:pt>
                <c:pt idx="18">
                  <c:v>-7730</c:v>
                </c:pt>
                <c:pt idx="19">
                  <c:v>-7628</c:v>
                </c:pt>
                <c:pt idx="20">
                  <c:v>-7625</c:v>
                </c:pt>
                <c:pt idx="21">
                  <c:v>-7621</c:v>
                </c:pt>
                <c:pt idx="22">
                  <c:v>-7281</c:v>
                </c:pt>
                <c:pt idx="23">
                  <c:v>-7272</c:v>
                </c:pt>
                <c:pt idx="24">
                  <c:v>-7174</c:v>
                </c:pt>
                <c:pt idx="25">
                  <c:v>-7172</c:v>
                </c:pt>
                <c:pt idx="26">
                  <c:v>-7135</c:v>
                </c:pt>
                <c:pt idx="27">
                  <c:v>-7133</c:v>
                </c:pt>
                <c:pt idx="28">
                  <c:v>-7028</c:v>
                </c:pt>
                <c:pt idx="29">
                  <c:v>-6929</c:v>
                </c:pt>
                <c:pt idx="30">
                  <c:v>-6880</c:v>
                </c:pt>
                <c:pt idx="31">
                  <c:v>-6874</c:v>
                </c:pt>
                <c:pt idx="32">
                  <c:v>-6780</c:v>
                </c:pt>
                <c:pt idx="33">
                  <c:v>-6774</c:v>
                </c:pt>
                <c:pt idx="34">
                  <c:v>-6772</c:v>
                </c:pt>
                <c:pt idx="35">
                  <c:v>-6771</c:v>
                </c:pt>
                <c:pt idx="36">
                  <c:v>-6674</c:v>
                </c:pt>
                <c:pt idx="37">
                  <c:v>-6673</c:v>
                </c:pt>
                <c:pt idx="38">
                  <c:v>-6630</c:v>
                </c:pt>
                <c:pt idx="39">
                  <c:v>-6629</c:v>
                </c:pt>
                <c:pt idx="40">
                  <c:v>-6622</c:v>
                </c:pt>
                <c:pt idx="41">
                  <c:v>-6565</c:v>
                </c:pt>
                <c:pt idx="42">
                  <c:v>-6523</c:v>
                </c:pt>
                <c:pt idx="43">
                  <c:v>-6520</c:v>
                </c:pt>
                <c:pt idx="44">
                  <c:v>-6430</c:v>
                </c:pt>
                <c:pt idx="45">
                  <c:v>-6423</c:v>
                </c:pt>
                <c:pt idx="46">
                  <c:v>-6422</c:v>
                </c:pt>
                <c:pt idx="47">
                  <c:v>-6414</c:v>
                </c:pt>
                <c:pt idx="48">
                  <c:v>-6413</c:v>
                </c:pt>
                <c:pt idx="49">
                  <c:v>-4467</c:v>
                </c:pt>
                <c:pt idx="50">
                  <c:v>-4214</c:v>
                </c:pt>
                <c:pt idx="51">
                  <c:v>-3971</c:v>
                </c:pt>
                <c:pt idx="52">
                  <c:v>-3854</c:v>
                </c:pt>
                <c:pt idx="53">
                  <c:v>-3615</c:v>
                </c:pt>
                <c:pt idx="54">
                  <c:v>-3369</c:v>
                </c:pt>
                <c:pt idx="55">
                  <c:v>-3260</c:v>
                </c:pt>
                <c:pt idx="56">
                  <c:v>-3162</c:v>
                </c:pt>
                <c:pt idx="57">
                  <c:v>-3010</c:v>
                </c:pt>
                <c:pt idx="58">
                  <c:v>-2395</c:v>
                </c:pt>
                <c:pt idx="59">
                  <c:v>-2307</c:v>
                </c:pt>
                <c:pt idx="60">
                  <c:v>-2059</c:v>
                </c:pt>
                <c:pt idx="61">
                  <c:v>-2048</c:v>
                </c:pt>
                <c:pt idx="62">
                  <c:v>-2042</c:v>
                </c:pt>
                <c:pt idx="63">
                  <c:v>-1943</c:v>
                </c:pt>
                <c:pt idx="64">
                  <c:v>-1557</c:v>
                </c:pt>
                <c:pt idx="65">
                  <c:v>-1307</c:v>
                </c:pt>
                <c:pt idx="66">
                  <c:v>-1245</c:v>
                </c:pt>
                <c:pt idx="67">
                  <c:v>-1216</c:v>
                </c:pt>
                <c:pt idx="68">
                  <c:v>-1210</c:v>
                </c:pt>
                <c:pt idx="69">
                  <c:v>-1209</c:v>
                </c:pt>
                <c:pt idx="70">
                  <c:v>-1203</c:v>
                </c:pt>
                <c:pt idx="71">
                  <c:v>-1200</c:v>
                </c:pt>
                <c:pt idx="72">
                  <c:v>-1114</c:v>
                </c:pt>
                <c:pt idx="73">
                  <c:v>-1111</c:v>
                </c:pt>
                <c:pt idx="74">
                  <c:v>-991</c:v>
                </c:pt>
                <c:pt idx="75">
                  <c:v>-981</c:v>
                </c:pt>
                <c:pt idx="76">
                  <c:v>-980</c:v>
                </c:pt>
                <c:pt idx="77">
                  <c:v>-956</c:v>
                </c:pt>
                <c:pt idx="78">
                  <c:v>-942</c:v>
                </c:pt>
                <c:pt idx="79">
                  <c:v>-882</c:v>
                </c:pt>
                <c:pt idx="80">
                  <c:v>-851</c:v>
                </c:pt>
                <c:pt idx="81">
                  <c:v>-840</c:v>
                </c:pt>
                <c:pt idx="82">
                  <c:v>-840</c:v>
                </c:pt>
                <c:pt idx="83">
                  <c:v>-839</c:v>
                </c:pt>
                <c:pt idx="84">
                  <c:v>-722</c:v>
                </c:pt>
                <c:pt idx="85">
                  <c:v>-639</c:v>
                </c:pt>
                <c:pt idx="86">
                  <c:v>-587</c:v>
                </c:pt>
                <c:pt idx="87">
                  <c:v>-503</c:v>
                </c:pt>
                <c:pt idx="88">
                  <c:v>-486</c:v>
                </c:pt>
                <c:pt idx="89">
                  <c:v>-384</c:v>
                </c:pt>
                <c:pt idx="90">
                  <c:v>-384</c:v>
                </c:pt>
                <c:pt idx="91">
                  <c:v>-352</c:v>
                </c:pt>
                <c:pt idx="92">
                  <c:v>-351</c:v>
                </c:pt>
                <c:pt idx="93">
                  <c:v>-351</c:v>
                </c:pt>
                <c:pt idx="94">
                  <c:v>-350</c:v>
                </c:pt>
                <c:pt idx="95">
                  <c:v>-349</c:v>
                </c:pt>
                <c:pt idx="96">
                  <c:v>-336</c:v>
                </c:pt>
                <c:pt idx="97">
                  <c:v>-286</c:v>
                </c:pt>
                <c:pt idx="98">
                  <c:v>-252</c:v>
                </c:pt>
                <c:pt idx="99">
                  <c:v>-239</c:v>
                </c:pt>
                <c:pt idx="100">
                  <c:v>-239</c:v>
                </c:pt>
                <c:pt idx="101">
                  <c:v>-142</c:v>
                </c:pt>
                <c:pt idx="102">
                  <c:v>-98</c:v>
                </c:pt>
                <c:pt idx="103">
                  <c:v>-97</c:v>
                </c:pt>
                <c:pt idx="104">
                  <c:v>-97</c:v>
                </c:pt>
                <c:pt idx="105">
                  <c:v>-41</c:v>
                </c:pt>
                <c:pt idx="106">
                  <c:v>-4</c:v>
                </c:pt>
                <c:pt idx="107">
                  <c:v>0</c:v>
                </c:pt>
                <c:pt idx="108">
                  <c:v>1</c:v>
                </c:pt>
                <c:pt idx="109">
                  <c:v>2</c:v>
                </c:pt>
                <c:pt idx="110">
                  <c:v>101</c:v>
                </c:pt>
                <c:pt idx="111">
                  <c:v>102</c:v>
                </c:pt>
                <c:pt idx="112">
                  <c:v>104</c:v>
                </c:pt>
                <c:pt idx="113">
                  <c:v>118</c:v>
                </c:pt>
                <c:pt idx="114">
                  <c:v>215</c:v>
                </c:pt>
                <c:pt idx="115">
                  <c:v>219</c:v>
                </c:pt>
                <c:pt idx="116">
                  <c:v>255</c:v>
                </c:pt>
                <c:pt idx="117">
                  <c:v>258</c:v>
                </c:pt>
                <c:pt idx="118">
                  <c:v>267</c:v>
                </c:pt>
                <c:pt idx="119">
                  <c:v>268</c:v>
                </c:pt>
                <c:pt idx="120">
                  <c:v>270</c:v>
                </c:pt>
                <c:pt idx="121">
                  <c:v>355</c:v>
                </c:pt>
                <c:pt idx="122">
                  <c:v>357</c:v>
                </c:pt>
                <c:pt idx="123">
                  <c:v>364</c:v>
                </c:pt>
                <c:pt idx="124">
                  <c:v>367</c:v>
                </c:pt>
                <c:pt idx="125">
                  <c:v>368</c:v>
                </c:pt>
                <c:pt idx="126">
                  <c:v>369</c:v>
                </c:pt>
                <c:pt idx="127">
                  <c:v>370</c:v>
                </c:pt>
                <c:pt idx="128">
                  <c:v>373</c:v>
                </c:pt>
                <c:pt idx="129">
                  <c:v>472</c:v>
                </c:pt>
                <c:pt idx="130">
                  <c:v>475</c:v>
                </c:pt>
                <c:pt idx="131">
                  <c:v>501</c:v>
                </c:pt>
                <c:pt idx="132">
                  <c:v>607</c:v>
                </c:pt>
                <c:pt idx="133">
                  <c:v>608</c:v>
                </c:pt>
                <c:pt idx="134">
                  <c:v>610</c:v>
                </c:pt>
                <c:pt idx="135">
                  <c:v>619</c:v>
                </c:pt>
                <c:pt idx="136">
                  <c:v>726.5</c:v>
                </c:pt>
                <c:pt idx="137">
                  <c:v>756</c:v>
                </c:pt>
                <c:pt idx="138">
                  <c:v>851</c:v>
                </c:pt>
                <c:pt idx="139">
                  <c:v>1067</c:v>
                </c:pt>
                <c:pt idx="140">
                  <c:v>1106</c:v>
                </c:pt>
                <c:pt idx="141">
                  <c:v>1172</c:v>
                </c:pt>
                <c:pt idx="142">
                  <c:v>1324</c:v>
                </c:pt>
                <c:pt idx="143">
                  <c:v>1462</c:v>
                </c:pt>
                <c:pt idx="144">
                  <c:v>1575</c:v>
                </c:pt>
                <c:pt idx="145">
                  <c:v>1579</c:v>
                </c:pt>
                <c:pt idx="146">
                  <c:v>1582</c:v>
                </c:pt>
                <c:pt idx="147">
                  <c:v>1688</c:v>
                </c:pt>
                <c:pt idx="148">
                  <c:v>1713</c:v>
                </c:pt>
                <c:pt idx="149">
                  <c:v>1714</c:v>
                </c:pt>
                <c:pt idx="150">
                  <c:v>1809</c:v>
                </c:pt>
                <c:pt idx="151">
                  <c:v>1830</c:v>
                </c:pt>
                <c:pt idx="152">
                  <c:v>1932</c:v>
                </c:pt>
                <c:pt idx="153">
                  <c:v>2080</c:v>
                </c:pt>
                <c:pt idx="154">
                  <c:v>2081</c:v>
                </c:pt>
                <c:pt idx="155">
                  <c:v>2175</c:v>
                </c:pt>
                <c:pt idx="156">
                  <c:v>2178</c:v>
                </c:pt>
                <c:pt idx="157">
                  <c:v>2182</c:v>
                </c:pt>
                <c:pt idx="158">
                  <c:v>2182</c:v>
                </c:pt>
                <c:pt idx="159">
                  <c:v>2183</c:v>
                </c:pt>
                <c:pt idx="160">
                  <c:v>2286</c:v>
                </c:pt>
                <c:pt idx="161">
                  <c:v>2416</c:v>
                </c:pt>
                <c:pt idx="162">
                  <c:v>2424</c:v>
                </c:pt>
                <c:pt idx="163">
                  <c:v>2432</c:v>
                </c:pt>
                <c:pt idx="164">
                  <c:v>2534</c:v>
                </c:pt>
                <c:pt idx="165">
                  <c:v>2668</c:v>
                </c:pt>
                <c:pt idx="166">
                  <c:v>2670</c:v>
                </c:pt>
                <c:pt idx="167">
                  <c:v>2671</c:v>
                </c:pt>
                <c:pt idx="168">
                  <c:v>2671</c:v>
                </c:pt>
                <c:pt idx="169">
                  <c:v>2671</c:v>
                </c:pt>
                <c:pt idx="170">
                  <c:v>2684</c:v>
                </c:pt>
                <c:pt idx="171">
                  <c:v>2780</c:v>
                </c:pt>
                <c:pt idx="172">
                  <c:v>2877</c:v>
                </c:pt>
                <c:pt idx="173">
                  <c:v>2890</c:v>
                </c:pt>
                <c:pt idx="174">
                  <c:v>2892</c:v>
                </c:pt>
                <c:pt idx="175">
                  <c:v>2921</c:v>
                </c:pt>
                <c:pt idx="176">
                  <c:v>2922</c:v>
                </c:pt>
                <c:pt idx="177">
                  <c:v>3025</c:v>
                </c:pt>
                <c:pt idx="178">
                  <c:v>3026</c:v>
                </c:pt>
                <c:pt idx="179">
                  <c:v>3035</c:v>
                </c:pt>
                <c:pt idx="180">
                  <c:v>3039</c:v>
                </c:pt>
                <c:pt idx="181">
                  <c:v>3042</c:v>
                </c:pt>
                <c:pt idx="182">
                  <c:v>3136</c:v>
                </c:pt>
                <c:pt idx="183">
                  <c:v>3248</c:v>
                </c:pt>
                <c:pt idx="184">
                  <c:v>3271</c:v>
                </c:pt>
                <c:pt idx="185">
                  <c:v>3384</c:v>
                </c:pt>
                <c:pt idx="186">
                  <c:v>3390</c:v>
                </c:pt>
                <c:pt idx="187">
                  <c:v>3500</c:v>
                </c:pt>
                <c:pt idx="188">
                  <c:v>3612</c:v>
                </c:pt>
                <c:pt idx="189">
                  <c:v>3633</c:v>
                </c:pt>
                <c:pt idx="190">
                  <c:v>3733</c:v>
                </c:pt>
                <c:pt idx="191">
                  <c:v>3953</c:v>
                </c:pt>
                <c:pt idx="192">
                  <c:v>4144</c:v>
                </c:pt>
                <c:pt idx="193">
                  <c:v>4207</c:v>
                </c:pt>
                <c:pt idx="194">
                  <c:v>4245</c:v>
                </c:pt>
                <c:pt idx="195">
                  <c:v>4309</c:v>
                </c:pt>
                <c:pt idx="196">
                  <c:v>4350</c:v>
                </c:pt>
                <c:pt idx="197">
                  <c:v>4455</c:v>
                </c:pt>
                <c:pt idx="198">
                  <c:v>4455</c:v>
                </c:pt>
                <c:pt idx="199">
                  <c:v>4485</c:v>
                </c:pt>
                <c:pt idx="200">
                  <c:v>4485</c:v>
                </c:pt>
                <c:pt idx="201">
                  <c:v>4590</c:v>
                </c:pt>
                <c:pt idx="202">
                  <c:v>4594</c:v>
                </c:pt>
                <c:pt idx="203">
                  <c:v>4736</c:v>
                </c:pt>
                <c:pt idx="204">
                  <c:v>4849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0">
                  <c:v>5.5579999994733953E-2</c:v>
                </c:pt>
                <c:pt idx="1">
                  <c:v>-0.65226499999880616</c:v>
                </c:pt>
                <c:pt idx="2">
                  <c:v>-0.25620000000344589</c:v>
                </c:pt>
                <c:pt idx="3">
                  <c:v>-0.1855100000029779</c:v>
                </c:pt>
                <c:pt idx="4">
                  <c:v>-0.15551000000414206</c:v>
                </c:pt>
                <c:pt idx="5">
                  <c:v>-0.31035500000143657</c:v>
                </c:pt>
                <c:pt idx="6">
                  <c:v>-0.2734550000022864</c:v>
                </c:pt>
                <c:pt idx="7">
                  <c:v>-0.15274000000135857</c:v>
                </c:pt>
                <c:pt idx="8">
                  <c:v>-0.23482000000149128</c:v>
                </c:pt>
                <c:pt idx="9">
                  <c:v>-0.1057600000021921</c:v>
                </c:pt>
                <c:pt idx="10">
                  <c:v>-0.30790000000342843</c:v>
                </c:pt>
                <c:pt idx="11">
                  <c:v>-0.21260000000256696</c:v>
                </c:pt>
                <c:pt idx="12">
                  <c:v>-9.9205000002257293E-2</c:v>
                </c:pt>
                <c:pt idx="13">
                  <c:v>-0.20264000000315718</c:v>
                </c:pt>
                <c:pt idx="14">
                  <c:v>-0.22380000000339351</c:v>
                </c:pt>
                <c:pt idx="15">
                  <c:v>-0.21116500000425731</c:v>
                </c:pt>
                <c:pt idx="16">
                  <c:v>-0.21981500000401866</c:v>
                </c:pt>
                <c:pt idx="17">
                  <c:v>-0.22241000000212807</c:v>
                </c:pt>
                <c:pt idx="18">
                  <c:v>-0.20895000000382424</c:v>
                </c:pt>
                <c:pt idx="19">
                  <c:v>-0.20022000000244589</c:v>
                </c:pt>
                <c:pt idx="20">
                  <c:v>-0.21487500000512227</c:v>
                </c:pt>
                <c:pt idx="21">
                  <c:v>-0.20541500000399537</c:v>
                </c:pt>
                <c:pt idx="22">
                  <c:v>-0.21831500000553206</c:v>
                </c:pt>
                <c:pt idx="23">
                  <c:v>-0.21328000000357861</c:v>
                </c:pt>
                <c:pt idx="24">
                  <c:v>-0.20501000000149361</c:v>
                </c:pt>
                <c:pt idx="25">
                  <c:v>-0.21278000000165775</c:v>
                </c:pt>
                <c:pt idx="26">
                  <c:v>-0.21452500000305008</c:v>
                </c:pt>
                <c:pt idx="27">
                  <c:v>-0.20829500000400003</c:v>
                </c:pt>
                <c:pt idx="28">
                  <c:v>-0.21322000000509433</c:v>
                </c:pt>
                <c:pt idx="29">
                  <c:v>-0.20883500000127242</c:v>
                </c:pt>
                <c:pt idx="30">
                  <c:v>-0.21520000000236905</c:v>
                </c:pt>
                <c:pt idx="31">
                  <c:v>-0.21051000000079512</c:v>
                </c:pt>
                <c:pt idx="32">
                  <c:v>-0.20470000000204891</c:v>
                </c:pt>
                <c:pt idx="33">
                  <c:v>-0.20301000000108615</c:v>
                </c:pt>
                <c:pt idx="34">
                  <c:v>-0.21278000000529573</c:v>
                </c:pt>
                <c:pt idx="35">
                  <c:v>-0.20366500000091037</c:v>
                </c:pt>
                <c:pt idx="36">
                  <c:v>-0.20751000000382192</c:v>
                </c:pt>
                <c:pt idx="37">
                  <c:v>-0.19639500000266708</c:v>
                </c:pt>
                <c:pt idx="38">
                  <c:v>-0.21045000000231084</c:v>
                </c:pt>
                <c:pt idx="39">
                  <c:v>-0.20033500000499771</c:v>
                </c:pt>
                <c:pt idx="40">
                  <c:v>-0.1945300000043062</c:v>
                </c:pt>
                <c:pt idx="41">
                  <c:v>-0.1909750000013446</c:v>
                </c:pt>
                <c:pt idx="42">
                  <c:v>-0.19114500000068801</c:v>
                </c:pt>
                <c:pt idx="43">
                  <c:v>-0.18380000000252039</c:v>
                </c:pt>
                <c:pt idx="44">
                  <c:v>-0.17844999999942956</c:v>
                </c:pt>
                <c:pt idx="45">
                  <c:v>-0.17664500000319094</c:v>
                </c:pt>
                <c:pt idx="46">
                  <c:v>-0.18353000000206521</c:v>
                </c:pt>
                <c:pt idx="47">
                  <c:v>-0.18361000000368222</c:v>
                </c:pt>
                <c:pt idx="48">
                  <c:v>-0.18349500000113039</c:v>
                </c:pt>
                <c:pt idx="49">
                  <c:v>-8.7705000001733424E-2</c:v>
                </c:pt>
                <c:pt idx="50">
                  <c:v>-6.6610000001674052E-2</c:v>
                </c:pt>
                <c:pt idx="51">
                  <c:v>-4.8665000002074521E-2</c:v>
                </c:pt>
                <c:pt idx="52">
                  <c:v>-4.3209999996179249E-2</c:v>
                </c:pt>
                <c:pt idx="53">
                  <c:v>-2.7724999999918509E-2</c:v>
                </c:pt>
                <c:pt idx="54">
                  <c:v>-1.3435000000754371E-2</c:v>
                </c:pt>
                <c:pt idx="55">
                  <c:v>-1.4900000001944136E-2</c:v>
                </c:pt>
                <c:pt idx="56">
                  <c:v>-1.0630000004312024E-2</c:v>
                </c:pt>
                <c:pt idx="57">
                  <c:v>-9.1500000053201802E-3</c:v>
                </c:pt>
                <c:pt idx="58">
                  <c:v>-6.4249999995809048E-3</c:v>
                </c:pt>
                <c:pt idx="60">
                  <c:v>8.2149999943794683E-3</c:v>
                </c:pt>
                <c:pt idx="10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22-4CA0-9C10-45D5F586029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107">
                    <c:v>0</c:v>
                  </c:pt>
                  <c:pt idx="139">
                    <c:v>4.0000000000000001E-3</c:v>
                  </c:pt>
                  <c:pt idx="140">
                    <c:v>6.0000000000000001E-3</c:v>
                  </c:pt>
                  <c:pt idx="141">
                    <c:v>8.0000000000000002E-3</c:v>
                  </c:pt>
                  <c:pt idx="143">
                    <c:v>6.0000000000000001E-3</c:v>
                  </c:pt>
                  <c:pt idx="147">
                    <c:v>5.0000000000000001E-4</c:v>
                  </c:pt>
                  <c:pt idx="148">
                    <c:v>4.0000000000000001E-3</c:v>
                  </c:pt>
                  <c:pt idx="149">
                    <c:v>3.0000000000000001E-3</c:v>
                  </c:pt>
                  <c:pt idx="150">
                    <c:v>7.0000000000000001E-3</c:v>
                  </c:pt>
                  <c:pt idx="155">
                    <c:v>3.8999999999999998E-3</c:v>
                  </c:pt>
                  <c:pt idx="156">
                    <c:v>2E-3</c:v>
                  </c:pt>
                  <c:pt idx="161">
                    <c:v>5.0000000000000001E-4</c:v>
                  </c:pt>
                  <c:pt idx="162">
                    <c:v>4.0000000000000002E-4</c:v>
                  </c:pt>
                  <c:pt idx="165">
                    <c:v>2.0999999999999999E-3</c:v>
                  </c:pt>
                  <c:pt idx="166">
                    <c:v>5.1000000000000004E-3</c:v>
                  </c:pt>
                  <c:pt idx="167">
                    <c:v>6.3E-3</c:v>
                  </c:pt>
                  <c:pt idx="168">
                    <c:v>1.4E-3</c:v>
                  </c:pt>
                  <c:pt idx="169">
                    <c:v>4.0000000000000001E-3</c:v>
                  </c:pt>
                  <c:pt idx="170">
                    <c:v>1E-4</c:v>
                  </c:pt>
                  <c:pt idx="172">
                    <c:v>2.0000000000000001E-4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4.0000000000000002E-4</c:v>
                  </c:pt>
                  <c:pt idx="177">
                    <c:v>2.0000000000000001E-4</c:v>
                  </c:pt>
                  <c:pt idx="178">
                    <c:v>5.0000000000000001E-4</c:v>
                  </c:pt>
                  <c:pt idx="179">
                    <c:v>2.0000000000000001E-4</c:v>
                  </c:pt>
                  <c:pt idx="180">
                    <c:v>2.0000000000000001E-4</c:v>
                  </c:pt>
                  <c:pt idx="181">
                    <c:v>2.0000000000000001E-4</c:v>
                  </c:pt>
                  <c:pt idx="182">
                    <c:v>1E-4</c:v>
                  </c:pt>
                  <c:pt idx="183">
                    <c:v>8.0000000000000004E-4</c:v>
                  </c:pt>
                  <c:pt idx="184">
                    <c:v>2.5000000000000001E-3</c:v>
                  </c:pt>
                  <c:pt idx="185">
                    <c:v>2.0000000000000002E-5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9">
                    <c:v>1.1E-4</c:v>
                  </c:pt>
                  <c:pt idx="190">
                    <c:v>2.0000000000000001E-4</c:v>
                  </c:pt>
                  <c:pt idx="191">
                    <c:v>1E-4</c:v>
                  </c:pt>
                  <c:pt idx="192">
                    <c:v>2.0000000000000001E-4</c:v>
                  </c:pt>
                  <c:pt idx="193">
                    <c:v>2.0000000000000001E-4</c:v>
                  </c:pt>
                  <c:pt idx="194">
                    <c:v>1E-4</c:v>
                  </c:pt>
                  <c:pt idx="195">
                    <c:v>1E-4</c:v>
                  </c:pt>
                  <c:pt idx="196">
                    <c:v>2.0000000000000001E-4</c:v>
                  </c:pt>
                  <c:pt idx="197">
                    <c:v>4.0000000000000002E-4</c:v>
                  </c:pt>
                  <c:pt idx="198">
                    <c:v>4.0000000000000002E-4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5.0000000000000001E-4</c:v>
                  </c:pt>
                  <c:pt idx="202">
                    <c:v>1E-4</c:v>
                  </c:pt>
                  <c:pt idx="203">
                    <c:v>1E-4</c:v>
                  </c:pt>
                  <c:pt idx="204">
                    <c:v>2.0000000000000001E-4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107">
                    <c:v>0</c:v>
                  </c:pt>
                  <c:pt idx="139">
                    <c:v>4.0000000000000001E-3</c:v>
                  </c:pt>
                  <c:pt idx="140">
                    <c:v>6.0000000000000001E-3</c:v>
                  </c:pt>
                  <c:pt idx="141">
                    <c:v>8.0000000000000002E-3</c:v>
                  </c:pt>
                  <c:pt idx="143">
                    <c:v>6.0000000000000001E-3</c:v>
                  </c:pt>
                  <c:pt idx="147">
                    <c:v>5.0000000000000001E-4</c:v>
                  </c:pt>
                  <c:pt idx="148">
                    <c:v>4.0000000000000001E-3</c:v>
                  </c:pt>
                  <c:pt idx="149">
                    <c:v>3.0000000000000001E-3</c:v>
                  </c:pt>
                  <c:pt idx="150">
                    <c:v>7.0000000000000001E-3</c:v>
                  </c:pt>
                  <c:pt idx="155">
                    <c:v>3.8999999999999998E-3</c:v>
                  </c:pt>
                  <c:pt idx="156">
                    <c:v>2E-3</c:v>
                  </c:pt>
                  <c:pt idx="161">
                    <c:v>5.0000000000000001E-4</c:v>
                  </c:pt>
                  <c:pt idx="162">
                    <c:v>4.0000000000000002E-4</c:v>
                  </c:pt>
                  <c:pt idx="165">
                    <c:v>2.0999999999999999E-3</c:v>
                  </c:pt>
                  <c:pt idx="166">
                    <c:v>5.1000000000000004E-3</c:v>
                  </c:pt>
                  <c:pt idx="167">
                    <c:v>6.3E-3</c:v>
                  </c:pt>
                  <c:pt idx="168">
                    <c:v>1.4E-3</c:v>
                  </c:pt>
                  <c:pt idx="169">
                    <c:v>4.0000000000000001E-3</c:v>
                  </c:pt>
                  <c:pt idx="170">
                    <c:v>1E-4</c:v>
                  </c:pt>
                  <c:pt idx="172">
                    <c:v>2.0000000000000001E-4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4.0000000000000002E-4</c:v>
                  </c:pt>
                  <c:pt idx="177">
                    <c:v>2.0000000000000001E-4</c:v>
                  </c:pt>
                  <c:pt idx="178">
                    <c:v>5.0000000000000001E-4</c:v>
                  </c:pt>
                  <c:pt idx="179">
                    <c:v>2.0000000000000001E-4</c:v>
                  </c:pt>
                  <c:pt idx="180">
                    <c:v>2.0000000000000001E-4</c:v>
                  </c:pt>
                  <c:pt idx="181">
                    <c:v>2.0000000000000001E-4</c:v>
                  </c:pt>
                  <c:pt idx="182">
                    <c:v>1E-4</c:v>
                  </c:pt>
                  <c:pt idx="183">
                    <c:v>8.0000000000000004E-4</c:v>
                  </c:pt>
                  <c:pt idx="184">
                    <c:v>2.5000000000000001E-3</c:v>
                  </c:pt>
                  <c:pt idx="185">
                    <c:v>2.0000000000000002E-5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9">
                    <c:v>1.1E-4</c:v>
                  </c:pt>
                  <c:pt idx="190">
                    <c:v>2.0000000000000001E-4</c:v>
                  </c:pt>
                  <c:pt idx="191">
                    <c:v>1E-4</c:v>
                  </c:pt>
                  <c:pt idx="192">
                    <c:v>2.0000000000000001E-4</c:v>
                  </c:pt>
                  <c:pt idx="193">
                    <c:v>2.0000000000000001E-4</c:v>
                  </c:pt>
                  <c:pt idx="194">
                    <c:v>1E-4</c:v>
                  </c:pt>
                  <c:pt idx="195">
                    <c:v>1E-4</c:v>
                  </c:pt>
                  <c:pt idx="196">
                    <c:v>2.0000000000000001E-4</c:v>
                  </c:pt>
                  <c:pt idx="197">
                    <c:v>4.0000000000000002E-4</c:v>
                  </c:pt>
                  <c:pt idx="198">
                    <c:v>4.0000000000000002E-4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5.0000000000000001E-4</c:v>
                  </c:pt>
                  <c:pt idx="202">
                    <c:v>1E-4</c:v>
                  </c:pt>
                  <c:pt idx="203">
                    <c:v>1E-4</c:v>
                  </c:pt>
                  <c:pt idx="20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-11108</c:v>
                </c:pt>
                <c:pt idx="1">
                  <c:v>-11011</c:v>
                </c:pt>
                <c:pt idx="2">
                  <c:v>-10280</c:v>
                </c:pt>
                <c:pt idx="3">
                  <c:v>-10074</c:v>
                </c:pt>
                <c:pt idx="4">
                  <c:v>-10074</c:v>
                </c:pt>
                <c:pt idx="5">
                  <c:v>-9777</c:v>
                </c:pt>
                <c:pt idx="6">
                  <c:v>-9717</c:v>
                </c:pt>
                <c:pt idx="7">
                  <c:v>-9676</c:v>
                </c:pt>
                <c:pt idx="8">
                  <c:v>-9468</c:v>
                </c:pt>
                <c:pt idx="9">
                  <c:v>-9224</c:v>
                </c:pt>
                <c:pt idx="10">
                  <c:v>-8860</c:v>
                </c:pt>
                <c:pt idx="11">
                  <c:v>-8440</c:v>
                </c:pt>
                <c:pt idx="12">
                  <c:v>-8367</c:v>
                </c:pt>
                <c:pt idx="13">
                  <c:v>-8336</c:v>
                </c:pt>
                <c:pt idx="14">
                  <c:v>-8320</c:v>
                </c:pt>
                <c:pt idx="15">
                  <c:v>-7871</c:v>
                </c:pt>
                <c:pt idx="16">
                  <c:v>-7781</c:v>
                </c:pt>
                <c:pt idx="17">
                  <c:v>-7734</c:v>
                </c:pt>
                <c:pt idx="18">
                  <c:v>-7730</c:v>
                </c:pt>
                <c:pt idx="19">
                  <c:v>-7628</c:v>
                </c:pt>
                <c:pt idx="20">
                  <c:v>-7625</c:v>
                </c:pt>
                <c:pt idx="21">
                  <c:v>-7621</c:v>
                </c:pt>
                <c:pt idx="22">
                  <c:v>-7281</c:v>
                </c:pt>
                <c:pt idx="23">
                  <c:v>-7272</c:v>
                </c:pt>
                <c:pt idx="24">
                  <c:v>-7174</c:v>
                </c:pt>
                <c:pt idx="25">
                  <c:v>-7172</c:v>
                </c:pt>
                <c:pt idx="26">
                  <c:v>-7135</c:v>
                </c:pt>
                <c:pt idx="27">
                  <c:v>-7133</c:v>
                </c:pt>
                <c:pt idx="28">
                  <c:v>-7028</c:v>
                </c:pt>
                <c:pt idx="29">
                  <c:v>-6929</c:v>
                </c:pt>
                <c:pt idx="30">
                  <c:v>-6880</c:v>
                </c:pt>
                <c:pt idx="31">
                  <c:v>-6874</c:v>
                </c:pt>
                <c:pt idx="32">
                  <c:v>-6780</c:v>
                </c:pt>
                <c:pt idx="33">
                  <c:v>-6774</c:v>
                </c:pt>
                <c:pt idx="34">
                  <c:v>-6772</c:v>
                </c:pt>
                <c:pt idx="35">
                  <c:v>-6771</c:v>
                </c:pt>
                <c:pt idx="36">
                  <c:v>-6674</c:v>
                </c:pt>
                <c:pt idx="37">
                  <c:v>-6673</c:v>
                </c:pt>
                <c:pt idx="38">
                  <c:v>-6630</c:v>
                </c:pt>
                <c:pt idx="39">
                  <c:v>-6629</c:v>
                </c:pt>
                <c:pt idx="40">
                  <c:v>-6622</c:v>
                </c:pt>
                <c:pt idx="41">
                  <c:v>-6565</c:v>
                </c:pt>
                <c:pt idx="42">
                  <c:v>-6523</c:v>
                </c:pt>
                <c:pt idx="43">
                  <c:v>-6520</c:v>
                </c:pt>
                <c:pt idx="44">
                  <c:v>-6430</c:v>
                </c:pt>
                <c:pt idx="45">
                  <c:v>-6423</c:v>
                </c:pt>
                <c:pt idx="46">
                  <c:v>-6422</c:v>
                </c:pt>
                <c:pt idx="47">
                  <c:v>-6414</c:v>
                </c:pt>
                <c:pt idx="48">
                  <c:v>-6413</c:v>
                </c:pt>
                <c:pt idx="49">
                  <c:v>-4467</c:v>
                </c:pt>
                <c:pt idx="50">
                  <c:v>-4214</c:v>
                </c:pt>
                <c:pt idx="51">
                  <c:v>-3971</c:v>
                </c:pt>
                <c:pt idx="52">
                  <c:v>-3854</c:v>
                </c:pt>
                <c:pt idx="53">
                  <c:v>-3615</c:v>
                </c:pt>
                <c:pt idx="54">
                  <c:v>-3369</c:v>
                </c:pt>
                <c:pt idx="55">
                  <c:v>-3260</c:v>
                </c:pt>
                <c:pt idx="56">
                  <c:v>-3162</c:v>
                </c:pt>
                <c:pt idx="57">
                  <c:v>-3010</c:v>
                </c:pt>
                <c:pt idx="58">
                  <c:v>-2395</c:v>
                </c:pt>
                <c:pt idx="59">
                  <c:v>-2307</c:v>
                </c:pt>
                <c:pt idx="60">
                  <c:v>-2059</c:v>
                </c:pt>
                <c:pt idx="61">
                  <c:v>-2048</c:v>
                </c:pt>
                <c:pt idx="62">
                  <c:v>-2042</c:v>
                </c:pt>
                <c:pt idx="63">
                  <c:v>-1943</c:v>
                </c:pt>
                <c:pt idx="64">
                  <c:v>-1557</c:v>
                </c:pt>
                <c:pt idx="65">
                  <c:v>-1307</c:v>
                </c:pt>
                <c:pt idx="66">
                  <c:v>-1245</c:v>
                </c:pt>
                <c:pt idx="67">
                  <c:v>-1216</c:v>
                </c:pt>
                <c:pt idx="68">
                  <c:v>-1210</c:v>
                </c:pt>
                <c:pt idx="69">
                  <c:v>-1209</c:v>
                </c:pt>
                <c:pt idx="70">
                  <c:v>-1203</c:v>
                </c:pt>
                <c:pt idx="71">
                  <c:v>-1200</c:v>
                </c:pt>
                <c:pt idx="72">
                  <c:v>-1114</c:v>
                </c:pt>
                <c:pt idx="73">
                  <c:v>-1111</c:v>
                </c:pt>
                <c:pt idx="74">
                  <c:v>-991</c:v>
                </c:pt>
                <c:pt idx="75">
                  <c:v>-981</c:v>
                </c:pt>
                <c:pt idx="76">
                  <c:v>-980</c:v>
                </c:pt>
                <c:pt idx="77">
                  <c:v>-956</c:v>
                </c:pt>
                <c:pt idx="78">
                  <c:v>-942</c:v>
                </c:pt>
                <c:pt idx="79">
                  <c:v>-882</c:v>
                </c:pt>
                <c:pt idx="80">
                  <c:v>-851</c:v>
                </c:pt>
                <c:pt idx="81">
                  <c:v>-840</c:v>
                </c:pt>
                <c:pt idx="82">
                  <c:v>-840</c:v>
                </c:pt>
                <c:pt idx="83">
                  <c:v>-839</c:v>
                </c:pt>
                <c:pt idx="84">
                  <c:v>-722</c:v>
                </c:pt>
                <c:pt idx="85">
                  <c:v>-639</c:v>
                </c:pt>
                <c:pt idx="86">
                  <c:v>-587</c:v>
                </c:pt>
                <c:pt idx="87">
                  <c:v>-503</c:v>
                </c:pt>
                <c:pt idx="88">
                  <c:v>-486</c:v>
                </c:pt>
                <c:pt idx="89">
                  <c:v>-384</c:v>
                </c:pt>
                <c:pt idx="90">
                  <c:v>-384</c:v>
                </c:pt>
                <c:pt idx="91">
                  <c:v>-352</c:v>
                </c:pt>
                <c:pt idx="92">
                  <c:v>-351</c:v>
                </c:pt>
                <c:pt idx="93">
                  <c:v>-351</c:v>
                </c:pt>
                <c:pt idx="94">
                  <c:v>-350</c:v>
                </c:pt>
                <c:pt idx="95">
                  <c:v>-349</c:v>
                </c:pt>
                <c:pt idx="96">
                  <c:v>-336</c:v>
                </c:pt>
                <c:pt idx="97">
                  <c:v>-286</c:v>
                </c:pt>
                <c:pt idx="98">
                  <c:v>-252</c:v>
                </c:pt>
                <c:pt idx="99">
                  <c:v>-239</c:v>
                </c:pt>
                <c:pt idx="100">
                  <c:v>-239</c:v>
                </c:pt>
                <c:pt idx="101">
                  <c:v>-142</c:v>
                </c:pt>
                <c:pt idx="102">
                  <c:v>-98</c:v>
                </c:pt>
                <c:pt idx="103">
                  <c:v>-97</c:v>
                </c:pt>
                <c:pt idx="104">
                  <c:v>-97</c:v>
                </c:pt>
                <c:pt idx="105">
                  <c:v>-41</c:v>
                </c:pt>
                <c:pt idx="106">
                  <c:v>-4</c:v>
                </c:pt>
                <c:pt idx="107">
                  <c:v>0</c:v>
                </c:pt>
                <c:pt idx="108">
                  <c:v>1</c:v>
                </c:pt>
                <c:pt idx="109">
                  <c:v>2</c:v>
                </c:pt>
                <c:pt idx="110">
                  <c:v>101</c:v>
                </c:pt>
                <c:pt idx="111">
                  <c:v>102</c:v>
                </c:pt>
                <c:pt idx="112">
                  <c:v>104</c:v>
                </c:pt>
                <c:pt idx="113">
                  <c:v>118</c:v>
                </c:pt>
                <c:pt idx="114">
                  <c:v>215</c:v>
                </c:pt>
                <c:pt idx="115">
                  <c:v>219</c:v>
                </c:pt>
                <c:pt idx="116">
                  <c:v>255</c:v>
                </c:pt>
                <c:pt idx="117">
                  <c:v>258</c:v>
                </c:pt>
                <c:pt idx="118">
                  <c:v>267</c:v>
                </c:pt>
                <c:pt idx="119">
                  <c:v>268</c:v>
                </c:pt>
                <c:pt idx="120">
                  <c:v>270</c:v>
                </c:pt>
                <c:pt idx="121">
                  <c:v>355</c:v>
                </c:pt>
                <c:pt idx="122">
                  <c:v>357</c:v>
                </c:pt>
                <c:pt idx="123">
                  <c:v>364</c:v>
                </c:pt>
                <c:pt idx="124">
                  <c:v>367</c:v>
                </c:pt>
                <c:pt idx="125">
                  <c:v>368</c:v>
                </c:pt>
                <c:pt idx="126">
                  <c:v>369</c:v>
                </c:pt>
                <c:pt idx="127">
                  <c:v>370</c:v>
                </c:pt>
                <c:pt idx="128">
                  <c:v>373</c:v>
                </c:pt>
                <c:pt idx="129">
                  <c:v>472</c:v>
                </c:pt>
                <c:pt idx="130">
                  <c:v>475</c:v>
                </c:pt>
                <c:pt idx="131">
                  <c:v>501</c:v>
                </c:pt>
                <c:pt idx="132">
                  <c:v>607</c:v>
                </c:pt>
                <c:pt idx="133">
                  <c:v>608</c:v>
                </c:pt>
                <c:pt idx="134">
                  <c:v>610</c:v>
                </c:pt>
                <c:pt idx="135">
                  <c:v>619</c:v>
                </c:pt>
                <c:pt idx="136">
                  <c:v>726.5</c:v>
                </c:pt>
                <c:pt idx="137">
                  <c:v>756</c:v>
                </c:pt>
                <c:pt idx="138">
                  <c:v>851</c:v>
                </c:pt>
                <c:pt idx="139">
                  <c:v>1067</c:v>
                </c:pt>
                <c:pt idx="140">
                  <c:v>1106</c:v>
                </c:pt>
                <c:pt idx="141">
                  <c:v>1172</c:v>
                </c:pt>
                <c:pt idx="142">
                  <c:v>1324</c:v>
                </c:pt>
                <c:pt idx="143">
                  <c:v>1462</c:v>
                </c:pt>
                <c:pt idx="144">
                  <c:v>1575</c:v>
                </c:pt>
                <c:pt idx="145">
                  <c:v>1579</c:v>
                </c:pt>
                <c:pt idx="146">
                  <c:v>1582</c:v>
                </c:pt>
                <c:pt idx="147">
                  <c:v>1688</c:v>
                </c:pt>
                <c:pt idx="148">
                  <c:v>1713</c:v>
                </c:pt>
                <c:pt idx="149">
                  <c:v>1714</c:v>
                </c:pt>
                <c:pt idx="150">
                  <c:v>1809</c:v>
                </c:pt>
                <c:pt idx="151">
                  <c:v>1830</c:v>
                </c:pt>
                <c:pt idx="152">
                  <c:v>1932</c:v>
                </c:pt>
                <c:pt idx="153">
                  <c:v>2080</c:v>
                </c:pt>
                <c:pt idx="154">
                  <c:v>2081</c:v>
                </c:pt>
                <c:pt idx="155">
                  <c:v>2175</c:v>
                </c:pt>
                <c:pt idx="156">
                  <c:v>2178</c:v>
                </c:pt>
                <c:pt idx="157">
                  <c:v>2182</c:v>
                </c:pt>
                <c:pt idx="158">
                  <c:v>2182</c:v>
                </c:pt>
                <c:pt idx="159">
                  <c:v>2183</c:v>
                </c:pt>
                <c:pt idx="160">
                  <c:v>2286</c:v>
                </c:pt>
                <c:pt idx="161">
                  <c:v>2416</c:v>
                </c:pt>
                <c:pt idx="162">
                  <c:v>2424</c:v>
                </c:pt>
                <c:pt idx="163">
                  <c:v>2432</c:v>
                </c:pt>
                <c:pt idx="164">
                  <c:v>2534</c:v>
                </c:pt>
                <c:pt idx="165">
                  <c:v>2668</c:v>
                </c:pt>
                <c:pt idx="166">
                  <c:v>2670</c:v>
                </c:pt>
                <c:pt idx="167">
                  <c:v>2671</c:v>
                </c:pt>
                <c:pt idx="168">
                  <c:v>2671</c:v>
                </c:pt>
                <c:pt idx="169">
                  <c:v>2671</c:v>
                </c:pt>
                <c:pt idx="170">
                  <c:v>2684</c:v>
                </c:pt>
                <c:pt idx="171">
                  <c:v>2780</c:v>
                </c:pt>
                <c:pt idx="172">
                  <c:v>2877</c:v>
                </c:pt>
                <c:pt idx="173">
                  <c:v>2890</c:v>
                </c:pt>
                <c:pt idx="174">
                  <c:v>2892</c:v>
                </c:pt>
                <c:pt idx="175">
                  <c:v>2921</c:v>
                </c:pt>
                <c:pt idx="176">
                  <c:v>2922</c:v>
                </c:pt>
                <c:pt idx="177">
                  <c:v>3025</c:v>
                </c:pt>
                <c:pt idx="178">
                  <c:v>3026</c:v>
                </c:pt>
                <c:pt idx="179">
                  <c:v>3035</c:v>
                </c:pt>
                <c:pt idx="180">
                  <c:v>3039</c:v>
                </c:pt>
                <c:pt idx="181">
                  <c:v>3042</c:v>
                </c:pt>
                <c:pt idx="182">
                  <c:v>3136</c:v>
                </c:pt>
                <c:pt idx="183">
                  <c:v>3248</c:v>
                </c:pt>
                <c:pt idx="184">
                  <c:v>3271</c:v>
                </c:pt>
                <c:pt idx="185">
                  <c:v>3384</c:v>
                </c:pt>
                <c:pt idx="186">
                  <c:v>3390</c:v>
                </c:pt>
                <c:pt idx="187">
                  <c:v>3500</c:v>
                </c:pt>
                <c:pt idx="188">
                  <c:v>3612</c:v>
                </c:pt>
                <c:pt idx="189">
                  <c:v>3633</c:v>
                </c:pt>
                <c:pt idx="190">
                  <c:v>3733</c:v>
                </c:pt>
                <c:pt idx="191">
                  <c:v>3953</c:v>
                </c:pt>
                <c:pt idx="192">
                  <c:v>4144</c:v>
                </c:pt>
                <c:pt idx="193">
                  <c:v>4207</c:v>
                </c:pt>
                <c:pt idx="194">
                  <c:v>4245</c:v>
                </c:pt>
                <c:pt idx="195">
                  <c:v>4309</c:v>
                </c:pt>
                <c:pt idx="196">
                  <c:v>4350</c:v>
                </c:pt>
                <c:pt idx="197">
                  <c:v>4455</c:v>
                </c:pt>
                <c:pt idx="198">
                  <c:v>4455</c:v>
                </c:pt>
                <c:pt idx="199">
                  <c:v>4485</c:v>
                </c:pt>
                <c:pt idx="200">
                  <c:v>4485</c:v>
                </c:pt>
                <c:pt idx="201">
                  <c:v>4590</c:v>
                </c:pt>
                <c:pt idx="202">
                  <c:v>4594</c:v>
                </c:pt>
                <c:pt idx="203">
                  <c:v>4736</c:v>
                </c:pt>
                <c:pt idx="204">
                  <c:v>4849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59">
                  <c:v>-6.3050000026123598E-3</c:v>
                </c:pt>
                <c:pt idx="61">
                  <c:v>7.4799999929382466E-3</c:v>
                </c:pt>
                <c:pt idx="62">
                  <c:v>8.1700000009732321E-3</c:v>
                </c:pt>
                <c:pt idx="63">
                  <c:v>-2.2445000002335291E-2</c:v>
                </c:pt>
                <c:pt idx="64">
                  <c:v>7.9449999975622632E-3</c:v>
                </c:pt>
                <c:pt idx="65">
                  <c:v>-5.3050000060466118E-3</c:v>
                </c:pt>
                <c:pt idx="66">
                  <c:v>5.8249999929103069E-3</c:v>
                </c:pt>
                <c:pt idx="68">
                  <c:v>-5.1499999972293153E-3</c:v>
                </c:pt>
                <c:pt idx="69">
                  <c:v>1.9649999958346598E-3</c:v>
                </c:pt>
                <c:pt idx="70">
                  <c:v>-1.1345000006258488E-2</c:v>
                </c:pt>
                <c:pt idx="71">
                  <c:v>-6.0000000012223609E-3</c:v>
                </c:pt>
                <c:pt idx="74">
                  <c:v>-2.9649999996763654E-3</c:v>
                </c:pt>
                <c:pt idx="75">
                  <c:v>1.1850000009872019E-3</c:v>
                </c:pt>
                <c:pt idx="76">
                  <c:v>-1.7000000007101335E-3</c:v>
                </c:pt>
                <c:pt idx="77">
                  <c:v>-5.9400000027380884E-3</c:v>
                </c:pt>
                <c:pt idx="78">
                  <c:v>9.6699999994598329E-3</c:v>
                </c:pt>
                <c:pt idx="79">
                  <c:v>-2.430000007734634E-3</c:v>
                </c:pt>
                <c:pt idx="80">
                  <c:v>7.1349999998346902E-3</c:v>
                </c:pt>
                <c:pt idx="81">
                  <c:v>-2.6000000070780516E-3</c:v>
                </c:pt>
                <c:pt idx="82">
                  <c:v>4.8999999999068677E-3</c:v>
                </c:pt>
                <c:pt idx="83">
                  <c:v>8.5149999940767884E-3</c:v>
                </c:pt>
                <c:pt idx="85">
                  <c:v>4.5149999932618812E-3</c:v>
                </c:pt>
                <c:pt idx="86">
                  <c:v>6.4949999941745773E-3</c:v>
                </c:pt>
                <c:pt idx="87">
                  <c:v>8.1550000031711534E-3</c:v>
                </c:pt>
                <c:pt idx="88">
                  <c:v>-5.8900000076391734E-3</c:v>
                </c:pt>
                <c:pt idx="89">
                  <c:v>-5.1600000006146729E-3</c:v>
                </c:pt>
                <c:pt idx="90">
                  <c:v>1.839999997173436E-3</c:v>
                </c:pt>
                <c:pt idx="91">
                  <c:v>-2.4800000028335489E-3</c:v>
                </c:pt>
                <c:pt idx="92">
                  <c:v>-6.3650000010966323E-3</c:v>
                </c:pt>
                <c:pt idx="93">
                  <c:v>5.6350000013480894E-3</c:v>
                </c:pt>
                <c:pt idx="94">
                  <c:v>7.4999999924330041E-4</c:v>
                </c:pt>
                <c:pt idx="95">
                  <c:v>8.6499999451916665E-4</c:v>
                </c:pt>
                <c:pt idx="96">
                  <c:v>1.0360000000218861E-2</c:v>
                </c:pt>
                <c:pt idx="97">
                  <c:v>-5.8900000003632158E-3</c:v>
                </c:pt>
                <c:pt idx="98">
                  <c:v>6.0199999934411608E-3</c:v>
                </c:pt>
                <c:pt idx="99">
                  <c:v>-4.8500000411877409E-4</c:v>
                </c:pt>
                <c:pt idx="100">
                  <c:v>5.5149999971035868E-3</c:v>
                </c:pt>
                <c:pt idx="101">
                  <c:v>6.6999999398831278E-4</c:v>
                </c:pt>
                <c:pt idx="102">
                  <c:v>-4.27000000490807E-3</c:v>
                </c:pt>
                <c:pt idx="103">
                  <c:v>-6.1550000027636997E-3</c:v>
                </c:pt>
                <c:pt idx="104">
                  <c:v>-2.1550000019487925E-3</c:v>
                </c:pt>
                <c:pt idx="105">
                  <c:v>8.2849999962490983E-3</c:v>
                </c:pt>
                <c:pt idx="106">
                  <c:v>6.5399999948567711E-3</c:v>
                </c:pt>
                <c:pt idx="108">
                  <c:v>4.1149999960907735E-3</c:v>
                </c:pt>
                <c:pt idx="109">
                  <c:v>-9.770000004209578E-3</c:v>
                </c:pt>
                <c:pt idx="110">
                  <c:v>5.6149999945773743E-3</c:v>
                </c:pt>
                <c:pt idx="111">
                  <c:v>5.7299999971291982E-3</c:v>
                </c:pt>
                <c:pt idx="112">
                  <c:v>-3.9999998989515007E-5</c:v>
                </c:pt>
                <c:pt idx="113">
                  <c:v>5.5700000011711381E-3</c:v>
                </c:pt>
                <c:pt idx="114">
                  <c:v>6.724999999278225E-3</c:v>
                </c:pt>
                <c:pt idx="115">
                  <c:v>7.1850000022095628E-3</c:v>
                </c:pt>
                <c:pt idx="116">
                  <c:v>1.3324999992619269E-2</c:v>
                </c:pt>
                <c:pt idx="117">
                  <c:v>1.4669999996840488E-2</c:v>
                </c:pt>
                <c:pt idx="118">
                  <c:v>6.7049999997834675E-3</c:v>
                </c:pt>
                <c:pt idx="119">
                  <c:v>9.819999999308493E-3</c:v>
                </c:pt>
                <c:pt idx="120">
                  <c:v>1.1050000000977889E-2</c:v>
                </c:pt>
                <c:pt idx="121">
                  <c:v>8.8249999971594661E-3</c:v>
                </c:pt>
                <c:pt idx="122">
                  <c:v>1.7054999996616971E-2</c:v>
                </c:pt>
                <c:pt idx="123">
                  <c:v>8.8599999944563024E-3</c:v>
                </c:pt>
                <c:pt idx="124">
                  <c:v>6.2049999978626147E-3</c:v>
                </c:pt>
                <c:pt idx="125">
                  <c:v>6.3200000004144385E-3</c:v>
                </c:pt>
                <c:pt idx="126">
                  <c:v>-3.5650000063469633E-3</c:v>
                </c:pt>
                <c:pt idx="127">
                  <c:v>1.2549999992188532E-2</c:v>
                </c:pt>
                <c:pt idx="128">
                  <c:v>7.8949999951873906E-3</c:v>
                </c:pt>
                <c:pt idx="129">
                  <c:v>-3.7200000006123446E-3</c:v>
                </c:pt>
                <c:pt idx="130">
                  <c:v>-7.3750000083236955E-3</c:v>
                </c:pt>
                <c:pt idx="131">
                  <c:v>6.1499999719671905E-4</c:v>
                </c:pt>
                <c:pt idx="132">
                  <c:v>-1.0195000002568122E-2</c:v>
                </c:pt>
                <c:pt idx="133">
                  <c:v>-9.0800000034505501E-3</c:v>
                </c:pt>
                <c:pt idx="134">
                  <c:v>-1.1850000002596062E-2</c:v>
                </c:pt>
                <c:pt idx="135">
                  <c:v>-1.081500000145752E-2</c:v>
                </c:pt>
                <c:pt idx="136">
                  <c:v>6.4547499998298008E-2</c:v>
                </c:pt>
                <c:pt idx="137">
                  <c:v>-6.0000005760230124E-5</c:v>
                </c:pt>
                <c:pt idx="138">
                  <c:v>-9.1350000002421439E-3</c:v>
                </c:pt>
                <c:pt idx="139">
                  <c:v>-2.3295000006328337E-2</c:v>
                </c:pt>
                <c:pt idx="140">
                  <c:v>-1.4810000000579748E-2</c:v>
                </c:pt>
                <c:pt idx="141">
                  <c:v>-2.8220000007422641E-2</c:v>
                </c:pt>
                <c:pt idx="142">
                  <c:v>-1.5740000002551824E-2</c:v>
                </c:pt>
                <c:pt idx="143">
                  <c:v>-3.3869999999296851E-2</c:v>
                </c:pt>
                <c:pt idx="144">
                  <c:v>-3.387500000098953E-2</c:v>
                </c:pt>
                <c:pt idx="145">
                  <c:v>-5.0415000005159527E-2</c:v>
                </c:pt>
                <c:pt idx="146">
                  <c:v>-3.3070000004954636E-2</c:v>
                </c:pt>
                <c:pt idx="148">
                  <c:v>-4.4005000003380701E-2</c:v>
                </c:pt>
                <c:pt idx="149">
                  <c:v>-3.989000000001397E-2</c:v>
                </c:pt>
                <c:pt idx="150">
                  <c:v>-4.5964999997522682E-2</c:v>
                </c:pt>
                <c:pt idx="151">
                  <c:v>-5.9550000005401671E-2</c:v>
                </c:pt>
                <c:pt idx="152">
                  <c:v>-5.9820000002218876E-2</c:v>
                </c:pt>
                <c:pt idx="153">
                  <c:v>-5.8800000006158371E-2</c:v>
                </c:pt>
                <c:pt idx="154">
                  <c:v>-6.0684999996738043E-2</c:v>
                </c:pt>
                <c:pt idx="157">
                  <c:v>-6.6070000000763685E-2</c:v>
                </c:pt>
                <c:pt idx="158">
                  <c:v>-5.2069999997911509E-2</c:v>
                </c:pt>
                <c:pt idx="159">
                  <c:v>-6.5954999998211861E-2</c:v>
                </c:pt>
                <c:pt idx="160">
                  <c:v>-6.5110000003187452E-2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22-4CA0-9C10-45D5F586029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-11108</c:v>
                </c:pt>
                <c:pt idx="1">
                  <c:v>-11011</c:v>
                </c:pt>
                <c:pt idx="2">
                  <c:v>-10280</c:v>
                </c:pt>
                <c:pt idx="3">
                  <c:v>-10074</c:v>
                </c:pt>
                <c:pt idx="4">
                  <c:v>-10074</c:v>
                </c:pt>
                <c:pt idx="5">
                  <c:v>-9777</c:v>
                </c:pt>
                <c:pt idx="6">
                  <c:v>-9717</c:v>
                </c:pt>
                <c:pt idx="7">
                  <c:v>-9676</c:v>
                </c:pt>
                <c:pt idx="8">
                  <c:v>-9468</c:v>
                </c:pt>
                <c:pt idx="9">
                  <c:v>-9224</c:v>
                </c:pt>
                <c:pt idx="10">
                  <c:v>-8860</c:v>
                </c:pt>
                <c:pt idx="11">
                  <c:v>-8440</c:v>
                </c:pt>
                <c:pt idx="12">
                  <c:v>-8367</c:v>
                </c:pt>
                <c:pt idx="13">
                  <c:v>-8336</c:v>
                </c:pt>
                <c:pt idx="14">
                  <c:v>-8320</c:v>
                </c:pt>
                <c:pt idx="15">
                  <c:v>-7871</c:v>
                </c:pt>
                <c:pt idx="16">
                  <c:v>-7781</c:v>
                </c:pt>
                <c:pt idx="17">
                  <c:v>-7734</c:v>
                </c:pt>
                <c:pt idx="18">
                  <c:v>-7730</c:v>
                </c:pt>
                <c:pt idx="19">
                  <c:v>-7628</c:v>
                </c:pt>
                <c:pt idx="20">
                  <c:v>-7625</c:v>
                </c:pt>
                <c:pt idx="21">
                  <c:v>-7621</c:v>
                </c:pt>
                <c:pt idx="22">
                  <c:v>-7281</c:v>
                </c:pt>
                <c:pt idx="23">
                  <c:v>-7272</c:v>
                </c:pt>
                <c:pt idx="24">
                  <c:v>-7174</c:v>
                </c:pt>
                <c:pt idx="25">
                  <c:v>-7172</c:v>
                </c:pt>
                <c:pt idx="26">
                  <c:v>-7135</c:v>
                </c:pt>
                <c:pt idx="27">
                  <c:v>-7133</c:v>
                </c:pt>
                <c:pt idx="28">
                  <c:v>-7028</c:v>
                </c:pt>
                <c:pt idx="29">
                  <c:v>-6929</c:v>
                </c:pt>
                <c:pt idx="30">
                  <c:v>-6880</c:v>
                </c:pt>
                <c:pt idx="31">
                  <c:v>-6874</c:v>
                </c:pt>
                <c:pt idx="32">
                  <c:v>-6780</c:v>
                </c:pt>
                <c:pt idx="33">
                  <c:v>-6774</c:v>
                </c:pt>
                <c:pt idx="34">
                  <c:v>-6772</c:v>
                </c:pt>
                <c:pt idx="35">
                  <c:v>-6771</c:v>
                </c:pt>
                <c:pt idx="36">
                  <c:v>-6674</c:v>
                </c:pt>
                <c:pt idx="37">
                  <c:v>-6673</c:v>
                </c:pt>
                <c:pt idx="38">
                  <c:v>-6630</c:v>
                </c:pt>
                <c:pt idx="39">
                  <c:v>-6629</c:v>
                </c:pt>
                <c:pt idx="40">
                  <c:v>-6622</c:v>
                </c:pt>
                <c:pt idx="41">
                  <c:v>-6565</c:v>
                </c:pt>
                <c:pt idx="42">
                  <c:v>-6523</c:v>
                </c:pt>
                <c:pt idx="43">
                  <c:v>-6520</c:v>
                </c:pt>
                <c:pt idx="44">
                  <c:v>-6430</c:v>
                </c:pt>
                <c:pt idx="45">
                  <c:v>-6423</c:v>
                </c:pt>
                <c:pt idx="46">
                  <c:v>-6422</c:v>
                </c:pt>
                <c:pt idx="47">
                  <c:v>-6414</c:v>
                </c:pt>
                <c:pt idx="48">
                  <c:v>-6413</c:v>
                </c:pt>
                <c:pt idx="49">
                  <c:v>-4467</c:v>
                </c:pt>
                <c:pt idx="50">
                  <c:v>-4214</c:v>
                </c:pt>
                <c:pt idx="51">
                  <c:v>-3971</c:v>
                </c:pt>
                <c:pt idx="52">
                  <c:v>-3854</c:v>
                </c:pt>
                <c:pt idx="53">
                  <c:v>-3615</c:v>
                </c:pt>
                <c:pt idx="54">
                  <c:v>-3369</c:v>
                </c:pt>
                <c:pt idx="55">
                  <c:v>-3260</c:v>
                </c:pt>
                <c:pt idx="56">
                  <c:v>-3162</c:v>
                </c:pt>
                <c:pt idx="57">
                  <c:v>-3010</c:v>
                </c:pt>
                <c:pt idx="58">
                  <c:v>-2395</c:v>
                </c:pt>
                <c:pt idx="59">
                  <c:v>-2307</c:v>
                </c:pt>
                <c:pt idx="60">
                  <c:v>-2059</c:v>
                </c:pt>
                <c:pt idx="61">
                  <c:v>-2048</c:v>
                </c:pt>
                <c:pt idx="62">
                  <c:v>-2042</c:v>
                </c:pt>
                <c:pt idx="63">
                  <c:v>-1943</c:v>
                </c:pt>
                <c:pt idx="64">
                  <c:v>-1557</c:v>
                </c:pt>
                <c:pt idx="65">
                  <c:v>-1307</c:v>
                </c:pt>
                <c:pt idx="66">
                  <c:v>-1245</c:v>
                </c:pt>
                <c:pt idx="67">
                  <c:v>-1216</c:v>
                </c:pt>
                <c:pt idx="68">
                  <c:v>-1210</c:v>
                </c:pt>
                <c:pt idx="69">
                  <c:v>-1209</c:v>
                </c:pt>
                <c:pt idx="70">
                  <c:v>-1203</c:v>
                </c:pt>
                <c:pt idx="71">
                  <c:v>-1200</c:v>
                </c:pt>
                <c:pt idx="72">
                  <c:v>-1114</c:v>
                </c:pt>
                <c:pt idx="73">
                  <c:v>-1111</c:v>
                </c:pt>
                <c:pt idx="74">
                  <c:v>-991</c:v>
                </c:pt>
                <c:pt idx="75">
                  <c:v>-981</c:v>
                </c:pt>
                <c:pt idx="76">
                  <c:v>-980</c:v>
                </c:pt>
                <c:pt idx="77">
                  <c:v>-956</c:v>
                </c:pt>
                <c:pt idx="78">
                  <c:v>-942</c:v>
                </c:pt>
                <c:pt idx="79">
                  <c:v>-882</c:v>
                </c:pt>
                <c:pt idx="80">
                  <c:v>-851</c:v>
                </c:pt>
                <c:pt idx="81">
                  <c:v>-840</c:v>
                </c:pt>
                <c:pt idx="82">
                  <c:v>-840</c:v>
                </c:pt>
                <c:pt idx="83">
                  <c:v>-839</c:v>
                </c:pt>
                <c:pt idx="84">
                  <c:v>-722</c:v>
                </c:pt>
                <c:pt idx="85">
                  <c:v>-639</c:v>
                </c:pt>
                <c:pt idx="86">
                  <c:v>-587</c:v>
                </c:pt>
                <c:pt idx="87">
                  <c:v>-503</c:v>
                </c:pt>
                <c:pt idx="88">
                  <c:v>-486</c:v>
                </c:pt>
                <c:pt idx="89">
                  <c:v>-384</c:v>
                </c:pt>
                <c:pt idx="90">
                  <c:v>-384</c:v>
                </c:pt>
                <c:pt idx="91">
                  <c:v>-352</c:v>
                </c:pt>
                <c:pt idx="92">
                  <c:v>-351</c:v>
                </c:pt>
                <c:pt idx="93">
                  <c:v>-351</c:v>
                </c:pt>
                <c:pt idx="94">
                  <c:v>-350</c:v>
                </c:pt>
                <c:pt idx="95">
                  <c:v>-349</c:v>
                </c:pt>
                <c:pt idx="96">
                  <c:v>-336</c:v>
                </c:pt>
                <c:pt idx="97">
                  <c:v>-286</c:v>
                </c:pt>
                <c:pt idx="98">
                  <c:v>-252</c:v>
                </c:pt>
                <c:pt idx="99">
                  <c:v>-239</c:v>
                </c:pt>
                <c:pt idx="100">
                  <c:v>-239</c:v>
                </c:pt>
                <c:pt idx="101">
                  <c:v>-142</c:v>
                </c:pt>
                <c:pt idx="102">
                  <c:v>-98</c:v>
                </c:pt>
                <c:pt idx="103">
                  <c:v>-97</c:v>
                </c:pt>
                <c:pt idx="104">
                  <c:v>-97</c:v>
                </c:pt>
                <c:pt idx="105">
                  <c:v>-41</c:v>
                </c:pt>
                <c:pt idx="106">
                  <c:v>-4</c:v>
                </c:pt>
                <c:pt idx="107">
                  <c:v>0</c:v>
                </c:pt>
                <c:pt idx="108">
                  <c:v>1</c:v>
                </c:pt>
                <c:pt idx="109">
                  <c:v>2</c:v>
                </c:pt>
                <c:pt idx="110">
                  <c:v>101</c:v>
                </c:pt>
                <c:pt idx="111">
                  <c:v>102</c:v>
                </c:pt>
                <c:pt idx="112">
                  <c:v>104</c:v>
                </c:pt>
                <c:pt idx="113">
                  <c:v>118</c:v>
                </c:pt>
                <c:pt idx="114">
                  <c:v>215</c:v>
                </c:pt>
                <c:pt idx="115">
                  <c:v>219</c:v>
                </c:pt>
                <c:pt idx="116">
                  <c:v>255</c:v>
                </c:pt>
                <c:pt idx="117">
                  <c:v>258</c:v>
                </c:pt>
                <c:pt idx="118">
                  <c:v>267</c:v>
                </c:pt>
                <c:pt idx="119">
                  <c:v>268</c:v>
                </c:pt>
                <c:pt idx="120">
                  <c:v>270</c:v>
                </c:pt>
                <c:pt idx="121">
                  <c:v>355</c:v>
                </c:pt>
                <c:pt idx="122">
                  <c:v>357</c:v>
                </c:pt>
                <c:pt idx="123">
                  <c:v>364</c:v>
                </c:pt>
                <c:pt idx="124">
                  <c:v>367</c:v>
                </c:pt>
                <c:pt idx="125">
                  <c:v>368</c:v>
                </c:pt>
                <c:pt idx="126">
                  <c:v>369</c:v>
                </c:pt>
                <c:pt idx="127">
                  <c:v>370</c:v>
                </c:pt>
                <c:pt idx="128">
                  <c:v>373</c:v>
                </c:pt>
                <c:pt idx="129">
                  <c:v>472</c:v>
                </c:pt>
                <c:pt idx="130">
                  <c:v>475</c:v>
                </c:pt>
                <c:pt idx="131">
                  <c:v>501</c:v>
                </c:pt>
                <c:pt idx="132">
                  <c:v>607</c:v>
                </c:pt>
                <c:pt idx="133">
                  <c:v>608</c:v>
                </c:pt>
                <c:pt idx="134">
                  <c:v>610</c:v>
                </c:pt>
                <c:pt idx="135">
                  <c:v>619</c:v>
                </c:pt>
                <c:pt idx="136">
                  <c:v>726.5</c:v>
                </c:pt>
                <c:pt idx="137">
                  <c:v>756</c:v>
                </c:pt>
                <c:pt idx="138">
                  <c:v>851</c:v>
                </c:pt>
                <c:pt idx="139">
                  <c:v>1067</c:v>
                </c:pt>
                <c:pt idx="140">
                  <c:v>1106</c:v>
                </c:pt>
                <c:pt idx="141">
                  <c:v>1172</c:v>
                </c:pt>
                <c:pt idx="142">
                  <c:v>1324</c:v>
                </c:pt>
                <c:pt idx="143">
                  <c:v>1462</c:v>
                </c:pt>
                <c:pt idx="144">
                  <c:v>1575</c:v>
                </c:pt>
                <c:pt idx="145">
                  <c:v>1579</c:v>
                </c:pt>
                <c:pt idx="146">
                  <c:v>1582</c:v>
                </c:pt>
                <c:pt idx="147">
                  <c:v>1688</c:v>
                </c:pt>
                <c:pt idx="148">
                  <c:v>1713</c:v>
                </c:pt>
                <c:pt idx="149">
                  <c:v>1714</c:v>
                </c:pt>
                <c:pt idx="150">
                  <c:v>1809</c:v>
                </c:pt>
                <c:pt idx="151">
                  <c:v>1830</c:v>
                </c:pt>
                <c:pt idx="152">
                  <c:v>1932</c:v>
                </c:pt>
                <c:pt idx="153">
                  <c:v>2080</c:v>
                </c:pt>
                <c:pt idx="154">
                  <c:v>2081</c:v>
                </c:pt>
                <c:pt idx="155">
                  <c:v>2175</c:v>
                </c:pt>
                <c:pt idx="156">
                  <c:v>2178</c:v>
                </c:pt>
                <c:pt idx="157">
                  <c:v>2182</c:v>
                </c:pt>
                <c:pt idx="158">
                  <c:v>2182</c:v>
                </c:pt>
                <c:pt idx="159">
                  <c:v>2183</c:v>
                </c:pt>
                <c:pt idx="160">
                  <c:v>2286</c:v>
                </c:pt>
                <c:pt idx="161">
                  <c:v>2416</c:v>
                </c:pt>
                <c:pt idx="162">
                  <c:v>2424</c:v>
                </c:pt>
                <c:pt idx="163">
                  <c:v>2432</c:v>
                </c:pt>
                <c:pt idx="164">
                  <c:v>2534</c:v>
                </c:pt>
                <c:pt idx="165">
                  <c:v>2668</c:v>
                </c:pt>
                <c:pt idx="166">
                  <c:v>2670</c:v>
                </c:pt>
                <c:pt idx="167">
                  <c:v>2671</c:v>
                </c:pt>
                <c:pt idx="168">
                  <c:v>2671</c:v>
                </c:pt>
                <c:pt idx="169">
                  <c:v>2671</c:v>
                </c:pt>
                <c:pt idx="170">
                  <c:v>2684</c:v>
                </c:pt>
                <c:pt idx="171">
                  <c:v>2780</c:v>
                </c:pt>
                <c:pt idx="172">
                  <c:v>2877</c:v>
                </c:pt>
                <c:pt idx="173">
                  <c:v>2890</c:v>
                </c:pt>
                <c:pt idx="174">
                  <c:v>2892</c:v>
                </c:pt>
                <c:pt idx="175">
                  <c:v>2921</c:v>
                </c:pt>
                <c:pt idx="176">
                  <c:v>2922</c:v>
                </c:pt>
                <c:pt idx="177">
                  <c:v>3025</c:v>
                </c:pt>
                <c:pt idx="178">
                  <c:v>3026</c:v>
                </c:pt>
                <c:pt idx="179">
                  <c:v>3035</c:v>
                </c:pt>
                <c:pt idx="180">
                  <c:v>3039</c:v>
                </c:pt>
                <c:pt idx="181">
                  <c:v>3042</c:v>
                </c:pt>
                <c:pt idx="182">
                  <c:v>3136</c:v>
                </c:pt>
                <c:pt idx="183">
                  <c:v>3248</c:v>
                </c:pt>
                <c:pt idx="184">
                  <c:v>3271</c:v>
                </c:pt>
                <c:pt idx="185">
                  <c:v>3384</c:v>
                </c:pt>
                <c:pt idx="186">
                  <c:v>3390</c:v>
                </c:pt>
                <c:pt idx="187">
                  <c:v>3500</c:v>
                </c:pt>
                <c:pt idx="188">
                  <c:v>3612</c:v>
                </c:pt>
                <c:pt idx="189">
                  <c:v>3633</c:v>
                </c:pt>
                <c:pt idx="190">
                  <c:v>3733</c:v>
                </c:pt>
                <c:pt idx="191">
                  <c:v>3953</c:v>
                </c:pt>
                <c:pt idx="192">
                  <c:v>4144</c:v>
                </c:pt>
                <c:pt idx="193">
                  <c:v>4207</c:v>
                </c:pt>
                <c:pt idx="194">
                  <c:v>4245</c:v>
                </c:pt>
                <c:pt idx="195">
                  <c:v>4309</c:v>
                </c:pt>
                <c:pt idx="196">
                  <c:v>4350</c:v>
                </c:pt>
                <c:pt idx="197">
                  <c:v>4455</c:v>
                </c:pt>
                <c:pt idx="198">
                  <c:v>4455</c:v>
                </c:pt>
                <c:pt idx="199">
                  <c:v>4485</c:v>
                </c:pt>
                <c:pt idx="200">
                  <c:v>4485</c:v>
                </c:pt>
                <c:pt idx="201">
                  <c:v>4590</c:v>
                </c:pt>
                <c:pt idx="202">
                  <c:v>4594</c:v>
                </c:pt>
                <c:pt idx="203">
                  <c:v>4736</c:v>
                </c:pt>
                <c:pt idx="204">
                  <c:v>4849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67">
                  <c:v>-6.7399999970803037E-3</c:v>
                </c:pt>
                <c:pt idx="72">
                  <c:v>-4.6100000035949051E-3</c:v>
                </c:pt>
                <c:pt idx="73">
                  <c:v>-3.8649999987683259E-3</c:v>
                </c:pt>
                <c:pt idx="156">
                  <c:v>-6.242999999813037E-2</c:v>
                </c:pt>
                <c:pt idx="161">
                  <c:v>-6.655999999929918E-2</c:v>
                </c:pt>
                <c:pt idx="162">
                  <c:v>-6.3640000007580966E-2</c:v>
                </c:pt>
                <c:pt idx="166">
                  <c:v>-8.2049999997252598E-2</c:v>
                </c:pt>
                <c:pt idx="167">
                  <c:v>-8.1535000004805624E-2</c:v>
                </c:pt>
                <c:pt idx="176">
                  <c:v>-9.5569999997678678E-2</c:v>
                </c:pt>
                <c:pt idx="177">
                  <c:v>-9.8425000003771856E-2</c:v>
                </c:pt>
                <c:pt idx="184">
                  <c:v>-0.10483500000555068</c:v>
                </c:pt>
                <c:pt idx="189">
                  <c:v>-0.10429500000464031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022-4CA0-9C10-45D5F586029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-11108</c:v>
                </c:pt>
                <c:pt idx="1">
                  <c:v>-11011</c:v>
                </c:pt>
                <c:pt idx="2">
                  <c:v>-10280</c:v>
                </c:pt>
                <c:pt idx="3">
                  <c:v>-10074</c:v>
                </c:pt>
                <c:pt idx="4">
                  <c:v>-10074</c:v>
                </c:pt>
                <c:pt idx="5">
                  <c:v>-9777</c:v>
                </c:pt>
                <c:pt idx="6">
                  <c:v>-9717</c:v>
                </c:pt>
                <c:pt idx="7">
                  <c:v>-9676</c:v>
                </c:pt>
                <c:pt idx="8">
                  <c:v>-9468</c:v>
                </c:pt>
                <c:pt idx="9">
                  <c:v>-9224</c:v>
                </c:pt>
                <c:pt idx="10">
                  <c:v>-8860</c:v>
                </c:pt>
                <c:pt idx="11">
                  <c:v>-8440</c:v>
                </c:pt>
                <c:pt idx="12">
                  <c:v>-8367</c:v>
                </c:pt>
                <c:pt idx="13">
                  <c:v>-8336</c:v>
                </c:pt>
                <c:pt idx="14">
                  <c:v>-8320</c:v>
                </c:pt>
                <c:pt idx="15">
                  <c:v>-7871</c:v>
                </c:pt>
                <c:pt idx="16">
                  <c:v>-7781</c:v>
                </c:pt>
                <c:pt idx="17">
                  <c:v>-7734</c:v>
                </c:pt>
                <c:pt idx="18">
                  <c:v>-7730</c:v>
                </c:pt>
                <c:pt idx="19">
                  <c:v>-7628</c:v>
                </c:pt>
                <c:pt idx="20">
                  <c:v>-7625</c:v>
                </c:pt>
                <c:pt idx="21">
                  <c:v>-7621</c:v>
                </c:pt>
                <c:pt idx="22">
                  <c:v>-7281</c:v>
                </c:pt>
                <c:pt idx="23">
                  <c:v>-7272</c:v>
                </c:pt>
                <c:pt idx="24">
                  <c:v>-7174</c:v>
                </c:pt>
                <c:pt idx="25">
                  <c:v>-7172</c:v>
                </c:pt>
                <c:pt idx="26">
                  <c:v>-7135</c:v>
                </c:pt>
                <c:pt idx="27">
                  <c:v>-7133</c:v>
                </c:pt>
                <c:pt idx="28">
                  <c:v>-7028</c:v>
                </c:pt>
                <c:pt idx="29">
                  <c:v>-6929</c:v>
                </c:pt>
                <c:pt idx="30">
                  <c:v>-6880</c:v>
                </c:pt>
                <c:pt idx="31">
                  <c:v>-6874</c:v>
                </c:pt>
                <c:pt idx="32">
                  <c:v>-6780</c:v>
                </c:pt>
                <c:pt idx="33">
                  <c:v>-6774</c:v>
                </c:pt>
                <c:pt idx="34">
                  <c:v>-6772</c:v>
                </c:pt>
                <c:pt idx="35">
                  <c:v>-6771</c:v>
                </c:pt>
                <c:pt idx="36">
                  <c:v>-6674</c:v>
                </c:pt>
                <c:pt idx="37">
                  <c:v>-6673</c:v>
                </c:pt>
                <c:pt idx="38">
                  <c:v>-6630</c:v>
                </c:pt>
                <c:pt idx="39">
                  <c:v>-6629</c:v>
                </c:pt>
                <c:pt idx="40">
                  <c:v>-6622</c:v>
                </c:pt>
                <c:pt idx="41">
                  <c:v>-6565</c:v>
                </c:pt>
                <c:pt idx="42">
                  <c:v>-6523</c:v>
                </c:pt>
                <c:pt idx="43">
                  <c:v>-6520</c:v>
                </c:pt>
                <c:pt idx="44">
                  <c:v>-6430</c:v>
                </c:pt>
                <c:pt idx="45">
                  <c:v>-6423</c:v>
                </c:pt>
                <c:pt idx="46">
                  <c:v>-6422</c:v>
                </c:pt>
                <c:pt idx="47">
                  <c:v>-6414</c:v>
                </c:pt>
                <c:pt idx="48">
                  <c:v>-6413</c:v>
                </c:pt>
                <c:pt idx="49">
                  <c:v>-4467</c:v>
                </c:pt>
                <c:pt idx="50">
                  <c:v>-4214</c:v>
                </c:pt>
                <c:pt idx="51">
                  <c:v>-3971</c:v>
                </c:pt>
                <c:pt idx="52">
                  <c:v>-3854</c:v>
                </c:pt>
                <c:pt idx="53">
                  <c:v>-3615</c:v>
                </c:pt>
                <c:pt idx="54">
                  <c:v>-3369</c:v>
                </c:pt>
                <c:pt idx="55">
                  <c:v>-3260</c:v>
                </c:pt>
                <c:pt idx="56">
                  <c:v>-3162</c:v>
                </c:pt>
                <c:pt idx="57">
                  <c:v>-3010</c:v>
                </c:pt>
                <c:pt idx="58">
                  <c:v>-2395</c:v>
                </c:pt>
                <c:pt idx="59">
                  <c:v>-2307</c:v>
                </c:pt>
                <c:pt idx="60">
                  <c:v>-2059</c:v>
                </c:pt>
                <c:pt idx="61">
                  <c:v>-2048</c:v>
                </c:pt>
                <c:pt idx="62">
                  <c:v>-2042</c:v>
                </c:pt>
                <c:pt idx="63">
                  <c:v>-1943</c:v>
                </c:pt>
                <c:pt idx="64">
                  <c:v>-1557</c:v>
                </c:pt>
                <c:pt idx="65">
                  <c:v>-1307</c:v>
                </c:pt>
                <c:pt idx="66">
                  <c:v>-1245</c:v>
                </c:pt>
                <c:pt idx="67">
                  <c:v>-1216</c:v>
                </c:pt>
                <c:pt idx="68">
                  <c:v>-1210</c:v>
                </c:pt>
                <c:pt idx="69">
                  <c:v>-1209</c:v>
                </c:pt>
                <c:pt idx="70">
                  <c:v>-1203</c:v>
                </c:pt>
                <c:pt idx="71">
                  <c:v>-1200</c:v>
                </c:pt>
                <c:pt idx="72">
                  <c:v>-1114</c:v>
                </c:pt>
                <c:pt idx="73">
                  <c:v>-1111</c:v>
                </c:pt>
                <c:pt idx="74">
                  <c:v>-991</c:v>
                </c:pt>
                <c:pt idx="75">
                  <c:v>-981</c:v>
                </c:pt>
                <c:pt idx="76">
                  <c:v>-980</c:v>
                </c:pt>
                <c:pt idx="77">
                  <c:v>-956</c:v>
                </c:pt>
                <c:pt idx="78">
                  <c:v>-942</c:v>
                </c:pt>
                <c:pt idx="79">
                  <c:v>-882</c:v>
                </c:pt>
                <c:pt idx="80">
                  <c:v>-851</c:v>
                </c:pt>
                <c:pt idx="81">
                  <c:v>-840</c:v>
                </c:pt>
                <c:pt idx="82">
                  <c:v>-840</c:v>
                </c:pt>
                <c:pt idx="83">
                  <c:v>-839</c:v>
                </c:pt>
                <c:pt idx="84">
                  <c:v>-722</c:v>
                </c:pt>
                <c:pt idx="85">
                  <c:v>-639</c:v>
                </c:pt>
                <c:pt idx="86">
                  <c:v>-587</c:v>
                </c:pt>
                <c:pt idx="87">
                  <c:v>-503</c:v>
                </c:pt>
                <c:pt idx="88">
                  <c:v>-486</c:v>
                </c:pt>
                <c:pt idx="89">
                  <c:v>-384</c:v>
                </c:pt>
                <c:pt idx="90">
                  <c:v>-384</c:v>
                </c:pt>
                <c:pt idx="91">
                  <c:v>-352</c:v>
                </c:pt>
                <c:pt idx="92">
                  <c:v>-351</c:v>
                </c:pt>
                <c:pt idx="93">
                  <c:v>-351</c:v>
                </c:pt>
                <c:pt idx="94">
                  <c:v>-350</c:v>
                </c:pt>
                <c:pt idx="95">
                  <c:v>-349</c:v>
                </c:pt>
                <c:pt idx="96">
                  <c:v>-336</c:v>
                </c:pt>
                <c:pt idx="97">
                  <c:v>-286</c:v>
                </c:pt>
                <c:pt idx="98">
                  <c:v>-252</c:v>
                </c:pt>
                <c:pt idx="99">
                  <c:v>-239</c:v>
                </c:pt>
                <c:pt idx="100">
                  <c:v>-239</c:v>
                </c:pt>
                <c:pt idx="101">
                  <c:v>-142</c:v>
                </c:pt>
                <c:pt idx="102">
                  <c:v>-98</c:v>
                </c:pt>
                <c:pt idx="103">
                  <c:v>-97</c:v>
                </c:pt>
                <c:pt idx="104">
                  <c:v>-97</c:v>
                </c:pt>
                <c:pt idx="105">
                  <c:v>-41</c:v>
                </c:pt>
                <c:pt idx="106">
                  <c:v>-4</c:v>
                </c:pt>
                <c:pt idx="107">
                  <c:v>0</c:v>
                </c:pt>
                <c:pt idx="108">
                  <c:v>1</c:v>
                </c:pt>
                <c:pt idx="109">
                  <c:v>2</c:v>
                </c:pt>
                <c:pt idx="110">
                  <c:v>101</c:v>
                </c:pt>
                <c:pt idx="111">
                  <c:v>102</c:v>
                </c:pt>
                <c:pt idx="112">
                  <c:v>104</c:v>
                </c:pt>
                <c:pt idx="113">
                  <c:v>118</c:v>
                </c:pt>
                <c:pt idx="114">
                  <c:v>215</c:v>
                </c:pt>
                <c:pt idx="115">
                  <c:v>219</c:v>
                </c:pt>
                <c:pt idx="116">
                  <c:v>255</c:v>
                </c:pt>
                <c:pt idx="117">
                  <c:v>258</c:v>
                </c:pt>
                <c:pt idx="118">
                  <c:v>267</c:v>
                </c:pt>
                <c:pt idx="119">
                  <c:v>268</c:v>
                </c:pt>
                <c:pt idx="120">
                  <c:v>270</c:v>
                </c:pt>
                <c:pt idx="121">
                  <c:v>355</c:v>
                </c:pt>
                <c:pt idx="122">
                  <c:v>357</c:v>
                </c:pt>
                <c:pt idx="123">
                  <c:v>364</c:v>
                </c:pt>
                <c:pt idx="124">
                  <c:v>367</c:v>
                </c:pt>
                <c:pt idx="125">
                  <c:v>368</c:v>
                </c:pt>
                <c:pt idx="126">
                  <c:v>369</c:v>
                </c:pt>
                <c:pt idx="127">
                  <c:v>370</c:v>
                </c:pt>
                <c:pt idx="128">
                  <c:v>373</c:v>
                </c:pt>
                <c:pt idx="129">
                  <c:v>472</c:v>
                </c:pt>
                <c:pt idx="130">
                  <c:v>475</c:v>
                </c:pt>
                <c:pt idx="131">
                  <c:v>501</c:v>
                </c:pt>
                <c:pt idx="132">
                  <c:v>607</c:v>
                </c:pt>
                <c:pt idx="133">
                  <c:v>608</c:v>
                </c:pt>
                <c:pt idx="134">
                  <c:v>610</c:v>
                </c:pt>
                <c:pt idx="135">
                  <c:v>619</c:v>
                </c:pt>
                <c:pt idx="136">
                  <c:v>726.5</c:v>
                </c:pt>
                <c:pt idx="137">
                  <c:v>756</c:v>
                </c:pt>
                <c:pt idx="138">
                  <c:v>851</c:v>
                </c:pt>
                <c:pt idx="139">
                  <c:v>1067</c:v>
                </c:pt>
                <c:pt idx="140">
                  <c:v>1106</c:v>
                </c:pt>
                <c:pt idx="141">
                  <c:v>1172</c:v>
                </c:pt>
                <c:pt idx="142">
                  <c:v>1324</c:v>
                </c:pt>
                <c:pt idx="143">
                  <c:v>1462</c:v>
                </c:pt>
                <c:pt idx="144">
                  <c:v>1575</c:v>
                </c:pt>
                <c:pt idx="145">
                  <c:v>1579</c:v>
                </c:pt>
                <c:pt idx="146">
                  <c:v>1582</c:v>
                </c:pt>
                <c:pt idx="147">
                  <c:v>1688</c:v>
                </c:pt>
                <c:pt idx="148">
                  <c:v>1713</c:v>
                </c:pt>
                <c:pt idx="149">
                  <c:v>1714</c:v>
                </c:pt>
                <c:pt idx="150">
                  <c:v>1809</c:v>
                </c:pt>
                <c:pt idx="151">
                  <c:v>1830</c:v>
                </c:pt>
                <c:pt idx="152">
                  <c:v>1932</c:v>
                </c:pt>
                <c:pt idx="153">
                  <c:v>2080</c:v>
                </c:pt>
                <c:pt idx="154">
                  <c:v>2081</c:v>
                </c:pt>
                <c:pt idx="155">
                  <c:v>2175</c:v>
                </c:pt>
                <c:pt idx="156">
                  <c:v>2178</c:v>
                </c:pt>
                <c:pt idx="157">
                  <c:v>2182</c:v>
                </c:pt>
                <c:pt idx="158">
                  <c:v>2182</c:v>
                </c:pt>
                <c:pt idx="159">
                  <c:v>2183</c:v>
                </c:pt>
                <c:pt idx="160">
                  <c:v>2286</c:v>
                </c:pt>
                <c:pt idx="161">
                  <c:v>2416</c:v>
                </c:pt>
                <c:pt idx="162">
                  <c:v>2424</c:v>
                </c:pt>
                <c:pt idx="163">
                  <c:v>2432</c:v>
                </c:pt>
                <c:pt idx="164">
                  <c:v>2534</c:v>
                </c:pt>
                <c:pt idx="165">
                  <c:v>2668</c:v>
                </c:pt>
                <c:pt idx="166">
                  <c:v>2670</c:v>
                </c:pt>
                <c:pt idx="167">
                  <c:v>2671</c:v>
                </c:pt>
                <c:pt idx="168">
                  <c:v>2671</c:v>
                </c:pt>
                <c:pt idx="169">
                  <c:v>2671</c:v>
                </c:pt>
                <c:pt idx="170">
                  <c:v>2684</c:v>
                </c:pt>
                <c:pt idx="171">
                  <c:v>2780</c:v>
                </c:pt>
                <c:pt idx="172">
                  <c:v>2877</c:v>
                </c:pt>
                <c:pt idx="173">
                  <c:v>2890</c:v>
                </c:pt>
                <c:pt idx="174">
                  <c:v>2892</c:v>
                </c:pt>
                <c:pt idx="175">
                  <c:v>2921</c:v>
                </c:pt>
                <c:pt idx="176">
                  <c:v>2922</c:v>
                </c:pt>
                <c:pt idx="177">
                  <c:v>3025</c:v>
                </c:pt>
                <c:pt idx="178">
                  <c:v>3026</c:v>
                </c:pt>
                <c:pt idx="179">
                  <c:v>3035</c:v>
                </c:pt>
                <c:pt idx="180">
                  <c:v>3039</c:v>
                </c:pt>
                <c:pt idx="181">
                  <c:v>3042</c:v>
                </c:pt>
                <c:pt idx="182">
                  <c:v>3136</c:v>
                </c:pt>
                <c:pt idx="183">
                  <c:v>3248</c:v>
                </c:pt>
                <c:pt idx="184">
                  <c:v>3271</c:v>
                </c:pt>
                <c:pt idx="185">
                  <c:v>3384</c:v>
                </c:pt>
                <c:pt idx="186">
                  <c:v>3390</c:v>
                </c:pt>
                <c:pt idx="187">
                  <c:v>3500</c:v>
                </c:pt>
                <c:pt idx="188">
                  <c:v>3612</c:v>
                </c:pt>
                <c:pt idx="189">
                  <c:v>3633</c:v>
                </c:pt>
                <c:pt idx="190">
                  <c:v>3733</c:v>
                </c:pt>
                <c:pt idx="191">
                  <c:v>3953</c:v>
                </c:pt>
                <c:pt idx="192">
                  <c:v>4144</c:v>
                </c:pt>
                <c:pt idx="193">
                  <c:v>4207</c:v>
                </c:pt>
                <c:pt idx="194">
                  <c:v>4245</c:v>
                </c:pt>
                <c:pt idx="195">
                  <c:v>4309</c:v>
                </c:pt>
                <c:pt idx="196">
                  <c:v>4350</c:v>
                </c:pt>
                <c:pt idx="197">
                  <c:v>4455</c:v>
                </c:pt>
                <c:pt idx="198">
                  <c:v>4455</c:v>
                </c:pt>
                <c:pt idx="199">
                  <c:v>4485</c:v>
                </c:pt>
                <c:pt idx="200">
                  <c:v>4485</c:v>
                </c:pt>
                <c:pt idx="201">
                  <c:v>4590</c:v>
                </c:pt>
                <c:pt idx="202">
                  <c:v>4594</c:v>
                </c:pt>
                <c:pt idx="203">
                  <c:v>4736</c:v>
                </c:pt>
                <c:pt idx="204">
                  <c:v>4849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84">
                  <c:v>1.2969999996130355E-2</c:v>
                </c:pt>
                <c:pt idx="147">
                  <c:v>-4.8180000005231705E-2</c:v>
                </c:pt>
                <c:pt idx="155">
                  <c:v>-6.4275000004272442E-2</c:v>
                </c:pt>
                <c:pt idx="163">
                  <c:v>-6.6220000000612345E-2</c:v>
                </c:pt>
                <c:pt idx="164">
                  <c:v>-7.0490000005520415E-2</c:v>
                </c:pt>
                <c:pt idx="165">
                  <c:v>-7.7140000001236331E-2</c:v>
                </c:pt>
                <c:pt idx="168">
                  <c:v>-8.1154999999853317E-2</c:v>
                </c:pt>
                <c:pt idx="169">
                  <c:v>-7.8835000000253785E-2</c:v>
                </c:pt>
                <c:pt idx="170">
                  <c:v>-8.2040000001143198E-2</c:v>
                </c:pt>
                <c:pt idx="171">
                  <c:v>-8.8100000000849832E-2</c:v>
                </c:pt>
                <c:pt idx="172">
                  <c:v>-9.2645000004267786E-2</c:v>
                </c:pt>
                <c:pt idx="173">
                  <c:v>-9.315000000060536E-2</c:v>
                </c:pt>
                <c:pt idx="174">
                  <c:v>-9.3420000004698522E-2</c:v>
                </c:pt>
                <c:pt idx="175">
                  <c:v>-9.2685000003257301E-2</c:v>
                </c:pt>
                <c:pt idx="178">
                  <c:v>-9.9320000001171138E-2</c:v>
                </c:pt>
                <c:pt idx="179">
                  <c:v>-0.10197500000504078</c:v>
                </c:pt>
                <c:pt idx="180">
                  <c:v>-9.9115000004530884E-2</c:v>
                </c:pt>
                <c:pt idx="181">
                  <c:v>-9.9269999998796266E-2</c:v>
                </c:pt>
                <c:pt idx="182">
                  <c:v>-0.10176000000501517</c:v>
                </c:pt>
                <c:pt idx="183">
                  <c:v>-0.10138000000006286</c:v>
                </c:pt>
                <c:pt idx="185">
                  <c:v>-0.10426000000006752</c:v>
                </c:pt>
                <c:pt idx="186">
                  <c:v>-0.10374999999476131</c:v>
                </c:pt>
                <c:pt idx="187">
                  <c:v>-0.10210000000370201</c:v>
                </c:pt>
                <c:pt idx="188">
                  <c:v>-0.10282000000006519</c:v>
                </c:pt>
                <c:pt idx="190">
                  <c:v>-0.11155500000313623</c:v>
                </c:pt>
                <c:pt idx="191">
                  <c:v>-0.12200500000471948</c:v>
                </c:pt>
                <c:pt idx="192">
                  <c:v>-0.12864000000263331</c:v>
                </c:pt>
                <c:pt idx="193">
                  <c:v>-0.13169500000367407</c:v>
                </c:pt>
                <c:pt idx="194">
                  <c:v>-0.13142500000685686</c:v>
                </c:pt>
                <c:pt idx="195">
                  <c:v>-0.13306500000180677</c:v>
                </c:pt>
                <c:pt idx="196">
                  <c:v>-0.13495000000693835</c:v>
                </c:pt>
                <c:pt idx="197">
                  <c:v>-0.13327500000741566</c:v>
                </c:pt>
                <c:pt idx="198">
                  <c:v>-0.13327500000741566</c:v>
                </c:pt>
                <c:pt idx="199">
                  <c:v>-0.13322499999776483</c:v>
                </c:pt>
                <c:pt idx="200">
                  <c:v>-0.13322499999776483</c:v>
                </c:pt>
                <c:pt idx="201">
                  <c:v>-0.13115000000107102</c:v>
                </c:pt>
                <c:pt idx="202">
                  <c:v>-0.1320899999991525</c:v>
                </c:pt>
                <c:pt idx="203">
                  <c:v>-0.13565999999991618</c:v>
                </c:pt>
                <c:pt idx="204">
                  <c:v>-0.14246499999717344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022-4CA0-9C10-45D5F586029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-11108</c:v>
                </c:pt>
                <c:pt idx="1">
                  <c:v>-11011</c:v>
                </c:pt>
                <c:pt idx="2">
                  <c:v>-10280</c:v>
                </c:pt>
                <c:pt idx="3">
                  <c:v>-10074</c:v>
                </c:pt>
                <c:pt idx="4">
                  <c:v>-10074</c:v>
                </c:pt>
                <c:pt idx="5">
                  <c:v>-9777</c:v>
                </c:pt>
                <c:pt idx="6">
                  <c:v>-9717</c:v>
                </c:pt>
                <c:pt idx="7">
                  <c:v>-9676</c:v>
                </c:pt>
                <c:pt idx="8">
                  <c:v>-9468</c:v>
                </c:pt>
                <c:pt idx="9">
                  <c:v>-9224</c:v>
                </c:pt>
                <c:pt idx="10">
                  <c:v>-8860</c:v>
                </c:pt>
                <c:pt idx="11">
                  <c:v>-8440</c:v>
                </c:pt>
                <c:pt idx="12">
                  <c:v>-8367</c:v>
                </c:pt>
                <c:pt idx="13">
                  <c:v>-8336</c:v>
                </c:pt>
                <c:pt idx="14">
                  <c:v>-8320</c:v>
                </c:pt>
                <c:pt idx="15">
                  <c:v>-7871</c:v>
                </c:pt>
                <c:pt idx="16">
                  <c:v>-7781</c:v>
                </c:pt>
                <c:pt idx="17">
                  <c:v>-7734</c:v>
                </c:pt>
                <c:pt idx="18">
                  <c:v>-7730</c:v>
                </c:pt>
                <c:pt idx="19">
                  <c:v>-7628</c:v>
                </c:pt>
                <c:pt idx="20">
                  <c:v>-7625</c:v>
                </c:pt>
                <c:pt idx="21">
                  <c:v>-7621</c:v>
                </c:pt>
                <c:pt idx="22">
                  <c:v>-7281</c:v>
                </c:pt>
                <c:pt idx="23">
                  <c:v>-7272</c:v>
                </c:pt>
                <c:pt idx="24">
                  <c:v>-7174</c:v>
                </c:pt>
                <c:pt idx="25">
                  <c:v>-7172</c:v>
                </c:pt>
                <c:pt idx="26">
                  <c:v>-7135</c:v>
                </c:pt>
                <c:pt idx="27">
                  <c:v>-7133</c:v>
                </c:pt>
                <c:pt idx="28">
                  <c:v>-7028</c:v>
                </c:pt>
                <c:pt idx="29">
                  <c:v>-6929</c:v>
                </c:pt>
                <c:pt idx="30">
                  <c:v>-6880</c:v>
                </c:pt>
                <c:pt idx="31">
                  <c:v>-6874</c:v>
                </c:pt>
                <c:pt idx="32">
                  <c:v>-6780</c:v>
                </c:pt>
                <c:pt idx="33">
                  <c:v>-6774</c:v>
                </c:pt>
                <c:pt idx="34">
                  <c:v>-6772</c:v>
                </c:pt>
                <c:pt idx="35">
                  <c:v>-6771</c:v>
                </c:pt>
                <c:pt idx="36">
                  <c:v>-6674</c:v>
                </c:pt>
                <c:pt idx="37">
                  <c:v>-6673</c:v>
                </c:pt>
                <c:pt idx="38">
                  <c:v>-6630</c:v>
                </c:pt>
                <c:pt idx="39">
                  <c:v>-6629</c:v>
                </c:pt>
                <c:pt idx="40">
                  <c:v>-6622</c:v>
                </c:pt>
                <c:pt idx="41">
                  <c:v>-6565</c:v>
                </c:pt>
                <c:pt idx="42">
                  <c:v>-6523</c:v>
                </c:pt>
                <c:pt idx="43">
                  <c:v>-6520</c:v>
                </c:pt>
                <c:pt idx="44">
                  <c:v>-6430</c:v>
                </c:pt>
                <c:pt idx="45">
                  <c:v>-6423</c:v>
                </c:pt>
                <c:pt idx="46">
                  <c:v>-6422</c:v>
                </c:pt>
                <c:pt idx="47">
                  <c:v>-6414</c:v>
                </c:pt>
                <c:pt idx="48">
                  <c:v>-6413</c:v>
                </c:pt>
                <c:pt idx="49">
                  <c:v>-4467</c:v>
                </c:pt>
                <c:pt idx="50">
                  <c:v>-4214</c:v>
                </c:pt>
                <c:pt idx="51">
                  <c:v>-3971</c:v>
                </c:pt>
                <c:pt idx="52">
                  <c:v>-3854</c:v>
                </c:pt>
                <c:pt idx="53">
                  <c:v>-3615</c:v>
                </c:pt>
                <c:pt idx="54">
                  <c:v>-3369</c:v>
                </c:pt>
                <c:pt idx="55">
                  <c:v>-3260</c:v>
                </c:pt>
                <c:pt idx="56">
                  <c:v>-3162</c:v>
                </c:pt>
                <c:pt idx="57">
                  <c:v>-3010</c:v>
                </c:pt>
                <c:pt idx="58">
                  <c:v>-2395</c:v>
                </c:pt>
                <c:pt idx="59">
                  <c:v>-2307</c:v>
                </c:pt>
                <c:pt idx="60">
                  <c:v>-2059</c:v>
                </c:pt>
                <c:pt idx="61">
                  <c:v>-2048</c:v>
                </c:pt>
                <c:pt idx="62">
                  <c:v>-2042</c:v>
                </c:pt>
                <c:pt idx="63">
                  <c:v>-1943</c:v>
                </c:pt>
                <c:pt idx="64">
                  <c:v>-1557</c:v>
                </c:pt>
                <c:pt idx="65">
                  <c:v>-1307</c:v>
                </c:pt>
                <c:pt idx="66">
                  <c:v>-1245</c:v>
                </c:pt>
                <c:pt idx="67">
                  <c:v>-1216</c:v>
                </c:pt>
                <c:pt idx="68">
                  <c:v>-1210</c:v>
                </c:pt>
                <c:pt idx="69">
                  <c:v>-1209</c:v>
                </c:pt>
                <c:pt idx="70">
                  <c:v>-1203</c:v>
                </c:pt>
                <c:pt idx="71">
                  <c:v>-1200</c:v>
                </c:pt>
                <c:pt idx="72">
                  <c:v>-1114</c:v>
                </c:pt>
                <c:pt idx="73">
                  <c:v>-1111</c:v>
                </c:pt>
                <c:pt idx="74">
                  <c:v>-991</c:v>
                </c:pt>
                <c:pt idx="75">
                  <c:v>-981</c:v>
                </c:pt>
                <c:pt idx="76">
                  <c:v>-980</c:v>
                </c:pt>
                <c:pt idx="77">
                  <c:v>-956</c:v>
                </c:pt>
                <c:pt idx="78">
                  <c:v>-942</c:v>
                </c:pt>
                <c:pt idx="79">
                  <c:v>-882</c:v>
                </c:pt>
                <c:pt idx="80">
                  <c:v>-851</c:v>
                </c:pt>
                <c:pt idx="81">
                  <c:v>-840</c:v>
                </c:pt>
                <c:pt idx="82">
                  <c:v>-840</c:v>
                </c:pt>
                <c:pt idx="83">
                  <c:v>-839</c:v>
                </c:pt>
                <c:pt idx="84">
                  <c:v>-722</c:v>
                </c:pt>
                <c:pt idx="85">
                  <c:v>-639</c:v>
                </c:pt>
                <c:pt idx="86">
                  <c:v>-587</c:v>
                </c:pt>
                <c:pt idx="87">
                  <c:v>-503</c:v>
                </c:pt>
                <c:pt idx="88">
                  <c:v>-486</c:v>
                </c:pt>
                <c:pt idx="89">
                  <c:v>-384</c:v>
                </c:pt>
                <c:pt idx="90">
                  <c:v>-384</c:v>
                </c:pt>
                <c:pt idx="91">
                  <c:v>-352</c:v>
                </c:pt>
                <c:pt idx="92">
                  <c:v>-351</c:v>
                </c:pt>
                <c:pt idx="93">
                  <c:v>-351</c:v>
                </c:pt>
                <c:pt idx="94">
                  <c:v>-350</c:v>
                </c:pt>
                <c:pt idx="95">
                  <c:v>-349</c:v>
                </c:pt>
                <c:pt idx="96">
                  <c:v>-336</c:v>
                </c:pt>
                <c:pt idx="97">
                  <c:v>-286</c:v>
                </c:pt>
                <c:pt idx="98">
                  <c:v>-252</c:v>
                </c:pt>
                <c:pt idx="99">
                  <c:v>-239</c:v>
                </c:pt>
                <c:pt idx="100">
                  <c:v>-239</c:v>
                </c:pt>
                <c:pt idx="101">
                  <c:v>-142</c:v>
                </c:pt>
                <c:pt idx="102">
                  <c:v>-98</c:v>
                </c:pt>
                <c:pt idx="103">
                  <c:v>-97</c:v>
                </c:pt>
                <c:pt idx="104">
                  <c:v>-97</c:v>
                </c:pt>
                <c:pt idx="105">
                  <c:v>-41</c:v>
                </c:pt>
                <c:pt idx="106">
                  <c:v>-4</c:v>
                </c:pt>
                <c:pt idx="107">
                  <c:v>0</c:v>
                </c:pt>
                <c:pt idx="108">
                  <c:v>1</c:v>
                </c:pt>
                <c:pt idx="109">
                  <c:v>2</c:v>
                </c:pt>
                <c:pt idx="110">
                  <c:v>101</c:v>
                </c:pt>
                <c:pt idx="111">
                  <c:v>102</c:v>
                </c:pt>
                <c:pt idx="112">
                  <c:v>104</c:v>
                </c:pt>
                <c:pt idx="113">
                  <c:v>118</c:v>
                </c:pt>
                <c:pt idx="114">
                  <c:v>215</c:v>
                </c:pt>
                <c:pt idx="115">
                  <c:v>219</c:v>
                </c:pt>
                <c:pt idx="116">
                  <c:v>255</c:v>
                </c:pt>
                <c:pt idx="117">
                  <c:v>258</c:v>
                </c:pt>
                <c:pt idx="118">
                  <c:v>267</c:v>
                </c:pt>
                <c:pt idx="119">
                  <c:v>268</c:v>
                </c:pt>
                <c:pt idx="120">
                  <c:v>270</c:v>
                </c:pt>
                <c:pt idx="121">
                  <c:v>355</c:v>
                </c:pt>
                <c:pt idx="122">
                  <c:v>357</c:v>
                </c:pt>
                <c:pt idx="123">
                  <c:v>364</c:v>
                </c:pt>
                <c:pt idx="124">
                  <c:v>367</c:v>
                </c:pt>
                <c:pt idx="125">
                  <c:v>368</c:v>
                </c:pt>
                <c:pt idx="126">
                  <c:v>369</c:v>
                </c:pt>
                <c:pt idx="127">
                  <c:v>370</c:v>
                </c:pt>
                <c:pt idx="128">
                  <c:v>373</c:v>
                </c:pt>
                <c:pt idx="129">
                  <c:v>472</c:v>
                </c:pt>
                <c:pt idx="130">
                  <c:v>475</c:v>
                </c:pt>
                <c:pt idx="131">
                  <c:v>501</c:v>
                </c:pt>
                <c:pt idx="132">
                  <c:v>607</c:v>
                </c:pt>
                <c:pt idx="133">
                  <c:v>608</c:v>
                </c:pt>
                <c:pt idx="134">
                  <c:v>610</c:v>
                </c:pt>
                <c:pt idx="135">
                  <c:v>619</c:v>
                </c:pt>
                <c:pt idx="136">
                  <c:v>726.5</c:v>
                </c:pt>
                <c:pt idx="137">
                  <c:v>756</c:v>
                </c:pt>
                <c:pt idx="138">
                  <c:v>851</c:v>
                </c:pt>
                <c:pt idx="139">
                  <c:v>1067</c:v>
                </c:pt>
                <c:pt idx="140">
                  <c:v>1106</c:v>
                </c:pt>
                <c:pt idx="141">
                  <c:v>1172</c:v>
                </c:pt>
                <c:pt idx="142">
                  <c:v>1324</c:v>
                </c:pt>
                <c:pt idx="143">
                  <c:v>1462</c:v>
                </c:pt>
                <c:pt idx="144">
                  <c:v>1575</c:v>
                </c:pt>
                <c:pt idx="145">
                  <c:v>1579</c:v>
                </c:pt>
                <c:pt idx="146">
                  <c:v>1582</c:v>
                </c:pt>
                <c:pt idx="147">
                  <c:v>1688</c:v>
                </c:pt>
                <c:pt idx="148">
                  <c:v>1713</c:v>
                </c:pt>
                <c:pt idx="149">
                  <c:v>1714</c:v>
                </c:pt>
                <c:pt idx="150">
                  <c:v>1809</c:v>
                </c:pt>
                <c:pt idx="151">
                  <c:v>1830</c:v>
                </c:pt>
                <c:pt idx="152">
                  <c:v>1932</c:v>
                </c:pt>
                <c:pt idx="153">
                  <c:v>2080</c:v>
                </c:pt>
                <c:pt idx="154">
                  <c:v>2081</c:v>
                </c:pt>
                <c:pt idx="155">
                  <c:v>2175</c:v>
                </c:pt>
                <c:pt idx="156">
                  <c:v>2178</c:v>
                </c:pt>
                <c:pt idx="157">
                  <c:v>2182</c:v>
                </c:pt>
                <c:pt idx="158">
                  <c:v>2182</c:v>
                </c:pt>
                <c:pt idx="159">
                  <c:v>2183</c:v>
                </c:pt>
                <c:pt idx="160">
                  <c:v>2286</c:v>
                </c:pt>
                <c:pt idx="161">
                  <c:v>2416</c:v>
                </c:pt>
                <c:pt idx="162">
                  <c:v>2424</c:v>
                </c:pt>
                <c:pt idx="163">
                  <c:v>2432</c:v>
                </c:pt>
                <c:pt idx="164">
                  <c:v>2534</c:v>
                </c:pt>
                <c:pt idx="165">
                  <c:v>2668</c:v>
                </c:pt>
                <c:pt idx="166">
                  <c:v>2670</c:v>
                </c:pt>
                <c:pt idx="167">
                  <c:v>2671</c:v>
                </c:pt>
                <c:pt idx="168">
                  <c:v>2671</c:v>
                </c:pt>
                <c:pt idx="169">
                  <c:v>2671</c:v>
                </c:pt>
                <c:pt idx="170">
                  <c:v>2684</c:v>
                </c:pt>
                <c:pt idx="171">
                  <c:v>2780</c:v>
                </c:pt>
                <c:pt idx="172">
                  <c:v>2877</c:v>
                </c:pt>
                <c:pt idx="173">
                  <c:v>2890</c:v>
                </c:pt>
                <c:pt idx="174">
                  <c:v>2892</c:v>
                </c:pt>
                <c:pt idx="175">
                  <c:v>2921</c:v>
                </c:pt>
                <c:pt idx="176">
                  <c:v>2922</c:v>
                </c:pt>
                <c:pt idx="177">
                  <c:v>3025</c:v>
                </c:pt>
                <c:pt idx="178">
                  <c:v>3026</c:v>
                </c:pt>
                <c:pt idx="179">
                  <c:v>3035</c:v>
                </c:pt>
                <c:pt idx="180">
                  <c:v>3039</c:v>
                </c:pt>
                <c:pt idx="181">
                  <c:v>3042</c:v>
                </c:pt>
                <c:pt idx="182">
                  <c:v>3136</c:v>
                </c:pt>
                <c:pt idx="183">
                  <c:v>3248</c:v>
                </c:pt>
                <c:pt idx="184">
                  <c:v>3271</c:v>
                </c:pt>
                <c:pt idx="185">
                  <c:v>3384</c:v>
                </c:pt>
                <c:pt idx="186">
                  <c:v>3390</c:v>
                </c:pt>
                <c:pt idx="187">
                  <c:v>3500</c:v>
                </c:pt>
                <c:pt idx="188">
                  <c:v>3612</c:v>
                </c:pt>
                <c:pt idx="189">
                  <c:v>3633</c:v>
                </c:pt>
                <c:pt idx="190">
                  <c:v>3733</c:v>
                </c:pt>
                <c:pt idx="191">
                  <c:v>3953</c:v>
                </c:pt>
                <c:pt idx="192">
                  <c:v>4144</c:v>
                </c:pt>
                <c:pt idx="193">
                  <c:v>4207</c:v>
                </c:pt>
                <c:pt idx="194">
                  <c:v>4245</c:v>
                </c:pt>
                <c:pt idx="195">
                  <c:v>4309</c:v>
                </c:pt>
                <c:pt idx="196">
                  <c:v>4350</c:v>
                </c:pt>
                <c:pt idx="197">
                  <c:v>4455</c:v>
                </c:pt>
                <c:pt idx="198">
                  <c:v>4455</c:v>
                </c:pt>
                <c:pt idx="199">
                  <c:v>4485</c:v>
                </c:pt>
                <c:pt idx="200">
                  <c:v>4485</c:v>
                </c:pt>
                <c:pt idx="201">
                  <c:v>4590</c:v>
                </c:pt>
                <c:pt idx="202">
                  <c:v>4594</c:v>
                </c:pt>
                <c:pt idx="203">
                  <c:v>4736</c:v>
                </c:pt>
                <c:pt idx="204">
                  <c:v>4849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022-4CA0-9C10-45D5F586029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-11108</c:v>
                </c:pt>
                <c:pt idx="1">
                  <c:v>-11011</c:v>
                </c:pt>
                <c:pt idx="2">
                  <c:v>-10280</c:v>
                </c:pt>
                <c:pt idx="3">
                  <c:v>-10074</c:v>
                </c:pt>
                <c:pt idx="4">
                  <c:v>-10074</c:v>
                </c:pt>
                <c:pt idx="5">
                  <c:v>-9777</c:v>
                </c:pt>
                <c:pt idx="6">
                  <c:v>-9717</c:v>
                </c:pt>
                <c:pt idx="7">
                  <c:v>-9676</c:v>
                </c:pt>
                <c:pt idx="8">
                  <c:v>-9468</c:v>
                </c:pt>
                <c:pt idx="9">
                  <c:v>-9224</c:v>
                </c:pt>
                <c:pt idx="10">
                  <c:v>-8860</c:v>
                </c:pt>
                <c:pt idx="11">
                  <c:v>-8440</c:v>
                </c:pt>
                <c:pt idx="12">
                  <c:v>-8367</c:v>
                </c:pt>
                <c:pt idx="13">
                  <c:v>-8336</c:v>
                </c:pt>
                <c:pt idx="14">
                  <c:v>-8320</c:v>
                </c:pt>
                <c:pt idx="15">
                  <c:v>-7871</c:v>
                </c:pt>
                <c:pt idx="16">
                  <c:v>-7781</c:v>
                </c:pt>
                <c:pt idx="17">
                  <c:v>-7734</c:v>
                </c:pt>
                <c:pt idx="18">
                  <c:v>-7730</c:v>
                </c:pt>
                <c:pt idx="19">
                  <c:v>-7628</c:v>
                </c:pt>
                <c:pt idx="20">
                  <c:v>-7625</c:v>
                </c:pt>
                <c:pt idx="21">
                  <c:v>-7621</c:v>
                </c:pt>
                <c:pt idx="22">
                  <c:v>-7281</c:v>
                </c:pt>
                <c:pt idx="23">
                  <c:v>-7272</c:v>
                </c:pt>
                <c:pt idx="24">
                  <c:v>-7174</c:v>
                </c:pt>
                <c:pt idx="25">
                  <c:v>-7172</c:v>
                </c:pt>
                <c:pt idx="26">
                  <c:v>-7135</c:v>
                </c:pt>
                <c:pt idx="27">
                  <c:v>-7133</c:v>
                </c:pt>
                <c:pt idx="28">
                  <c:v>-7028</c:v>
                </c:pt>
                <c:pt idx="29">
                  <c:v>-6929</c:v>
                </c:pt>
                <c:pt idx="30">
                  <c:v>-6880</c:v>
                </c:pt>
                <c:pt idx="31">
                  <c:v>-6874</c:v>
                </c:pt>
                <c:pt idx="32">
                  <c:v>-6780</c:v>
                </c:pt>
                <c:pt idx="33">
                  <c:v>-6774</c:v>
                </c:pt>
                <c:pt idx="34">
                  <c:v>-6772</c:v>
                </c:pt>
                <c:pt idx="35">
                  <c:v>-6771</c:v>
                </c:pt>
                <c:pt idx="36">
                  <c:v>-6674</c:v>
                </c:pt>
                <c:pt idx="37">
                  <c:v>-6673</c:v>
                </c:pt>
                <c:pt idx="38">
                  <c:v>-6630</c:v>
                </c:pt>
                <c:pt idx="39">
                  <c:v>-6629</c:v>
                </c:pt>
                <c:pt idx="40">
                  <c:v>-6622</c:v>
                </c:pt>
                <c:pt idx="41">
                  <c:v>-6565</c:v>
                </c:pt>
                <c:pt idx="42">
                  <c:v>-6523</c:v>
                </c:pt>
                <c:pt idx="43">
                  <c:v>-6520</c:v>
                </c:pt>
                <c:pt idx="44">
                  <c:v>-6430</c:v>
                </c:pt>
                <c:pt idx="45">
                  <c:v>-6423</c:v>
                </c:pt>
                <c:pt idx="46">
                  <c:v>-6422</c:v>
                </c:pt>
                <c:pt idx="47">
                  <c:v>-6414</c:v>
                </c:pt>
                <c:pt idx="48">
                  <c:v>-6413</c:v>
                </c:pt>
                <c:pt idx="49">
                  <c:v>-4467</c:v>
                </c:pt>
                <c:pt idx="50">
                  <c:v>-4214</c:v>
                </c:pt>
                <c:pt idx="51">
                  <c:v>-3971</c:v>
                </c:pt>
                <c:pt idx="52">
                  <c:v>-3854</c:v>
                </c:pt>
                <c:pt idx="53">
                  <c:v>-3615</c:v>
                </c:pt>
                <c:pt idx="54">
                  <c:v>-3369</c:v>
                </c:pt>
                <c:pt idx="55">
                  <c:v>-3260</c:v>
                </c:pt>
                <c:pt idx="56">
                  <c:v>-3162</c:v>
                </c:pt>
                <c:pt idx="57">
                  <c:v>-3010</c:v>
                </c:pt>
                <c:pt idx="58">
                  <c:v>-2395</c:v>
                </c:pt>
                <c:pt idx="59">
                  <c:v>-2307</c:v>
                </c:pt>
                <c:pt idx="60">
                  <c:v>-2059</c:v>
                </c:pt>
                <c:pt idx="61">
                  <c:v>-2048</c:v>
                </c:pt>
                <c:pt idx="62">
                  <c:v>-2042</c:v>
                </c:pt>
                <c:pt idx="63">
                  <c:v>-1943</c:v>
                </c:pt>
                <c:pt idx="64">
                  <c:v>-1557</c:v>
                </c:pt>
                <c:pt idx="65">
                  <c:v>-1307</c:v>
                </c:pt>
                <c:pt idx="66">
                  <c:v>-1245</c:v>
                </c:pt>
                <c:pt idx="67">
                  <c:v>-1216</c:v>
                </c:pt>
                <c:pt idx="68">
                  <c:v>-1210</c:v>
                </c:pt>
                <c:pt idx="69">
                  <c:v>-1209</c:v>
                </c:pt>
                <c:pt idx="70">
                  <c:v>-1203</c:v>
                </c:pt>
                <c:pt idx="71">
                  <c:v>-1200</c:v>
                </c:pt>
                <c:pt idx="72">
                  <c:v>-1114</c:v>
                </c:pt>
                <c:pt idx="73">
                  <c:v>-1111</c:v>
                </c:pt>
                <c:pt idx="74">
                  <c:v>-991</c:v>
                </c:pt>
                <c:pt idx="75">
                  <c:v>-981</c:v>
                </c:pt>
                <c:pt idx="76">
                  <c:v>-980</c:v>
                </c:pt>
                <c:pt idx="77">
                  <c:v>-956</c:v>
                </c:pt>
                <c:pt idx="78">
                  <c:v>-942</c:v>
                </c:pt>
                <c:pt idx="79">
                  <c:v>-882</c:v>
                </c:pt>
                <c:pt idx="80">
                  <c:v>-851</c:v>
                </c:pt>
                <c:pt idx="81">
                  <c:v>-840</c:v>
                </c:pt>
                <c:pt idx="82">
                  <c:v>-840</c:v>
                </c:pt>
                <c:pt idx="83">
                  <c:v>-839</c:v>
                </c:pt>
                <c:pt idx="84">
                  <c:v>-722</c:v>
                </c:pt>
                <c:pt idx="85">
                  <c:v>-639</c:v>
                </c:pt>
                <c:pt idx="86">
                  <c:v>-587</c:v>
                </c:pt>
                <c:pt idx="87">
                  <c:v>-503</c:v>
                </c:pt>
                <c:pt idx="88">
                  <c:v>-486</c:v>
                </c:pt>
                <c:pt idx="89">
                  <c:v>-384</c:v>
                </c:pt>
                <c:pt idx="90">
                  <c:v>-384</c:v>
                </c:pt>
                <c:pt idx="91">
                  <c:v>-352</c:v>
                </c:pt>
                <c:pt idx="92">
                  <c:v>-351</c:v>
                </c:pt>
                <c:pt idx="93">
                  <c:v>-351</c:v>
                </c:pt>
                <c:pt idx="94">
                  <c:v>-350</c:v>
                </c:pt>
                <c:pt idx="95">
                  <c:v>-349</c:v>
                </c:pt>
                <c:pt idx="96">
                  <c:v>-336</c:v>
                </c:pt>
                <c:pt idx="97">
                  <c:v>-286</c:v>
                </c:pt>
                <c:pt idx="98">
                  <c:v>-252</c:v>
                </c:pt>
                <c:pt idx="99">
                  <c:v>-239</c:v>
                </c:pt>
                <c:pt idx="100">
                  <c:v>-239</c:v>
                </c:pt>
                <c:pt idx="101">
                  <c:v>-142</c:v>
                </c:pt>
                <c:pt idx="102">
                  <c:v>-98</c:v>
                </c:pt>
                <c:pt idx="103">
                  <c:v>-97</c:v>
                </c:pt>
                <c:pt idx="104">
                  <c:v>-97</c:v>
                </c:pt>
                <c:pt idx="105">
                  <c:v>-41</c:v>
                </c:pt>
                <c:pt idx="106">
                  <c:v>-4</c:v>
                </c:pt>
                <c:pt idx="107">
                  <c:v>0</c:v>
                </c:pt>
                <c:pt idx="108">
                  <c:v>1</c:v>
                </c:pt>
                <c:pt idx="109">
                  <c:v>2</c:v>
                </c:pt>
                <c:pt idx="110">
                  <c:v>101</c:v>
                </c:pt>
                <c:pt idx="111">
                  <c:v>102</c:v>
                </c:pt>
                <c:pt idx="112">
                  <c:v>104</c:v>
                </c:pt>
                <c:pt idx="113">
                  <c:v>118</c:v>
                </c:pt>
                <c:pt idx="114">
                  <c:v>215</c:v>
                </c:pt>
                <c:pt idx="115">
                  <c:v>219</c:v>
                </c:pt>
                <c:pt idx="116">
                  <c:v>255</c:v>
                </c:pt>
                <c:pt idx="117">
                  <c:v>258</c:v>
                </c:pt>
                <c:pt idx="118">
                  <c:v>267</c:v>
                </c:pt>
                <c:pt idx="119">
                  <c:v>268</c:v>
                </c:pt>
                <c:pt idx="120">
                  <c:v>270</c:v>
                </c:pt>
                <c:pt idx="121">
                  <c:v>355</c:v>
                </c:pt>
                <c:pt idx="122">
                  <c:v>357</c:v>
                </c:pt>
                <c:pt idx="123">
                  <c:v>364</c:v>
                </c:pt>
                <c:pt idx="124">
                  <c:v>367</c:v>
                </c:pt>
                <c:pt idx="125">
                  <c:v>368</c:v>
                </c:pt>
                <c:pt idx="126">
                  <c:v>369</c:v>
                </c:pt>
                <c:pt idx="127">
                  <c:v>370</c:v>
                </c:pt>
                <c:pt idx="128">
                  <c:v>373</c:v>
                </c:pt>
                <c:pt idx="129">
                  <c:v>472</c:v>
                </c:pt>
                <c:pt idx="130">
                  <c:v>475</c:v>
                </c:pt>
                <c:pt idx="131">
                  <c:v>501</c:v>
                </c:pt>
                <c:pt idx="132">
                  <c:v>607</c:v>
                </c:pt>
                <c:pt idx="133">
                  <c:v>608</c:v>
                </c:pt>
                <c:pt idx="134">
                  <c:v>610</c:v>
                </c:pt>
                <c:pt idx="135">
                  <c:v>619</c:v>
                </c:pt>
                <c:pt idx="136">
                  <c:v>726.5</c:v>
                </c:pt>
                <c:pt idx="137">
                  <c:v>756</c:v>
                </c:pt>
                <c:pt idx="138">
                  <c:v>851</c:v>
                </c:pt>
                <c:pt idx="139">
                  <c:v>1067</c:v>
                </c:pt>
                <c:pt idx="140">
                  <c:v>1106</c:v>
                </c:pt>
                <c:pt idx="141">
                  <c:v>1172</c:v>
                </c:pt>
                <c:pt idx="142">
                  <c:v>1324</c:v>
                </c:pt>
                <c:pt idx="143">
                  <c:v>1462</c:v>
                </c:pt>
                <c:pt idx="144">
                  <c:v>1575</c:v>
                </c:pt>
                <c:pt idx="145">
                  <c:v>1579</c:v>
                </c:pt>
                <c:pt idx="146">
                  <c:v>1582</c:v>
                </c:pt>
                <c:pt idx="147">
                  <c:v>1688</c:v>
                </c:pt>
                <c:pt idx="148">
                  <c:v>1713</c:v>
                </c:pt>
                <c:pt idx="149">
                  <c:v>1714</c:v>
                </c:pt>
                <c:pt idx="150">
                  <c:v>1809</c:v>
                </c:pt>
                <c:pt idx="151">
                  <c:v>1830</c:v>
                </c:pt>
                <c:pt idx="152">
                  <c:v>1932</c:v>
                </c:pt>
                <c:pt idx="153">
                  <c:v>2080</c:v>
                </c:pt>
                <c:pt idx="154">
                  <c:v>2081</c:v>
                </c:pt>
                <c:pt idx="155">
                  <c:v>2175</c:v>
                </c:pt>
                <c:pt idx="156">
                  <c:v>2178</c:v>
                </c:pt>
                <c:pt idx="157">
                  <c:v>2182</c:v>
                </c:pt>
                <c:pt idx="158">
                  <c:v>2182</c:v>
                </c:pt>
                <c:pt idx="159">
                  <c:v>2183</c:v>
                </c:pt>
                <c:pt idx="160">
                  <c:v>2286</c:v>
                </c:pt>
                <c:pt idx="161">
                  <c:v>2416</c:v>
                </c:pt>
                <c:pt idx="162">
                  <c:v>2424</c:v>
                </c:pt>
                <c:pt idx="163">
                  <c:v>2432</c:v>
                </c:pt>
                <c:pt idx="164">
                  <c:v>2534</c:v>
                </c:pt>
                <c:pt idx="165">
                  <c:v>2668</c:v>
                </c:pt>
                <c:pt idx="166">
                  <c:v>2670</c:v>
                </c:pt>
                <c:pt idx="167">
                  <c:v>2671</c:v>
                </c:pt>
                <c:pt idx="168">
                  <c:v>2671</c:v>
                </c:pt>
                <c:pt idx="169">
                  <c:v>2671</c:v>
                </c:pt>
                <c:pt idx="170">
                  <c:v>2684</c:v>
                </c:pt>
                <c:pt idx="171">
                  <c:v>2780</c:v>
                </c:pt>
                <c:pt idx="172">
                  <c:v>2877</c:v>
                </c:pt>
                <c:pt idx="173">
                  <c:v>2890</c:v>
                </c:pt>
                <c:pt idx="174">
                  <c:v>2892</c:v>
                </c:pt>
                <c:pt idx="175">
                  <c:v>2921</c:v>
                </c:pt>
                <c:pt idx="176">
                  <c:v>2922</c:v>
                </c:pt>
                <c:pt idx="177">
                  <c:v>3025</c:v>
                </c:pt>
                <c:pt idx="178">
                  <c:v>3026</c:v>
                </c:pt>
                <c:pt idx="179">
                  <c:v>3035</c:v>
                </c:pt>
                <c:pt idx="180">
                  <c:v>3039</c:v>
                </c:pt>
                <c:pt idx="181">
                  <c:v>3042</c:v>
                </c:pt>
                <c:pt idx="182">
                  <c:v>3136</c:v>
                </c:pt>
                <c:pt idx="183">
                  <c:v>3248</c:v>
                </c:pt>
                <c:pt idx="184">
                  <c:v>3271</c:v>
                </c:pt>
                <c:pt idx="185">
                  <c:v>3384</c:v>
                </c:pt>
                <c:pt idx="186">
                  <c:v>3390</c:v>
                </c:pt>
                <c:pt idx="187">
                  <c:v>3500</c:v>
                </c:pt>
                <c:pt idx="188">
                  <c:v>3612</c:v>
                </c:pt>
                <c:pt idx="189">
                  <c:v>3633</c:v>
                </c:pt>
                <c:pt idx="190">
                  <c:v>3733</c:v>
                </c:pt>
                <c:pt idx="191">
                  <c:v>3953</c:v>
                </c:pt>
                <c:pt idx="192">
                  <c:v>4144</c:v>
                </c:pt>
                <c:pt idx="193">
                  <c:v>4207</c:v>
                </c:pt>
                <c:pt idx="194">
                  <c:v>4245</c:v>
                </c:pt>
                <c:pt idx="195">
                  <c:v>4309</c:v>
                </c:pt>
                <c:pt idx="196">
                  <c:v>4350</c:v>
                </c:pt>
                <c:pt idx="197">
                  <c:v>4455</c:v>
                </c:pt>
                <c:pt idx="198">
                  <c:v>4455</c:v>
                </c:pt>
                <c:pt idx="199">
                  <c:v>4485</c:v>
                </c:pt>
                <c:pt idx="200">
                  <c:v>4485</c:v>
                </c:pt>
                <c:pt idx="201">
                  <c:v>4590</c:v>
                </c:pt>
                <c:pt idx="202">
                  <c:v>4594</c:v>
                </c:pt>
                <c:pt idx="203">
                  <c:v>4736</c:v>
                </c:pt>
                <c:pt idx="204">
                  <c:v>4849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022-4CA0-9C10-45D5F586029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-11108</c:v>
                </c:pt>
                <c:pt idx="1">
                  <c:v>-11011</c:v>
                </c:pt>
                <c:pt idx="2">
                  <c:v>-10280</c:v>
                </c:pt>
                <c:pt idx="3">
                  <c:v>-10074</c:v>
                </c:pt>
                <c:pt idx="4">
                  <c:v>-10074</c:v>
                </c:pt>
                <c:pt idx="5">
                  <c:v>-9777</c:v>
                </c:pt>
                <c:pt idx="6">
                  <c:v>-9717</c:v>
                </c:pt>
                <c:pt idx="7">
                  <c:v>-9676</c:v>
                </c:pt>
                <c:pt idx="8">
                  <c:v>-9468</c:v>
                </c:pt>
                <c:pt idx="9">
                  <c:v>-9224</c:v>
                </c:pt>
                <c:pt idx="10">
                  <c:v>-8860</c:v>
                </c:pt>
                <c:pt idx="11">
                  <c:v>-8440</c:v>
                </c:pt>
                <c:pt idx="12">
                  <c:v>-8367</c:v>
                </c:pt>
                <c:pt idx="13">
                  <c:v>-8336</c:v>
                </c:pt>
                <c:pt idx="14">
                  <c:v>-8320</c:v>
                </c:pt>
                <c:pt idx="15">
                  <c:v>-7871</c:v>
                </c:pt>
                <c:pt idx="16">
                  <c:v>-7781</c:v>
                </c:pt>
                <c:pt idx="17">
                  <c:v>-7734</c:v>
                </c:pt>
                <c:pt idx="18">
                  <c:v>-7730</c:v>
                </c:pt>
                <c:pt idx="19">
                  <c:v>-7628</c:v>
                </c:pt>
                <c:pt idx="20">
                  <c:v>-7625</c:v>
                </c:pt>
                <c:pt idx="21">
                  <c:v>-7621</c:v>
                </c:pt>
                <c:pt idx="22">
                  <c:v>-7281</c:v>
                </c:pt>
                <c:pt idx="23">
                  <c:v>-7272</c:v>
                </c:pt>
                <c:pt idx="24">
                  <c:v>-7174</c:v>
                </c:pt>
                <c:pt idx="25">
                  <c:v>-7172</c:v>
                </c:pt>
                <c:pt idx="26">
                  <c:v>-7135</c:v>
                </c:pt>
                <c:pt idx="27">
                  <c:v>-7133</c:v>
                </c:pt>
                <c:pt idx="28">
                  <c:v>-7028</c:v>
                </c:pt>
                <c:pt idx="29">
                  <c:v>-6929</c:v>
                </c:pt>
                <c:pt idx="30">
                  <c:v>-6880</c:v>
                </c:pt>
                <c:pt idx="31">
                  <c:v>-6874</c:v>
                </c:pt>
                <c:pt idx="32">
                  <c:v>-6780</c:v>
                </c:pt>
                <c:pt idx="33">
                  <c:v>-6774</c:v>
                </c:pt>
                <c:pt idx="34">
                  <c:v>-6772</c:v>
                </c:pt>
                <c:pt idx="35">
                  <c:v>-6771</c:v>
                </c:pt>
                <c:pt idx="36">
                  <c:v>-6674</c:v>
                </c:pt>
                <c:pt idx="37">
                  <c:v>-6673</c:v>
                </c:pt>
                <c:pt idx="38">
                  <c:v>-6630</c:v>
                </c:pt>
                <c:pt idx="39">
                  <c:v>-6629</c:v>
                </c:pt>
                <c:pt idx="40">
                  <c:v>-6622</c:v>
                </c:pt>
                <c:pt idx="41">
                  <c:v>-6565</c:v>
                </c:pt>
                <c:pt idx="42">
                  <c:v>-6523</c:v>
                </c:pt>
                <c:pt idx="43">
                  <c:v>-6520</c:v>
                </c:pt>
                <c:pt idx="44">
                  <c:v>-6430</c:v>
                </c:pt>
                <c:pt idx="45">
                  <c:v>-6423</c:v>
                </c:pt>
                <c:pt idx="46">
                  <c:v>-6422</c:v>
                </c:pt>
                <c:pt idx="47">
                  <c:v>-6414</c:v>
                </c:pt>
                <c:pt idx="48">
                  <c:v>-6413</c:v>
                </c:pt>
                <c:pt idx="49">
                  <c:v>-4467</c:v>
                </c:pt>
                <c:pt idx="50">
                  <c:v>-4214</c:v>
                </c:pt>
                <c:pt idx="51">
                  <c:v>-3971</c:v>
                </c:pt>
                <c:pt idx="52">
                  <c:v>-3854</c:v>
                </c:pt>
                <c:pt idx="53">
                  <c:v>-3615</c:v>
                </c:pt>
                <c:pt idx="54">
                  <c:v>-3369</c:v>
                </c:pt>
                <c:pt idx="55">
                  <c:v>-3260</c:v>
                </c:pt>
                <c:pt idx="56">
                  <c:v>-3162</c:v>
                </c:pt>
                <c:pt idx="57">
                  <c:v>-3010</c:v>
                </c:pt>
                <c:pt idx="58">
                  <c:v>-2395</c:v>
                </c:pt>
                <c:pt idx="59">
                  <c:v>-2307</c:v>
                </c:pt>
                <c:pt idx="60">
                  <c:v>-2059</c:v>
                </c:pt>
                <c:pt idx="61">
                  <c:v>-2048</c:v>
                </c:pt>
                <c:pt idx="62">
                  <c:v>-2042</c:v>
                </c:pt>
                <c:pt idx="63">
                  <c:v>-1943</c:v>
                </c:pt>
                <c:pt idx="64">
                  <c:v>-1557</c:v>
                </c:pt>
                <c:pt idx="65">
                  <c:v>-1307</c:v>
                </c:pt>
                <c:pt idx="66">
                  <c:v>-1245</c:v>
                </c:pt>
                <c:pt idx="67">
                  <c:v>-1216</c:v>
                </c:pt>
                <c:pt idx="68">
                  <c:v>-1210</c:v>
                </c:pt>
                <c:pt idx="69">
                  <c:v>-1209</c:v>
                </c:pt>
                <c:pt idx="70">
                  <c:v>-1203</c:v>
                </c:pt>
                <c:pt idx="71">
                  <c:v>-1200</c:v>
                </c:pt>
                <c:pt idx="72">
                  <c:v>-1114</c:v>
                </c:pt>
                <c:pt idx="73">
                  <c:v>-1111</c:v>
                </c:pt>
                <c:pt idx="74">
                  <c:v>-991</c:v>
                </c:pt>
                <c:pt idx="75">
                  <c:v>-981</c:v>
                </c:pt>
                <c:pt idx="76">
                  <c:v>-980</c:v>
                </c:pt>
                <c:pt idx="77">
                  <c:v>-956</c:v>
                </c:pt>
                <c:pt idx="78">
                  <c:v>-942</c:v>
                </c:pt>
                <c:pt idx="79">
                  <c:v>-882</c:v>
                </c:pt>
                <c:pt idx="80">
                  <c:v>-851</c:v>
                </c:pt>
                <c:pt idx="81">
                  <c:v>-840</c:v>
                </c:pt>
                <c:pt idx="82">
                  <c:v>-840</c:v>
                </c:pt>
                <c:pt idx="83">
                  <c:v>-839</c:v>
                </c:pt>
                <c:pt idx="84">
                  <c:v>-722</c:v>
                </c:pt>
                <c:pt idx="85">
                  <c:v>-639</c:v>
                </c:pt>
                <c:pt idx="86">
                  <c:v>-587</c:v>
                </c:pt>
                <c:pt idx="87">
                  <c:v>-503</c:v>
                </c:pt>
                <c:pt idx="88">
                  <c:v>-486</c:v>
                </c:pt>
                <c:pt idx="89">
                  <c:v>-384</c:v>
                </c:pt>
                <c:pt idx="90">
                  <c:v>-384</c:v>
                </c:pt>
                <c:pt idx="91">
                  <c:v>-352</c:v>
                </c:pt>
                <c:pt idx="92">
                  <c:v>-351</c:v>
                </c:pt>
                <c:pt idx="93">
                  <c:v>-351</c:v>
                </c:pt>
                <c:pt idx="94">
                  <c:v>-350</c:v>
                </c:pt>
                <c:pt idx="95">
                  <c:v>-349</c:v>
                </c:pt>
                <c:pt idx="96">
                  <c:v>-336</c:v>
                </c:pt>
                <c:pt idx="97">
                  <c:v>-286</c:v>
                </c:pt>
                <c:pt idx="98">
                  <c:v>-252</c:v>
                </c:pt>
                <c:pt idx="99">
                  <c:v>-239</c:v>
                </c:pt>
                <c:pt idx="100">
                  <c:v>-239</c:v>
                </c:pt>
                <c:pt idx="101">
                  <c:v>-142</c:v>
                </c:pt>
                <c:pt idx="102">
                  <c:v>-98</c:v>
                </c:pt>
                <c:pt idx="103">
                  <c:v>-97</c:v>
                </c:pt>
                <c:pt idx="104">
                  <c:v>-97</c:v>
                </c:pt>
                <c:pt idx="105">
                  <c:v>-41</c:v>
                </c:pt>
                <c:pt idx="106">
                  <c:v>-4</c:v>
                </c:pt>
                <c:pt idx="107">
                  <c:v>0</c:v>
                </c:pt>
                <c:pt idx="108">
                  <c:v>1</c:v>
                </c:pt>
                <c:pt idx="109">
                  <c:v>2</c:v>
                </c:pt>
                <c:pt idx="110">
                  <c:v>101</c:v>
                </c:pt>
                <c:pt idx="111">
                  <c:v>102</c:v>
                </c:pt>
                <c:pt idx="112">
                  <c:v>104</c:v>
                </c:pt>
                <c:pt idx="113">
                  <c:v>118</c:v>
                </c:pt>
                <c:pt idx="114">
                  <c:v>215</c:v>
                </c:pt>
                <c:pt idx="115">
                  <c:v>219</c:v>
                </c:pt>
                <c:pt idx="116">
                  <c:v>255</c:v>
                </c:pt>
                <c:pt idx="117">
                  <c:v>258</c:v>
                </c:pt>
                <c:pt idx="118">
                  <c:v>267</c:v>
                </c:pt>
                <c:pt idx="119">
                  <c:v>268</c:v>
                </c:pt>
                <c:pt idx="120">
                  <c:v>270</c:v>
                </c:pt>
                <c:pt idx="121">
                  <c:v>355</c:v>
                </c:pt>
                <c:pt idx="122">
                  <c:v>357</c:v>
                </c:pt>
                <c:pt idx="123">
                  <c:v>364</c:v>
                </c:pt>
                <c:pt idx="124">
                  <c:v>367</c:v>
                </c:pt>
                <c:pt idx="125">
                  <c:v>368</c:v>
                </c:pt>
                <c:pt idx="126">
                  <c:v>369</c:v>
                </c:pt>
                <c:pt idx="127">
                  <c:v>370</c:v>
                </c:pt>
                <c:pt idx="128">
                  <c:v>373</c:v>
                </c:pt>
                <c:pt idx="129">
                  <c:v>472</c:v>
                </c:pt>
                <c:pt idx="130">
                  <c:v>475</c:v>
                </c:pt>
                <c:pt idx="131">
                  <c:v>501</c:v>
                </c:pt>
                <c:pt idx="132">
                  <c:v>607</c:v>
                </c:pt>
                <c:pt idx="133">
                  <c:v>608</c:v>
                </c:pt>
                <c:pt idx="134">
                  <c:v>610</c:v>
                </c:pt>
                <c:pt idx="135">
                  <c:v>619</c:v>
                </c:pt>
                <c:pt idx="136">
                  <c:v>726.5</c:v>
                </c:pt>
                <c:pt idx="137">
                  <c:v>756</c:v>
                </c:pt>
                <c:pt idx="138">
                  <c:v>851</c:v>
                </c:pt>
                <c:pt idx="139">
                  <c:v>1067</c:v>
                </c:pt>
                <c:pt idx="140">
                  <c:v>1106</c:v>
                </c:pt>
                <c:pt idx="141">
                  <c:v>1172</c:v>
                </c:pt>
                <c:pt idx="142">
                  <c:v>1324</c:v>
                </c:pt>
                <c:pt idx="143">
                  <c:v>1462</c:v>
                </c:pt>
                <c:pt idx="144">
                  <c:v>1575</c:v>
                </c:pt>
                <c:pt idx="145">
                  <c:v>1579</c:v>
                </c:pt>
                <c:pt idx="146">
                  <c:v>1582</c:v>
                </c:pt>
                <c:pt idx="147">
                  <c:v>1688</c:v>
                </c:pt>
                <c:pt idx="148">
                  <c:v>1713</c:v>
                </c:pt>
                <c:pt idx="149">
                  <c:v>1714</c:v>
                </c:pt>
                <c:pt idx="150">
                  <c:v>1809</c:v>
                </c:pt>
                <c:pt idx="151">
                  <c:v>1830</c:v>
                </c:pt>
                <c:pt idx="152">
                  <c:v>1932</c:v>
                </c:pt>
                <c:pt idx="153">
                  <c:v>2080</c:v>
                </c:pt>
                <c:pt idx="154">
                  <c:v>2081</c:v>
                </c:pt>
                <c:pt idx="155">
                  <c:v>2175</c:v>
                </c:pt>
                <c:pt idx="156">
                  <c:v>2178</c:v>
                </c:pt>
                <c:pt idx="157">
                  <c:v>2182</c:v>
                </c:pt>
                <c:pt idx="158">
                  <c:v>2182</c:v>
                </c:pt>
                <c:pt idx="159">
                  <c:v>2183</c:v>
                </c:pt>
                <c:pt idx="160">
                  <c:v>2286</c:v>
                </c:pt>
                <c:pt idx="161">
                  <c:v>2416</c:v>
                </c:pt>
                <c:pt idx="162">
                  <c:v>2424</c:v>
                </c:pt>
                <c:pt idx="163">
                  <c:v>2432</c:v>
                </c:pt>
                <c:pt idx="164">
                  <c:v>2534</c:v>
                </c:pt>
                <c:pt idx="165">
                  <c:v>2668</c:v>
                </c:pt>
                <c:pt idx="166">
                  <c:v>2670</c:v>
                </c:pt>
                <c:pt idx="167">
                  <c:v>2671</c:v>
                </c:pt>
                <c:pt idx="168">
                  <c:v>2671</c:v>
                </c:pt>
                <c:pt idx="169">
                  <c:v>2671</c:v>
                </c:pt>
                <c:pt idx="170">
                  <c:v>2684</c:v>
                </c:pt>
                <c:pt idx="171">
                  <c:v>2780</c:v>
                </c:pt>
                <c:pt idx="172">
                  <c:v>2877</c:v>
                </c:pt>
                <c:pt idx="173">
                  <c:v>2890</c:v>
                </c:pt>
                <c:pt idx="174">
                  <c:v>2892</c:v>
                </c:pt>
                <c:pt idx="175">
                  <c:v>2921</c:v>
                </c:pt>
                <c:pt idx="176">
                  <c:v>2922</c:v>
                </c:pt>
                <c:pt idx="177">
                  <c:v>3025</c:v>
                </c:pt>
                <c:pt idx="178">
                  <c:v>3026</c:v>
                </c:pt>
                <c:pt idx="179">
                  <c:v>3035</c:v>
                </c:pt>
                <c:pt idx="180">
                  <c:v>3039</c:v>
                </c:pt>
                <c:pt idx="181">
                  <c:v>3042</c:v>
                </c:pt>
                <c:pt idx="182">
                  <c:v>3136</c:v>
                </c:pt>
                <c:pt idx="183">
                  <c:v>3248</c:v>
                </c:pt>
                <c:pt idx="184">
                  <c:v>3271</c:v>
                </c:pt>
                <c:pt idx="185">
                  <c:v>3384</c:v>
                </c:pt>
                <c:pt idx="186">
                  <c:v>3390</c:v>
                </c:pt>
                <c:pt idx="187">
                  <c:v>3500</c:v>
                </c:pt>
                <c:pt idx="188">
                  <c:v>3612</c:v>
                </c:pt>
                <c:pt idx="189">
                  <c:v>3633</c:v>
                </c:pt>
                <c:pt idx="190">
                  <c:v>3733</c:v>
                </c:pt>
                <c:pt idx="191">
                  <c:v>3953</c:v>
                </c:pt>
                <c:pt idx="192">
                  <c:v>4144</c:v>
                </c:pt>
                <c:pt idx="193">
                  <c:v>4207</c:v>
                </c:pt>
                <c:pt idx="194">
                  <c:v>4245</c:v>
                </c:pt>
                <c:pt idx="195">
                  <c:v>4309</c:v>
                </c:pt>
                <c:pt idx="196">
                  <c:v>4350</c:v>
                </c:pt>
                <c:pt idx="197">
                  <c:v>4455</c:v>
                </c:pt>
                <c:pt idx="198">
                  <c:v>4455</c:v>
                </c:pt>
                <c:pt idx="199">
                  <c:v>4485</c:v>
                </c:pt>
                <c:pt idx="200">
                  <c:v>4485</c:v>
                </c:pt>
                <c:pt idx="201">
                  <c:v>4590</c:v>
                </c:pt>
                <c:pt idx="202">
                  <c:v>4594</c:v>
                </c:pt>
                <c:pt idx="203">
                  <c:v>4736</c:v>
                </c:pt>
                <c:pt idx="204">
                  <c:v>4849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  <c:pt idx="95">
                  <c:v>8.6499999451916665E-4</c:v>
                </c:pt>
                <c:pt idx="116">
                  <c:v>1.3324999992619269E-2</c:v>
                </c:pt>
                <c:pt idx="117">
                  <c:v>1.4669999996840488E-2</c:v>
                </c:pt>
                <c:pt idx="121">
                  <c:v>8.8249999971594661E-3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022-4CA0-9C10-45D5F586029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-11108</c:v>
                </c:pt>
                <c:pt idx="1">
                  <c:v>-11011</c:v>
                </c:pt>
                <c:pt idx="2">
                  <c:v>-10280</c:v>
                </c:pt>
                <c:pt idx="3">
                  <c:v>-10074</c:v>
                </c:pt>
                <c:pt idx="4">
                  <c:v>-10074</c:v>
                </c:pt>
                <c:pt idx="5">
                  <c:v>-9777</c:v>
                </c:pt>
                <c:pt idx="6">
                  <c:v>-9717</c:v>
                </c:pt>
                <c:pt idx="7">
                  <c:v>-9676</c:v>
                </c:pt>
                <c:pt idx="8">
                  <c:v>-9468</c:v>
                </c:pt>
                <c:pt idx="9">
                  <c:v>-9224</c:v>
                </c:pt>
                <c:pt idx="10">
                  <c:v>-8860</c:v>
                </c:pt>
                <c:pt idx="11">
                  <c:v>-8440</c:v>
                </c:pt>
                <c:pt idx="12">
                  <c:v>-8367</c:v>
                </c:pt>
                <c:pt idx="13">
                  <c:v>-8336</c:v>
                </c:pt>
                <c:pt idx="14">
                  <c:v>-8320</c:v>
                </c:pt>
                <c:pt idx="15">
                  <c:v>-7871</c:v>
                </c:pt>
                <c:pt idx="16">
                  <c:v>-7781</c:v>
                </c:pt>
                <c:pt idx="17">
                  <c:v>-7734</c:v>
                </c:pt>
                <c:pt idx="18">
                  <c:v>-7730</c:v>
                </c:pt>
                <c:pt idx="19">
                  <c:v>-7628</c:v>
                </c:pt>
                <c:pt idx="20">
                  <c:v>-7625</c:v>
                </c:pt>
                <c:pt idx="21">
                  <c:v>-7621</c:v>
                </c:pt>
                <c:pt idx="22">
                  <c:v>-7281</c:v>
                </c:pt>
                <c:pt idx="23">
                  <c:v>-7272</c:v>
                </c:pt>
                <c:pt idx="24">
                  <c:v>-7174</c:v>
                </c:pt>
                <c:pt idx="25">
                  <c:v>-7172</c:v>
                </c:pt>
                <c:pt idx="26">
                  <c:v>-7135</c:v>
                </c:pt>
                <c:pt idx="27">
                  <c:v>-7133</c:v>
                </c:pt>
                <c:pt idx="28">
                  <c:v>-7028</c:v>
                </c:pt>
                <c:pt idx="29">
                  <c:v>-6929</c:v>
                </c:pt>
                <c:pt idx="30">
                  <c:v>-6880</c:v>
                </c:pt>
                <c:pt idx="31">
                  <c:v>-6874</c:v>
                </c:pt>
                <c:pt idx="32">
                  <c:v>-6780</c:v>
                </c:pt>
                <c:pt idx="33">
                  <c:v>-6774</c:v>
                </c:pt>
                <c:pt idx="34">
                  <c:v>-6772</c:v>
                </c:pt>
                <c:pt idx="35">
                  <c:v>-6771</c:v>
                </c:pt>
                <c:pt idx="36">
                  <c:v>-6674</c:v>
                </c:pt>
                <c:pt idx="37">
                  <c:v>-6673</c:v>
                </c:pt>
                <c:pt idx="38">
                  <c:v>-6630</c:v>
                </c:pt>
                <c:pt idx="39">
                  <c:v>-6629</c:v>
                </c:pt>
                <c:pt idx="40">
                  <c:v>-6622</c:v>
                </c:pt>
                <c:pt idx="41">
                  <c:v>-6565</c:v>
                </c:pt>
                <c:pt idx="42">
                  <c:v>-6523</c:v>
                </c:pt>
                <c:pt idx="43">
                  <c:v>-6520</c:v>
                </c:pt>
                <c:pt idx="44">
                  <c:v>-6430</c:v>
                </c:pt>
                <c:pt idx="45">
                  <c:v>-6423</c:v>
                </c:pt>
                <c:pt idx="46">
                  <c:v>-6422</c:v>
                </c:pt>
                <c:pt idx="47">
                  <c:v>-6414</c:v>
                </c:pt>
                <c:pt idx="48">
                  <c:v>-6413</c:v>
                </c:pt>
                <c:pt idx="49">
                  <c:v>-4467</c:v>
                </c:pt>
                <c:pt idx="50">
                  <c:v>-4214</c:v>
                </c:pt>
                <c:pt idx="51">
                  <c:v>-3971</c:v>
                </c:pt>
                <c:pt idx="52">
                  <c:v>-3854</c:v>
                </c:pt>
                <c:pt idx="53">
                  <c:v>-3615</c:v>
                </c:pt>
                <c:pt idx="54">
                  <c:v>-3369</c:v>
                </c:pt>
                <c:pt idx="55">
                  <c:v>-3260</c:v>
                </c:pt>
                <c:pt idx="56">
                  <c:v>-3162</c:v>
                </c:pt>
                <c:pt idx="57">
                  <c:v>-3010</c:v>
                </c:pt>
                <c:pt idx="58">
                  <c:v>-2395</c:v>
                </c:pt>
                <c:pt idx="59">
                  <c:v>-2307</c:v>
                </c:pt>
                <c:pt idx="60">
                  <c:v>-2059</c:v>
                </c:pt>
                <c:pt idx="61">
                  <c:v>-2048</c:v>
                </c:pt>
                <c:pt idx="62">
                  <c:v>-2042</c:v>
                </c:pt>
                <c:pt idx="63">
                  <c:v>-1943</c:v>
                </c:pt>
                <c:pt idx="64">
                  <c:v>-1557</c:v>
                </c:pt>
                <c:pt idx="65">
                  <c:v>-1307</c:v>
                </c:pt>
                <c:pt idx="66">
                  <c:v>-1245</c:v>
                </c:pt>
                <c:pt idx="67">
                  <c:v>-1216</c:v>
                </c:pt>
                <c:pt idx="68">
                  <c:v>-1210</c:v>
                </c:pt>
                <c:pt idx="69">
                  <c:v>-1209</c:v>
                </c:pt>
                <c:pt idx="70">
                  <c:v>-1203</c:v>
                </c:pt>
                <c:pt idx="71">
                  <c:v>-1200</c:v>
                </c:pt>
                <c:pt idx="72">
                  <c:v>-1114</c:v>
                </c:pt>
                <c:pt idx="73">
                  <c:v>-1111</c:v>
                </c:pt>
                <c:pt idx="74">
                  <c:v>-991</c:v>
                </c:pt>
                <c:pt idx="75">
                  <c:v>-981</c:v>
                </c:pt>
                <c:pt idx="76">
                  <c:v>-980</c:v>
                </c:pt>
                <c:pt idx="77">
                  <c:v>-956</c:v>
                </c:pt>
                <c:pt idx="78">
                  <c:v>-942</c:v>
                </c:pt>
                <c:pt idx="79">
                  <c:v>-882</c:v>
                </c:pt>
                <c:pt idx="80">
                  <c:v>-851</c:v>
                </c:pt>
                <c:pt idx="81">
                  <c:v>-840</c:v>
                </c:pt>
                <c:pt idx="82">
                  <c:v>-840</c:v>
                </c:pt>
                <c:pt idx="83">
                  <c:v>-839</c:v>
                </c:pt>
                <c:pt idx="84">
                  <c:v>-722</c:v>
                </c:pt>
                <c:pt idx="85">
                  <c:v>-639</c:v>
                </c:pt>
                <c:pt idx="86">
                  <c:v>-587</c:v>
                </c:pt>
                <c:pt idx="87">
                  <c:v>-503</c:v>
                </c:pt>
                <c:pt idx="88">
                  <c:v>-486</c:v>
                </c:pt>
                <c:pt idx="89">
                  <c:v>-384</c:v>
                </c:pt>
                <c:pt idx="90">
                  <c:v>-384</c:v>
                </c:pt>
                <c:pt idx="91">
                  <c:v>-352</c:v>
                </c:pt>
                <c:pt idx="92">
                  <c:v>-351</c:v>
                </c:pt>
                <c:pt idx="93">
                  <c:v>-351</c:v>
                </c:pt>
                <c:pt idx="94">
                  <c:v>-350</c:v>
                </c:pt>
                <c:pt idx="95">
                  <c:v>-349</c:v>
                </c:pt>
                <c:pt idx="96">
                  <c:v>-336</c:v>
                </c:pt>
                <c:pt idx="97">
                  <c:v>-286</c:v>
                </c:pt>
                <c:pt idx="98">
                  <c:v>-252</c:v>
                </c:pt>
                <c:pt idx="99">
                  <c:v>-239</c:v>
                </c:pt>
                <c:pt idx="100">
                  <c:v>-239</c:v>
                </c:pt>
                <c:pt idx="101">
                  <c:v>-142</c:v>
                </c:pt>
                <c:pt idx="102">
                  <c:v>-98</c:v>
                </c:pt>
                <c:pt idx="103">
                  <c:v>-97</c:v>
                </c:pt>
                <c:pt idx="104">
                  <c:v>-97</c:v>
                </c:pt>
                <c:pt idx="105">
                  <c:v>-41</c:v>
                </c:pt>
                <c:pt idx="106">
                  <c:v>-4</c:v>
                </c:pt>
                <c:pt idx="107">
                  <c:v>0</c:v>
                </c:pt>
                <c:pt idx="108">
                  <c:v>1</c:v>
                </c:pt>
                <c:pt idx="109">
                  <c:v>2</c:v>
                </c:pt>
                <c:pt idx="110">
                  <c:v>101</c:v>
                </c:pt>
                <c:pt idx="111">
                  <c:v>102</c:v>
                </c:pt>
                <c:pt idx="112">
                  <c:v>104</c:v>
                </c:pt>
                <c:pt idx="113">
                  <c:v>118</c:v>
                </c:pt>
                <c:pt idx="114">
                  <c:v>215</c:v>
                </c:pt>
                <c:pt idx="115">
                  <c:v>219</c:v>
                </c:pt>
                <c:pt idx="116">
                  <c:v>255</c:v>
                </c:pt>
                <c:pt idx="117">
                  <c:v>258</c:v>
                </c:pt>
                <c:pt idx="118">
                  <c:v>267</c:v>
                </c:pt>
                <c:pt idx="119">
                  <c:v>268</c:v>
                </c:pt>
                <c:pt idx="120">
                  <c:v>270</c:v>
                </c:pt>
                <c:pt idx="121">
                  <c:v>355</c:v>
                </c:pt>
                <c:pt idx="122">
                  <c:v>357</c:v>
                </c:pt>
                <c:pt idx="123">
                  <c:v>364</c:v>
                </c:pt>
                <c:pt idx="124">
                  <c:v>367</c:v>
                </c:pt>
                <c:pt idx="125">
                  <c:v>368</c:v>
                </c:pt>
                <c:pt idx="126">
                  <c:v>369</c:v>
                </c:pt>
                <c:pt idx="127">
                  <c:v>370</c:v>
                </c:pt>
                <c:pt idx="128">
                  <c:v>373</c:v>
                </c:pt>
                <c:pt idx="129">
                  <c:v>472</c:v>
                </c:pt>
                <c:pt idx="130">
                  <c:v>475</c:v>
                </c:pt>
                <c:pt idx="131">
                  <c:v>501</c:v>
                </c:pt>
                <c:pt idx="132">
                  <c:v>607</c:v>
                </c:pt>
                <c:pt idx="133">
                  <c:v>608</c:v>
                </c:pt>
                <c:pt idx="134">
                  <c:v>610</c:v>
                </c:pt>
                <c:pt idx="135">
                  <c:v>619</c:v>
                </c:pt>
                <c:pt idx="136">
                  <c:v>726.5</c:v>
                </c:pt>
                <c:pt idx="137">
                  <c:v>756</c:v>
                </c:pt>
                <c:pt idx="138">
                  <c:v>851</c:v>
                </c:pt>
                <c:pt idx="139">
                  <c:v>1067</c:v>
                </c:pt>
                <c:pt idx="140">
                  <c:v>1106</c:v>
                </c:pt>
                <c:pt idx="141">
                  <c:v>1172</c:v>
                </c:pt>
                <c:pt idx="142">
                  <c:v>1324</c:v>
                </c:pt>
                <c:pt idx="143">
                  <c:v>1462</c:v>
                </c:pt>
                <c:pt idx="144">
                  <c:v>1575</c:v>
                </c:pt>
                <c:pt idx="145">
                  <c:v>1579</c:v>
                </c:pt>
                <c:pt idx="146">
                  <c:v>1582</c:v>
                </c:pt>
                <c:pt idx="147">
                  <c:v>1688</c:v>
                </c:pt>
                <c:pt idx="148">
                  <c:v>1713</c:v>
                </c:pt>
                <c:pt idx="149">
                  <c:v>1714</c:v>
                </c:pt>
                <c:pt idx="150">
                  <c:v>1809</c:v>
                </c:pt>
                <c:pt idx="151">
                  <c:v>1830</c:v>
                </c:pt>
                <c:pt idx="152">
                  <c:v>1932</c:v>
                </c:pt>
                <c:pt idx="153">
                  <c:v>2080</c:v>
                </c:pt>
                <c:pt idx="154">
                  <c:v>2081</c:v>
                </c:pt>
                <c:pt idx="155">
                  <c:v>2175</c:v>
                </c:pt>
                <c:pt idx="156">
                  <c:v>2178</c:v>
                </c:pt>
                <c:pt idx="157">
                  <c:v>2182</c:v>
                </c:pt>
                <c:pt idx="158">
                  <c:v>2182</c:v>
                </c:pt>
                <c:pt idx="159">
                  <c:v>2183</c:v>
                </c:pt>
                <c:pt idx="160">
                  <c:v>2286</c:v>
                </c:pt>
                <c:pt idx="161">
                  <c:v>2416</c:v>
                </c:pt>
                <c:pt idx="162">
                  <c:v>2424</c:v>
                </c:pt>
                <c:pt idx="163">
                  <c:v>2432</c:v>
                </c:pt>
                <c:pt idx="164">
                  <c:v>2534</c:v>
                </c:pt>
                <c:pt idx="165">
                  <c:v>2668</c:v>
                </c:pt>
                <c:pt idx="166">
                  <c:v>2670</c:v>
                </c:pt>
                <c:pt idx="167">
                  <c:v>2671</c:v>
                </c:pt>
                <c:pt idx="168">
                  <c:v>2671</c:v>
                </c:pt>
                <c:pt idx="169">
                  <c:v>2671</c:v>
                </c:pt>
                <c:pt idx="170">
                  <c:v>2684</c:v>
                </c:pt>
                <c:pt idx="171">
                  <c:v>2780</c:v>
                </c:pt>
                <c:pt idx="172">
                  <c:v>2877</c:v>
                </c:pt>
                <c:pt idx="173">
                  <c:v>2890</c:v>
                </c:pt>
                <c:pt idx="174">
                  <c:v>2892</c:v>
                </c:pt>
                <c:pt idx="175">
                  <c:v>2921</c:v>
                </c:pt>
                <c:pt idx="176">
                  <c:v>2922</c:v>
                </c:pt>
                <c:pt idx="177">
                  <c:v>3025</c:v>
                </c:pt>
                <c:pt idx="178">
                  <c:v>3026</c:v>
                </c:pt>
                <c:pt idx="179">
                  <c:v>3035</c:v>
                </c:pt>
                <c:pt idx="180">
                  <c:v>3039</c:v>
                </c:pt>
                <c:pt idx="181">
                  <c:v>3042</c:v>
                </c:pt>
                <c:pt idx="182">
                  <c:v>3136</c:v>
                </c:pt>
                <c:pt idx="183">
                  <c:v>3248</c:v>
                </c:pt>
                <c:pt idx="184">
                  <c:v>3271</c:v>
                </c:pt>
                <c:pt idx="185">
                  <c:v>3384</c:v>
                </c:pt>
                <c:pt idx="186">
                  <c:v>3390</c:v>
                </c:pt>
                <c:pt idx="187">
                  <c:v>3500</c:v>
                </c:pt>
                <c:pt idx="188">
                  <c:v>3612</c:v>
                </c:pt>
                <c:pt idx="189">
                  <c:v>3633</c:v>
                </c:pt>
                <c:pt idx="190">
                  <c:v>3733</c:v>
                </c:pt>
                <c:pt idx="191">
                  <c:v>3953</c:v>
                </c:pt>
                <c:pt idx="192">
                  <c:v>4144</c:v>
                </c:pt>
                <c:pt idx="193">
                  <c:v>4207</c:v>
                </c:pt>
                <c:pt idx="194">
                  <c:v>4245</c:v>
                </c:pt>
                <c:pt idx="195">
                  <c:v>4309</c:v>
                </c:pt>
                <c:pt idx="196">
                  <c:v>4350</c:v>
                </c:pt>
                <c:pt idx="197">
                  <c:v>4455</c:v>
                </c:pt>
                <c:pt idx="198">
                  <c:v>4455</c:v>
                </c:pt>
                <c:pt idx="199">
                  <c:v>4485</c:v>
                </c:pt>
                <c:pt idx="200">
                  <c:v>4485</c:v>
                </c:pt>
                <c:pt idx="201">
                  <c:v>4590</c:v>
                </c:pt>
                <c:pt idx="202">
                  <c:v>4594</c:v>
                </c:pt>
                <c:pt idx="203">
                  <c:v>4736</c:v>
                </c:pt>
                <c:pt idx="204">
                  <c:v>4849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60">
                  <c:v>6.1171270919630413E-2</c:v>
                </c:pt>
                <c:pt idx="64">
                  <c:v>4.6083063276638837E-2</c:v>
                </c:pt>
                <c:pt idx="67">
                  <c:v>3.5833902307993167E-2</c:v>
                </c:pt>
                <c:pt idx="71">
                  <c:v>3.5353003259610966E-2</c:v>
                </c:pt>
                <c:pt idx="72">
                  <c:v>3.2768170874556635E-2</c:v>
                </c:pt>
                <c:pt idx="73">
                  <c:v>3.2678002302984968E-2</c:v>
                </c:pt>
                <c:pt idx="75">
                  <c:v>2.8770697534879583E-2</c:v>
                </c:pt>
                <c:pt idx="76">
                  <c:v>2.8740641344355694E-2</c:v>
                </c:pt>
                <c:pt idx="78">
                  <c:v>2.7598506104447966E-2</c:v>
                </c:pt>
                <c:pt idx="79">
                  <c:v>2.5795134673014711E-2</c:v>
                </c:pt>
                <c:pt idx="82">
                  <c:v>2.4532774671011431E-2</c:v>
                </c:pt>
                <c:pt idx="84">
                  <c:v>2.0986144189192694E-2</c:v>
                </c:pt>
                <c:pt idx="139">
                  <c:v>-3.278438065804222E-2</c:v>
                </c:pt>
                <c:pt idx="140">
                  <c:v>-3.3956572088473837E-2</c:v>
                </c:pt>
                <c:pt idx="141">
                  <c:v>-3.5940280663050418E-2</c:v>
                </c:pt>
                <c:pt idx="142">
                  <c:v>-4.0508821622681337E-2</c:v>
                </c:pt>
                <c:pt idx="143">
                  <c:v>-4.465657591497782E-2</c:v>
                </c:pt>
                <c:pt idx="144">
                  <c:v>-4.8052925444177122E-2</c:v>
                </c:pt>
                <c:pt idx="145">
                  <c:v>-4.817315020627267E-2</c:v>
                </c:pt>
                <c:pt idx="146">
                  <c:v>-4.8263318777844337E-2</c:v>
                </c:pt>
                <c:pt idx="147">
                  <c:v>-5.1449274973376417E-2</c:v>
                </c:pt>
                <c:pt idx="148">
                  <c:v>-5.2200679736473611E-2</c:v>
                </c:pt>
                <c:pt idx="149">
                  <c:v>-5.22307359269975E-2</c:v>
                </c:pt>
                <c:pt idx="150">
                  <c:v>-5.5086074026766817E-2</c:v>
                </c:pt>
                <c:pt idx="151">
                  <c:v>-5.5717254027768462E-2</c:v>
                </c:pt>
                <c:pt idx="152">
                  <c:v>-5.8782985461204994E-2</c:v>
                </c:pt>
                <c:pt idx="153">
                  <c:v>-6.3231301658740358E-2</c:v>
                </c:pt>
                <c:pt idx="154">
                  <c:v>-6.3261357849264246E-2</c:v>
                </c:pt>
                <c:pt idx="155">
                  <c:v>-6.6086639758509674E-2</c:v>
                </c:pt>
                <c:pt idx="156">
                  <c:v>-6.6176808330081341E-2</c:v>
                </c:pt>
                <c:pt idx="157">
                  <c:v>-6.6297033092176896E-2</c:v>
                </c:pt>
                <c:pt idx="158">
                  <c:v>-6.6297033092176896E-2</c:v>
                </c:pt>
                <c:pt idx="159">
                  <c:v>-6.6327089282700785E-2</c:v>
                </c:pt>
                <c:pt idx="160">
                  <c:v>-6.9422876906661199E-2</c:v>
                </c:pt>
                <c:pt idx="161">
                  <c:v>-7.3330181674766598E-2</c:v>
                </c:pt>
                <c:pt idx="162">
                  <c:v>-7.3570631198957695E-2</c:v>
                </c:pt>
                <c:pt idx="163">
                  <c:v>-7.3811080723148792E-2</c:v>
                </c:pt>
                <c:pt idx="164">
                  <c:v>-7.6876812156585331E-2</c:v>
                </c:pt>
                <c:pt idx="165">
                  <c:v>-8.0904341686786271E-2</c:v>
                </c:pt>
                <c:pt idx="166">
                  <c:v>-8.0964454067834049E-2</c:v>
                </c:pt>
                <c:pt idx="167">
                  <c:v>-8.0994510258357924E-2</c:v>
                </c:pt>
                <c:pt idx="168">
                  <c:v>-8.0994510258357924E-2</c:v>
                </c:pt>
                <c:pt idx="169">
                  <c:v>-8.0994510258357924E-2</c:v>
                </c:pt>
                <c:pt idx="170">
                  <c:v>-8.1385240735168465E-2</c:v>
                </c:pt>
                <c:pt idx="171">
                  <c:v>-8.4270635025461685E-2</c:v>
                </c:pt>
                <c:pt idx="172">
                  <c:v>-8.7186085506278779E-2</c:v>
                </c:pt>
                <c:pt idx="173">
                  <c:v>-8.7576815983089321E-2</c:v>
                </c:pt>
                <c:pt idx="174">
                  <c:v>-8.7636928364137084E-2</c:v>
                </c:pt>
                <c:pt idx="175">
                  <c:v>-8.8508557889329834E-2</c:v>
                </c:pt>
                <c:pt idx="176">
                  <c:v>-8.8538614079853722E-2</c:v>
                </c:pt>
                <c:pt idx="177">
                  <c:v>-9.1634401703814136E-2</c:v>
                </c:pt>
                <c:pt idx="178">
                  <c:v>-9.1664457894338025E-2</c:v>
                </c:pt>
                <c:pt idx="179">
                  <c:v>-9.1934963609053011E-2</c:v>
                </c:pt>
                <c:pt idx="180">
                  <c:v>-9.2055188371148566E-2</c:v>
                </c:pt>
                <c:pt idx="181">
                  <c:v>-9.2145356942720233E-2</c:v>
                </c:pt>
                <c:pt idx="182">
                  <c:v>-9.4970638851965661E-2</c:v>
                </c:pt>
                <c:pt idx="183">
                  <c:v>-9.8336932190641074E-2</c:v>
                </c:pt>
                <c:pt idx="184">
                  <c:v>-9.902822457269049E-2</c:v>
                </c:pt>
                <c:pt idx="185">
                  <c:v>-0.10242457410188979</c:v>
                </c:pt>
                <c:pt idx="186">
                  <c:v>-0.10260491124503311</c:v>
                </c:pt>
                <c:pt idx="187">
                  <c:v>-0.10591109220266075</c:v>
                </c:pt>
                <c:pt idx="188">
                  <c:v>-0.10927738554133616</c:v>
                </c:pt>
                <c:pt idx="189">
                  <c:v>-0.1099085655423378</c:v>
                </c:pt>
                <c:pt idx="190">
                  <c:v>-0.11291418459472656</c:v>
                </c:pt>
                <c:pt idx="191">
                  <c:v>-0.11952654650998183</c:v>
                </c:pt>
                <c:pt idx="192">
                  <c:v>-0.12526727890004435</c:v>
                </c:pt>
                <c:pt idx="193">
                  <c:v>-0.12716081890304926</c:v>
                </c:pt>
                <c:pt idx="194">
                  <c:v>-0.128302954142957</c:v>
                </c:pt>
                <c:pt idx="195">
                  <c:v>-0.13022655033648584</c:v>
                </c:pt>
                <c:pt idx="196">
                  <c:v>-0.13145885414796521</c:v>
                </c:pt>
                <c:pt idx="197">
                  <c:v>-0.13461475415297341</c:v>
                </c:pt>
                <c:pt idx="198">
                  <c:v>-0.13461475415297341</c:v>
                </c:pt>
                <c:pt idx="199">
                  <c:v>-0.13551643986869005</c:v>
                </c:pt>
                <c:pt idx="200">
                  <c:v>-0.13551643986869005</c:v>
                </c:pt>
                <c:pt idx="201">
                  <c:v>-0.13867233987369826</c:v>
                </c:pt>
                <c:pt idx="202">
                  <c:v>-0.13879256463579376</c:v>
                </c:pt>
                <c:pt idx="203">
                  <c:v>-0.14306054369018584</c:v>
                </c:pt>
                <c:pt idx="204">
                  <c:v>-0.1464568932193851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022-4CA0-9C10-45D5F586029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-11108</c:v>
                </c:pt>
                <c:pt idx="1">
                  <c:v>-11011</c:v>
                </c:pt>
                <c:pt idx="2">
                  <c:v>-10280</c:v>
                </c:pt>
                <c:pt idx="3">
                  <c:v>-10074</c:v>
                </c:pt>
                <c:pt idx="4">
                  <c:v>-10074</c:v>
                </c:pt>
                <c:pt idx="5">
                  <c:v>-9777</c:v>
                </c:pt>
                <c:pt idx="6">
                  <c:v>-9717</c:v>
                </c:pt>
                <c:pt idx="7">
                  <c:v>-9676</c:v>
                </c:pt>
                <c:pt idx="8">
                  <c:v>-9468</c:v>
                </c:pt>
                <c:pt idx="9">
                  <c:v>-9224</c:v>
                </c:pt>
                <c:pt idx="10">
                  <c:v>-8860</c:v>
                </c:pt>
                <c:pt idx="11">
                  <c:v>-8440</c:v>
                </c:pt>
                <c:pt idx="12">
                  <c:v>-8367</c:v>
                </c:pt>
                <c:pt idx="13">
                  <c:v>-8336</c:v>
                </c:pt>
                <c:pt idx="14">
                  <c:v>-8320</c:v>
                </c:pt>
                <c:pt idx="15">
                  <c:v>-7871</c:v>
                </c:pt>
                <c:pt idx="16">
                  <c:v>-7781</c:v>
                </c:pt>
                <c:pt idx="17">
                  <c:v>-7734</c:v>
                </c:pt>
                <c:pt idx="18">
                  <c:v>-7730</c:v>
                </c:pt>
                <c:pt idx="19">
                  <c:v>-7628</c:v>
                </c:pt>
                <c:pt idx="20">
                  <c:v>-7625</c:v>
                </c:pt>
                <c:pt idx="21">
                  <c:v>-7621</c:v>
                </c:pt>
                <c:pt idx="22">
                  <c:v>-7281</c:v>
                </c:pt>
                <c:pt idx="23">
                  <c:v>-7272</c:v>
                </c:pt>
                <c:pt idx="24">
                  <c:v>-7174</c:v>
                </c:pt>
                <c:pt idx="25">
                  <c:v>-7172</c:v>
                </c:pt>
                <c:pt idx="26">
                  <c:v>-7135</c:v>
                </c:pt>
                <c:pt idx="27">
                  <c:v>-7133</c:v>
                </c:pt>
                <c:pt idx="28">
                  <c:v>-7028</c:v>
                </c:pt>
                <c:pt idx="29">
                  <c:v>-6929</c:v>
                </c:pt>
                <c:pt idx="30">
                  <c:v>-6880</c:v>
                </c:pt>
                <c:pt idx="31">
                  <c:v>-6874</c:v>
                </c:pt>
                <c:pt idx="32">
                  <c:v>-6780</c:v>
                </c:pt>
                <c:pt idx="33">
                  <c:v>-6774</c:v>
                </c:pt>
                <c:pt idx="34">
                  <c:v>-6772</c:v>
                </c:pt>
                <c:pt idx="35">
                  <c:v>-6771</c:v>
                </c:pt>
                <c:pt idx="36">
                  <c:v>-6674</c:v>
                </c:pt>
                <c:pt idx="37">
                  <c:v>-6673</c:v>
                </c:pt>
                <c:pt idx="38">
                  <c:v>-6630</c:v>
                </c:pt>
                <c:pt idx="39">
                  <c:v>-6629</c:v>
                </c:pt>
                <c:pt idx="40">
                  <c:v>-6622</c:v>
                </c:pt>
                <c:pt idx="41">
                  <c:v>-6565</c:v>
                </c:pt>
                <c:pt idx="42">
                  <c:v>-6523</c:v>
                </c:pt>
                <c:pt idx="43">
                  <c:v>-6520</c:v>
                </c:pt>
                <c:pt idx="44">
                  <c:v>-6430</c:v>
                </c:pt>
                <c:pt idx="45">
                  <c:v>-6423</c:v>
                </c:pt>
                <c:pt idx="46">
                  <c:v>-6422</c:v>
                </c:pt>
                <c:pt idx="47">
                  <c:v>-6414</c:v>
                </c:pt>
                <c:pt idx="48">
                  <c:v>-6413</c:v>
                </c:pt>
                <c:pt idx="49">
                  <c:v>-4467</c:v>
                </c:pt>
                <c:pt idx="50">
                  <c:v>-4214</c:v>
                </c:pt>
                <c:pt idx="51">
                  <c:v>-3971</c:v>
                </c:pt>
                <c:pt idx="52">
                  <c:v>-3854</c:v>
                </c:pt>
                <c:pt idx="53">
                  <c:v>-3615</c:v>
                </c:pt>
                <c:pt idx="54">
                  <c:v>-3369</c:v>
                </c:pt>
                <c:pt idx="55">
                  <c:v>-3260</c:v>
                </c:pt>
                <c:pt idx="56">
                  <c:v>-3162</c:v>
                </c:pt>
                <c:pt idx="57">
                  <c:v>-3010</c:v>
                </c:pt>
                <c:pt idx="58">
                  <c:v>-2395</c:v>
                </c:pt>
                <c:pt idx="59">
                  <c:v>-2307</c:v>
                </c:pt>
                <c:pt idx="60">
                  <c:v>-2059</c:v>
                </c:pt>
                <c:pt idx="61">
                  <c:v>-2048</c:v>
                </c:pt>
                <c:pt idx="62">
                  <c:v>-2042</c:v>
                </c:pt>
                <c:pt idx="63">
                  <c:v>-1943</c:v>
                </c:pt>
                <c:pt idx="64">
                  <c:v>-1557</c:v>
                </c:pt>
                <c:pt idx="65">
                  <c:v>-1307</c:v>
                </c:pt>
                <c:pt idx="66">
                  <c:v>-1245</c:v>
                </c:pt>
                <c:pt idx="67">
                  <c:v>-1216</c:v>
                </c:pt>
                <c:pt idx="68">
                  <c:v>-1210</c:v>
                </c:pt>
                <c:pt idx="69">
                  <c:v>-1209</c:v>
                </c:pt>
                <c:pt idx="70">
                  <c:v>-1203</c:v>
                </c:pt>
                <c:pt idx="71">
                  <c:v>-1200</c:v>
                </c:pt>
                <c:pt idx="72">
                  <c:v>-1114</c:v>
                </c:pt>
                <c:pt idx="73">
                  <c:v>-1111</c:v>
                </c:pt>
                <c:pt idx="74">
                  <c:v>-991</c:v>
                </c:pt>
                <c:pt idx="75">
                  <c:v>-981</c:v>
                </c:pt>
                <c:pt idx="76">
                  <c:v>-980</c:v>
                </c:pt>
                <c:pt idx="77">
                  <c:v>-956</c:v>
                </c:pt>
                <c:pt idx="78">
                  <c:v>-942</c:v>
                </c:pt>
                <c:pt idx="79">
                  <c:v>-882</c:v>
                </c:pt>
                <c:pt idx="80">
                  <c:v>-851</c:v>
                </c:pt>
                <c:pt idx="81">
                  <c:v>-840</c:v>
                </c:pt>
                <c:pt idx="82">
                  <c:v>-840</c:v>
                </c:pt>
                <c:pt idx="83">
                  <c:v>-839</c:v>
                </c:pt>
                <c:pt idx="84">
                  <c:v>-722</c:v>
                </c:pt>
                <c:pt idx="85">
                  <c:v>-639</c:v>
                </c:pt>
                <c:pt idx="86">
                  <c:v>-587</c:v>
                </c:pt>
                <c:pt idx="87">
                  <c:v>-503</c:v>
                </c:pt>
                <c:pt idx="88">
                  <c:v>-486</c:v>
                </c:pt>
                <c:pt idx="89">
                  <c:v>-384</c:v>
                </c:pt>
                <c:pt idx="90">
                  <c:v>-384</c:v>
                </c:pt>
                <c:pt idx="91">
                  <c:v>-352</c:v>
                </c:pt>
                <c:pt idx="92">
                  <c:v>-351</c:v>
                </c:pt>
                <c:pt idx="93">
                  <c:v>-351</c:v>
                </c:pt>
                <c:pt idx="94">
                  <c:v>-350</c:v>
                </c:pt>
                <c:pt idx="95">
                  <c:v>-349</c:v>
                </c:pt>
                <c:pt idx="96">
                  <c:v>-336</c:v>
                </c:pt>
                <c:pt idx="97">
                  <c:v>-286</c:v>
                </c:pt>
                <c:pt idx="98">
                  <c:v>-252</c:v>
                </c:pt>
                <c:pt idx="99">
                  <c:v>-239</c:v>
                </c:pt>
                <c:pt idx="100">
                  <c:v>-239</c:v>
                </c:pt>
                <c:pt idx="101">
                  <c:v>-142</c:v>
                </c:pt>
                <c:pt idx="102">
                  <c:v>-98</c:v>
                </c:pt>
                <c:pt idx="103">
                  <c:v>-97</c:v>
                </c:pt>
                <c:pt idx="104">
                  <c:v>-97</c:v>
                </c:pt>
                <c:pt idx="105">
                  <c:v>-41</c:v>
                </c:pt>
                <c:pt idx="106">
                  <c:v>-4</c:v>
                </c:pt>
                <c:pt idx="107">
                  <c:v>0</c:v>
                </c:pt>
                <c:pt idx="108">
                  <c:v>1</c:v>
                </c:pt>
                <c:pt idx="109">
                  <c:v>2</c:v>
                </c:pt>
                <c:pt idx="110">
                  <c:v>101</c:v>
                </c:pt>
                <c:pt idx="111">
                  <c:v>102</c:v>
                </c:pt>
                <c:pt idx="112">
                  <c:v>104</c:v>
                </c:pt>
                <c:pt idx="113">
                  <c:v>118</c:v>
                </c:pt>
                <c:pt idx="114">
                  <c:v>215</c:v>
                </c:pt>
                <c:pt idx="115">
                  <c:v>219</c:v>
                </c:pt>
                <c:pt idx="116">
                  <c:v>255</c:v>
                </c:pt>
                <c:pt idx="117">
                  <c:v>258</c:v>
                </c:pt>
                <c:pt idx="118">
                  <c:v>267</c:v>
                </c:pt>
                <c:pt idx="119">
                  <c:v>268</c:v>
                </c:pt>
                <c:pt idx="120">
                  <c:v>270</c:v>
                </c:pt>
                <c:pt idx="121">
                  <c:v>355</c:v>
                </c:pt>
                <c:pt idx="122">
                  <c:v>357</c:v>
                </c:pt>
                <c:pt idx="123">
                  <c:v>364</c:v>
                </c:pt>
                <c:pt idx="124">
                  <c:v>367</c:v>
                </c:pt>
                <c:pt idx="125">
                  <c:v>368</c:v>
                </c:pt>
                <c:pt idx="126">
                  <c:v>369</c:v>
                </c:pt>
                <c:pt idx="127">
                  <c:v>370</c:v>
                </c:pt>
                <c:pt idx="128">
                  <c:v>373</c:v>
                </c:pt>
                <c:pt idx="129">
                  <c:v>472</c:v>
                </c:pt>
                <c:pt idx="130">
                  <c:v>475</c:v>
                </c:pt>
                <c:pt idx="131">
                  <c:v>501</c:v>
                </c:pt>
                <c:pt idx="132">
                  <c:v>607</c:v>
                </c:pt>
                <c:pt idx="133">
                  <c:v>608</c:v>
                </c:pt>
                <c:pt idx="134">
                  <c:v>610</c:v>
                </c:pt>
                <c:pt idx="135">
                  <c:v>619</c:v>
                </c:pt>
                <c:pt idx="136">
                  <c:v>726.5</c:v>
                </c:pt>
                <c:pt idx="137">
                  <c:v>756</c:v>
                </c:pt>
                <c:pt idx="138">
                  <c:v>851</c:v>
                </c:pt>
                <c:pt idx="139">
                  <c:v>1067</c:v>
                </c:pt>
                <c:pt idx="140">
                  <c:v>1106</c:v>
                </c:pt>
                <c:pt idx="141">
                  <c:v>1172</c:v>
                </c:pt>
                <c:pt idx="142">
                  <c:v>1324</c:v>
                </c:pt>
                <c:pt idx="143">
                  <c:v>1462</c:v>
                </c:pt>
                <c:pt idx="144">
                  <c:v>1575</c:v>
                </c:pt>
                <c:pt idx="145">
                  <c:v>1579</c:v>
                </c:pt>
                <c:pt idx="146">
                  <c:v>1582</c:v>
                </c:pt>
                <c:pt idx="147">
                  <c:v>1688</c:v>
                </c:pt>
                <c:pt idx="148">
                  <c:v>1713</c:v>
                </c:pt>
                <c:pt idx="149">
                  <c:v>1714</c:v>
                </c:pt>
                <c:pt idx="150">
                  <c:v>1809</c:v>
                </c:pt>
                <c:pt idx="151">
                  <c:v>1830</c:v>
                </c:pt>
                <c:pt idx="152">
                  <c:v>1932</c:v>
                </c:pt>
                <c:pt idx="153">
                  <c:v>2080</c:v>
                </c:pt>
                <c:pt idx="154">
                  <c:v>2081</c:v>
                </c:pt>
                <c:pt idx="155">
                  <c:v>2175</c:v>
                </c:pt>
                <c:pt idx="156">
                  <c:v>2178</c:v>
                </c:pt>
                <c:pt idx="157">
                  <c:v>2182</c:v>
                </c:pt>
                <c:pt idx="158">
                  <c:v>2182</c:v>
                </c:pt>
                <c:pt idx="159">
                  <c:v>2183</c:v>
                </c:pt>
                <c:pt idx="160">
                  <c:v>2286</c:v>
                </c:pt>
                <c:pt idx="161">
                  <c:v>2416</c:v>
                </c:pt>
                <c:pt idx="162">
                  <c:v>2424</c:v>
                </c:pt>
                <c:pt idx="163">
                  <c:v>2432</c:v>
                </c:pt>
                <c:pt idx="164">
                  <c:v>2534</c:v>
                </c:pt>
                <c:pt idx="165">
                  <c:v>2668</c:v>
                </c:pt>
                <c:pt idx="166">
                  <c:v>2670</c:v>
                </c:pt>
                <c:pt idx="167">
                  <c:v>2671</c:v>
                </c:pt>
                <c:pt idx="168">
                  <c:v>2671</c:v>
                </c:pt>
                <c:pt idx="169">
                  <c:v>2671</c:v>
                </c:pt>
                <c:pt idx="170">
                  <c:v>2684</c:v>
                </c:pt>
                <c:pt idx="171">
                  <c:v>2780</c:v>
                </c:pt>
                <c:pt idx="172">
                  <c:v>2877</c:v>
                </c:pt>
                <c:pt idx="173">
                  <c:v>2890</c:v>
                </c:pt>
                <c:pt idx="174">
                  <c:v>2892</c:v>
                </c:pt>
                <c:pt idx="175">
                  <c:v>2921</c:v>
                </c:pt>
                <c:pt idx="176">
                  <c:v>2922</c:v>
                </c:pt>
                <c:pt idx="177">
                  <c:v>3025</c:v>
                </c:pt>
                <c:pt idx="178">
                  <c:v>3026</c:v>
                </c:pt>
                <c:pt idx="179">
                  <c:v>3035</c:v>
                </c:pt>
                <c:pt idx="180">
                  <c:v>3039</c:v>
                </c:pt>
                <c:pt idx="181">
                  <c:v>3042</c:v>
                </c:pt>
                <c:pt idx="182">
                  <c:v>3136</c:v>
                </c:pt>
                <c:pt idx="183">
                  <c:v>3248</c:v>
                </c:pt>
                <c:pt idx="184">
                  <c:v>3271</c:v>
                </c:pt>
                <c:pt idx="185">
                  <c:v>3384</c:v>
                </c:pt>
                <c:pt idx="186">
                  <c:v>3390</c:v>
                </c:pt>
                <c:pt idx="187">
                  <c:v>3500</c:v>
                </c:pt>
                <c:pt idx="188">
                  <c:v>3612</c:v>
                </c:pt>
                <c:pt idx="189">
                  <c:v>3633</c:v>
                </c:pt>
                <c:pt idx="190">
                  <c:v>3733</c:v>
                </c:pt>
                <c:pt idx="191">
                  <c:v>3953</c:v>
                </c:pt>
                <c:pt idx="192">
                  <c:v>4144</c:v>
                </c:pt>
                <c:pt idx="193">
                  <c:v>4207</c:v>
                </c:pt>
                <c:pt idx="194">
                  <c:v>4245</c:v>
                </c:pt>
                <c:pt idx="195">
                  <c:v>4309</c:v>
                </c:pt>
                <c:pt idx="196">
                  <c:v>4350</c:v>
                </c:pt>
                <c:pt idx="197">
                  <c:v>4455</c:v>
                </c:pt>
                <c:pt idx="198">
                  <c:v>4455</c:v>
                </c:pt>
                <c:pt idx="199">
                  <c:v>4485</c:v>
                </c:pt>
                <c:pt idx="200">
                  <c:v>4485</c:v>
                </c:pt>
                <c:pt idx="201">
                  <c:v>4590</c:v>
                </c:pt>
                <c:pt idx="202">
                  <c:v>4594</c:v>
                </c:pt>
                <c:pt idx="203">
                  <c:v>4736</c:v>
                </c:pt>
                <c:pt idx="204">
                  <c:v>4849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022-4CA0-9C10-45D5F5860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76624"/>
        <c:axId val="1"/>
      </c:scatterChart>
      <c:valAx>
        <c:axId val="952376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07228915662651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63511187607573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76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769363166953527"/>
          <c:y val="0.9204921861831491"/>
          <c:w val="0.80722891566265065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28574</xdr:colOff>
      <xdr:row>0</xdr:row>
      <xdr:rowOff>0</xdr:rowOff>
    </xdr:from>
    <xdr:to>
      <xdr:col>17</xdr:col>
      <xdr:colOff>76199</xdr:colOff>
      <xdr:row>18</xdr:row>
      <xdr:rowOff>9525</xdr:rowOff>
    </xdr:to>
    <xdr:graphicFrame macro="">
      <xdr:nvGraphicFramePr>
        <xdr:cNvPr id="1034" name="Chart 1">
          <a:extLst>
            <a:ext uri="{FF2B5EF4-FFF2-40B4-BE49-F238E27FC236}">
              <a16:creationId xmlns:a16="http://schemas.microsoft.com/office/drawing/2014/main" id="{6AEFEA62-09D4-9CBE-A267-11970F62E8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409576</xdr:colOff>
      <xdr:row>0</xdr:row>
      <xdr:rowOff>1</xdr:rowOff>
    </xdr:from>
    <xdr:to>
      <xdr:col>26</xdr:col>
      <xdr:colOff>409576</xdr:colOff>
      <xdr:row>17</xdr:row>
      <xdr:rowOff>142876</xdr:rowOff>
    </xdr:to>
    <xdr:graphicFrame macro="">
      <xdr:nvGraphicFramePr>
        <xdr:cNvPr id="1035" name="Chart 3">
          <a:extLst>
            <a:ext uri="{FF2B5EF4-FFF2-40B4-BE49-F238E27FC236}">
              <a16:creationId xmlns:a16="http://schemas.microsoft.com/office/drawing/2014/main" id="{E300E576-4FA9-EC16-4F02-FB20511A51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4559" TargetMode="External"/><Relationship Id="rId13" Type="http://schemas.openxmlformats.org/officeDocument/2006/relationships/hyperlink" Target="http://var.astro.cz/oejv/issues/oejv0074.pdf" TargetMode="External"/><Relationship Id="rId18" Type="http://schemas.openxmlformats.org/officeDocument/2006/relationships/hyperlink" Target="http://www.konkoly.hu/cgi-bin/IBVS?5690" TargetMode="External"/><Relationship Id="rId26" Type="http://schemas.openxmlformats.org/officeDocument/2006/relationships/hyperlink" Target="http://www.konkoly.hu/cgi-bin/IBVS?5945" TargetMode="External"/><Relationship Id="rId3" Type="http://schemas.openxmlformats.org/officeDocument/2006/relationships/hyperlink" Target="http://www.konkoly.hu/cgi-bin/IBVS?154" TargetMode="External"/><Relationship Id="rId21" Type="http://schemas.openxmlformats.org/officeDocument/2006/relationships/hyperlink" Target="http://www.konkoly.hu/cgi-bin/IBVS?6007" TargetMode="External"/><Relationship Id="rId7" Type="http://schemas.openxmlformats.org/officeDocument/2006/relationships/hyperlink" Target="http://vsolj.cetus-net.org/no47.pdf" TargetMode="External"/><Relationship Id="rId12" Type="http://schemas.openxmlformats.org/officeDocument/2006/relationships/hyperlink" Target="http://www.bav-astro.de/sfs/BAVM_link.php?BAVMnr=172" TargetMode="External"/><Relationship Id="rId17" Type="http://schemas.openxmlformats.org/officeDocument/2006/relationships/hyperlink" Target="http://var.astro.cz/oejv/issues/oejv0003.pdf" TargetMode="External"/><Relationship Id="rId25" Type="http://schemas.openxmlformats.org/officeDocument/2006/relationships/hyperlink" Target="http://www.aavso.org/sites/default/files/jaavso/v37n1/44.pdf" TargetMode="External"/><Relationship Id="rId2" Type="http://schemas.openxmlformats.org/officeDocument/2006/relationships/hyperlink" Target="http://www.konkoly.hu/cgi-bin/IBVS?154" TargetMode="External"/><Relationship Id="rId16" Type="http://schemas.openxmlformats.org/officeDocument/2006/relationships/hyperlink" Target="http://var.astro.cz/oejv/issues/oejv0074.pdf" TargetMode="External"/><Relationship Id="rId20" Type="http://schemas.openxmlformats.org/officeDocument/2006/relationships/hyperlink" Target="http://www.bav-astro.de/sfs/BAVM_link.php?BAVMnr=201" TargetMode="External"/><Relationship Id="rId29" Type="http://schemas.openxmlformats.org/officeDocument/2006/relationships/hyperlink" Target="http://www.konkoly.hu/cgi-bin/IBVS?5992" TargetMode="External"/><Relationship Id="rId1" Type="http://schemas.openxmlformats.org/officeDocument/2006/relationships/hyperlink" Target="http://www.konkoly.hu/cgi-bin/IBVS?46" TargetMode="External"/><Relationship Id="rId6" Type="http://schemas.openxmlformats.org/officeDocument/2006/relationships/hyperlink" Target="http://www.konkoly.hu/cgi-bin/IBVS?862" TargetMode="External"/><Relationship Id="rId11" Type="http://schemas.openxmlformats.org/officeDocument/2006/relationships/hyperlink" Target="http://www.bav-astro.de/sfs/BAVM_link.php?BAVMnr=158" TargetMode="External"/><Relationship Id="rId24" Type="http://schemas.openxmlformats.org/officeDocument/2006/relationships/hyperlink" Target="http://www.aavso.org/sites/default/files/jaavso/v36n2/186.pdf" TargetMode="External"/><Relationship Id="rId5" Type="http://schemas.openxmlformats.org/officeDocument/2006/relationships/hyperlink" Target="http://www.konkoly.hu/cgi-bin/IBVS?862" TargetMode="External"/><Relationship Id="rId15" Type="http://schemas.openxmlformats.org/officeDocument/2006/relationships/hyperlink" Target="http://www.bav-astro.de/sfs/BAVM_link.php?BAVMnr=173" TargetMode="External"/><Relationship Id="rId23" Type="http://schemas.openxmlformats.org/officeDocument/2006/relationships/hyperlink" Target="http://www.aavso.org/sites/default/files/jaavso/v36n2/186.pdf" TargetMode="External"/><Relationship Id="rId28" Type="http://schemas.openxmlformats.org/officeDocument/2006/relationships/hyperlink" Target="http://www.konkoly.hu/cgi-bin/IBVS?6007" TargetMode="External"/><Relationship Id="rId10" Type="http://schemas.openxmlformats.org/officeDocument/2006/relationships/hyperlink" Target="http://www.bav-astro.de/sfs/BAVM_link.php?BAVMnr=152" TargetMode="External"/><Relationship Id="rId19" Type="http://schemas.openxmlformats.org/officeDocument/2006/relationships/hyperlink" Target="http://www.bav-astro.de/sfs/BAVM_link.php?BAVMnr=201" TargetMode="External"/><Relationship Id="rId31" Type="http://schemas.openxmlformats.org/officeDocument/2006/relationships/hyperlink" Target="http://www.konkoly.hu/cgi-bin/IBVS?6114" TargetMode="External"/><Relationship Id="rId4" Type="http://schemas.openxmlformats.org/officeDocument/2006/relationships/hyperlink" Target="http://www.konkoly.hu/cgi-bin/IBVS?221" TargetMode="External"/><Relationship Id="rId9" Type="http://schemas.openxmlformats.org/officeDocument/2006/relationships/hyperlink" Target="http://www.konkoly.hu/cgi-bin/IBVS?5583" TargetMode="External"/><Relationship Id="rId14" Type="http://schemas.openxmlformats.org/officeDocument/2006/relationships/hyperlink" Target="http://www.bav-astro.de/sfs/BAVM_link.php?BAVMnr=173" TargetMode="External"/><Relationship Id="rId22" Type="http://schemas.openxmlformats.org/officeDocument/2006/relationships/hyperlink" Target="http://www.aavso.org/sites/default/files/jaavso/v36n2/186.pdf" TargetMode="External"/><Relationship Id="rId27" Type="http://schemas.openxmlformats.org/officeDocument/2006/relationships/hyperlink" Target="http://www.bav-astro.de/sfs/BAVM_link.php?BAVMnr=214" TargetMode="External"/><Relationship Id="rId30" Type="http://schemas.openxmlformats.org/officeDocument/2006/relationships/hyperlink" Target="http://vsolj.cetus-net.org/vsoljno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44"/>
  <sheetViews>
    <sheetView tabSelected="1" workbookViewId="0">
      <pane xSplit="13" ySplit="22" topLeftCell="N209" activePane="bottomRight" state="frozen"/>
      <selection pane="topRight" activeCell="N1" sqref="N1"/>
      <selection pane="bottomLeft" activeCell="A23" sqref="A23"/>
      <selection pane="bottomRight" activeCell="E9" sqref="E9:F9"/>
    </sheetView>
  </sheetViews>
  <sheetFormatPr defaultColWidth="10.28515625" defaultRowHeight="12.75"/>
  <cols>
    <col min="1" max="1" width="16.85546875" customWidth="1"/>
    <col min="2" max="2" width="5.140625" customWidth="1"/>
    <col min="3" max="3" width="14" customWidth="1"/>
    <col min="4" max="4" width="9.42578125" customWidth="1"/>
    <col min="5" max="5" width="11.140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93</v>
      </c>
    </row>
    <row r="2" spans="1:6" s="33" customFormat="1" ht="12.95" customHeight="1">
      <c r="A2" s="33" t="s">
        <v>25</v>
      </c>
      <c r="B2" s="34" t="s">
        <v>86</v>
      </c>
    </row>
    <row r="3" spans="1:6" s="33" customFormat="1" ht="12.95" customHeight="1" thickBot="1"/>
    <row r="4" spans="1:6" s="33" customFormat="1" ht="12.95" customHeight="1" thickTop="1" thickBot="1">
      <c r="A4" s="35" t="s">
        <v>1</v>
      </c>
      <c r="C4" s="36">
        <v>45397.368000000002</v>
      </c>
      <c r="D4" s="37">
        <v>3.0198849999999999</v>
      </c>
    </row>
    <row r="5" spans="1:6" s="33" customFormat="1" ht="12.95" customHeight="1" thickTop="1">
      <c r="A5" s="38" t="s">
        <v>95</v>
      </c>
      <c r="C5" s="39">
        <v>-9.5</v>
      </c>
      <c r="D5" s="33" t="s">
        <v>96</v>
      </c>
    </row>
    <row r="6" spans="1:6" s="33" customFormat="1" ht="12.95" customHeight="1">
      <c r="A6" s="35" t="s">
        <v>2</v>
      </c>
    </row>
    <row r="7" spans="1:6" s="33" customFormat="1" ht="12.95" customHeight="1">
      <c r="A7" s="33" t="s">
        <v>3</v>
      </c>
      <c r="C7" s="33">
        <f>+C4</f>
        <v>45397.368000000002</v>
      </c>
      <c r="D7" s="88" t="s">
        <v>799</v>
      </c>
    </row>
    <row r="8" spans="1:6" s="33" customFormat="1" ht="12.95" customHeight="1">
      <c r="A8" s="33" t="s">
        <v>4</v>
      </c>
      <c r="C8" s="33">
        <f>+D4</f>
        <v>3.0198849999999999</v>
      </c>
      <c r="D8" s="88" t="s">
        <v>799</v>
      </c>
    </row>
    <row r="9" spans="1:6" s="33" customFormat="1" ht="12.95" customHeight="1">
      <c r="A9" s="40" t="s">
        <v>99</v>
      </c>
      <c r="B9" s="41">
        <v>176</v>
      </c>
      <c r="C9" s="42" t="str">
        <f>"F"&amp;B9</f>
        <v>F176</v>
      </c>
      <c r="D9" s="43" t="str">
        <f>"G"&amp;B9</f>
        <v>G176</v>
      </c>
    </row>
    <row r="10" spans="1:6" s="33" customFormat="1" ht="12.95" customHeight="1" thickBot="1">
      <c r="C10" s="44" t="s">
        <v>21</v>
      </c>
      <c r="D10" s="44" t="s">
        <v>22</v>
      </c>
    </row>
    <row r="11" spans="1:6" s="33" customFormat="1" ht="12.95" customHeight="1">
      <c r="A11" s="33" t="s">
        <v>17</v>
      </c>
      <c r="C11" s="43">
        <f ca="1">INTERCEPT(INDIRECT($D$9):G992,INDIRECT($C$9):F992)</f>
        <v>-7.1442536905415299E-4</v>
      </c>
      <c r="D11" s="45"/>
    </row>
    <row r="12" spans="1:6" s="33" customFormat="1" ht="12.95" customHeight="1">
      <c r="A12" s="33" t="s">
        <v>18</v>
      </c>
      <c r="C12" s="43">
        <f ca="1">SLOPE(INDIRECT($D$9):G992,INDIRECT($C$9):F992)</f>
        <v>-3.0056190523887599E-5</v>
      </c>
      <c r="D12" s="45"/>
      <c r="E12" s="82" t="s">
        <v>795</v>
      </c>
      <c r="F12" s="83" t="s">
        <v>798</v>
      </c>
    </row>
    <row r="13" spans="1:6" s="33" customFormat="1" ht="12.95" customHeight="1">
      <c r="A13" s="33" t="s">
        <v>20</v>
      </c>
      <c r="C13" s="45" t="s">
        <v>15</v>
      </c>
      <c r="E13" s="80" t="s">
        <v>104</v>
      </c>
      <c r="F13" s="84">
        <v>1</v>
      </c>
    </row>
    <row r="14" spans="1:6" s="33" customFormat="1" ht="12.95" customHeight="1">
      <c r="E14" s="80" t="s">
        <v>97</v>
      </c>
      <c r="F14" s="85">
        <f ca="1">NOW()+15018.5+$C$5/24</f>
        <v>60581.615572453702</v>
      </c>
    </row>
    <row r="15" spans="1:6" s="33" customFormat="1" ht="12.95" customHeight="1">
      <c r="A15" s="46" t="s">
        <v>19</v>
      </c>
      <c r="C15" s="47">
        <f ca="1">(C7+C11)+(C8+C12)*INT(MAX(F21:F3533))</f>
        <v>60040.64390810678</v>
      </c>
      <c r="E15" s="80" t="s">
        <v>105</v>
      </c>
      <c r="F15" s="85">
        <f ca="1">ROUND(2*($F$14-$C$7)/$C$8,0)/2+$F$13</f>
        <v>5029</v>
      </c>
    </row>
    <row r="16" spans="1:6" s="33" customFormat="1" ht="12.95" customHeight="1">
      <c r="A16" s="35" t="s">
        <v>5</v>
      </c>
      <c r="C16" s="49">
        <f ca="1">+C8+C12</f>
        <v>3.0198549438094759</v>
      </c>
      <c r="E16" s="80" t="s">
        <v>98</v>
      </c>
      <c r="F16" s="85">
        <f ca="1">ROUND(2*($F$14-$C$15)/$C$16,0)/2+$F$13</f>
        <v>180</v>
      </c>
    </row>
    <row r="17" spans="1:21" s="33" customFormat="1" ht="12.95" customHeight="1" thickBot="1">
      <c r="A17" s="48" t="s">
        <v>92</v>
      </c>
      <c r="C17" s="33">
        <f>COUNT(C21:C2191)</f>
        <v>205</v>
      </c>
      <c r="E17" s="80" t="s">
        <v>796</v>
      </c>
      <c r="F17" s="86">
        <f ca="1">+$C$15+$C$16*$F$16-15018.5-$C$5/24</f>
        <v>45566.113631325825</v>
      </c>
    </row>
    <row r="18" spans="1:21" s="33" customFormat="1" ht="12.95" customHeight="1" thickTop="1" thickBot="1">
      <c r="A18" s="35" t="s">
        <v>6</v>
      </c>
      <c r="C18" s="36">
        <f ca="1">+C15</f>
        <v>60040.64390810678</v>
      </c>
      <c r="D18" s="79">
        <f ca="1">+C16</f>
        <v>3.0198549438094759</v>
      </c>
      <c r="E18" s="81" t="s">
        <v>797</v>
      </c>
      <c r="F18" s="87">
        <f ca="1">+($C$15+$C$16*$F$16)-($C$16/2)-15018.5-$C$5/24</f>
        <v>45564.603703853922</v>
      </c>
    </row>
    <row r="19" spans="1:21" s="33" customFormat="1" ht="12.95" customHeight="1" thickTop="1">
      <c r="E19" s="48"/>
      <c r="F19" s="50"/>
    </row>
    <row r="20" spans="1:21" s="33" customFormat="1" ht="12.95" customHeight="1" thickBot="1">
      <c r="A20" s="44" t="s">
        <v>7</v>
      </c>
      <c r="B20" s="44" t="s">
        <v>8</v>
      </c>
      <c r="C20" s="44" t="s">
        <v>9</v>
      </c>
      <c r="D20" s="44" t="s">
        <v>14</v>
      </c>
      <c r="E20" s="44" t="s">
        <v>10</v>
      </c>
      <c r="F20" s="44" t="s">
        <v>11</v>
      </c>
      <c r="G20" s="44" t="s">
        <v>12</v>
      </c>
      <c r="H20" s="51" t="s">
        <v>123</v>
      </c>
      <c r="I20" s="51" t="s">
        <v>126</v>
      </c>
      <c r="J20" s="51" t="s">
        <v>120</v>
      </c>
      <c r="K20" s="51" t="s">
        <v>118</v>
      </c>
      <c r="L20" s="51" t="s">
        <v>774</v>
      </c>
      <c r="M20" s="51" t="s">
        <v>775</v>
      </c>
      <c r="N20" s="51" t="s">
        <v>776</v>
      </c>
      <c r="O20" s="51" t="s">
        <v>24</v>
      </c>
      <c r="P20" s="52" t="s">
        <v>23</v>
      </c>
      <c r="Q20" s="44" t="s">
        <v>16</v>
      </c>
      <c r="U20" s="53" t="s">
        <v>773</v>
      </c>
    </row>
    <row r="21" spans="1:21" s="33" customFormat="1" ht="12.95" customHeight="1">
      <c r="A21" s="54" t="s">
        <v>134</v>
      </c>
      <c r="B21" s="55" t="s">
        <v>85</v>
      </c>
      <c r="C21" s="54">
        <v>11852.540999999999</v>
      </c>
      <c r="D21" s="58"/>
      <c r="E21" s="33">
        <f>+(C21-C$7)/C$8</f>
        <v>-11107.981595325651</v>
      </c>
      <c r="F21" s="33">
        <f>ROUND(2*E21,0)/2</f>
        <v>-11108</v>
      </c>
      <c r="G21" s="33">
        <f>+C21-(C$7+F21*C$8)</f>
        <v>5.5579999994733953E-2</v>
      </c>
      <c r="H21" s="33">
        <f>G21</f>
        <v>5.5579999994733953E-2</v>
      </c>
      <c r="Q21" s="76" t="s">
        <v>790</v>
      </c>
    </row>
    <row r="22" spans="1:21" s="33" customFormat="1" ht="12.95" customHeight="1">
      <c r="A22" s="54" t="s">
        <v>134</v>
      </c>
      <c r="B22" s="55" t="s">
        <v>85</v>
      </c>
      <c r="C22" s="54">
        <v>12144.762000000001</v>
      </c>
      <c r="D22" s="58"/>
      <c r="E22" s="33">
        <f>+(C22-C$7)/C$8</f>
        <v>-11011.215990012864</v>
      </c>
      <c r="F22" s="33">
        <f>ROUND(2*E22,0)/2</f>
        <v>-11011</v>
      </c>
      <c r="G22" s="33">
        <f>+C22-(C$7+F22*C$8)</f>
        <v>-0.65226499999880616</v>
      </c>
      <c r="H22" s="33">
        <f>G22</f>
        <v>-0.65226499999880616</v>
      </c>
      <c r="Q22" s="76" t="s">
        <v>791</v>
      </c>
    </row>
    <row r="23" spans="1:21" s="33" customFormat="1" ht="12.95" customHeight="1">
      <c r="A23" s="54" t="s">
        <v>134</v>
      </c>
      <c r="B23" s="55" t="s">
        <v>85</v>
      </c>
      <c r="C23" s="54">
        <v>14352.694</v>
      </c>
      <c r="D23" s="58"/>
      <c r="E23" s="33">
        <f>+(C23-C$7)/C$8</f>
        <v>-10280.08483766766</v>
      </c>
      <c r="F23" s="33">
        <f>ROUND(2*E23,0)/2</f>
        <v>-10280</v>
      </c>
      <c r="G23" s="33">
        <f>+C23-(C$7+F23*C$8)</f>
        <v>-0.25620000000344589</v>
      </c>
      <c r="H23" s="33">
        <f>G23</f>
        <v>-0.25620000000344589</v>
      </c>
      <c r="Q23" s="76" t="s">
        <v>792</v>
      </c>
    </row>
    <row r="24" spans="1:21" s="33" customFormat="1" ht="12.95" customHeight="1">
      <c r="A24" s="54" t="s">
        <v>134</v>
      </c>
      <c r="B24" s="55" t="s">
        <v>85</v>
      </c>
      <c r="C24" s="54">
        <v>14974.861000000001</v>
      </c>
      <c r="D24" s="58"/>
      <c r="E24" s="33">
        <f>+(C24-C$7)/C$8</f>
        <v>-10074.061429491521</v>
      </c>
      <c r="F24" s="33">
        <f>ROUND(2*E24,0)/2</f>
        <v>-10074</v>
      </c>
      <c r="G24" s="33">
        <f>+C24-(C$7+F24*C$8)</f>
        <v>-0.1855100000029779</v>
      </c>
      <c r="H24" s="33">
        <f>G24</f>
        <v>-0.1855100000029779</v>
      </c>
      <c r="Q24" s="76" t="s">
        <v>793</v>
      </c>
    </row>
    <row r="25" spans="1:21" s="33" customFormat="1" ht="12.95" customHeight="1">
      <c r="A25" s="54" t="s">
        <v>134</v>
      </c>
      <c r="B25" s="55" t="s">
        <v>85</v>
      </c>
      <c r="C25" s="54">
        <v>14974.891</v>
      </c>
      <c r="D25" s="58"/>
      <c r="E25" s="33">
        <f>+(C25-C$7)/C$8</f>
        <v>-10074.051495338399</v>
      </c>
      <c r="F25" s="33">
        <f>ROUND(2*E25,0)/2</f>
        <v>-10074</v>
      </c>
      <c r="G25" s="33">
        <f>+C25-(C$7+F25*C$8)</f>
        <v>-0.15551000000414206</v>
      </c>
      <c r="H25" s="33">
        <f>G25</f>
        <v>-0.15551000000414206</v>
      </c>
      <c r="Q25" s="76" t="s">
        <v>793</v>
      </c>
    </row>
    <row r="26" spans="1:21" s="33" customFormat="1" ht="12.95" customHeight="1">
      <c r="A26" s="54" t="s">
        <v>134</v>
      </c>
      <c r="B26" s="55" t="s">
        <v>85</v>
      </c>
      <c r="C26" s="54">
        <v>15871.642</v>
      </c>
      <c r="D26" s="58"/>
      <c r="E26" s="33">
        <f>+(C26-C$7)/C$8</f>
        <v>-9777.1027704697372</v>
      </c>
      <c r="F26" s="33">
        <f>ROUND(2*E26,0)/2</f>
        <v>-9777</v>
      </c>
      <c r="G26" s="33">
        <f>+C26-(C$7+F26*C$8)</f>
        <v>-0.31035500000143657</v>
      </c>
      <c r="H26" s="33">
        <f>G26</f>
        <v>-0.31035500000143657</v>
      </c>
      <c r="Q26" s="56">
        <f>+C26-15018.5</f>
        <v>853.14199999999983</v>
      </c>
    </row>
    <row r="27" spans="1:21" s="33" customFormat="1" ht="12.95" customHeight="1">
      <c r="A27" s="54" t="s">
        <v>134</v>
      </c>
      <c r="B27" s="55" t="s">
        <v>85</v>
      </c>
      <c r="C27" s="54">
        <v>16052.871999999999</v>
      </c>
      <c r="D27" s="58"/>
      <c r="E27" s="33">
        <f>+(C27-C$7)/C$8</f>
        <v>-9717.0905514613987</v>
      </c>
      <c r="F27" s="33">
        <f>ROUND(2*E27,0)/2</f>
        <v>-9717</v>
      </c>
      <c r="G27" s="33">
        <f>+C27-(C$7+F27*C$8)</f>
        <v>-0.2734550000022864</v>
      </c>
      <c r="H27" s="33">
        <f>G27</f>
        <v>-0.2734550000022864</v>
      </c>
      <c r="Q27" s="56">
        <f>+C27-15018.5</f>
        <v>1034.3719999999994</v>
      </c>
    </row>
    <row r="28" spans="1:21" s="33" customFormat="1" ht="12.95" customHeight="1">
      <c r="A28" s="54" t="s">
        <v>134</v>
      </c>
      <c r="B28" s="55" t="s">
        <v>85</v>
      </c>
      <c r="C28" s="54">
        <v>16176.808000000001</v>
      </c>
      <c r="D28" s="58"/>
      <c r="E28" s="33">
        <f>+(C28-C$7)/C$8</f>
        <v>-9676.0505780849271</v>
      </c>
      <c r="F28" s="33">
        <f>ROUND(2*E28,0)/2</f>
        <v>-9676</v>
      </c>
      <c r="G28" s="33">
        <f>+C28-(C$7+F28*C$8)</f>
        <v>-0.15274000000135857</v>
      </c>
      <c r="H28" s="33">
        <f>G28</f>
        <v>-0.15274000000135857</v>
      </c>
      <c r="Q28" s="56">
        <f>+C28-15018.5</f>
        <v>1158.3080000000009</v>
      </c>
    </row>
    <row r="29" spans="1:21" s="33" customFormat="1" ht="12.95" customHeight="1">
      <c r="A29" s="54" t="s">
        <v>134</v>
      </c>
      <c r="B29" s="55" t="s">
        <v>85</v>
      </c>
      <c r="C29" s="54">
        <v>16804.862000000001</v>
      </c>
      <c r="D29" s="58"/>
      <c r="E29" s="33">
        <f>+(C29-C$7)/C$8</f>
        <v>-9468.0777579278692</v>
      </c>
      <c r="F29" s="33">
        <f>ROUND(2*E29,0)/2</f>
        <v>-9468</v>
      </c>
      <c r="G29" s="33">
        <f>+C29-(C$7+F29*C$8)</f>
        <v>-0.23482000000149128</v>
      </c>
      <c r="H29" s="33">
        <f>G29</f>
        <v>-0.23482000000149128</v>
      </c>
      <c r="Q29" s="56">
        <f>+C29-15018.5</f>
        <v>1786.362000000001</v>
      </c>
    </row>
    <row r="30" spans="1:21" s="33" customFormat="1" ht="12.95" customHeight="1">
      <c r="A30" s="54" t="s">
        <v>134</v>
      </c>
      <c r="B30" s="55" t="s">
        <v>85</v>
      </c>
      <c r="C30" s="54">
        <v>17541.843000000001</v>
      </c>
      <c r="D30" s="58"/>
      <c r="E30" s="33">
        <f>+(C30-C$7)/C$8</f>
        <v>-9224.0350212011399</v>
      </c>
      <c r="F30" s="33">
        <f>ROUND(2*E30,0)/2</f>
        <v>-9224</v>
      </c>
      <c r="G30" s="33">
        <f>+C30-(C$7+F30*C$8)</f>
        <v>-0.1057600000021921</v>
      </c>
      <c r="H30" s="33">
        <f>G30</f>
        <v>-0.1057600000021921</v>
      </c>
      <c r="Q30" s="56">
        <f>+C30-15018.5</f>
        <v>2523.3430000000008</v>
      </c>
    </row>
    <row r="31" spans="1:21" s="33" customFormat="1" ht="12.95" customHeight="1">
      <c r="A31" s="54" t="s">
        <v>134</v>
      </c>
      <c r="B31" s="55" t="s">
        <v>85</v>
      </c>
      <c r="C31" s="54">
        <v>18640.879000000001</v>
      </c>
      <c r="D31" s="58"/>
      <c r="E31" s="33">
        <f>+(C31-C$7)/C$8</f>
        <v>-8860.1019575248738</v>
      </c>
      <c r="F31" s="33">
        <f>ROUND(2*E31,0)/2</f>
        <v>-8860</v>
      </c>
      <c r="G31" s="33">
        <f>+C31-(C$7+F31*C$8)</f>
        <v>-0.30790000000342843</v>
      </c>
      <c r="H31" s="33">
        <f>G31</f>
        <v>-0.30790000000342843</v>
      </c>
      <c r="Q31" s="56">
        <f>+C31-15018.5</f>
        <v>3622.3790000000008</v>
      </c>
    </row>
    <row r="32" spans="1:21" s="33" customFormat="1" ht="12.95" customHeight="1">
      <c r="A32" s="54" t="s">
        <v>170</v>
      </c>
      <c r="B32" s="55" t="s">
        <v>85</v>
      </c>
      <c r="C32" s="54">
        <v>19909.326000000001</v>
      </c>
      <c r="D32" s="58"/>
      <c r="E32" s="33">
        <f>+(C32-C$7)/C$8</f>
        <v>-8440.0704000317892</v>
      </c>
      <c r="F32" s="33">
        <f>ROUND(2*E32,0)/2</f>
        <v>-8440</v>
      </c>
      <c r="G32" s="33">
        <f>+C32-(C$7+F32*C$8)</f>
        <v>-0.21260000000256696</v>
      </c>
      <c r="H32" s="33">
        <f>G32</f>
        <v>-0.21260000000256696</v>
      </c>
      <c r="Q32" s="56">
        <f>+C32-15018.5</f>
        <v>4890.8260000000009</v>
      </c>
    </row>
    <row r="33" spans="1:17" s="33" customFormat="1" ht="12.95" customHeight="1">
      <c r="A33" s="54" t="s">
        <v>134</v>
      </c>
      <c r="B33" s="55" t="s">
        <v>85</v>
      </c>
      <c r="C33" s="54">
        <v>20129.891</v>
      </c>
      <c r="D33" s="58"/>
      <c r="E33" s="33">
        <f>+(C33-C$7)/C$8</f>
        <v>-8367.0328505886828</v>
      </c>
      <c r="F33" s="33">
        <f>ROUND(2*E33,0)/2</f>
        <v>-8367</v>
      </c>
      <c r="G33" s="33">
        <f>+C33-(C$7+F33*C$8)</f>
        <v>-9.9205000002257293E-2</v>
      </c>
      <c r="H33" s="33">
        <f>G33</f>
        <v>-9.9205000002257293E-2</v>
      </c>
      <c r="Q33" s="56">
        <f>+C33-15018.5</f>
        <v>5111.3909999999996</v>
      </c>
    </row>
    <row r="34" spans="1:17" s="33" customFormat="1" ht="12.95" customHeight="1">
      <c r="A34" s="54" t="s">
        <v>170</v>
      </c>
      <c r="B34" s="55" t="s">
        <v>85</v>
      </c>
      <c r="C34" s="54">
        <v>20223.403999999999</v>
      </c>
      <c r="D34" s="58"/>
      <c r="E34" s="33">
        <f>+(C34-C$7)/C$8</f>
        <v>-8336.0671018929534</v>
      </c>
      <c r="F34" s="33">
        <f>ROUND(2*E34,0)/2</f>
        <v>-8336</v>
      </c>
      <c r="G34" s="33">
        <f>+C34-(C$7+F34*C$8)</f>
        <v>-0.20264000000315718</v>
      </c>
      <c r="H34" s="33">
        <f>G34</f>
        <v>-0.20264000000315718</v>
      </c>
      <c r="Q34" s="56">
        <f>+C34-15018.5</f>
        <v>5204.9039999999986</v>
      </c>
    </row>
    <row r="35" spans="1:17" s="33" customFormat="1" ht="12.95" customHeight="1">
      <c r="A35" s="54" t="s">
        <v>180</v>
      </c>
      <c r="B35" s="55" t="s">
        <v>85</v>
      </c>
      <c r="C35" s="54">
        <v>20271.701000000001</v>
      </c>
      <c r="D35" s="58"/>
      <c r="E35" s="33">
        <f>+(C35-C$7)/C$8</f>
        <v>-8320.074108782288</v>
      </c>
      <c r="F35" s="33">
        <f>ROUND(2*E35,0)/2</f>
        <v>-8320</v>
      </c>
      <c r="G35" s="33">
        <f>+C35-(C$7+F35*C$8)</f>
        <v>-0.22380000000339351</v>
      </c>
      <c r="H35" s="33">
        <f>G35</f>
        <v>-0.22380000000339351</v>
      </c>
      <c r="Q35" s="56">
        <f>+C35-15018.5</f>
        <v>5253.2010000000009</v>
      </c>
    </row>
    <row r="36" spans="1:17" s="33" customFormat="1" ht="12.95" customHeight="1">
      <c r="A36" s="54" t="s">
        <v>185</v>
      </c>
      <c r="B36" s="55" t="s">
        <v>85</v>
      </c>
      <c r="C36" s="54">
        <v>21627.642</v>
      </c>
      <c r="D36" s="58"/>
      <c r="E36" s="33">
        <f>+(C36-C$7)/C$8</f>
        <v>-7871.0699248481324</v>
      </c>
      <c r="F36" s="33">
        <f>ROUND(2*E36,0)/2</f>
        <v>-7871</v>
      </c>
      <c r="G36" s="33">
        <f>+C36-(C$7+F36*C$8)</f>
        <v>-0.21116500000425731</v>
      </c>
      <c r="H36" s="33">
        <f>G36</f>
        <v>-0.21116500000425731</v>
      </c>
      <c r="Q36" s="56">
        <f>+C36-15018.5</f>
        <v>6609.1419999999998</v>
      </c>
    </row>
    <row r="37" spans="1:17" s="33" customFormat="1" ht="12.95" customHeight="1">
      <c r="A37" s="54" t="s">
        <v>185</v>
      </c>
      <c r="B37" s="55" t="s">
        <v>85</v>
      </c>
      <c r="C37" s="54">
        <v>21899.422999999999</v>
      </c>
      <c r="D37" s="58"/>
      <c r="E37" s="33">
        <f>+(C37-C$7)/C$8</f>
        <v>-7781.0727891956167</v>
      </c>
      <c r="F37" s="33">
        <f>ROUND(2*E37,0)/2</f>
        <v>-7781</v>
      </c>
      <c r="G37" s="33">
        <f>+C37-(C$7+F37*C$8)</f>
        <v>-0.21981500000401866</v>
      </c>
      <c r="H37" s="33">
        <f>G37</f>
        <v>-0.21981500000401866</v>
      </c>
      <c r="Q37" s="56">
        <f>+C37-15018.5</f>
        <v>6880.9229999999989</v>
      </c>
    </row>
    <row r="38" spans="1:17" s="33" customFormat="1" ht="12.95" customHeight="1">
      <c r="A38" s="54" t="s">
        <v>185</v>
      </c>
      <c r="B38" s="55" t="s">
        <v>85</v>
      </c>
      <c r="C38" s="54">
        <v>22041.355</v>
      </c>
      <c r="D38" s="58"/>
      <c r="E38" s="33">
        <f>+(C38-C$7)/C$8</f>
        <v>-7734.0736484998615</v>
      </c>
      <c r="F38" s="33">
        <f>ROUND(2*E38,0)/2</f>
        <v>-7734</v>
      </c>
      <c r="G38" s="33">
        <f>+C38-(C$7+F38*C$8)</f>
        <v>-0.22241000000212807</v>
      </c>
      <c r="H38" s="33">
        <f>G38</f>
        <v>-0.22241000000212807</v>
      </c>
      <c r="Q38" s="56">
        <f>+C38-15018.5</f>
        <v>7022.8549999999996</v>
      </c>
    </row>
    <row r="39" spans="1:17" s="33" customFormat="1" ht="12.95" customHeight="1">
      <c r="A39" s="54" t="s">
        <v>185</v>
      </c>
      <c r="B39" s="55" t="s">
        <v>85</v>
      </c>
      <c r="C39" s="54">
        <v>22053.448</v>
      </c>
      <c r="D39" s="58"/>
      <c r="E39" s="33">
        <f>+(C39-C$7)/C$8</f>
        <v>-7730.069191376494</v>
      </c>
      <c r="F39" s="33">
        <f>ROUND(2*E39,0)/2</f>
        <v>-7730</v>
      </c>
      <c r="G39" s="33">
        <f>+C39-(C$7+F39*C$8)</f>
        <v>-0.20895000000382424</v>
      </c>
      <c r="H39" s="33">
        <f>G39</f>
        <v>-0.20895000000382424</v>
      </c>
      <c r="Q39" s="56">
        <f>+C39-15018.5</f>
        <v>7034.9480000000003</v>
      </c>
    </row>
    <row r="40" spans="1:17" s="33" customFormat="1" ht="12.95" customHeight="1">
      <c r="A40" s="54" t="s">
        <v>185</v>
      </c>
      <c r="B40" s="55" t="s">
        <v>85</v>
      </c>
      <c r="C40" s="54">
        <v>22361.485000000001</v>
      </c>
      <c r="D40" s="58"/>
      <c r="E40" s="33">
        <f>+(C40-C$7)/C$8</f>
        <v>-7628.0663005379347</v>
      </c>
      <c r="F40" s="33">
        <f>ROUND(2*E40,0)/2</f>
        <v>-7628</v>
      </c>
      <c r="G40" s="33">
        <f>+C40-(C$7+F40*C$8)</f>
        <v>-0.20022000000244589</v>
      </c>
      <c r="H40" s="33">
        <f>G40</f>
        <v>-0.20022000000244589</v>
      </c>
      <c r="Q40" s="56">
        <f>+C40-15018.5</f>
        <v>7342.9850000000006</v>
      </c>
    </row>
    <row r="41" spans="1:17" s="33" customFormat="1" ht="12.95" customHeight="1">
      <c r="A41" s="54" t="s">
        <v>185</v>
      </c>
      <c r="B41" s="55" t="s">
        <v>85</v>
      </c>
      <c r="C41" s="54">
        <v>22370.53</v>
      </c>
      <c r="D41" s="58"/>
      <c r="E41" s="33">
        <f>+(C41-C$7)/C$8</f>
        <v>-7625.0711533717358</v>
      </c>
      <c r="F41" s="33">
        <f>ROUND(2*E41,0)/2</f>
        <v>-7625</v>
      </c>
      <c r="G41" s="33">
        <f>+C41-(C$7+F41*C$8)</f>
        <v>-0.21487500000512227</v>
      </c>
      <c r="H41" s="33">
        <f>G41</f>
        <v>-0.21487500000512227</v>
      </c>
      <c r="Q41" s="56">
        <f>+C41-15018.5</f>
        <v>7352.0299999999988</v>
      </c>
    </row>
    <row r="42" spans="1:17" s="33" customFormat="1" ht="12.95" customHeight="1">
      <c r="A42" s="54" t="s">
        <v>185</v>
      </c>
      <c r="B42" s="55" t="s">
        <v>85</v>
      </c>
      <c r="C42" s="54">
        <v>22382.618999999999</v>
      </c>
      <c r="D42" s="58"/>
      <c r="E42" s="33">
        <f>+(C42-C$7)/C$8</f>
        <v>-7621.0680208021176</v>
      </c>
      <c r="F42" s="33">
        <f>ROUND(2*E42,0)/2</f>
        <v>-7621</v>
      </c>
      <c r="G42" s="33">
        <f>+C42-(C$7+F42*C$8)</f>
        <v>-0.20541500000399537</v>
      </c>
      <c r="H42" s="33">
        <f>G42</f>
        <v>-0.20541500000399537</v>
      </c>
      <c r="Q42" s="56">
        <f>+C42-15018.5</f>
        <v>7364.1189999999988</v>
      </c>
    </row>
    <row r="43" spans="1:17" s="33" customFormat="1" ht="12.95" customHeight="1">
      <c r="A43" s="54" t="s">
        <v>185</v>
      </c>
      <c r="B43" s="55" t="s">
        <v>85</v>
      </c>
      <c r="C43" s="54">
        <v>23409.366999999998</v>
      </c>
      <c r="D43" s="58"/>
      <c r="E43" s="33">
        <f>+(C43-C$7)/C$8</f>
        <v>-7281.0722924879601</v>
      </c>
      <c r="F43" s="33">
        <f>ROUND(2*E43,0)/2</f>
        <v>-7281</v>
      </c>
      <c r="G43" s="33">
        <f>+C43-(C$7+F43*C$8)</f>
        <v>-0.21831500000553206</v>
      </c>
      <c r="H43" s="33">
        <f>G43</f>
        <v>-0.21831500000553206</v>
      </c>
      <c r="Q43" s="56">
        <f>+C43-15018.5</f>
        <v>8390.8669999999984</v>
      </c>
    </row>
    <row r="44" spans="1:17" s="33" customFormat="1" ht="12.95" customHeight="1">
      <c r="A44" s="54" t="s">
        <v>185</v>
      </c>
      <c r="B44" s="55" t="s">
        <v>85</v>
      </c>
      <c r="C44" s="54">
        <v>23436.550999999999</v>
      </c>
      <c r="D44" s="58"/>
      <c r="E44" s="33">
        <f>+(C44-C$7)/C$8</f>
        <v>-7272.0706252059281</v>
      </c>
      <c r="F44" s="33">
        <f>ROUND(2*E44,0)/2</f>
        <v>-7272</v>
      </c>
      <c r="G44" s="33">
        <f>+C44-(C$7+F44*C$8)</f>
        <v>-0.21328000000357861</v>
      </c>
      <c r="H44" s="33">
        <f>G44</f>
        <v>-0.21328000000357861</v>
      </c>
      <c r="Q44" s="56">
        <f>+C44-15018.5</f>
        <v>8418.0509999999995</v>
      </c>
    </row>
    <row r="45" spans="1:17" s="33" customFormat="1" ht="12.95" customHeight="1">
      <c r="A45" s="54" t="s">
        <v>185</v>
      </c>
      <c r="B45" s="55" t="s">
        <v>85</v>
      </c>
      <c r="C45" s="54">
        <v>23732.508000000002</v>
      </c>
      <c r="D45" s="58"/>
      <c r="E45" s="33">
        <f>+(C45-C$7)/C$8</f>
        <v>-7174.0678866910503</v>
      </c>
      <c r="F45" s="33">
        <f>ROUND(2*E45,0)/2</f>
        <v>-7174</v>
      </c>
      <c r="G45" s="33">
        <f>+C45-(C$7+F45*C$8)</f>
        <v>-0.20501000000149361</v>
      </c>
      <c r="H45" s="33">
        <f>G45</f>
        <v>-0.20501000000149361</v>
      </c>
      <c r="Q45" s="56">
        <f>+C45-15018.5</f>
        <v>8714.0080000000016</v>
      </c>
    </row>
    <row r="46" spans="1:17" s="33" customFormat="1" ht="12.95" customHeight="1">
      <c r="A46" s="54" t="s">
        <v>185</v>
      </c>
      <c r="B46" s="55" t="s">
        <v>85</v>
      </c>
      <c r="C46" s="54">
        <v>23738.54</v>
      </c>
      <c r="D46" s="58"/>
      <c r="E46" s="33">
        <f>+(C46-C$7)/C$8</f>
        <v>-7172.0704596367086</v>
      </c>
      <c r="F46" s="33">
        <f>ROUND(2*E46,0)/2</f>
        <v>-7172</v>
      </c>
      <c r="G46" s="33">
        <f>+C46-(C$7+F46*C$8)</f>
        <v>-0.21278000000165775</v>
      </c>
      <c r="H46" s="33">
        <f>G46</f>
        <v>-0.21278000000165775</v>
      </c>
      <c r="Q46" s="56">
        <f>+C46-15018.5</f>
        <v>8720.0400000000009</v>
      </c>
    </row>
    <row r="47" spans="1:17" s="33" customFormat="1" ht="12.95" customHeight="1">
      <c r="A47" s="54" t="s">
        <v>185</v>
      </c>
      <c r="B47" s="55" t="s">
        <v>85</v>
      </c>
      <c r="C47" s="54">
        <v>23850.274000000001</v>
      </c>
      <c r="D47" s="58"/>
      <c r="E47" s="33">
        <f>+(C47-C$7)/C$8</f>
        <v>-7135.0710374732816</v>
      </c>
      <c r="F47" s="33">
        <f>ROUND(2*E47,0)/2</f>
        <v>-7135</v>
      </c>
      <c r="G47" s="33">
        <f>+C47-(C$7+F47*C$8)</f>
        <v>-0.21452500000305008</v>
      </c>
      <c r="H47" s="33">
        <f>G47</f>
        <v>-0.21452500000305008</v>
      </c>
      <c r="Q47" s="56">
        <f>+C47-15018.5</f>
        <v>8831.7740000000013</v>
      </c>
    </row>
    <row r="48" spans="1:17" s="33" customFormat="1" ht="12.95" customHeight="1">
      <c r="A48" s="54" t="s">
        <v>185</v>
      </c>
      <c r="B48" s="55" t="s">
        <v>85</v>
      </c>
      <c r="C48" s="54">
        <v>23856.32</v>
      </c>
      <c r="D48" s="58"/>
      <c r="E48" s="33">
        <f>+(C48-C$7)/C$8</f>
        <v>-7133.0689744808169</v>
      </c>
      <c r="F48" s="33">
        <f>ROUND(2*E48,0)/2</f>
        <v>-7133</v>
      </c>
      <c r="G48" s="33">
        <f>+C48-(C$7+F48*C$8)</f>
        <v>-0.20829500000400003</v>
      </c>
      <c r="H48" s="33">
        <f>G48</f>
        <v>-0.20829500000400003</v>
      </c>
      <c r="Q48" s="56">
        <f>+C48-15018.5</f>
        <v>8837.82</v>
      </c>
    </row>
    <row r="49" spans="1:17" s="33" customFormat="1" ht="12.95" customHeight="1">
      <c r="A49" s="54" t="s">
        <v>185</v>
      </c>
      <c r="B49" s="55" t="s">
        <v>85</v>
      </c>
      <c r="C49" s="54">
        <v>24173.402999999998</v>
      </c>
      <c r="D49" s="58"/>
      <c r="E49" s="33">
        <f>+(C49-C$7)/C$8</f>
        <v>-7028.0706053376216</v>
      </c>
      <c r="F49" s="33">
        <f>ROUND(2*E49,0)/2</f>
        <v>-7028</v>
      </c>
      <c r="G49" s="33">
        <f>+C49-(C$7+F49*C$8)</f>
        <v>-0.21322000000509433</v>
      </c>
      <c r="H49" s="33">
        <f>G49</f>
        <v>-0.21322000000509433</v>
      </c>
      <c r="Q49" s="56">
        <f>+C49-15018.5</f>
        <v>9154.9029999999984</v>
      </c>
    </row>
    <row r="50" spans="1:17" s="33" customFormat="1" ht="12.95" customHeight="1">
      <c r="A50" s="54" t="s">
        <v>185</v>
      </c>
      <c r="B50" s="55" t="s">
        <v>85</v>
      </c>
      <c r="C50" s="54">
        <v>24472.376</v>
      </c>
      <c r="D50" s="58"/>
      <c r="E50" s="33">
        <f>+(C50-C$7)/C$8</f>
        <v>-6929.0691532955734</v>
      </c>
      <c r="F50" s="33">
        <f>ROUND(2*E50,0)/2</f>
        <v>-6929</v>
      </c>
      <c r="G50" s="33">
        <f>+C50-(C$7+F50*C$8)</f>
        <v>-0.20883500000127242</v>
      </c>
      <c r="H50" s="33">
        <f>G50</f>
        <v>-0.20883500000127242</v>
      </c>
      <c r="Q50" s="56">
        <f>+C50-15018.5</f>
        <v>9453.8760000000002</v>
      </c>
    </row>
    <row r="51" spans="1:17" s="33" customFormat="1" ht="12.95" customHeight="1">
      <c r="A51" s="54" t="s">
        <v>185</v>
      </c>
      <c r="B51" s="55" t="s">
        <v>85</v>
      </c>
      <c r="C51" s="54">
        <v>24620.344000000001</v>
      </c>
      <c r="D51" s="58"/>
      <c r="E51" s="33">
        <f>+(C51-C$7)/C$8</f>
        <v>-6880.0712609917273</v>
      </c>
      <c r="F51" s="33">
        <f>ROUND(2*E51,0)/2</f>
        <v>-6880</v>
      </c>
      <c r="G51" s="33">
        <f>+C51-(C$7+F51*C$8)</f>
        <v>-0.21520000000236905</v>
      </c>
      <c r="H51" s="33">
        <f>G51</f>
        <v>-0.21520000000236905</v>
      </c>
      <c r="Q51" s="56">
        <f>+C51-15018.5</f>
        <v>9601.844000000001</v>
      </c>
    </row>
    <row r="52" spans="1:17" s="33" customFormat="1" ht="12.95" customHeight="1">
      <c r="A52" s="54" t="s">
        <v>185</v>
      </c>
      <c r="B52" s="55" t="s">
        <v>85</v>
      </c>
      <c r="C52" s="54">
        <v>24638.468000000001</v>
      </c>
      <c r="D52" s="58"/>
      <c r="E52" s="33">
        <f>+(C52-C$7)/C$8</f>
        <v>-6874.0697079524562</v>
      </c>
      <c r="F52" s="33">
        <f>ROUND(2*E52,0)/2</f>
        <v>-6874</v>
      </c>
      <c r="G52" s="33">
        <f>+C52-(C$7+F52*C$8)</f>
        <v>-0.21051000000079512</v>
      </c>
      <c r="H52" s="33">
        <f>G52</f>
        <v>-0.21051000000079512</v>
      </c>
      <c r="Q52" s="56">
        <f>+C52-15018.5</f>
        <v>9619.9680000000008</v>
      </c>
    </row>
    <row r="53" spans="1:17" s="33" customFormat="1" ht="12.95" customHeight="1">
      <c r="A53" s="54" t="s">
        <v>185</v>
      </c>
      <c r="B53" s="55" t="s">
        <v>85</v>
      </c>
      <c r="C53" s="54">
        <v>24922.343000000001</v>
      </c>
      <c r="D53" s="58"/>
      <c r="E53" s="33">
        <f>+(C53-C$7)/C$8</f>
        <v>-6780.067784038135</v>
      </c>
      <c r="F53" s="33">
        <f>ROUND(2*E53,0)/2</f>
        <v>-6780</v>
      </c>
      <c r="G53" s="33">
        <f>+C53-(C$7+F53*C$8)</f>
        <v>-0.20470000000204891</v>
      </c>
      <c r="H53" s="33">
        <f>G53</f>
        <v>-0.20470000000204891</v>
      </c>
      <c r="Q53" s="56">
        <f>+C53-15018.5</f>
        <v>9903.8430000000008</v>
      </c>
    </row>
    <row r="54" spans="1:17" s="33" customFormat="1" ht="12.95" customHeight="1">
      <c r="A54" s="54" t="s">
        <v>185</v>
      </c>
      <c r="B54" s="55" t="s">
        <v>85</v>
      </c>
      <c r="C54" s="54">
        <v>24940.464</v>
      </c>
      <c r="D54" s="58"/>
      <c r="E54" s="33">
        <f>+(C54-C$7)/C$8</f>
        <v>-6774.0672244141761</v>
      </c>
      <c r="F54" s="33">
        <f>ROUND(2*E54,0)/2</f>
        <v>-6774</v>
      </c>
      <c r="G54" s="33">
        <f>+C54-(C$7+F54*C$8)</f>
        <v>-0.20301000000108615</v>
      </c>
      <c r="H54" s="33">
        <f>G54</f>
        <v>-0.20301000000108615</v>
      </c>
      <c r="Q54" s="56">
        <f>+C54-15018.5</f>
        <v>9921.9639999999999</v>
      </c>
    </row>
    <row r="55" spans="1:17" s="33" customFormat="1" ht="12.95" customHeight="1">
      <c r="A55" s="54" t="s">
        <v>185</v>
      </c>
      <c r="B55" s="55" t="s">
        <v>85</v>
      </c>
      <c r="C55" s="54">
        <v>24946.493999999999</v>
      </c>
      <c r="D55" s="58"/>
      <c r="E55" s="33">
        <f>+(C55-C$7)/C$8</f>
        <v>-6772.0704596367095</v>
      </c>
      <c r="F55" s="33">
        <f>ROUND(2*E55,0)/2</f>
        <v>-6772</v>
      </c>
      <c r="G55" s="33">
        <f>+C55-(C$7+F55*C$8)</f>
        <v>-0.21278000000529573</v>
      </c>
      <c r="H55" s="33">
        <f>G55</f>
        <v>-0.21278000000529573</v>
      </c>
      <c r="Q55" s="56">
        <f>+C55-15018.5</f>
        <v>9927.9939999999988</v>
      </c>
    </row>
    <row r="56" spans="1:17" s="33" customFormat="1" ht="12.95" customHeight="1">
      <c r="A56" s="54" t="s">
        <v>185</v>
      </c>
      <c r="B56" s="55" t="s">
        <v>85</v>
      </c>
      <c r="C56" s="54">
        <v>24949.523000000001</v>
      </c>
      <c r="D56" s="58"/>
      <c r="E56" s="33">
        <f>+(C56-C$7)/C$8</f>
        <v>-6771.0674413098513</v>
      </c>
      <c r="F56" s="33">
        <f>ROUND(2*E56,0)/2</f>
        <v>-6771</v>
      </c>
      <c r="G56" s="33">
        <f>+C56-(C$7+F56*C$8)</f>
        <v>-0.20366500000091037</v>
      </c>
      <c r="H56" s="33">
        <f>G56</f>
        <v>-0.20366500000091037</v>
      </c>
      <c r="Q56" s="56">
        <f>+C56-15018.5</f>
        <v>9931.023000000001</v>
      </c>
    </row>
    <row r="57" spans="1:17" s="33" customFormat="1" ht="12.95" customHeight="1">
      <c r="A57" s="54" t="s">
        <v>185</v>
      </c>
      <c r="B57" s="55" t="s">
        <v>85</v>
      </c>
      <c r="C57" s="54">
        <v>25242.448</v>
      </c>
      <c r="D57" s="58"/>
      <c r="E57" s="33">
        <f>+(C57-C$7)/C$8</f>
        <v>-6674.0687145371439</v>
      </c>
      <c r="F57" s="33">
        <f>ROUND(2*E57,0)/2</f>
        <v>-6674</v>
      </c>
      <c r="G57" s="33">
        <f>+C57-(C$7+F57*C$8)</f>
        <v>-0.20751000000382192</v>
      </c>
      <c r="H57" s="33">
        <f>G57</f>
        <v>-0.20751000000382192</v>
      </c>
      <c r="Q57" s="56">
        <f>+C57-15018.5</f>
        <v>10223.948</v>
      </c>
    </row>
    <row r="58" spans="1:17" s="33" customFormat="1" ht="12.95" customHeight="1">
      <c r="A58" s="54" t="s">
        <v>185</v>
      </c>
      <c r="B58" s="55" t="s">
        <v>85</v>
      </c>
      <c r="C58" s="54">
        <v>25245.478999999999</v>
      </c>
      <c r="D58" s="58"/>
      <c r="E58" s="33">
        <f>+(C58-C$7)/C$8</f>
        <v>-6673.0650339334125</v>
      </c>
      <c r="F58" s="33">
        <f>ROUND(2*E58,0)/2</f>
        <v>-6673</v>
      </c>
      <c r="G58" s="33">
        <f>+C58-(C$7+F58*C$8)</f>
        <v>-0.19639500000266708</v>
      </c>
      <c r="H58" s="33">
        <f>G58</f>
        <v>-0.19639500000266708</v>
      </c>
      <c r="Q58" s="56">
        <f>+C58-15018.5</f>
        <v>10226.978999999999</v>
      </c>
    </row>
    <row r="59" spans="1:17" s="33" customFormat="1" ht="12.95" customHeight="1">
      <c r="A59" s="54" t="s">
        <v>185</v>
      </c>
      <c r="B59" s="55" t="s">
        <v>85</v>
      </c>
      <c r="C59" s="54">
        <v>25375.32</v>
      </c>
      <c r="D59" s="58"/>
      <c r="E59" s="33">
        <f>+(C59-C$7)/C$8</f>
        <v>-6630.0696880841497</v>
      </c>
      <c r="F59" s="33">
        <f>ROUND(2*E59,0)/2</f>
        <v>-6630</v>
      </c>
      <c r="G59" s="33">
        <f>+C59-(C$7+F59*C$8)</f>
        <v>-0.21045000000231084</v>
      </c>
      <c r="H59" s="33">
        <f>G59</f>
        <v>-0.21045000000231084</v>
      </c>
      <c r="Q59" s="56">
        <f>+C59-15018.5</f>
        <v>10356.82</v>
      </c>
    </row>
    <row r="60" spans="1:17" s="33" customFormat="1" ht="12.95" customHeight="1">
      <c r="A60" s="54" t="s">
        <v>185</v>
      </c>
      <c r="B60" s="55" t="s">
        <v>85</v>
      </c>
      <c r="C60" s="54">
        <v>25378.35</v>
      </c>
      <c r="D60" s="58"/>
      <c r="E60" s="33">
        <f>+(C60-C$7)/C$8</f>
        <v>-6629.0663386188562</v>
      </c>
      <c r="F60" s="33">
        <f>ROUND(2*E60,0)/2</f>
        <v>-6629</v>
      </c>
      <c r="G60" s="33">
        <f>+C60-(C$7+F60*C$8)</f>
        <v>-0.20033500000499771</v>
      </c>
      <c r="H60" s="33">
        <f>G60</f>
        <v>-0.20033500000499771</v>
      </c>
      <c r="Q60" s="56">
        <f>+C60-15018.5</f>
        <v>10359.849999999999</v>
      </c>
    </row>
    <row r="61" spans="1:17" s="33" customFormat="1" ht="12.95" customHeight="1">
      <c r="A61" s="54" t="s">
        <v>185</v>
      </c>
      <c r="B61" s="55" t="s">
        <v>85</v>
      </c>
      <c r="C61" s="54">
        <v>25399.494999999999</v>
      </c>
      <c r="D61" s="58"/>
      <c r="E61" s="33">
        <f>+(C61-C$7)/C$8</f>
        <v>-6622.0644163602265</v>
      </c>
      <c r="F61" s="33">
        <f>ROUND(2*E61,0)/2</f>
        <v>-6622</v>
      </c>
      <c r="G61" s="33">
        <f>+C61-(C$7+F61*C$8)</f>
        <v>-0.1945300000043062</v>
      </c>
      <c r="H61" s="33">
        <f>G61</f>
        <v>-0.1945300000043062</v>
      </c>
      <c r="Q61" s="56">
        <f>+C61-15018.5</f>
        <v>10380.994999999999</v>
      </c>
    </row>
    <row r="62" spans="1:17" s="33" customFormat="1" ht="12.95" customHeight="1">
      <c r="A62" s="54" t="s">
        <v>185</v>
      </c>
      <c r="B62" s="55" t="s">
        <v>85</v>
      </c>
      <c r="C62" s="54">
        <v>25571.632000000001</v>
      </c>
      <c r="D62" s="58"/>
      <c r="E62" s="33">
        <f>+(C62-C$7)/C$8</f>
        <v>-6565.0632391630816</v>
      </c>
      <c r="F62" s="33">
        <f>ROUND(2*E62,0)/2</f>
        <v>-6565</v>
      </c>
      <c r="G62" s="33">
        <f>+C62-(C$7+F62*C$8)</f>
        <v>-0.1909750000013446</v>
      </c>
      <c r="H62" s="33">
        <f>G62</f>
        <v>-0.1909750000013446</v>
      </c>
      <c r="Q62" s="56">
        <f>+C62-15018.5</f>
        <v>10553.132000000001</v>
      </c>
    </row>
    <row r="63" spans="1:17" s="33" customFormat="1" ht="12.95" customHeight="1">
      <c r="A63" s="54" t="s">
        <v>185</v>
      </c>
      <c r="B63" s="55" t="s">
        <v>85</v>
      </c>
      <c r="C63" s="54">
        <v>25698.467000000001</v>
      </c>
      <c r="D63" s="58"/>
      <c r="E63" s="33">
        <f>+(C63-C$7)/C$8</f>
        <v>-6523.0632954566154</v>
      </c>
      <c r="F63" s="33">
        <f>ROUND(2*E63,0)/2</f>
        <v>-6523</v>
      </c>
      <c r="G63" s="33">
        <f>+C63-(C$7+F63*C$8)</f>
        <v>-0.19114500000068801</v>
      </c>
      <c r="H63" s="33">
        <f>G63</f>
        <v>-0.19114500000068801</v>
      </c>
      <c r="Q63" s="56">
        <f>+C63-15018.5</f>
        <v>10679.967000000001</v>
      </c>
    </row>
    <row r="64" spans="1:17" s="33" customFormat="1" ht="12.95" customHeight="1">
      <c r="A64" s="54" t="s">
        <v>185</v>
      </c>
      <c r="B64" s="55" t="s">
        <v>85</v>
      </c>
      <c r="C64" s="54">
        <v>25707.534</v>
      </c>
      <c r="D64" s="58"/>
      <c r="E64" s="33">
        <f>+(C64-C$7)/C$8</f>
        <v>-6520.0608632447938</v>
      </c>
      <c r="F64" s="33">
        <f>ROUND(2*E64,0)/2</f>
        <v>-6520</v>
      </c>
      <c r="G64" s="33">
        <f>+C64-(C$7+F64*C$8)</f>
        <v>-0.18380000000252039</v>
      </c>
      <c r="H64" s="33">
        <f>G64</f>
        <v>-0.18380000000252039</v>
      </c>
      <c r="Q64" s="56">
        <f>+C64-15018.5</f>
        <v>10689.034</v>
      </c>
    </row>
    <row r="65" spans="1:17" s="33" customFormat="1" ht="12.95" customHeight="1">
      <c r="A65" s="54" t="s">
        <v>185</v>
      </c>
      <c r="B65" s="55" t="s">
        <v>85</v>
      </c>
      <c r="C65" s="54">
        <v>25979.329000000002</v>
      </c>
      <c r="D65" s="58"/>
      <c r="E65" s="33">
        <f>+(C65-C$7)/C$8</f>
        <v>-6430.0590916541523</v>
      </c>
      <c r="F65" s="33">
        <f>ROUND(2*E65,0)/2</f>
        <v>-6430</v>
      </c>
      <c r="G65" s="33">
        <f>+C65-(C$7+F65*C$8)</f>
        <v>-0.17844999999942956</v>
      </c>
      <c r="H65" s="33">
        <f>G65</f>
        <v>-0.17844999999942956</v>
      </c>
      <c r="Q65" s="56">
        <f>+C65-15018.5</f>
        <v>10960.829000000002</v>
      </c>
    </row>
    <row r="66" spans="1:17" s="33" customFormat="1" ht="12.95" customHeight="1">
      <c r="A66" s="54" t="s">
        <v>185</v>
      </c>
      <c r="B66" s="55" t="s">
        <v>85</v>
      </c>
      <c r="C66" s="54">
        <v>26000.47</v>
      </c>
      <c r="D66" s="58"/>
      <c r="E66" s="33">
        <f>+(C66-C$7)/C$8</f>
        <v>-6423.0584939492737</v>
      </c>
      <c r="F66" s="33">
        <f>ROUND(2*E66,0)/2</f>
        <v>-6423</v>
      </c>
      <c r="G66" s="33">
        <f>+C66-(C$7+F66*C$8)</f>
        <v>-0.17664500000319094</v>
      </c>
      <c r="H66" s="33">
        <f>G66</f>
        <v>-0.17664500000319094</v>
      </c>
      <c r="Q66" s="56">
        <f>+C66-15018.5</f>
        <v>10981.970000000001</v>
      </c>
    </row>
    <row r="67" spans="1:17" s="33" customFormat="1" ht="12.95" customHeight="1">
      <c r="A67" s="54" t="s">
        <v>185</v>
      </c>
      <c r="B67" s="55" t="s">
        <v>85</v>
      </c>
      <c r="C67" s="54">
        <v>26003.483</v>
      </c>
      <c r="D67" s="58"/>
      <c r="E67" s="33">
        <f>+(C67-C$7)/C$8</f>
        <v>-6422.0607738374156</v>
      </c>
      <c r="F67" s="33">
        <f>ROUND(2*E67,0)/2</f>
        <v>-6422</v>
      </c>
      <c r="G67" s="33">
        <f>+C67-(C$7+F67*C$8)</f>
        <v>-0.18353000000206521</v>
      </c>
      <c r="H67" s="33">
        <f>G67</f>
        <v>-0.18353000000206521</v>
      </c>
      <c r="Q67" s="56">
        <f>+C67-15018.5</f>
        <v>10984.983</v>
      </c>
    </row>
    <row r="68" spans="1:17" s="33" customFormat="1" ht="12.95" customHeight="1">
      <c r="A68" s="54" t="s">
        <v>185</v>
      </c>
      <c r="B68" s="55" t="s">
        <v>85</v>
      </c>
      <c r="C68" s="54">
        <v>26027.642</v>
      </c>
      <c r="D68" s="58"/>
      <c r="E68" s="33">
        <f>+(C68-C$7)/C$8</f>
        <v>-6414.0608003284906</v>
      </c>
      <c r="F68" s="33">
        <f>ROUND(2*E68,0)/2</f>
        <v>-6414</v>
      </c>
      <c r="G68" s="33">
        <f>+C68-(C$7+F68*C$8)</f>
        <v>-0.18361000000368222</v>
      </c>
      <c r="H68" s="33">
        <f>G68</f>
        <v>-0.18361000000368222</v>
      </c>
      <c r="Q68" s="56">
        <f>+C68-15018.5</f>
        <v>11009.142</v>
      </c>
    </row>
    <row r="69" spans="1:17" s="33" customFormat="1" ht="12.95" customHeight="1">
      <c r="A69" s="54" t="s">
        <v>185</v>
      </c>
      <c r="B69" s="55" t="s">
        <v>85</v>
      </c>
      <c r="C69" s="54">
        <v>26030.662</v>
      </c>
      <c r="D69" s="58"/>
      <c r="E69" s="33">
        <f>+(C69-C$7)/C$8</f>
        <v>-6413.06076224757</v>
      </c>
      <c r="F69" s="33">
        <f>ROUND(2*E69,0)/2</f>
        <v>-6413</v>
      </c>
      <c r="G69" s="33">
        <f>+C69-(C$7+F69*C$8)</f>
        <v>-0.18349500000113039</v>
      </c>
      <c r="H69" s="33">
        <f>G69</f>
        <v>-0.18349500000113039</v>
      </c>
      <c r="Q69" s="56">
        <f>+C69-15018.5</f>
        <v>11012.162</v>
      </c>
    </row>
    <row r="70" spans="1:17" s="33" customFormat="1" ht="12.95" customHeight="1">
      <c r="A70" s="54" t="s">
        <v>273</v>
      </c>
      <c r="B70" s="55" t="s">
        <v>85</v>
      </c>
      <c r="C70" s="54">
        <v>31907.454000000002</v>
      </c>
      <c r="D70" s="58"/>
      <c r="E70" s="33">
        <f>+(C70-C$7)/C$8</f>
        <v>-4467.0290424966515</v>
      </c>
      <c r="F70" s="33">
        <f>ROUND(2*E70,0)/2</f>
        <v>-4467</v>
      </c>
      <c r="G70" s="33">
        <f>+C70-(C$7+F70*C$8)</f>
        <v>-8.7705000001733424E-2</v>
      </c>
      <c r="H70" s="33">
        <f>G70</f>
        <v>-8.7705000001733424E-2</v>
      </c>
      <c r="Q70" s="56">
        <f>+C70-15018.5</f>
        <v>16888.954000000002</v>
      </c>
    </row>
    <row r="71" spans="1:17" s="33" customFormat="1" ht="12.95" customHeight="1">
      <c r="A71" s="54" t="s">
        <v>277</v>
      </c>
      <c r="B71" s="55" t="s">
        <v>85</v>
      </c>
      <c r="C71" s="54">
        <v>32671.506000000001</v>
      </c>
      <c r="D71" s="58"/>
      <c r="E71" s="33">
        <f>+(C71-C$7)/C$8</f>
        <v>-4214.0220571313148</v>
      </c>
      <c r="F71" s="33">
        <f>ROUND(2*E71,0)/2</f>
        <v>-4214</v>
      </c>
      <c r="G71" s="33">
        <f>+C71-(C$7+F71*C$8)</f>
        <v>-6.6610000001674052E-2</v>
      </c>
      <c r="H71" s="33">
        <f>G71</f>
        <v>-6.6610000001674052E-2</v>
      </c>
      <c r="Q71" s="56">
        <f>+C71-15018.5</f>
        <v>17653.006000000001</v>
      </c>
    </row>
    <row r="72" spans="1:17" s="33" customFormat="1" ht="12.95" customHeight="1">
      <c r="A72" s="54" t="s">
        <v>281</v>
      </c>
      <c r="B72" s="55" t="s">
        <v>85</v>
      </c>
      <c r="C72" s="54">
        <v>33405.356</v>
      </c>
      <c r="D72" s="58"/>
      <c r="E72" s="33">
        <f>+(C72-C$7)/C$8</f>
        <v>-3971.0161148520565</v>
      </c>
      <c r="F72" s="33">
        <f>ROUND(2*E72,0)/2</f>
        <v>-3971</v>
      </c>
      <c r="G72" s="33">
        <f>+C72-(C$7+F72*C$8)</f>
        <v>-4.8665000002074521E-2</v>
      </c>
      <c r="H72" s="33">
        <f>G72</f>
        <v>-4.8665000002074521E-2</v>
      </c>
      <c r="Q72" s="56">
        <f>+C72-15018.5</f>
        <v>18386.856</v>
      </c>
    </row>
    <row r="73" spans="1:17" s="33" customFormat="1" ht="12.95" customHeight="1">
      <c r="A73" s="54" t="s">
        <v>286</v>
      </c>
      <c r="B73" s="55" t="s">
        <v>85</v>
      </c>
      <c r="C73" s="54">
        <v>33758.688000000002</v>
      </c>
      <c r="D73" s="58"/>
      <c r="E73" s="33">
        <f>+(C73-C$7)/C$8</f>
        <v>-3854.01430849188</v>
      </c>
      <c r="F73" s="33">
        <f>ROUND(2*E73,0)/2</f>
        <v>-3854</v>
      </c>
      <c r="G73" s="33">
        <f>+C73-(C$7+F73*C$8)</f>
        <v>-4.3209999996179249E-2</v>
      </c>
      <c r="H73" s="33">
        <f>G73</f>
        <v>-4.3209999996179249E-2</v>
      </c>
      <c r="Q73" s="56">
        <f>+C73-15018.5</f>
        <v>18740.188000000002</v>
      </c>
    </row>
    <row r="74" spans="1:17" s="33" customFormat="1" ht="12.95" customHeight="1">
      <c r="A74" s="54" t="s">
        <v>290</v>
      </c>
      <c r="B74" s="55" t="s">
        <v>85</v>
      </c>
      <c r="C74" s="54">
        <v>34480.455999999998</v>
      </c>
      <c r="D74" s="58"/>
      <c r="E74" s="33">
        <f>+(C74-C$7)/C$8</f>
        <v>-3615.0091808131779</v>
      </c>
      <c r="F74" s="33">
        <f>ROUND(2*E74,0)/2</f>
        <v>-3615</v>
      </c>
      <c r="G74" s="33">
        <f>+C74-(C$7+F74*C$8)</f>
        <v>-2.7724999999918509E-2</v>
      </c>
      <c r="H74" s="33">
        <f>G74</f>
        <v>-2.7724999999918509E-2</v>
      </c>
      <c r="Q74" s="56">
        <f>+C74-15018.5</f>
        <v>19461.955999999998</v>
      </c>
    </row>
    <row r="75" spans="1:17" s="33" customFormat="1" ht="12.95" customHeight="1">
      <c r="A75" s="54" t="s">
        <v>294</v>
      </c>
      <c r="B75" s="55" t="s">
        <v>85</v>
      </c>
      <c r="C75" s="54">
        <v>35223.362000000001</v>
      </c>
      <c r="D75" s="58"/>
      <c r="E75" s="33">
        <f>+(C75-C$7)/C$8</f>
        <v>-3369.0044488449066</v>
      </c>
      <c r="F75" s="33">
        <f>ROUND(2*E75,0)/2</f>
        <v>-3369</v>
      </c>
      <c r="G75" s="33">
        <f>+C75-(C$7+F75*C$8)</f>
        <v>-1.3435000000754371E-2</v>
      </c>
      <c r="H75" s="33">
        <f>G75</f>
        <v>-1.3435000000754371E-2</v>
      </c>
      <c r="Q75" s="56">
        <f>+C75-15018.5</f>
        <v>20204.862000000001</v>
      </c>
    </row>
    <row r="76" spans="1:17" s="33" customFormat="1" ht="12.95" customHeight="1">
      <c r="A76" s="54" t="s">
        <v>298</v>
      </c>
      <c r="B76" s="55" t="s">
        <v>85</v>
      </c>
      <c r="C76" s="54">
        <v>35552.527999999998</v>
      </c>
      <c r="D76" s="58"/>
      <c r="E76" s="33">
        <f>+(C76-C$7)/C$8</f>
        <v>-3260.0049339627185</v>
      </c>
      <c r="F76" s="33">
        <f>ROUND(2*E76,0)/2</f>
        <v>-3260</v>
      </c>
      <c r="G76" s="33">
        <f>+C76-(C$7+F76*C$8)</f>
        <v>-1.4900000001944136E-2</v>
      </c>
      <c r="H76" s="33">
        <f>G76</f>
        <v>-1.4900000001944136E-2</v>
      </c>
      <c r="Q76" s="56">
        <f>+C76-15018.5</f>
        <v>20534.027999999998</v>
      </c>
    </row>
    <row r="77" spans="1:17" s="33" customFormat="1" ht="12.95" customHeight="1">
      <c r="A77" s="54" t="s">
        <v>302</v>
      </c>
      <c r="B77" s="55" t="s">
        <v>85</v>
      </c>
      <c r="C77" s="54">
        <v>35848.481</v>
      </c>
      <c r="D77" s="58"/>
      <c r="E77" s="33">
        <f>+(C77-C$7)/C$8</f>
        <v>-3162.0035200015905</v>
      </c>
      <c r="F77" s="33">
        <f>ROUND(2*E77,0)/2</f>
        <v>-3162</v>
      </c>
      <c r="G77" s="33">
        <f>+C77-(C$7+F77*C$8)</f>
        <v>-1.0630000004312024E-2</v>
      </c>
      <c r="H77" s="33">
        <f>G77</f>
        <v>-1.0630000004312024E-2</v>
      </c>
      <c r="Q77" s="56">
        <f>+C77-15018.5</f>
        <v>20829.981</v>
      </c>
    </row>
    <row r="78" spans="1:17" s="33" customFormat="1" ht="12.95" customHeight="1">
      <c r="A78" s="54" t="s">
        <v>306</v>
      </c>
      <c r="B78" s="55" t="s">
        <v>85</v>
      </c>
      <c r="C78" s="54">
        <v>36307.504999999997</v>
      </c>
      <c r="D78" s="58"/>
      <c r="E78" s="33">
        <f>+(C78-C$7)/C$8</f>
        <v>-3010.0030299167038</v>
      </c>
      <c r="F78" s="33">
        <f>ROUND(2*E78,0)/2</f>
        <v>-3010</v>
      </c>
      <c r="G78" s="33">
        <f>+C78-(C$7+F78*C$8)</f>
        <v>-9.1500000053201802E-3</v>
      </c>
      <c r="H78" s="33">
        <f>G78</f>
        <v>-9.1500000053201802E-3</v>
      </c>
      <c r="Q78" s="56">
        <f>+C78-15018.5</f>
        <v>21289.004999999997</v>
      </c>
    </row>
    <row r="79" spans="1:17" s="33" customFormat="1" ht="12.95" customHeight="1">
      <c r="A79" s="54" t="s">
        <v>311</v>
      </c>
      <c r="B79" s="55" t="s">
        <v>85</v>
      </c>
      <c r="C79" s="54">
        <v>38164.737000000001</v>
      </c>
      <c r="D79" s="58"/>
      <c r="E79" s="33">
        <f>+(C79-C$7)/C$8</f>
        <v>-2395.0021275644608</v>
      </c>
      <c r="F79" s="33">
        <f>ROUND(2*E79,0)/2</f>
        <v>-2395</v>
      </c>
      <c r="G79" s="33">
        <f>+C79-(C$7+F79*C$8)</f>
        <v>-6.4249999995809048E-3</v>
      </c>
      <c r="H79" s="33">
        <f>G79</f>
        <v>-6.4249999995809048E-3</v>
      </c>
      <c r="Q79" s="56">
        <f>+C79-15018.5</f>
        <v>23146.237000000001</v>
      </c>
    </row>
    <row r="80" spans="1:17" s="33" customFormat="1" ht="12.95" customHeight="1">
      <c r="A80" s="9" t="s">
        <v>87</v>
      </c>
      <c r="B80" s="3"/>
      <c r="C80" s="5">
        <v>38430.487000000001</v>
      </c>
      <c r="D80" s="5"/>
      <c r="E80" s="33">
        <f>+(C80-C$7)/C$8</f>
        <v>-2307.0020878278483</v>
      </c>
      <c r="F80" s="33">
        <f>ROUND(2*E80,0)/2</f>
        <v>-2307</v>
      </c>
      <c r="G80" s="33">
        <f>+C80-(C$7+F80*C$8)</f>
        <v>-6.3050000026123598E-3</v>
      </c>
      <c r="I80" s="33">
        <f>G80</f>
        <v>-6.3050000026123598E-3</v>
      </c>
      <c r="Q80" s="56">
        <f>+C80-15018.5</f>
        <v>23411.987000000001</v>
      </c>
    </row>
    <row r="81" spans="1:32" s="33" customFormat="1" ht="12.95" customHeight="1">
      <c r="A81" s="54" t="s">
        <v>319</v>
      </c>
      <c r="B81" s="55" t="s">
        <v>85</v>
      </c>
      <c r="C81" s="54">
        <v>39179.432999999997</v>
      </c>
      <c r="D81" s="58"/>
      <c r="E81" s="33">
        <f>+(C81-C$7)/C$8</f>
        <v>-2058.9972796977386</v>
      </c>
      <c r="F81" s="33">
        <f>ROUND(2*E81,0)/2</f>
        <v>-2059</v>
      </c>
      <c r="G81" s="33">
        <f>+C81-(C$7+F81*C$8)</f>
        <v>8.2149999943794683E-3</v>
      </c>
      <c r="H81" s="33">
        <f>G81</f>
        <v>8.2149999943794683E-3</v>
      </c>
      <c r="O81" s="33">
        <f ca="1">+C$11+C$12*F81</f>
        <v>6.1171270919630413E-2</v>
      </c>
      <c r="Q81" s="56">
        <f>+C81-15018.5</f>
        <v>24160.932999999997</v>
      </c>
    </row>
    <row r="82" spans="1:32" s="33" customFormat="1" ht="12.95" customHeight="1">
      <c r="A82" s="9" t="s">
        <v>88</v>
      </c>
      <c r="B82" s="3"/>
      <c r="C82" s="5">
        <v>39212.650999999998</v>
      </c>
      <c r="D82" s="5"/>
      <c r="E82" s="33">
        <f>+(C82-C$7)/C$8</f>
        <v>-2047.9975230844898</v>
      </c>
      <c r="F82" s="33">
        <f>ROUND(2*E82,0)/2</f>
        <v>-2048</v>
      </c>
      <c r="G82" s="33">
        <f>+C82-(C$7+F82*C$8)</f>
        <v>7.4799999929382466E-3</v>
      </c>
      <c r="I82" s="33">
        <f>G82</f>
        <v>7.4799999929382466E-3</v>
      </c>
      <c r="Q82" s="56">
        <f>+C82-15018.5</f>
        <v>24194.150999999998</v>
      </c>
    </row>
    <row r="83" spans="1:32" s="33" customFormat="1" ht="12.95" customHeight="1">
      <c r="A83" s="9" t="s">
        <v>88</v>
      </c>
      <c r="B83" s="3"/>
      <c r="C83" s="5">
        <v>39230.771000000001</v>
      </c>
      <c r="D83" s="5"/>
      <c r="E83" s="33">
        <f>+(C83-C$7)/C$8</f>
        <v>-2041.9972945989671</v>
      </c>
      <c r="F83" s="33">
        <f>ROUND(2*E83,0)/2</f>
        <v>-2042</v>
      </c>
      <c r="G83" s="33">
        <f>+C83-(C$7+F83*C$8)</f>
        <v>8.1700000009732321E-3</v>
      </c>
      <c r="I83" s="33">
        <f>G83</f>
        <v>8.1700000009732321E-3</v>
      </c>
      <c r="Q83" s="56">
        <f>+C83-15018.5</f>
        <v>24212.271000000001</v>
      </c>
    </row>
    <row r="84" spans="1:32" s="33" customFormat="1" ht="12.95" customHeight="1">
      <c r="A84" s="9" t="s">
        <v>89</v>
      </c>
      <c r="B84" s="3"/>
      <c r="C84" s="5">
        <v>39529.709000000003</v>
      </c>
      <c r="D84" s="5"/>
      <c r="E84" s="33">
        <f>+(C84-C$7)/C$8</f>
        <v>-1943.0074324022271</v>
      </c>
      <c r="F84" s="33">
        <f>ROUND(2*E84,0)/2</f>
        <v>-1943</v>
      </c>
      <c r="G84" s="33">
        <f>+C84-(C$7+F84*C$8)</f>
        <v>-2.2445000002335291E-2</v>
      </c>
      <c r="I84" s="33">
        <f>G84</f>
        <v>-2.2445000002335291E-2</v>
      </c>
      <c r="Q84" s="56">
        <f>+C84-15018.5</f>
        <v>24511.209000000003</v>
      </c>
    </row>
    <row r="85" spans="1:32" s="33" customFormat="1" ht="12.95" customHeight="1">
      <c r="A85" s="54" t="s">
        <v>335</v>
      </c>
      <c r="B85" s="55" t="s">
        <v>85</v>
      </c>
      <c r="C85" s="54">
        <v>40695.415000000001</v>
      </c>
      <c r="D85" s="58"/>
      <c r="E85" s="33">
        <f>+(C85-C$7)/C$8</f>
        <v>-1556.9973691051155</v>
      </c>
      <c r="F85" s="33">
        <f>ROUND(2*E85,0)/2</f>
        <v>-1557</v>
      </c>
      <c r="G85" s="33">
        <f>+C85-(C$7+F85*C$8)</f>
        <v>7.9449999975622632E-3</v>
      </c>
      <c r="I85" s="33">
        <f>G85</f>
        <v>7.9449999975622632E-3</v>
      </c>
      <c r="O85" s="33">
        <f ca="1">+C$11+C$12*F85</f>
        <v>4.6083063276638837E-2</v>
      </c>
      <c r="Q85" s="56">
        <f>+C85-15018.5</f>
        <v>25676.915000000001</v>
      </c>
    </row>
    <row r="86" spans="1:32" s="33" customFormat="1" ht="12.95" customHeight="1">
      <c r="A86" s="33" t="s">
        <v>28</v>
      </c>
      <c r="C86" s="57">
        <v>41450.373</v>
      </c>
      <c r="D86" s="58"/>
      <c r="E86" s="33">
        <f>+(C86-C$7)/C$8</f>
        <v>-1307.0017566894112</v>
      </c>
      <c r="F86" s="33">
        <f>ROUND(2*E86,0)/2</f>
        <v>-1307</v>
      </c>
      <c r="G86" s="33">
        <f>+C86-(C$7+F86*C$8)</f>
        <v>-5.3050000060466118E-3</v>
      </c>
      <c r="I86" s="33">
        <f>G86</f>
        <v>-5.3050000060466118E-3</v>
      </c>
      <c r="Q86" s="56">
        <f>+C86-15018.5</f>
        <v>26431.873</v>
      </c>
      <c r="AB86" s="33">
        <v>12</v>
      </c>
      <c r="AD86" s="33" t="s">
        <v>27</v>
      </c>
      <c r="AF86" s="33" t="s">
        <v>29</v>
      </c>
    </row>
    <row r="87" spans="1:32" s="33" customFormat="1" ht="12.95" customHeight="1">
      <c r="A87" s="33" t="s">
        <v>31</v>
      </c>
      <c r="C87" s="57">
        <v>41637.616999999998</v>
      </c>
      <c r="D87" s="58"/>
      <c r="E87" s="33">
        <f>+(C87-C$7)/C$8</f>
        <v>-1244.9980711186035</v>
      </c>
      <c r="F87" s="33">
        <f>ROUND(2*E87,0)/2</f>
        <v>-1245</v>
      </c>
      <c r="G87" s="33">
        <f>+C87-(C$7+F87*C$8)</f>
        <v>5.8249999929103069E-3</v>
      </c>
      <c r="I87" s="33">
        <f>G87</f>
        <v>5.8249999929103069E-3</v>
      </c>
      <c r="Q87" s="56">
        <f>+C87-15018.5</f>
        <v>26619.116999999998</v>
      </c>
      <c r="AB87" s="33">
        <v>7</v>
      </c>
      <c r="AD87" s="33" t="s">
        <v>30</v>
      </c>
      <c r="AF87" s="33" t="s">
        <v>29</v>
      </c>
    </row>
    <row r="88" spans="1:32" s="33" customFormat="1" ht="12.95" customHeight="1">
      <c r="A88" s="54" t="s">
        <v>777</v>
      </c>
      <c r="B88" s="55" t="s">
        <v>85</v>
      </c>
      <c r="C88" s="54">
        <v>41725.181100000002</v>
      </c>
      <c r="D88" s="58"/>
      <c r="E88" s="33">
        <f>+(C88-C$7)/C$8</f>
        <v>-1216.0022318730682</v>
      </c>
      <c r="F88" s="33">
        <f>ROUND(2*E88,0)/2</f>
        <v>-1216</v>
      </c>
      <c r="G88" s="33">
        <f>+C88-(C$7+F88*C$8)</f>
        <v>-6.7399999970803037E-3</v>
      </c>
      <c r="J88" s="33">
        <f>G88</f>
        <v>-6.7399999970803037E-3</v>
      </c>
      <c r="O88" s="33">
        <f ca="1">+C$11+C$12*F88</f>
        <v>3.5833902307993167E-2</v>
      </c>
      <c r="Q88" s="56">
        <f>+C88-15018.5</f>
        <v>26706.681100000002</v>
      </c>
    </row>
    <row r="89" spans="1:32" s="33" customFormat="1" ht="12.95" customHeight="1">
      <c r="A89" s="33" t="s">
        <v>32</v>
      </c>
      <c r="C89" s="57">
        <v>41743.302000000003</v>
      </c>
      <c r="D89" s="58"/>
      <c r="E89" s="33">
        <f>+(C89-C$7)/C$8</f>
        <v>-1210.0017053629522</v>
      </c>
      <c r="F89" s="33">
        <f>ROUND(2*E89,0)/2</f>
        <v>-1210</v>
      </c>
      <c r="G89" s="33">
        <f>+C89-(C$7+F89*C$8)</f>
        <v>-5.1499999972293153E-3</v>
      </c>
      <c r="I89" s="33">
        <f>G89</f>
        <v>-5.1499999972293153E-3</v>
      </c>
      <c r="Q89" s="56">
        <f>+C89-15018.5</f>
        <v>26724.802000000003</v>
      </c>
      <c r="AB89" s="33">
        <v>11</v>
      </c>
      <c r="AD89" s="33" t="s">
        <v>30</v>
      </c>
      <c r="AF89" s="33" t="s">
        <v>29</v>
      </c>
    </row>
    <row r="90" spans="1:32" s="33" customFormat="1" ht="12.95" customHeight="1">
      <c r="A90" s="33" t="s">
        <v>32</v>
      </c>
      <c r="C90" s="57">
        <v>41746.328999999998</v>
      </c>
      <c r="D90" s="58"/>
      <c r="E90" s="33">
        <f>+(C90-C$7)/C$8</f>
        <v>-1208.9993493129721</v>
      </c>
      <c r="F90" s="33">
        <f>ROUND(2*E90,0)/2</f>
        <v>-1209</v>
      </c>
      <c r="G90" s="33">
        <f>+C90-(C$7+F90*C$8)</f>
        <v>1.9649999958346598E-3</v>
      </c>
      <c r="I90" s="33">
        <f>G90</f>
        <v>1.9649999958346598E-3</v>
      </c>
      <c r="Q90" s="56">
        <f>+C90-15018.5</f>
        <v>26727.828999999998</v>
      </c>
      <c r="AB90" s="33">
        <v>8</v>
      </c>
      <c r="AD90" s="33" t="s">
        <v>30</v>
      </c>
      <c r="AF90" s="33" t="s">
        <v>29</v>
      </c>
    </row>
    <row r="91" spans="1:32" s="33" customFormat="1" ht="12.95" customHeight="1">
      <c r="A91" s="33" t="s">
        <v>32</v>
      </c>
      <c r="C91" s="57">
        <v>41764.434999999998</v>
      </c>
      <c r="D91" s="58"/>
      <c r="E91" s="33">
        <f>+(C91-C$7)/C$8</f>
        <v>-1203.0037567655738</v>
      </c>
      <c r="F91" s="33">
        <f>ROUND(2*E91,0)/2</f>
        <v>-1203</v>
      </c>
      <c r="G91" s="33">
        <f>+C91-(C$7+F91*C$8)</f>
        <v>-1.1345000006258488E-2</v>
      </c>
      <c r="I91" s="33">
        <f>G91</f>
        <v>-1.1345000006258488E-2</v>
      </c>
      <c r="Q91" s="56">
        <f>+C91-15018.5</f>
        <v>26745.934999999998</v>
      </c>
      <c r="AB91" s="33">
        <v>17</v>
      </c>
      <c r="AD91" s="33" t="s">
        <v>27</v>
      </c>
      <c r="AF91" s="33" t="s">
        <v>29</v>
      </c>
    </row>
    <row r="92" spans="1:32" s="33" customFormat="1" ht="12.95" customHeight="1">
      <c r="A92" s="54" t="s">
        <v>364</v>
      </c>
      <c r="B92" s="55" t="s">
        <v>85</v>
      </c>
      <c r="C92" s="54">
        <v>41773.5</v>
      </c>
      <c r="D92" s="58"/>
      <c r="E92" s="33">
        <f>+(C92-C$7)/C$8</f>
        <v>-1200.0019868306251</v>
      </c>
      <c r="F92" s="33">
        <f>ROUND(2*E92,0)/2</f>
        <v>-1200</v>
      </c>
      <c r="G92" s="33">
        <f>+C92-(C$7+F92*C$8)</f>
        <v>-6.0000000012223609E-3</v>
      </c>
      <c r="I92" s="33">
        <f>G92</f>
        <v>-6.0000000012223609E-3</v>
      </c>
      <c r="O92" s="33">
        <f ca="1">+C$11+C$12*F92</f>
        <v>3.5353003259610966E-2</v>
      </c>
      <c r="Q92" s="56">
        <f>+C92-15018.5</f>
        <v>26755</v>
      </c>
    </row>
    <row r="93" spans="1:32" s="33" customFormat="1" ht="12.95" customHeight="1">
      <c r="A93" s="54" t="s">
        <v>368</v>
      </c>
      <c r="B93" s="55" t="s">
        <v>85</v>
      </c>
      <c r="C93" s="54">
        <v>42033.211499999998</v>
      </c>
      <c r="D93" s="58"/>
      <c r="E93" s="33">
        <f>+(C93-C$7)/C$8</f>
        <v>-1114.0015265481979</v>
      </c>
      <c r="F93" s="33">
        <f>ROUND(2*E93,0)/2</f>
        <v>-1114</v>
      </c>
      <c r="G93" s="33">
        <f>+C93-(C$7+F93*C$8)</f>
        <v>-4.6100000035949051E-3</v>
      </c>
      <c r="J93" s="33">
        <f>G93</f>
        <v>-4.6100000035949051E-3</v>
      </c>
      <c r="O93" s="33">
        <f ca="1">+C$11+C$12*F93</f>
        <v>3.2768170874556635E-2</v>
      </c>
      <c r="Q93" s="56">
        <f>+C93-15018.5</f>
        <v>27014.711499999998</v>
      </c>
    </row>
    <row r="94" spans="1:32" s="33" customFormat="1" ht="12.95" customHeight="1">
      <c r="A94" s="54" t="s">
        <v>777</v>
      </c>
      <c r="B94" s="55" t="s">
        <v>85</v>
      </c>
      <c r="C94" s="54">
        <v>42042.2719</v>
      </c>
      <c r="D94" s="58"/>
      <c r="E94" s="33">
        <f>+(C94-C$7)/C$8</f>
        <v>-1111.0012798500613</v>
      </c>
      <c r="F94" s="33">
        <f>ROUND(2*E94,0)/2</f>
        <v>-1111</v>
      </c>
      <c r="G94" s="33">
        <f>+C94-(C$7+F94*C$8)</f>
        <v>-3.8649999987683259E-3</v>
      </c>
      <c r="J94" s="33">
        <f>G94</f>
        <v>-3.8649999987683259E-3</v>
      </c>
      <c r="O94" s="33">
        <f ca="1">+C$11+C$12*F94</f>
        <v>3.2678002302984968E-2</v>
      </c>
      <c r="Q94" s="56">
        <f>+C94-15018.5</f>
        <v>27023.7719</v>
      </c>
    </row>
    <row r="95" spans="1:32" s="33" customFormat="1" ht="12.95" customHeight="1">
      <c r="A95" s="33" t="s">
        <v>33</v>
      </c>
      <c r="C95" s="57">
        <v>42404.659</v>
      </c>
      <c r="D95" s="58"/>
      <c r="E95" s="33">
        <f>+(C95-C$7)/C$8</f>
        <v>-991.00098182546776</v>
      </c>
      <c r="F95" s="33">
        <f>ROUND(2*E95,0)/2</f>
        <v>-991</v>
      </c>
      <c r="G95" s="33">
        <f>+C95-(C$7+F95*C$8)</f>
        <v>-2.9649999996763654E-3</v>
      </c>
      <c r="I95" s="33">
        <f>G95</f>
        <v>-2.9649999996763654E-3</v>
      </c>
      <c r="Q95" s="56">
        <f>+C95-15018.5</f>
        <v>27386.159</v>
      </c>
      <c r="AB95" s="33">
        <v>7</v>
      </c>
      <c r="AD95" s="33" t="s">
        <v>30</v>
      </c>
      <c r="AF95" s="33" t="s">
        <v>29</v>
      </c>
    </row>
    <row r="96" spans="1:32" s="33" customFormat="1" ht="12.95" customHeight="1">
      <c r="A96" s="54" t="s">
        <v>379</v>
      </c>
      <c r="B96" s="55" t="s">
        <v>85</v>
      </c>
      <c r="C96" s="54">
        <v>42434.862000000001</v>
      </c>
      <c r="D96" s="58"/>
      <c r="E96" s="33">
        <f>+(C96-C$7)/C$8</f>
        <v>-980.99960760095212</v>
      </c>
      <c r="F96" s="33">
        <f>ROUND(2*E96,0)/2</f>
        <v>-981</v>
      </c>
      <c r="G96" s="33">
        <f>+C96-(C$7+F96*C$8)</f>
        <v>1.1850000009872019E-3</v>
      </c>
      <c r="I96" s="33">
        <f>G96</f>
        <v>1.1850000009872019E-3</v>
      </c>
      <c r="O96" s="33">
        <f ca="1">+C$11+C$12*F96</f>
        <v>2.8770697534879583E-2</v>
      </c>
      <c r="Q96" s="56">
        <f>+C96-15018.5</f>
        <v>27416.362000000001</v>
      </c>
    </row>
    <row r="97" spans="1:32" s="33" customFormat="1" ht="12.95" customHeight="1">
      <c r="A97" s="54" t="s">
        <v>379</v>
      </c>
      <c r="B97" s="55" t="s">
        <v>85</v>
      </c>
      <c r="C97" s="54">
        <v>42437.879000000001</v>
      </c>
      <c r="D97" s="58"/>
      <c r="E97" s="33">
        <f>+(C97-C$7)/C$8</f>
        <v>-980.00056293534408</v>
      </c>
      <c r="F97" s="33">
        <f>ROUND(2*E97,0)/2</f>
        <v>-980</v>
      </c>
      <c r="G97" s="33">
        <f>+C97-(C$7+F97*C$8)</f>
        <v>-1.7000000007101335E-3</v>
      </c>
      <c r="I97" s="33">
        <f>G97</f>
        <v>-1.7000000007101335E-3</v>
      </c>
      <c r="O97" s="33">
        <f ca="1">+C$11+C$12*F97</f>
        <v>2.8740641344355694E-2</v>
      </c>
      <c r="Q97" s="56">
        <f>+C97-15018.5</f>
        <v>27419.379000000001</v>
      </c>
    </row>
    <row r="98" spans="1:32" s="33" customFormat="1" ht="12.95" customHeight="1">
      <c r="A98" s="33" t="s">
        <v>34</v>
      </c>
      <c r="C98" s="57">
        <v>42510.351999999999</v>
      </c>
      <c r="D98" s="58"/>
      <c r="E98" s="33">
        <f>+(C98-C$7)/C$8</f>
        <v>-956.00196696231922</v>
      </c>
      <c r="F98" s="33">
        <f>ROUND(2*E98,0)/2</f>
        <v>-956</v>
      </c>
      <c r="G98" s="33">
        <f>+C98-(C$7+F98*C$8)</f>
        <v>-5.9400000027380884E-3</v>
      </c>
      <c r="I98" s="33">
        <f>G98</f>
        <v>-5.9400000027380884E-3</v>
      </c>
      <c r="Q98" s="56">
        <f>+C98-15018.5</f>
        <v>27491.851999999999</v>
      </c>
      <c r="AB98" s="33">
        <v>8</v>
      </c>
      <c r="AD98" s="33" t="s">
        <v>30</v>
      </c>
      <c r="AF98" s="33" t="s">
        <v>29</v>
      </c>
    </row>
    <row r="99" spans="1:32" s="33" customFormat="1" ht="12.95" customHeight="1">
      <c r="A99" s="54" t="s">
        <v>379</v>
      </c>
      <c r="B99" s="55" t="s">
        <v>85</v>
      </c>
      <c r="C99" s="54">
        <v>42552.646000000001</v>
      </c>
      <c r="D99" s="58"/>
      <c r="E99" s="33">
        <f>+(C99-C$7)/C$8</f>
        <v>-941.99679789131096</v>
      </c>
      <c r="F99" s="33">
        <f>ROUND(2*E99,0)/2</f>
        <v>-942</v>
      </c>
      <c r="G99" s="33">
        <f>+C99-(C$7+F99*C$8)</f>
        <v>9.6699999994598329E-3</v>
      </c>
      <c r="I99" s="33">
        <f>G99</f>
        <v>9.6699999994598329E-3</v>
      </c>
      <c r="O99" s="33">
        <f ca="1">+C$11+C$12*F99</f>
        <v>2.7598506104447966E-2</v>
      </c>
      <c r="Q99" s="56">
        <f>+C99-15018.5</f>
        <v>27534.146000000001</v>
      </c>
    </row>
    <row r="100" spans="1:32" s="33" customFormat="1" ht="12.95" customHeight="1">
      <c r="A100" s="54" t="s">
        <v>379</v>
      </c>
      <c r="B100" s="55" t="s">
        <v>85</v>
      </c>
      <c r="C100" s="54">
        <v>42733.826999999997</v>
      </c>
      <c r="D100" s="58"/>
      <c r="E100" s="33">
        <f>+(C100-C$7)/C$8</f>
        <v>-882.00080466640441</v>
      </c>
      <c r="F100" s="33">
        <f>ROUND(2*E100,0)/2</f>
        <v>-882</v>
      </c>
      <c r="G100" s="33">
        <f>+C100-(C$7+F100*C$8)</f>
        <v>-2.430000007734634E-3</v>
      </c>
      <c r="I100" s="33">
        <f>G100</f>
        <v>-2.430000007734634E-3</v>
      </c>
      <c r="O100" s="33">
        <f ca="1">+C$11+C$12*F100</f>
        <v>2.5795134673014711E-2</v>
      </c>
      <c r="Q100" s="56">
        <f>+C100-15018.5</f>
        <v>27715.326999999997</v>
      </c>
    </row>
    <row r="101" spans="1:32" s="33" customFormat="1" ht="12.95" customHeight="1">
      <c r="A101" s="33" t="s">
        <v>35</v>
      </c>
      <c r="C101" s="57">
        <v>42827.453000000001</v>
      </c>
      <c r="D101" s="58"/>
      <c r="E101" s="33">
        <f>+(C101-C$7)/C$8</f>
        <v>-850.99763732724955</v>
      </c>
      <c r="F101" s="33">
        <f>ROUND(2*E101,0)/2</f>
        <v>-851</v>
      </c>
      <c r="G101" s="33">
        <f>+C101-(C$7+F101*C$8)</f>
        <v>7.1349999998346902E-3</v>
      </c>
      <c r="I101" s="33">
        <f>G101</f>
        <v>7.1349999998346902E-3</v>
      </c>
      <c r="Q101" s="56">
        <f>+C101-15018.5</f>
        <v>27808.953000000001</v>
      </c>
      <c r="AB101" s="33">
        <v>7</v>
      </c>
      <c r="AD101" s="33" t="s">
        <v>30</v>
      </c>
      <c r="AF101" s="33" t="s">
        <v>29</v>
      </c>
    </row>
    <row r="102" spans="1:32" s="33" customFormat="1" ht="12.95" customHeight="1">
      <c r="A102" s="33" t="s">
        <v>37</v>
      </c>
      <c r="C102" s="57">
        <v>42860.661999999997</v>
      </c>
      <c r="D102" s="58"/>
      <c r="E102" s="33">
        <f>+(C102-C$7)/C$8</f>
        <v>-840.00086095993913</v>
      </c>
      <c r="F102" s="33">
        <f>ROUND(2*E102,0)/2</f>
        <v>-840</v>
      </c>
      <c r="G102" s="33">
        <f>+C102-(C$7+F102*C$8)</f>
        <v>-2.6000000070780516E-3</v>
      </c>
      <c r="I102" s="33">
        <f>G102</f>
        <v>-2.6000000070780516E-3</v>
      </c>
      <c r="Q102" s="56">
        <f>+C102-15018.5</f>
        <v>27842.161999999997</v>
      </c>
      <c r="AB102" s="33">
        <v>18</v>
      </c>
      <c r="AD102" s="33" t="s">
        <v>36</v>
      </c>
      <c r="AF102" s="33" t="s">
        <v>38</v>
      </c>
    </row>
    <row r="103" spans="1:32" s="33" customFormat="1" ht="12.95" customHeight="1">
      <c r="A103" s="54" t="s">
        <v>403</v>
      </c>
      <c r="B103" s="55" t="s">
        <v>85</v>
      </c>
      <c r="C103" s="54">
        <v>42860.669500000004</v>
      </c>
      <c r="D103" s="58"/>
      <c r="E103" s="33">
        <f>+(C103-C$7)/C$8</f>
        <v>-839.9983774216563</v>
      </c>
      <c r="F103" s="33">
        <f>ROUND(2*E103,0)/2</f>
        <v>-840</v>
      </c>
      <c r="G103" s="33">
        <f>+C103-(C$7+F103*C$8)</f>
        <v>4.8999999999068677E-3</v>
      </c>
      <c r="I103" s="33">
        <f>G103</f>
        <v>4.8999999999068677E-3</v>
      </c>
      <c r="O103" s="33">
        <f ca="1">+C$11+C$12*F103</f>
        <v>2.4532774671011431E-2</v>
      </c>
      <c r="Q103" s="56">
        <f>+C103-15018.5</f>
        <v>27842.169500000004</v>
      </c>
    </row>
    <row r="104" spans="1:32" s="33" customFormat="1" ht="12.95" customHeight="1">
      <c r="A104" s="33" t="s">
        <v>37</v>
      </c>
      <c r="C104" s="57">
        <v>42863.692999999999</v>
      </c>
      <c r="D104" s="58"/>
      <c r="E104" s="33">
        <f>+(C104-C$7)/C$8</f>
        <v>-838.99718035620663</v>
      </c>
      <c r="F104" s="33">
        <f>ROUND(2*E104,0)/2</f>
        <v>-839</v>
      </c>
      <c r="G104" s="33">
        <f>+C104-(C$7+F104*C$8)</f>
        <v>8.5149999940767884E-3</v>
      </c>
      <c r="I104" s="33">
        <f>G104</f>
        <v>8.5149999940767884E-3</v>
      </c>
      <c r="Q104" s="56">
        <f>+C104-15018.5</f>
        <v>27845.192999999999</v>
      </c>
      <c r="AA104" s="33" t="s">
        <v>39</v>
      </c>
      <c r="AB104" s="33">
        <v>14</v>
      </c>
      <c r="AD104" s="33" t="s">
        <v>40</v>
      </c>
      <c r="AF104" s="33" t="s">
        <v>38</v>
      </c>
    </row>
    <row r="105" spans="1:32" s="33" customFormat="1" ht="12.95" customHeight="1">
      <c r="A105" s="54" t="s">
        <v>411</v>
      </c>
      <c r="B105" s="55" t="s">
        <v>85</v>
      </c>
      <c r="C105" s="54">
        <v>43217.023999999998</v>
      </c>
      <c r="D105" s="58"/>
      <c r="E105" s="33">
        <f>+(C105-C$7)/C$8</f>
        <v>-721.99570513446861</v>
      </c>
      <c r="F105" s="33">
        <f>ROUND(2*E105,0)/2</f>
        <v>-722</v>
      </c>
      <c r="G105" s="33">
        <f>+C105-(C$7+F105*C$8)</f>
        <v>1.2969999996130355E-2</v>
      </c>
      <c r="K105" s="33">
        <f>G105</f>
        <v>1.2969999996130355E-2</v>
      </c>
      <c r="O105" s="33">
        <f ca="1">+C$11+C$12*F105</f>
        <v>2.0986144189192694E-2</v>
      </c>
      <c r="Q105" s="56">
        <f>+C105-15018.5</f>
        <v>28198.523999999998</v>
      </c>
    </row>
    <row r="106" spans="1:32" s="33" customFormat="1" ht="12.95" customHeight="1">
      <c r="A106" s="33" t="s">
        <v>41</v>
      </c>
      <c r="C106" s="57">
        <v>43467.665999999997</v>
      </c>
      <c r="D106" s="58"/>
      <c r="E106" s="33">
        <f>+(C106-C$7)/C$8</f>
        <v>-638.99850490995675</v>
      </c>
      <c r="F106" s="33">
        <f>ROUND(2*E106,0)/2</f>
        <v>-639</v>
      </c>
      <c r="G106" s="33">
        <f>+C106-(C$7+F106*C$8)</f>
        <v>4.5149999932618812E-3</v>
      </c>
      <c r="I106" s="33">
        <f>G106</f>
        <v>4.5149999932618812E-3</v>
      </c>
      <c r="Q106" s="56">
        <f>+C106-15018.5</f>
        <v>28449.165999999997</v>
      </c>
      <c r="AA106" s="33" t="s">
        <v>39</v>
      </c>
      <c r="AB106" s="33">
        <v>7</v>
      </c>
      <c r="AD106" s="33" t="s">
        <v>30</v>
      </c>
      <c r="AF106" s="33" t="s">
        <v>29</v>
      </c>
    </row>
    <row r="107" spans="1:32" s="33" customFormat="1" ht="12.95" customHeight="1">
      <c r="A107" s="33" t="s">
        <v>37</v>
      </c>
      <c r="C107" s="57">
        <v>43624.701999999997</v>
      </c>
      <c r="D107" s="58"/>
      <c r="E107" s="33">
        <f>+(C107-C$7)/C$8</f>
        <v>-586.99784925585072</v>
      </c>
      <c r="F107" s="33">
        <f>ROUND(2*E107,0)/2</f>
        <v>-587</v>
      </c>
      <c r="G107" s="33">
        <f>+C107-(C$7+F107*C$8)</f>
        <v>6.4949999941745773E-3</v>
      </c>
      <c r="I107" s="33">
        <f>G107</f>
        <v>6.4949999941745773E-3</v>
      </c>
      <c r="Q107" s="56">
        <f>+C107-15018.5</f>
        <v>28606.201999999997</v>
      </c>
      <c r="AA107" s="33" t="s">
        <v>39</v>
      </c>
      <c r="AB107" s="33">
        <v>19</v>
      </c>
      <c r="AD107" s="33" t="s">
        <v>36</v>
      </c>
      <c r="AF107" s="33" t="s">
        <v>38</v>
      </c>
    </row>
    <row r="108" spans="1:32" s="33" customFormat="1" ht="12.95" customHeight="1">
      <c r="A108" s="33" t="s">
        <v>42</v>
      </c>
      <c r="C108" s="57">
        <v>43878.374000000003</v>
      </c>
      <c r="D108" s="58"/>
      <c r="E108" s="33">
        <f>+(C108-C$7)/C$8</f>
        <v>-502.99729956604267</v>
      </c>
      <c r="F108" s="33">
        <f>ROUND(2*E108,0)/2</f>
        <v>-503</v>
      </c>
      <c r="G108" s="33">
        <f>+C108-(C$7+F108*C$8)</f>
        <v>8.1550000031711534E-3</v>
      </c>
      <c r="I108" s="33">
        <f>G108</f>
        <v>8.1550000031711534E-3</v>
      </c>
      <c r="Q108" s="56">
        <f>+C108-15018.5</f>
        <v>28859.874000000003</v>
      </c>
      <c r="AA108" s="33" t="s">
        <v>39</v>
      </c>
      <c r="AB108" s="33">
        <v>9</v>
      </c>
      <c r="AD108" s="33" t="s">
        <v>30</v>
      </c>
      <c r="AF108" s="33" t="s">
        <v>29</v>
      </c>
    </row>
    <row r="109" spans="1:32" s="33" customFormat="1" ht="12.95" customHeight="1">
      <c r="A109" s="33" t="s">
        <v>37</v>
      </c>
      <c r="C109" s="57">
        <v>43929.697999999997</v>
      </c>
      <c r="D109" s="58"/>
      <c r="E109" s="33">
        <f>+(C109-C$7)/C$8</f>
        <v>-486.00195040539808</v>
      </c>
      <c r="F109" s="33">
        <f>ROUND(2*E109,0)/2</f>
        <v>-486</v>
      </c>
      <c r="G109" s="33">
        <f>+C109-(C$7+F109*C$8)</f>
        <v>-5.8900000076391734E-3</v>
      </c>
      <c r="I109" s="33">
        <f>G109</f>
        <v>-5.8900000076391734E-3</v>
      </c>
      <c r="Q109" s="56">
        <f>+C109-15018.5</f>
        <v>28911.197999999997</v>
      </c>
      <c r="AA109" s="33" t="s">
        <v>39</v>
      </c>
      <c r="AB109" s="33">
        <v>15</v>
      </c>
      <c r="AD109" s="33" t="s">
        <v>43</v>
      </c>
      <c r="AF109" s="33" t="s">
        <v>38</v>
      </c>
    </row>
    <row r="110" spans="1:32" s="33" customFormat="1" ht="12.95" customHeight="1">
      <c r="A110" s="33" t="s">
        <v>37</v>
      </c>
      <c r="C110" s="57">
        <v>44237.726999999999</v>
      </c>
      <c r="D110" s="58"/>
      <c r="E110" s="33">
        <f>+(C110-C$7)/C$8</f>
        <v>-384.00170867433803</v>
      </c>
      <c r="F110" s="33">
        <f>ROUND(2*E110,0)/2</f>
        <v>-384</v>
      </c>
      <c r="G110" s="33">
        <f>+C110-(C$7+F110*C$8)</f>
        <v>-5.1600000006146729E-3</v>
      </c>
      <c r="I110" s="33">
        <f>G110</f>
        <v>-5.1600000006146729E-3</v>
      </c>
      <c r="Q110" s="56">
        <f>+C110-15018.5</f>
        <v>29219.226999999999</v>
      </c>
      <c r="AA110" s="33" t="s">
        <v>39</v>
      </c>
      <c r="AB110" s="33">
        <v>16</v>
      </c>
      <c r="AD110" s="33" t="s">
        <v>44</v>
      </c>
      <c r="AF110" s="33" t="s">
        <v>38</v>
      </c>
    </row>
    <row r="111" spans="1:32" s="33" customFormat="1" ht="12.95" customHeight="1">
      <c r="A111" s="33" t="s">
        <v>37</v>
      </c>
      <c r="C111" s="57">
        <v>44237.733999999997</v>
      </c>
      <c r="D111" s="58"/>
      <c r="E111" s="33">
        <f>+(C111-C$7)/C$8</f>
        <v>-383.99939070527699</v>
      </c>
      <c r="F111" s="33">
        <f>ROUND(2*E111,0)/2</f>
        <v>-384</v>
      </c>
      <c r="G111" s="33">
        <f>+C111-(C$7+F111*C$8)</f>
        <v>1.839999997173436E-3</v>
      </c>
      <c r="I111" s="33">
        <f>G111</f>
        <v>1.839999997173436E-3</v>
      </c>
      <c r="Q111" s="56">
        <f>+C111-15018.5</f>
        <v>29219.233999999997</v>
      </c>
      <c r="AA111" s="33" t="s">
        <v>39</v>
      </c>
      <c r="AB111" s="33">
        <v>14</v>
      </c>
      <c r="AD111" s="33" t="s">
        <v>45</v>
      </c>
      <c r="AF111" s="33" t="s">
        <v>38</v>
      </c>
    </row>
    <row r="112" spans="1:32" s="33" customFormat="1" ht="12.95" customHeight="1">
      <c r="A112" s="33" t="s">
        <v>46</v>
      </c>
      <c r="C112" s="57">
        <v>44334.366000000002</v>
      </c>
      <c r="D112" s="58"/>
      <c r="E112" s="33">
        <f>+(C112-C$7)/C$8</f>
        <v>-352.00082122332486</v>
      </c>
      <c r="F112" s="33">
        <f>ROUND(2*E112,0)/2</f>
        <v>-352</v>
      </c>
      <c r="G112" s="33">
        <f>+C112-(C$7+F112*C$8)</f>
        <v>-2.4800000028335489E-3</v>
      </c>
      <c r="I112" s="33">
        <f>G112</f>
        <v>-2.4800000028335489E-3</v>
      </c>
      <c r="Q112" s="56">
        <f>+C112-15018.5</f>
        <v>29315.866000000002</v>
      </c>
      <c r="AA112" s="33" t="s">
        <v>39</v>
      </c>
      <c r="AB112" s="33">
        <v>9</v>
      </c>
      <c r="AD112" s="33" t="s">
        <v>27</v>
      </c>
      <c r="AF112" s="33" t="s">
        <v>29</v>
      </c>
    </row>
    <row r="113" spans="1:32" s="33" customFormat="1" ht="12.95" customHeight="1">
      <c r="A113" s="33" t="s">
        <v>46</v>
      </c>
      <c r="C113" s="57">
        <v>44337.381999999998</v>
      </c>
      <c r="D113" s="58"/>
      <c r="E113" s="33">
        <f>+(C113-C$7)/C$8</f>
        <v>-351.00210769615546</v>
      </c>
      <c r="F113" s="33">
        <f>ROUND(2*E113,0)/2</f>
        <v>-351</v>
      </c>
      <c r="G113" s="33">
        <f>+C113-(C$7+F113*C$8)</f>
        <v>-6.3650000010966323E-3</v>
      </c>
      <c r="I113" s="33">
        <f>G113</f>
        <v>-6.3650000010966323E-3</v>
      </c>
      <c r="Q113" s="56">
        <f>+C113-15018.5</f>
        <v>29318.881999999998</v>
      </c>
      <c r="AA113" s="33" t="s">
        <v>39</v>
      </c>
      <c r="AB113" s="33">
        <v>10</v>
      </c>
      <c r="AD113" s="33" t="s">
        <v>27</v>
      </c>
      <c r="AF113" s="33" t="s">
        <v>29</v>
      </c>
    </row>
    <row r="114" spans="1:32" s="33" customFormat="1" ht="12.95" customHeight="1">
      <c r="A114" s="33" t="s">
        <v>46</v>
      </c>
      <c r="C114" s="57">
        <v>44337.394</v>
      </c>
      <c r="D114" s="58"/>
      <c r="E114" s="33">
        <f>+(C114-C$7)/C$8</f>
        <v>-350.99813403490595</v>
      </c>
      <c r="F114" s="33">
        <f>ROUND(2*E114,0)/2</f>
        <v>-351</v>
      </c>
      <c r="G114" s="33">
        <f>+C114-(C$7+F114*C$8)</f>
        <v>5.6350000013480894E-3</v>
      </c>
      <c r="I114" s="33">
        <f>G114</f>
        <v>5.6350000013480894E-3</v>
      </c>
      <c r="Q114" s="56">
        <f>+C114-15018.5</f>
        <v>29318.894</v>
      </c>
      <c r="AA114" s="33" t="s">
        <v>39</v>
      </c>
      <c r="AB114" s="33">
        <v>11</v>
      </c>
      <c r="AD114" s="33" t="s">
        <v>30</v>
      </c>
      <c r="AF114" s="33" t="s">
        <v>29</v>
      </c>
    </row>
    <row r="115" spans="1:32" s="33" customFormat="1" ht="12.95" customHeight="1">
      <c r="A115" s="33" t="s">
        <v>46</v>
      </c>
      <c r="C115" s="57">
        <v>44340.409</v>
      </c>
      <c r="D115" s="58"/>
      <c r="E115" s="33">
        <f>+(C115-C$7)/C$8</f>
        <v>-349.9997516461728</v>
      </c>
      <c r="F115" s="33">
        <f>ROUND(2*E115,0)/2</f>
        <v>-350</v>
      </c>
      <c r="G115" s="33">
        <f>+C115-(C$7+F115*C$8)</f>
        <v>7.4999999924330041E-4</v>
      </c>
      <c r="I115" s="33">
        <f>G115</f>
        <v>7.4999999924330041E-4</v>
      </c>
      <c r="Q115" s="56">
        <f>+C115-15018.5</f>
        <v>29321.909</v>
      </c>
      <c r="AA115" s="33" t="s">
        <v>39</v>
      </c>
      <c r="AB115" s="33">
        <v>11</v>
      </c>
      <c r="AD115" s="33" t="s">
        <v>27</v>
      </c>
      <c r="AF115" s="33" t="s">
        <v>29</v>
      </c>
    </row>
    <row r="116" spans="1:32" s="33" customFormat="1" ht="12.95" customHeight="1">
      <c r="A116" s="33" t="s">
        <v>47</v>
      </c>
      <c r="C116" s="57">
        <v>44343.428999999996</v>
      </c>
      <c r="D116" s="58"/>
      <c r="E116" s="33">
        <f>+(C116-C$7)/C$8</f>
        <v>-348.99971356525356</v>
      </c>
      <c r="F116" s="33">
        <f>ROUND(2*E116,0)/2</f>
        <v>-349</v>
      </c>
      <c r="G116" s="33">
        <f>+C116-(C$7+F116*C$8)</f>
        <v>8.6499999451916665E-4</v>
      </c>
      <c r="I116" s="33">
        <f>G116</f>
        <v>8.6499999451916665E-4</v>
      </c>
      <c r="N116" s="33">
        <f>G116</f>
        <v>8.6499999451916665E-4</v>
      </c>
      <c r="Q116" s="56">
        <f>+C116-15018.5</f>
        <v>29324.928999999996</v>
      </c>
      <c r="AA116" s="33" t="s">
        <v>39</v>
      </c>
      <c r="AF116" s="33" t="s">
        <v>48</v>
      </c>
    </row>
    <row r="117" spans="1:32" s="33" customFormat="1" ht="12.95" customHeight="1">
      <c r="A117" s="33" t="s">
        <v>37</v>
      </c>
      <c r="C117" s="57">
        <v>44382.697</v>
      </c>
      <c r="D117" s="58"/>
      <c r="E117" s="33">
        <f>+(C117-C$7)/C$8</f>
        <v>-335.99656940578933</v>
      </c>
      <c r="F117" s="33">
        <f>ROUND(2*E117,0)/2</f>
        <v>-336</v>
      </c>
      <c r="G117" s="33">
        <f>+C117-(C$7+F117*C$8)</f>
        <v>1.0360000000218861E-2</v>
      </c>
      <c r="I117" s="33">
        <f>G117</f>
        <v>1.0360000000218861E-2</v>
      </c>
      <c r="Q117" s="56">
        <f>+C117-15018.5</f>
        <v>29364.197</v>
      </c>
      <c r="AA117" s="33" t="s">
        <v>39</v>
      </c>
      <c r="AB117" s="33">
        <v>19</v>
      </c>
      <c r="AD117" s="33" t="s">
        <v>44</v>
      </c>
      <c r="AF117" s="33" t="s">
        <v>38</v>
      </c>
    </row>
    <row r="118" spans="1:32" s="33" customFormat="1" ht="12.95" customHeight="1">
      <c r="A118" s="33" t="s">
        <v>49</v>
      </c>
      <c r="C118" s="57">
        <v>44533.675000000003</v>
      </c>
      <c r="D118" s="58"/>
      <c r="E118" s="33">
        <f>+(C118-C$7)/C$8</f>
        <v>-286.00195040539603</v>
      </c>
      <c r="F118" s="33">
        <f>ROUND(2*E118,0)/2</f>
        <v>-286</v>
      </c>
      <c r="G118" s="33">
        <f>+C118-(C$7+F118*C$8)</f>
        <v>-5.8900000003632158E-3</v>
      </c>
      <c r="I118" s="33">
        <f>G118</f>
        <v>-5.8900000003632158E-3</v>
      </c>
      <c r="Q118" s="56">
        <f>+C118-15018.5</f>
        <v>29515.175000000003</v>
      </c>
      <c r="AA118" s="33" t="s">
        <v>39</v>
      </c>
      <c r="AB118" s="33">
        <v>8</v>
      </c>
      <c r="AD118" s="33" t="s">
        <v>30</v>
      </c>
      <c r="AF118" s="33" t="s">
        <v>29</v>
      </c>
    </row>
    <row r="119" spans="1:32" s="33" customFormat="1" ht="12.95" customHeight="1">
      <c r="A119" s="33" t="s">
        <v>50</v>
      </c>
      <c r="C119" s="57">
        <v>44636.362999999998</v>
      </c>
      <c r="D119" s="58"/>
      <c r="E119" s="33">
        <f>+(C119-C$7)/C$8</f>
        <v>-251.99800654660845</v>
      </c>
      <c r="F119" s="33">
        <f>ROUND(2*E119,0)/2</f>
        <v>-252</v>
      </c>
      <c r="G119" s="33">
        <f>+C119-(C$7+F119*C$8)</f>
        <v>6.0199999934411608E-3</v>
      </c>
      <c r="I119" s="33">
        <f>G119</f>
        <v>6.0199999934411608E-3</v>
      </c>
      <c r="Q119" s="56">
        <f>+C119-15018.5</f>
        <v>29617.862999999998</v>
      </c>
      <c r="AA119" s="33" t="s">
        <v>39</v>
      </c>
      <c r="AB119" s="33">
        <v>6</v>
      </c>
      <c r="AD119" s="33" t="s">
        <v>30</v>
      </c>
      <c r="AF119" s="33" t="s">
        <v>29</v>
      </c>
    </row>
    <row r="120" spans="1:32" s="33" customFormat="1" ht="12.95" customHeight="1">
      <c r="A120" s="33" t="s">
        <v>37</v>
      </c>
      <c r="C120" s="57">
        <v>44675.614999999998</v>
      </c>
      <c r="D120" s="58"/>
      <c r="E120" s="33">
        <f>+(C120-C$7)/C$8</f>
        <v>-239.00016060214355</v>
      </c>
      <c r="F120" s="33">
        <f>ROUND(2*E120,0)/2</f>
        <v>-239</v>
      </c>
      <c r="G120" s="33">
        <f>+C120-(C$7+F120*C$8)</f>
        <v>-4.8500000411877409E-4</v>
      </c>
      <c r="I120" s="33">
        <f>G120</f>
        <v>-4.8500000411877409E-4</v>
      </c>
      <c r="Q120" s="56">
        <f>+C120-15018.5</f>
        <v>29657.114999999998</v>
      </c>
      <c r="AA120" s="33" t="s">
        <v>39</v>
      </c>
      <c r="AB120" s="33">
        <v>12</v>
      </c>
      <c r="AD120" s="33" t="s">
        <v>51</v>
      </c>
      <c r="AF120" s="33" t="s">
        <v>38</v>
      </c>
    </row>
    <row r="121" spans="1:32" s="33" customFormat="1" ht="12.95" customHeight="1">
      <c r="A121" s="33" t="s">
        <v>52</v>
      </c>
      <c r="C121" s="57">
        <v>44675.620999999999</v>
      </c>
      <c r="D121" s="58"/>
      <c r="E121" s="33">
        <f>+(C121-C$7)/C$8</f>
        <v>-238.99817377151879</v>
      </c>
      <c r="F121" s="33">
        <f>ROUND(2*E121,0)/2</f>
        <v>-239</v>
      </c>
      <c r="G121" s="33">
        <f>+C121-(C$7+F121*C$8)</f>
        <v>5.5149999971035868E-3</v>
      </c>
      <c r="I121" s="33">
        <f>G121</f>
        <v>5.5149999971035868E-3</v>
      </c>
      <c r="Q121" s="56">
        <f>+C121-15018.5</f>
        <v>29657.120999999999</v>
      </c>
      <c r="AA121" s="33" t="s">
        <v>39</v>
      </c>
      <c r="AB121" s="33">
        <v>11</v>
      </c>
      <c r="AD121" s="33" t="s">
        <v>30</v>
      </c>
      <c r="AF121" s="33" t="s">
        <v>29</v>
      </c>
    </row>
    <row r="122" spans="1:32" s="33" customFormat="1" ht="12.95" customHeight="1">
      <c r="A122" s="33" t="s">
        <v>53</v>
      </c>
      <c r="C122" s="57">
        <v>44968.544999999998</v>
      </c>
      <c r="D122" s="58"/>
      <c r="E122" s="33">
        <f>+(C122-C$7)/C$8</f>
        <v>-141.99977813724826</v>
      </c>
      <c r="F122" s="33">
        <f>ROUND(2*E122,0)/2</f>
        <v>-142</v>
      </c>
      <c r="G122" s="33">
        <f>+C122-(C$7+F122*C$8)</f>
        <v>6.6999999398831278E-4</v>
      </c>
      <c r="I122" s="33">
        <f>G122</f>
        <v>6.6999999398831278E-4</v>
      </c>
      <c r="Q122" s="56">
        <f>+C122-15018.5</f>
        <v>29950.044999999998</v>
      </c>
      <c r="AA122" s="33" t="s">
        <v>39</v>
      </c>
      <c r="AB122" s="33">
        <v>6</v>
      </c>
      <c r="AD122" s="33" t="s">
        <v>30</v>
      </c>
      <c r="AF122" s="33" t="s">
        <v>29</v>
      </c>
    </row>
    <row r="123" spans="1:32" s="33" customFormat="1" ht="12.95" customHeight="1">
      <c r="A123" s="33" t="s">
        <v>54</v>
      </c>
      <c r="C123" s="57">
        <v>45101.415000000001</v>
      </c>
      <c r="D123" s="58"/>
      <c r="E123" s="33">
        <f>+(C123-C$7)/C$8</f>
        <v>-98.001413961128108</v>
      </c>
      <c r="F123" s="33">
        <f>ROUND(2*E123,0)/2</f>
        <v>-98</v>
      </c>
      <c r="G123" s="33">
        <f>+C123-(C$7+F123*C$8)</f>
        <v>-4.27000000490807E-3</v>
      </c>
      <c r="I123" s="33">
        <f>G123</f>
        <v>-4.27000000490807E-3</v>
      </c>
      <c r="Q123" s="56">
        <f>+C123-15018.5</f>
        <v>30082.915000000001</v>
      </c>
      <c r="AA123" s="33" t="s">
        <v>39</v>
      </c>
      <c r="AB123" s="33">
        <v>11</v>
      </c>
      <c r="AD123" s="33" t="s">
        <v>27</v>
      </c>
      <c r="AF123" s="33" t="s">
        <v>29</v>
      </c>
    </row>
    <row r="124" spans="1:32" s="33" customFormat="1" ht="12.95" customHeight="1">
      <c r="A124" s="33" t="s">
        <v>54</v>
      </c>
      <c r="C124" s="57">
        <v>45104.432999999997</v>
      </c>
      <c r="D124" s="58"/>
      <c r="E124" s="33">
        <f>+(C124-C$7)/C$8</f>
        <v>-97.002038157083774</v>
      </c>
      <c r="F124" s="33">
        <f>ROUND(2*E124,0)/2</f>
        <v>-97</v>
      </c>
      <c r="G124" s="33">
        <f>+C124-(C$7+F124*C$8)</f>
        <v>-6.1550000027636997E-3</v>
      </c>
      <c r="I124" s="33">
        <f>G124</f>
        <v>-6.1550000027636997E-3</v>
      </c>
      <c r="Q124" s="56">
        <f>+C124-15018.5</f>
        <v>30085.932999999997</v>
      </c>
      <c r="AA124" s="33" t="s">
        <v>39</v>
      </c>
      <c r="AB124" s="33">
        <v>7</v>
      </c>
      <c r="AD124" s="33" t="s">
        <v>30</v>
      </c>
      <c r="AF124" s="33" t="s">
        <v>29</v>
      </c>
    </row>
    <row r="125" spans="1:32" s="33" customFormat="1" ht="12.95" customHeight="1">
      <c r="A125" s="33" t="s">
        <v>55</v>
      </c>
      <c r="C125" s="57">
        <v>45104.436999999998</v>
      </c>
      <c r="D125" s="58"/>
      <c r="E125" s="33">
        <f>+(C125-C$7)/C$8</f>
        <v>-97.000713603333949</v>
      </c>
      <c r="F125" s="33">
        <f>ROUND(2*E125,0)/2</f>
        <v>-97</v>
      </c>
      <c r="G125" s="33">
        <f>+C125-(C$7+F125*C$8)</f>
        <v>-2.1550000019487925E-3</v>
      </c>
      <c r="I125" s="33">
        <f>G125</f>
        <v>-2.1550000019487925E-3</v>
      </c>
      <c r="Q125" s="56">
        <f>+C125-15018.5</f>
        <v>30085.936999999998</v>
      </c>
      <c r="AA125" s="33" t="s">
        <v>39</v>
      </c>
      <c r="AF125" s="33" t="s">
        <v>48</v>
      </c>
    </row>
    <row r="126" spans="1:32" s="33" customFormat="1" ht="12.95" customHeight="1">
      <c r="A126" s="33" t="s">
        <v>56</v>
      </c>
      <c r="C126" s="57">
        <v>45273.561000000002</v>
      </c>
      <c r="D126" s="58"/>
      <c r="E126" s="33">
        <f>+(C126-C$7)/C$8</f>
        <v>-40.997256518046449</v>
      </c>
      <c r="F126" s="33">
        <f>ROUND(2*E126,0)/2</f>
        <v>-41</v>
      </c>
      <c r="G126" s="33">
        <f>+C126-(C$7+F126*C$8)</f>
        <v>8.2849999962490983E-3</v>
      </c>
      <c r="I126" s="33">
        <f>G126</f>
        <v>8.2849999962490983E-3</v>
      </c>
      <c r="Q126" s="56">
        <f>+C126-15018.5</f>
        <v>30255.061000000002</v>
      </c>
      <c r="AA126" s="33" t="s">
        <v>39</v>
      </c>
      <c r="AB126" s="33">
        <v>6</v>
      </c>
      <c r="AD126" s="33" t="s">
        <v>30</v>
      </c>
      <c r="AF126" s="33" t="s">
        <v>29</v>
      </c>
    </row>
    <row r="127" spans="1:32" s="33" customFormat="1" ht="12.95" customHeight="1">
      <c r="A127" s="33" t="s">
        <v>57</v>
      </c>
      <c r="C127" s="57">
        <v>45385.294999999998</v>
      </c>
      <c r="D127" s="58"/>
      <c r="E127" s="33">
        <f>+(C127-C$7)/C$8</f>
        <v>-3.9978343546207746</v>
      </c>
      <c r="F127" s="33">
        <f>ROUND(2*E127,0)/2</f>
        <v>-4</v>
      </c>
      <c r="G127" s="33">
        <f>+C127-(C$7+F127*C$8)</f>
        <v>6.5399999948567711E-3</v>
      </c>
      <c r="I127" s="33">
        <f>G127</f>
        <v>6.5399999948567711E-3</v>
      </c>
      <c r="Q127" s="56">
        <f>+C127-15018.5</f>
        <v>30366.794999999998</v>
      </c>
      <c r="AA127" s="33" t="s">
        <v>39</v>
      </c>
      <c r="AB127" s="33">
        <v>6</v>
      </c>
      <c r="AD127" s="33" t="s">
        <v>30</v>
      </c>
      <c r="AF127" s="33" t="s">
        <v>29</v>
      </c>
    </row>
    <row r="128" spans="1:32" s="33" customFormat="1" ht="12.95" customHeight="1">
      <c r="A128" s="33" t="s">
        <v>13</v>
      </c>
      <c r="C128" s="58">
        <v>45397.368000000002</v>
      </c>
      <c r="D128" s="58" t="s">
        <v>15</v>
      </c>
      <c r="E128" s="33">
        <f>+(C128-C$7)/C$8</f>
        <v>0</v>
      </c>
      <c r="F128" s="33">
        <f>ROUND(2*E128,0)/2</f>
        <v>0</v>
      </c>
      <c r="G128" s="33">
        <f>+C128-(C$7+F128*C$8)</f>
        <v>0</v>
      </c>
      <c r="H128" s="33">
        <f>+G128</f>
        <v>0</v>
      </c>
      <c r="Q128" s="56">
        <f>+C128-15018.5</f>
        <v>30378.868000000002</v>
      </c>
    </row>
    <row r="129" spans="1:32" s="33" customFormat="1" ht="12.95" customHeight="1">
      <c r="A129" s="33" t="s">
        <v>57</v>
      </c>
      <c r="C129" s="57">
        <v>45400.392</v>
      </c>
      <c r="D129" s="58"/>
      <c r="E129" s="33">
        <f>+(C129-C$7)/C$8</f>
        <v>1.0013626346690729</v>
      </c>
      <c r="F129" s="33">
        <f>ROUND(2*E129,0)/2</f>
        <v>1</v>
      </c>
      <c r="G129" s="33">
        <f>+C129-(C$7+F129*C$8)</f>
        <v>4.1149999960907735E-3</v>
      </c>
      <c r="I129" s="33">
        <f>G129</f>
        <v>4.1149999960907735E-3</v>
      </c>
      <c r="Q129" s="56">
        <f>+C129-15018.5</f>
        <v>30381.892</v>
      </c>
      <c r="AA129" s="33" t="s">
        <v>39</v>
      </c>
      <c r="AB129" s="33">
        <v>8</v>
      </c>
      <c r="AD129" s="33" t="s">
        <v>27</v>
      </c>
      <c r="AF129" s="33" t="s">
        <v>29</v>
      </c>
    </row>
    <row r="130" spans="1:32" s="33" customFormat="1" ht="12.95" customHeight="1">
      <c r="A130" s="33" t="s">
        <v>57</v>
      </c>
      <c r="C130" s="57">
        <v>45403.398000000001</v>
      </c>
      <c r="D130" s="58"/>
      <c r="E130" s="33">
        <f>+(C130-C$7)/C$8</f>
        <v>1.9967647774663062</v>
      </c>
      <c r="F130" s="33">
        <f>ROUND(2*E130,0)/2</f>
        <v>2</v>
      </c>
      <c r="G130" s="33">
        <f>+C130-(C$7+F130*C$8)</f>
        <v>-9.770000004209578E-3</v>
      </c>
      <c r="I130" s="33">
        <f>G130</f>
        <v>-9.770000004209578E-3</v>
      </c>
      <c r="Q130" s="56">
        <f>+C130-15018.5</f>
        <v>30384.898000000001</v>
      </c>
      <c r="AA130" s="33" t="s">
        <v>39</v>
      </c>
      <c r="AB130" s="33">
        <v>6</v>
      </c>
      <c r="AD130" s="33" t="s">
        <v>30</v>
      </c>
      <c r="AF130" s="33" t="s">
        <v>29</v>
      </c>
    </row>
    <row r="131" spans="1:32" s="33" customFormat="1" ht="12.95" customHeight="1">
      <c r="A131" s="33" t="s">
        <v>58</v>
      </c>
      <c r="C131" s="57">
        <v>45702.381999999998</v>
      </c>
      <c r="D131" s="58"/>
      <c r="E131" s="33">
        <f>+(C131-C$7)/C$8</f>
        <v>101.00185934232449</v>
      </c>
      <c r="F131" s="33">
        <f>ROUND(2*E131,0)/2</f>
        <v>101</v>
      </c>
      <c r="G131" s="33">
        <f>+C131-(C$7+F131*C$8)</f>
        <v>5.6149999945773743E-3</v>
      </c>
      <c r="I131" s="33">
        <f>G131</f>
        <v>5.6149999945773743E-3</v>
      </c>
      <c r="Q131" s="56">
        <f>+C131-15018.5</f>
        <v>30683.881999999998</v>
      </c>
      <c r="AA131" s="33" t="s">
        <v>39</v>
      </c>
      <c r="AB131" s="33">
        <v>5</v>
      </c>
      <c r="AD131" s="33" t="s">
        <v>30</v>
      </c>
      <c r="AF131" s="33" t="s">
        <v>29</v>
      </c>
    </row>
    <row r="132" spans="1:32" s="33" customFormat="1" ht="12.95" customHeight="1">
      <c r="A132" s="33" t="s">
        <v>58</v>
      </c>
      <c r="C132" s="57">
        <v>45705.402000000002</v>
      </c>
      <c r="D132" s="58"/>
      <c r="E132" s="33">
        <f>+(C132-C$7)/C$8</f>
        <v>102.00189742324613</v>
      </c>
      <c r="F132" s="33">
        <f>ROUND(2*E132,0)/2</f>
        <v>102</v>
      </c>
      <c r="G132" s="33">
        <f>+C132-(C$7+F132*C$8)</f>
        <v>5.7299999971291982E-3</v>
      </c>
      <c r="I132" s="33">
        <f>G132</f>
        <v>5.7299999971291982E-3</v>
      </c>
      <c r="Q132" s="56">
        <f>+C132-15018.5</f>
        <v>30686.902000000002</v>
      </c>
      <c r="AA132" s="33" t="s">
        <v>39</v>
      </c>
      <c r="AB132" s="33">
        <v>8</v>
      </c>
      <c r="AD132" s="33" t="s">
        <v>30</v>
      </c>
      <c r="AF132" s="33" t="s">
        <v>29</v>
      </c>
    </row>
    <row r="133" spans="1:32" s="33" customFormat="1" ht="12.95" customHeight="1">
      <c r="A133" s="33" t="s">
        <v>58</v>
      </c>
      <c r="C133" s="57">
        <v>45711.436000000002</v>
      </c>
      <c r="D133" s="58"/>
      <c r="E133" s="33">
        <f>+(C133-C$7)/C$8</f>
        <v>103.99998675446227</v>
      </c>
      <c r="F133" s="33">
        <f>ROUND(2*E133,0)/2</f>
        <v>104</v>
      </c>
      <c r="G133" s="33">
        <f>+C133-(C$7+F133*C$8)</f>
        <v>-3.9999998989515007E-5</v>
      </c>
      <c r="I133" s="33">
        <f>G133</f>
        <v>-3.9999998989515007E-5</v>
      </c>
      <c r="Q133" s="56">
        <f>+C133-15018.5</f>
        <v>30692.936000000002</v>
      </c>
      <c r="AA133" s="33" t="s">
        <v>39</v>
      </c>
      <c r="AB133" s="33">
        <v>8</v>
      </c>
      <c r="AD133" s="33" t="s">
        <v>30</v>
      </c>
      <c r="AF133" s="33" t="s">
        <v>29</v>
      </c>
    </row>
    <row r="134" spans="1:32" s="33" customFormat="1" ht="12.95" customHeight="1">
      <c r="A134" s="33" t="s">
        <v>37</v>
      </c>
      <c r="C134" s="57">
        <v>45753.72</v>
      </c>
      <c r="D134" s="58"/>
      <c r="E134" s="33">
        <f>+(C134-C$7)/C$8</f>
        <v>118.00184444109593</v>
      </c>
      <c r="F134" s="33">
        <f>ROUND(2*E134,0)/2</f>
        <v>118</v>
      </c>
      <c r="G134" s="33">
        <f>+C134-(C$7+F134*C$8)</f>
        <v>5.5700000011711381E-3</v>
      </c>
      <c r="I134" s="33">
        <f>G134</f>
        <v>5.5700000011711381E-3</v>
      </c>
      <c r="Q134" s="56">
        <f>+C134-15018.5</f>
        <v>30735.22</v>
      </c>
      <c r="AA134" s="33" t="s">
        <v>39</v>
      </c>
      <c r="AB134" s="33">
        <v>19</v>
      </c>
      <c r="AD134" s="33" t="s">
        <v>36</v>
      </c>
      <c r="AF134" s="33" t="s">
        <v>38</v>
      </c>
    </row>
    <row r="135" spans="1:32" s="33" customFormat="1" ht="12.95" customHeight="1">
      <c r="A135" s="33" t="s">
        <v>59</v>
      </c>
      <c r="C135" s="57">
        <v>46046.65</v>
      </c>
      <c r="D135" s="58"/>
      <c r="E135" s="33">
        <f>+(C135-C$7)/C$8</f>
        <v>215.00222690599122</v>
      </c>
      <c r="F135" s="33">
        <f>ROUND(2*E135,0)/2</f>
        <v>215</v>
      </c>
      <c r="G135" s="33">
        <f>+C135-(C$7+F135*C$8)</f>
        <v>6.724999999278225E-3</v>
      </c>
      <c r="I135" s="33">
        <f>G135</f>
        <v>6.724999999278225E-3</v>
      </c>
      <c r="Q135" s="56">
        <f>+C135-15018.5</f>
        <v>31028.15</v>
      </c>
      <c r="AA135" s="33" t="s">
        <v>39</v>
      </c>
      <c r="AB135" s="33">
        <v>6</v>
      </c>
      <c r="AD135" s="33" t="s">
        <v>30</v>
      </c>
      <c r="AF135" s="33" t="s">
        <v>29</v>
      </c>
    </row>
    <row r="136" spans="1:32" s="33" customFormat="1" ht="12.95" customHeight="1">
      <c r="A136" s="33" t="s">
        <v>37</v>
      </c>
      <c r="C136" s="57">
        <v>46058.73</v>
      </c>
      <c r="D136" s="58"/>
      <c r="E136" s="33">
        <f>+(C136-C$7)/C$8</f>
        <v>219.00237922967298</v>
      </c>
      <c r="F136" s="33">
        <f>ROUND(2*E136,0)/2</f>
        <v>219</v>
      </c>
      <c r="G136" s="33">
        <f>+C136-(C$7+F136*C$8)</f>
        <v>7.1850000022095628E-3</v>
      </c>
      <c r="I136" s="33">
        <f>G136</f>
        <v>7.1850000022095628E-3</v>
      </c>
      <c r="Q136" s="56">
        <f>+C136-15018.5</f>
        <v>31040.230000000003</v>
      </c>
      <c r="AA136" s="33" t="s">
        <v>39</v>
      </c>
      <c r="AB136" s="33">
        <v>19</v>
      </c>
      <c r="AD136" s="33" t="s">
        <v>40</v>
      </c>
      <c r="AF136" s="33" t="s">
        <v>38</v>
      </c>
    </row>
    <row r="137" spans="1:32" s="33" customFormat="1" ht="12.95" customHeight="1">
      <c r="A137" s="33" t="s">
        <v>60</v>
      </c>
      <c r="C137" s="57">
        <v>46167.451999999997</v>
      </c>
      <c r="D137" s="58"/>
      <c r="E137" s="33">
        <f>+(C137-C$7)/C$8</f>
        <v>255.00441241967667</v>
      </c>
      <c r="F137" s="33">
        <f>ROUND(2*E137,0)/2</f>
        <v>255</v>
      </c>
      <c r="G137" s="33">
        <f>+C137-(C$7+F137*C$8)</f>
        <v>1.3324999992619269E-2</v>
      </c>
      <c r="I137" s="33">
        <f>G137</f>
        <v>1.3324999992619269E-2</v>
      </c>
      <c r="N137" s="33">
        <f>G137</f>
        <v>1.3324999992619269E-2</v>
      </c>
      <c r="Q137" s="56">
        <f>+C137-15018.5</f>
        <v>31148.951999999997</v>
      </c>
      <c r="AA137" s="33" t="s">
        <v>39</v>
      </c>
      <c r="AF137" s="33" t="s">
        <v>48</v>
      </c>
    </row>
    <row r="138" spans="1:32" s="33" customFormat="1" ht="12.95" customHeight="1">
      <c r="A138" s="33" t="s">
        <v>60</v>
      </c>
      <c r="C138" s="57">
        <v>46176.512999999999</v>
      </c>
      <c r="D138" s="58"/>
      <c r="E138" s="33">
        <f>+(C138-C$7)/C$8</f>
        <v>258.00485780087547</v>
      </c>
      <c r="F138" s="33">
        <f>ROUND(2*E138,0)/2</f>
        <v>258</v>
      </c>
      <c r="G138" s="33">
        <f>+C138-(C$7+F138*C$8)</f>
        <v>1.4669999996840488E-2</v>
      </c>
      <c r="I138" s="33">
        <f>G138</f>
        <v>1.4669999996840488E-2</v>
      </c>
      <c r="N138" s="33">
        <f>G138</f>
        <v>1.4669999996840488E-2</v>
      </c>
      <c r="Q138" s="56">
        <f>+C138-15018.5</f>
        <v>31158.012999999999</v>
      </c>
      <c r="AA138" s="33" t="s">
        <v>39</v>
      </c>
      <c r="AF138" s="33" t="s">
        <v>48</v>
      </c>
    </row>
    <row r="139" spans="1:32" s="33" customFormat="1" ht="12.95" customHeight="1">
      <c r="A139" s="33" t="s">
        <v>37</v>
      </c>
      <c r="C139" s="57">
        <v>46203.684000000001</v>
      </c>
      <c r="D139" s="58"/>
      <c r="E139" s="33">
        <f>+(C139-C$7)/C$8</f>
        <v>267.00222028322236</v>
      </c>
      <c r="F139" s="33">
        <f>ROUND(2*E139,0)/2</f>
        <v>267</v>
      </c>
      <c r="G139" s="33">
        <f>+C139-(C$7+F139*C$8)</f>
        <v>6.7049999997834675E-3</v>
      </c>
      <c r="I139" s="33">
        <f>G139</f>
        <v>6.7049999997834675E-3</v>
      </c>
      <c r="Q139" s="56">
        <f>+C139-15018.5</f>
        <v>31185.184000000001</v>
      </c>
      <c r="AA139" s="33" t="s">
        <v>39</v>
      </c>
      <c r="AB139" s="33">
        <v>13</v>
      </c>
      <c r="AD139" s="33" t="s">
        <v>51</v>
      </c>
      <c r="AF139" s="33" t="s">
        <v>38</v>
      </c>
    </row>
    <row r="140" spans="1:32" s="33" customFormat="1" ht="12.95" customHeight="1">
      <c r="A140" s="33" t="s">
        <v>37</v>
      </c>
      <c r="C140" s="57">
        <v>46206.707000000002</v>
      </c>
      <c r="D140" s="58"/>
      <c r="E140" s="33">
        <f>+(C140-C$7)/C$8</f>
        <v>268.00325177945518</v>
      </c>
      <c r="F140" s="33">
        <f>ROUND(2*E140,0)/2</f>
        <v>268</v>
      </c>
      <c r="G140" s="33">
        <f>+C140-(C$7+F140*C$8)</f>
        <v>9.819999999308493E-3</v>
      </c>
      <c r="I140" s="33">
        <f>G140</f>
        <v>9.819999999308493E-3</v>
      </c>
      <c r="Q140" s="56">
        <f>+C140-15018.5</f>
        <v>31188.207000000002</v>
      </c>
      <c r="AA140" s="33" t="s">
        <v>39</v>
      </c>
      <c r="AB140" s="33">
        <v>9</v>
      </c>
      <c r="AD140" s="33" t="s">
        <v>61</v>
      </c>
      <c r="AF140" s="33" t="s">
        <v>38</v>
      </c>
    </row>
    <row r="141" spans="1:32" s="33" customFormat="1" ht="12.95" customHeight="1">
      <c r="A141" s="33" t="s">
        <v>37</v>
      </c>
      <c r="C141" s="57">
        <v>46212.748</v>
      </c>
      <c r="D141" s="58"/>
      <c r="E141" s="33">
        <f>+(C141-C$7)/C$8</f>
        <v>270.0036590797323</v>
      </c>
      <c r="F141" s="33">
        <f>ROUND(2*E141,0)/2</f>
        <v>270</v>
      </c>
      <c r="G141" s="33">
        <f>+C141-(C$7+F141*C$8)</f>
        <v>1.1050000000977889E-2</v>
      </c>
      <c r="I141" s="33">
        <f>G141</f>
        <v>1.1050000000977889E-2</v>
      </c>
      <c r="Q141" s="56">
        <f>+C141-15018.5</f>
        <v>31194.248</v>
      </c>
      <c r="AA141" s="33" t="s">
        <v>39</v>
      </c>
      <c r="AB141" s="33">
        <v>16</v>
      </c>
      <c r="AD141" s="33" t="s">
        <v>61</v>
      </c>
      <c r="AF141" s="33" t="s">
        <v>38</v>
      </c>
    </row>
    <row r="142" spans="1:32" s="33" customFormat="1" ht="12.95" customHeight="1">
      <c r="A142" s="33" t="s">
        <v>62</v>
      </c>
      <c r="C142" s="57">
        <v>46469.436000000002</v>
      </c>
      <c r="D142" s="58"/>
      <c r="E142" s="33">
        <f>+(C142-C$7)/C$8</f>
        <v>355.00292229670976</v>
      </c>
      <c r="F142" s="33">
        <f>ROUND(2*E142,0)/2</f>
        <v>355</v>
      </c>
      <c r="G142" s="33">
        <f>+C142-(C$7+F142*C$8)</f>
        <v>8.8249999971594661E-3</v>
      </c>
      <c r="I142" s="33">
        <f>G142</f>
        <v>8.8249999971594661E-3</v>
      </c>
      <c r="N142" s="33">
        <f>G142</f>
        <v>8.8249999971594661E-3</v>
      </c>
      <c r="Q142" s="56">
        <f>+C142-15018.5</f>
        <v>31450.936000000002</v>
      </c>
      <c r="AA142" s="33" t="s">
        <v>39</v>
      </c>
      <c r="AF142" s="33" t="s">
        <v>48</v>
      </c>
    </row>
    <row r="143" spans="1:32" s="33" customFormat="1" ht="12.95" customHeight="1">
      <c r="A143" s="33" t="s">
        <v>63</v>
      </c>
      <c r="C143" s="57">
        <v>46475.483999999997</v>
      </c>
      <c r="D143" s="58"/>
      <c r="E143" s="33">
        <f>+(C143-C$7)/C$8</f>
        <v>357.00564756604791</v>
      </c>
      <c r="F143" s="33">
        <f>ROUND(2*E143,0)/2</f>
        <v>357</v>
      </c>
      <c r="G143" s="33">
        <f>+C143-(C$7+F143*C$8)</f>
        <v>1.7054999996616971E-2</v>
      </c>
      <c r="I143" s="33">
        <f>G143</f>
        <v>1.7054999996616971E-2</v>
      </c>
      <c r="Q143" s="56">
        <f>+C143-15018.5</f>
        <v>31456.983999999997</v>
      </c>
      <c r="AA143" s="33" t="s">
        <v>39</v>
      </c>
      <c r="AB143" s="33">
        <v>6</v>
      </c>
      <c r="AD143" s="33" t="s">
        <v>30</v>
      </c>
      <c r="AF143" s="33" t="s">
        <v>29</v>
      </c>
    </row>
    <row r="144" spans="1:32" s="33" customFormat="1" ht="12.95" customHeight="1">
      <c r="A144" s="33" t="s">
        <v>37</v>
      </c>
      <c r="C144" s="57">
        <v>46496.614999999998</v>
      </c>
      <c r="D144" s="58"/>
      <c r="E144" s="33">
        <f>+(C144-C$7)/C$8</f>
        <v>364.00293388655388</v>
      </c>
      <c r="F144" s="33">
        <f>ROUND(2*E144,0)/2</f>
        <v>364</v>
      </c>
      <c r="G144" s="33">
        <f>+C144-(C$7+F144*C$8)</f>
        <v>8.8599999944563024E-3</v>
      </c>
      <c r="I144" s="33">
        <f>G144</f>
        <v>8.8599999944563024E-3</v>
      </c>
      <c r="Q144" s="56">
        <f>+C144-15018.5</f>
        <v>31478.114999999998</v>
      </c>
      <c r="AA144" s="33" t="s">
        <v>39</v>
      </c>
      <c r="AB144" s="33">
        <v>15</v>
      </c>
      <c r="AD144" s="33" t="s">
        <v>36</v>
      </c>
      <c r="AF144" s="33" t="s">
        <v>38</v>
      </c>
    </row>
    <row r="145" spans="1:32" s="33" customFormat="1" ht="12.95" customHeight="1">
      <c r="A145" s="33" t="s">
        <v>37</v>
      </c>
      <c r="C145" s="57">
        <v>46505.671999999999</v>
      </c>
      <c r="D145" s="58"/>
      <c r="E145" s="33">
        <f>+(C145-C$7)/C$8</f>
        <v>367.00205471400284</v>
      </c>
      <c r="F145" s="33">
        <f>ROUND(2*E145,0)/2</f>
        <v>367</v>
      </c>
      <c r="G145" s="33">
        <f>+C145-(C$7+F145*C$8)</f>
        <v>6.2049999978626147E-3</v>
      </c>
      <c r="I145" s="33">
        <f>G145</f>
        <v>6.2049999978626147E-3</v>
      </c>
      <c r="Q145" s="56">
        <f>+C145-15018.5</f>
        <v>31487.171999999999</v>
      </c>
      <c r="AA145" s="33" t="s">
        <v>39</v>
      </c>
      <c r="AB145" s="33">
        <v>9</v>
      </c>
      <c r="AD145" s="33" t="s">
        <v>64</v>
      </c>
      <c r="AF145" s="33" t="s">
        <v>38</v>
      </c>
    </row>
    <row r="146" spans="1:32" s="33" customFormat="1" ht="12.95" customHeight="1">
      <c r="A146" s="33" t="s">
        <v>37</v>
      </c>
      <c r="C146" s="57">
        <v>46508.692000000003</v>
      </c>
      <c r="D146" s="58"/>
      <c r="E146" s="33">
        <f>+(C146-C$7)/C$8</f>
        <v>368.00209279492447</v>
      </c>
      <c r="F146" s="33">
        <f>ROUND(2*E146,0)/2</f>
        <v>368</v>
      </c>
      <c r="G146" s="33">
        <f>+C146-(C$7+F146*C$8)</f>
        <v>6.3200000004144385E-3</v>
      </c>
      <c r="I146" s="33">
        <f>G146</f>
        <v>6.3200000004144385E-3</v>
      </c>
      <c r="Q146" s="56">
        <f>+C146-15018.5</f>
        <v>31490.192000000003</v>
      </c>
      <c r="AA146" s="33" t="s">
        <v>39</v>
      </c>
      <c r="AB146" s="33">
        <v>11</v>
      </c>
      <c r="AD146" s="33" t="s">
        <v>61</v>
      </c>
      <c r="AF146" s="33" t="s">
        <v>38</v>
      </c>
    </row>
    <row r="147" spans="1:32" s="33" customFormat="1" ht="12.95" customHeight="1">
      <c r="A147" s="33" t="s">
        <v>37</v>
      </c>
      <c r="C147" s="57">
        <v>46511.701999999997</v>
      </c>
      <c r="D147" s="58"/>
      <c r="E147" s="33">
        <f>+(C147-C$7)/C$8</f>
        <v>368.99881949146913</v>
      </c>
      <c r="F147" s="33">
        <f>ROUND(2*E147,0)/2</f>
        <v>369</v>
      </c>
      <c r="G147" s="33">
        <f>+C147-(C$7+F147*C$8)</f>
        <v>-3.5650000063469633E-3</v>
      </c>
      <c r="I147" s="33">
        <f>G147</f>
        <v>-3.5650000063469633E-3</v>
      </c>
      <c r="Q147" s="56">
        <f>+C147-15018.5</f>
        <v>31493.201999999997</v>
      </c>
      <c r="AA147" s="33" t="s">
        <v>39</v>
      </c>
      <c r="AB147" s="33">
        <v>12</v>
      </c>
      <c r="AD147" s="33" t="s">
        <v>61</v>
      </c>
      <c r="AF147" s="33" t="s">
        <v>38</v>
      </c>
    </row>
    <row r="148" spans="1:32" s="33" customFormat="1" ht="12.95" customHeight="1">
      <c r="A148" s="33" t="s">
        <v>37</v>
      </c>
      <c r="C148" s="57">
        <v>46514.737999999998</v>
      </c>
      <c r="D148" s="58"/>
      <c r="E148" s="33">
        <f>+(C148-C$7)/C$8</f>
        <v>370.00415578738773</v>
      </c>
      <c r="F148" s="33">
        <f>ROUND(2*E148,0)/2</f>
        <v>370</v>
      </c>
      <c r="G148" s="33">
        <f>+C148-(C$7+F148*C$8)</f>
        <v>1.2549999992188532E-2</v>
      </c>
      <c r="I148" s="33">
        <f>G148</f>
        <v>1.2549999992188532E-2</v>
      </c>
      <c r="Q148" s="56">
        <f>+C148-15018.5</f>
        <v>31496.237999999998</v>
      </c>
      <c r="AA148" s="33" t="s">
        <v>39</v>
      </c>
      <c r="AB148" s="33">
        <v>16</v>
      </c>
      <c r="AD148" s="33" t="s">
        <v>61</v>
      </c>
      <c r="AF148" s="33" t="s">
        <v>38</v>
      </c>
    </row>
    <row r="149" spans="1:32" s="33" customFormat="1" ht="12.95" customHeight="1">
      <c r="A149" s="33" t="s">
        <v>37</v>
      </c>
      <c r="C149" s="57">
        <v>46523.792999999998</v>
      </c>
      <c r="D149" s="58"/>
      <c r="E149" s="33">
        <f>+(C149-C$7)/C$8</f>
        <v>373.00261433796175</v>
      </c>
      <c r="F149" s="33">
        <f>ROUND(2*E149,0)/2</f>
        <v>373</v>
      </c>
      <c r="G149" s="33">
        <f>+C149-(C$7+F149*C$8)</f>
        <v>7.8949999951873906E-3</v>
      </c>
      <c r="I149" s="33">
        <f>G149</f>
        <v>7.8949999951873906E-3</v>
      </c>
      <c r="Q149" s="56">
        <f>+C149-15018.5</f>
        <v>31505.292999999998</v>
      </c>
      <c r="AA149" s="33" t="s">
        <v>39</v>
      </c>
      <c r="AB149" s="33">
        <v>12</v>
      </c>
      <c r="AD149" s="33" t="s">
        <v>65</v>
      </c>
      <c r="AF149" s="33" t="s">
        <v>38</v>
      </c>
    </row>
    <row r="150" spans="1:32" s="33" customFormat="1" ht="12.95" customHeight="1">
      <c r="A150" s="33" t="s">
        <v>37</v>
      </c>
      <c r="C150" s="57">
        <v>46822.75</v>
      </c>
      <c r="D150" s="58"/>
      <c r="E150" s="33">
        <f>+(C150-C$7)/C$8</f>
        <v>471.99876816501217</v>
      </c>
      <c r="F150" s="33">
        <f>ROUND(2*E150,0)/2</f>
        <v>472</v>
      </c>
      <c r="G150" s="33">
        <f>+C150-(C$7+F150*C$8)</f>
        <v>-3.7200000006123446E-3</v>
      </c>
      <c r="I150" s="33">
        <f>G150</f>
        <v>-3.7200000006123446E-3</v>
      </c>
      <c r="Q150" s="56">
        <f>+C150-15018.5</f>
        <v>31804.25</v>
      </c>
      <c r="AA150" s="33" t="s">
        <v>39</v>
      </c>
      <c r="AB150" s="33">
        <v>8</v>
      </c>
      <c r="AD150" s="33" t="s">
        <v>61</v>
      </c>
      <c r="AF150" s="33" t="s">
        <v>38</v>
      </c>
    </row>
    <row r="151" spans="1:32" s="33" customFormat="1" ht="12.95" customHeight="1">
      <c r="A151" s="33" t="s">
        <v>37</v>
      </c>
      <c r="C151" s="57">
        <v>46831.805999999997</v>
      </c>
      <c r="D151" s="58"/>
      <c r="E151" s="33">
        <f>+(C151-C$7)/C$8</f>
        <v>474.99755785402249</v>
      </c>
      <c r="F151" s="33">
        <f>ROUND(2*E151,0)/2</f>
        <v>475</v>
      </c>
      <c r="G151" s="33">
        <f>+C151-(C$7+F151*C$8)</f>
        <v>-7.3750000083236955E-3</v>
      </c>
      <c r="I151" s="33">
        <f>G151</f>
        <v>-7.3750000083236955E-3</v>
      </c>
      <c r="Q151" s="56">
        <f>+C151-15018.5</f>
        <v>31813.305999999997</v>
      </c>
      <c r="AA151" s="33" t="s">
        <v>39</v>
      </c>
      <c r="AB151" s="33">
        <v>14</v>
      </c>
      <c r="AD151" s="33" t="s">
        <v>40</v>
      </c>
      <c r="AF151" s="33" t="s">
        <v>38</v>
      </c>
    </row>
    <row r="152" spans="1:32" s="33" customFormat="1" ht="12.95" customHeight="1">
      <c r="A152" s="33" t="s">
        <v>66</v>
      </c>
      <c r="C152" s="57">
        <v>46910.330999999998</v>
      </c>
      <c r="D152" s="58"/>
      <c r="E152" s="33">
        <f>+(C152-C$7)/C$8</f>
        <v>501.00020365013773</v>
      </c>
      <c r="F152" s="33">
        <f>ROUND(2*E152,0)/2</f>
        <v>501</v>
      </c>
      <c r="G152" s="33">
        <f>+C152-(C$7+F152*C$8)</f>
        <v>6.1499999719671905E-4</v>
      </c>
      <c r="I152" s="33">
        <f>G152</f>
        <v>6.1499999719671905E-4</v>
      </c>
      <c r="Q152" s="56">
        <f>+C152-15018.5</f>
        <v>31891.830999999998</v>
      </c>
      <c r="AA152" s="33" t="s">
        <v>39</v>
      </c>
      <c r="AB152" s="33">
        <v>6</v>
      </c>
      <c r="AD152" s="33" t="s">
        <v>30</v>
      </c>
      <c r="AF152" s="33" t="s">
        <v>29</v>
      </c>
    </row>
    <row r="153" spans="1:32" s="33" customFormat="1" ht="12.95" customHeight="1">
      <c r="A153" s="33" t="s">
        <v>67</v>
      </c>
      <c r="C153" s="57">
        <v>47230.428</v>
      </c>
      <c r="D153" s="58"/>
      <c r="E153" s="33">
        <f>+(C153-C$7)/C$8</f>
        <v>606.99662404363005</v>
      </c>
      <c r="F153" s="33">
        <f>ROUND(2*E153,0)/2</f>
        <v>607</v>
      </c>
      <c r="G153" s="33">
        <f>+C153-(C$7+F153*C$8)</f>
        <v>-1.0195000002568122E-2</v>
      </c>
      <c r="I153" s="33">
        <f>G153</f>
        <v>-1.0195000002568122E-2</v>
      </c>
      <c r="Q153" s="56">
        <f>+C153-15018.5</f>
        <v>32211.928</v>
      </c>
      <c r="AA153" s="33" t="s">
        <v>39</v>
      </c>
      <c r="AB153" s="33">
        <v>7</v>
      </c>
      <c r="AD153" s="33" t="s">
        <v>30</v>
      </c>
      <c r="AF153" s="33" t="s">
        <v>29</v>
      </c>
    </row>
    <row r="154" spans="1:32" s="33" customFormat="1" ht="12.95" customHeight="1">
      <c r="A154" s="33" t="s">
        <v>68</v>
      </c>
      <c r="C154" s="57">
        <v>47233.449000000001</v>
      </c>
      <c r="D154" s="58"/>
      <c r="E154" s="33">
        <f>+(C154-C$7)/C$8</f>
        <v>607.99699326298798</v>
      </c>
      <c r="F154" s="33">
        <f>ROUND(2*E154,0)/2</f>
        <v>608</v>
      </c>
      <c r="G154" s="33">
        <f>+C154-(C$7+F154*C$8)</f>
        <v>-9.0800000034505501E-3</v>
      </c>
      <c r="I154" s="33">
        <f>G154</f>
        <v>-9.0800000034505501E-3</v>
      </c>
      <c r="Q154" s="56">
        <f>+C154-15018.5</f>
        <v>32214.949000000001</v>
      </c>
      <c r="AA154" s="33" t="s">
        <v>39</v>
      </c>
      <c r="AB154" s="33">
        <v>7</v>
      </c>
      <c r="AD154" s="33" t="s">
        <v>27</v>
      </c>
      <c r="AF154" s="33" t="s">
        <v>29</v>
      </c>
    </row>
    <row r="155" spans="1:32" s="33" customFormat="1" ht="12.95" customHeight="1">
      <c r="A155" s="33" t="s">
        <v>68</v>
      </c>
      <c r="C155" s="57">
        <v>47239.485999999997</v>
      </c>
      <c r="D155" s="58"/>
      <c r="E155" s="33">
        <f>+(C155-C$7)/C$8</f>
        <v>609.99607600951526</v>
      </c>
      <c r="F155" s="33">
        <f>ROUND(2*E155,0)/2</f>
        <v>610</v>
      </c>
      <c r="G155" s="33">
        <f>+C155-(C$7+F155*C$8)</f>
        <v>-1.1850000002596062E-2</v>
      </c>
      <c r="I155" s="33">
        <f>G155</f>
        <v>-1.1850000002596062E-2</v>
      </c>
      <c r="Q155" s="56">
        <f>+C155-15018.5</f>
        <v>32220.985999999997</v>
      </c>
      <c r="AA155" s="33" t="s">
        <v>39</v>
      </c>
      <c r="AB155" s="33">
        <v>13</v>
      </c>
      <c r="AD155" s="33" t="s">
        <v>27</v>
      </c>
      <c r="AF155" s="33" t="s">
        <v>29</v>
      </c>
    </row>
    <row r="156" spans="1:32" s="33" customFormat="1" ht="12.95" customHeight="1">
      <c r="A156" s="33" t="s">
        <v>37</v>
      </c>
      <c r="C156" s="57">
        <v>47266.665999999997</v>
      </c>
      <c r="D156" s="58"/>
      <c r="E156" s="33">
        <f>+(C156-C$7)/C$8</f>
        <v>618.99641873779808</v>
      </c>
      <c r="F156" s="33">
        <f>ROUND(2*E156,0)/2</f>
        <v>619</v>
      </c>
      <c r="G156" s="33">
        <f>+C156-(C$7+F156*C$8)</f>
        <v>-1.081500000145752E-2</v>
      </c>
      <c r="I156" s="33">
        <f>G156</f>
        <v>-1.081500000145752E-2</v>
      </c>
      <c r="Q156" s="56">
        <f>+C156-15018.5</f>
        <v>32248.165999999997</v>
      </c>
      <c r="AA156" s="33" t="s">
        <v>39</v>
      </c>
      <c r="AB156" s="33">
        <v>13</v>
      </c>
      <c r="AD156" s="33" t="s">
        <v>40</v>
      </c>
      <c r="AF156" s="33" t="s">
        <v>38</v>
      </c>
    </row>
    <row r="157" spans="1:32" s="33" customFormat="1" ht="12.95" customHeight="1">
      <c r="A157" s="33" t="s">
        <v>70</v>
      </c>
      <c r="C157" s="57">
        <v>47591.379000000001</v>
      </c>
      <c r="D157" s="58"/>
      <c r="E157" s="33">
        <f>+(C157-C$7)/C$8</f>
        <v>726.52137415828702</v>
      </c>
      <c r="F157" s="33">
        <f>ROUND(2*E157,0)/2</f>
        <v>726.5</v>
      </c>
      <c r="G157" s="33">
        <f>+C157-(C$7+F157*C$8)</f>
        <v>6.4547499998298008E-2</v>
      </c>
      <c r="I157" s="33">
        <f>G157</f>
        <v>6.4547499998298008E-2</v>
      </c>
      <c r="Q157" s="56">
        <f>+C157-15018.5</f>
        <v>32572.879000000001</v>
      </c>
      <c r="AA157" s="33" t="s">
        <v>69</v>
      </c>
      <c r="AB157" s="33">
        <v>10</v>
      </c>
      <c r="AD157" s="33" t="s">
        <v>27</v>
      </c>
      <c r="AF157" s="33" t="s">
        <v>29</v>
      </c>
    </row>
    <row r="158" spans="1:32" s="33" customFormat="1" ht="12.95" customHeight="1">
      <c r="A158" s="33" t="s">
        <v>71</v>
      </c>
      <c r="C158" s="57">
        <v>47680.400999999998</v>
      </c>
      <c r="D158" s="58"/>
      <c r="E158" s="33">
        <f>+(C158-C$7)/C$8</f>
        <v>755.99998013169238</v>
      </c>
      <c r="F158" s="33">
        <f>ROUND(2*E158,0)/2</f>
        <v>756</v>
      </c>
      <c r="G158" s="33">
        <f>+C158-(C$7+F158*C$8)</f>
        <v>-6.0000005760230124E-5</v>
      </c>
      <c r="I158" s="33">
        <f>G158</f>
        <v>-6.0000005760230124E-5</v>
      </c>
      <c r="Q158" s="56">
        <f>+C158-15018.5</f>
        <v>32661.900999999998</v>
      </c>
      <c r="AA158" s="33" t="s">
        <v>39</v>
      </c>
      <c r="AB158" s="33">
        <v>5</v>
      </c>
      <c r="AD158" s="33" t="s">
        <v>30</v>
      </c>
      <c r="AF158" s="33" t="s">
        <v>29</v>
      </c>
    </row>
    <row r="159" spans="1:32" s="33" customFormat="1" ht="12.95" customHeight="1">
      <c r="A159" s="33" t="s">
        <v>72</v>
      </c>
      <c r="C159" s="57">
        <v>47967.281000000003</v>
      </c>
      <c r="D159" s="58"/>
      <c r="E159" s="33">
        <f>+(C159-C$7)/C$8</f>
        <v>850.99697505037466</v>
      </c>
      <c r="F159" s="33">
        <f>ROUND(2*E159,0)/2</f>
        <v>851</v>
      </c>
      <c r="G159" s="33">
        <f>+C159-(C$7+F159*C$8)</f>
        <v>-9.1350000002421439E-3</v>
      </c>
      <c r="I159" s="33">
        <f>G159</f>
        <v>-9.1350000002421439E-3</v>
      </c>
      <c r="Q159" s="56">
        <f>+C159-15018.5</f>
        <v>32948.781000000003</v>
      </c>
      <c r="AA159" s="33" t="s">
        <v>39</v>
      </c>
      <c r="AB159" s="33">
        <v>4</v>
      </c>
      <c r="AD159" s="33" t="s">
        <v>30</v>
      </c>
      <c r="AF159" s="33" t="s">
        <v>29</v>
      </c>
    </row>
    <row r="160" spans="1:32" s="33" customFormat="1" ht="12.95" customHeight="1">
      <c r="A160" s="33" t="s">
        <v>73</v>
      </c>
      <c r="C160" s="57">
        <v>48619.561999999998</v>
      </c>
      <c r="D160" s="58">
        <v>4.0000000000000001E-3</v>
      </c>
      <c r="E160" s="33">
        <f>+(C160-C$7)/C$8</f>
        <v>1066.9922861300997</v>
      </c>
      <c r="F160" s="33">
        <f>ROUND(2*E160,0)/2</f>
        <v>1067</v>
      </c>
      <c r="G160" s="33">
        <f>+C160-(C$7+F160*C$8)</f>
        <v>-2.3295000006328337E-2</v>
      </c>
      <c r="I160" s="33">
        <f>G160</f>
        <v>-2.3295000006328337E-2</v>
      </c>
      <c r="O160" s="33">
        <f ca="1">+C$11+C$12*F160</f>
        <v>-3.278438065804222E-2</v>
      </c>
      <c r="Q160" s="56">
        <f>+C160-15018.5</f>
        <v>33601.061999999998</v>
      </c>
      <c r="AA160" s="33" t="s">
        <v>39</v>
      </c>
      <c r="AB160" s="33">
        <v>6</v>
      </c>
      <c r="AD160" s="33" t="s">
        <v>30</v>
      </c>
      <c r="AF160" s="33" t="s">
        <v>29</v>
      </c>
    </row>
    <row r="161" spans="1:32" s="33" customFormat="1" ht="12.95" customHeight="1">
      <c r="A161" s="33" t="s">
        <v>74</v>
      </c>
      <c r="C161" s="57">
        <v>48737.345999999998</v>
      </c>
      <c r="D161" s="58">
        <v>6.0000000000000001E-3</v>
      </c>
      <c r="E161" s="33">
        <f>+(C161-C$7)/C$8</f>
        <v>1105.9950958397408</v>
      </c>
      <c r="F161" s="33">
        <f>ROUND(2*E161,0)/2</f>
        <v>1106</v>
      </c>
      <c r="G161" s="33">
        <f>+C161-(C$7+F161*C$8)</f>
        <v>-1.4810000000579748E-2</v>
      </c>
      <c r="I161" s="33">
        <f>G161</f>
        <v>-1.4810000000579748E-2</v>
      </c>
      <c r="O161" s="33">
        <f ca="1">+C$11+C$12*F161</f>
        <v>-3.3956572088473837E-2</v>
      </c>
      <c r="Q161" s="56">
        <f>+C161-15018.5</f>
        <v>33718.845999999998</v>
      </c>
      <c r="AA161" s="33" t="s">
        <v>39</v>
      </c>
      <c r="AB161" s="33">
        <v>8</v>
      </c>
      <c r="AD161" s="33" t="s">
        <v>27</v>
      </c>
      <c r="AF161" s="33" t="s">
        <v>29</v>
      </c>
    </row>
    <row r="162" spans="1:32" s="33" customFormat="1" ht="12.95" customHeight="1">
      <c r="A162" s="33" t="s">
        <v>75</v>
      </c>
      <c r="C162" s="57">
        <v>48936.644999999997</v>
      </c>
      <c r="D162" s="58">
        <v>8.0000000000000002E-3</v>
      </c>
      <c r="E162" s="33">
        <f>+(C162-C$7)/C$8</f>
        <v>1171.990655273295</v>
      </c>
      <c r="F162" s="33">
        <f>ROUND(2*E162,0)/2</f>
        <v>1172</v>
      </c>
      <c r="G162" s="33">
        <f>+C162-(C$7+F162*C$8)</f>
        <v>-2.8220000007422641E-2</v>
      </c>
      <c r="I162" s="33">
        <f>G162</f>
        <v>-2.8220000007422641E-2</v>
      </c>
      <c r="O162" s="33">
        <f ca="1">+C$11+C$12*F162</f>
        <v>-3.5940280663050418E-2</v>
      </c>
      <c r="Q162" s="56">
        <f>+C162-15018.5</f>
        <v>33918.144999999997</v>
      </c>
      <c r="AA162" s="33" t="s">
        <v>39</v>
      </c>
      <c r="AB162" s="33">
        <v>9</v>
      </c>
      <c r="AD162" s="33" t="s">
        <v>30</v>
      </c>
      <c r="AF162" s="33" t="s">
        <v>29</v>
      </c>
    </row>
    <row r="163" spans="1:32" s="33" customFormat="1" ht="12.95" customHeight="1">
      <c r="A163" s="33" t="s">
        <v>76</v>
      </c>
      <c r="C163" s="57">
        <v>49395.68</v>
      </c>
      <c r="D163" s="58"/>
      <c r="E163" s="33">
        <f>+(C163-C$7)/C$8</f>
        <v>1323.9947878809949</v>
      </c>
      <c r="F163" s="33">
        <f>ROUND(2*E163,0)/2</f>
        <v>1324</v>
      </c>
      <c r="G163" s="33">
        <f>+C163-(C$7+F163*C$8)</f>
        <v>-1.5740000002551824E-2</v>
      </c>
      <c r="I163" s="33">
        <f>G163</f>
        <v>-1.5740000002551824E-2</v>
      </c>
      <c r="O163" s="33">
        <f ca="1">+C$11+C$12*F163</f>
        <v>-4.0508821622681337E-2</v>
      </c>
      <c r="Q163" s="56">
        <f>+C163-15018.5</f>
        <v>34377.18</v>
      </c>
      <c r="AA163" s="33" t="s">
        <v>39</v>
      </c>
      <c r="AB163" s="33">
        <v>7</v>
      </c>
      <c r="AD163" s="33" t="s">
        <v>30</v>
      </c>
      <c r="AF163" s="33" t="s">
        <v>29</v>
      </c>
    </row>
    <row r="164" spans="1:32" s="33" customFormat="1" ht="12.95" customHeight="1">
      <c r="A164" s="33" t="s">
        <v>77</v>
      </c>
      <c r="C164" s="57">
        <v>49812.406000000003</v>
      </c>
      <c r="D164" s="58">
        <v>6.0000000000000001E-3</v>
      </c>
      <c r="E164" s="33">
        <f>+(C164-C$7)/C$8</f>
        <v>1461.9887843411257</v>
      </c>
      <c r="F164" s="33">
        <f>ROUND(2*E164,0)/2</f>
        <v>1462</v>
      </c>
      <c r="G164" s="33">
        <f>+C164-(C$7+F164*C$8)</f>
        <v>-3.3869999999296851E-2</v>
      </c>
      <c r="I164" s="33">
        <f>G164</f>
        <v>-3.3869999999296851E-2</v>
      </c>
      <c r="O164" s="33">
        <f ca="1">+C$11+C$12*F164</f>
        <v>-4.465657591497782E-2</v>
      </c>
      <c r="Q164" s="56">
        <f>+C164-15018.5</f>
        <v>34793.906000000003</v>
      </c>
      <c r="AA164" s="33" t="s">
        <v>39</v>
      </c>
      <c r="AB164" s="33">
        <v>12</v>
      </c>
      <c r="AD164" s="33" t="s">
        <v>27</v>
      </c>
      <c r="AF164" s="33" t="s">
        <v>29</v>
      </c>
    </row>
    <row r="165" spans="1:32" s="33" customFormat="1" ht="12.95" customHeight="1">
      <c r="A165" s="54" t="s">
        <v>579</v>
      </c>
      <c r="B165" s="55" t="s">
        <v>85</v>
      </c>
      <c r="C165" s="54">
        <v>50153.652999999998</v>
      </c>
      <c r="D165" s="58"/>
      <c r="E165" s="33">
        <f>+(C165-C$7)/C$8</f>
        <v>1574.9887826854322</v>
      </c>
      <c r="F165" s="33">
        <f>ROUND(2*E165,0)/2</f>
        <v>1575</v>
      </c>
      <c r="G165" s="33">
        <f>+C165-(C$7+F165*C$8)</f>
        <v>-3.387500000098953E-2</v>
      </c>
      <c r="I165" s="33">
        <f>G165</f>
        <v>-3.387500000098953E-2</v>
      </c>
      <c r="O165" s="33">
        <f ca="1">+C$11+C$12*F165</f>
        <v>-4.8052925444177122E-2</v>
      </c>
      <c r="Q165" s="56">
        <f>+C165-15018.5</f>
        <v>35135.152999999998</v>
      </c>
    </row>
    <row r="166" spans="1:32" s="33" customFormat="1" ht="12.95" customHeight="1">
      <c r="A166" s="54" t="s">
        <v>579</v>
      </c>
      <c r="B166" s="55" t="s">
        <v>85</v>
      </c>
      <c r="C166" s="54">
        <v>50165.716</v>
      </c>
      <c r="D166" s="58"/>
      <c r="E166" s="33">
        <f>+(C166-C$7)/C$8</f>
        <v>1578.9833056556784</v>
      </c>
      <c r="F166" s="33">
        <f>ROUND(2*E166,0)/2</f>
        <v>1579</v>
      </c>
      <c r="G166" s="33">
        <f>+C166-(C$7+F166*C$8)</f>
        <v>-5.0415000005159527E-2</v>
      </c>
      <c r="I166" s="33">
        <f>G166</f>
        <v>-5.0415000005159527E-2</v>
      </c>
      <c r="O166" s="33">
        <f ca="1">+C$11+C$12*F166</f>
        <v>-4.817315020627267E-2</v>
      </c>
      <c r="Q166" s="56">
        <f>+C166-15018.5</f>
        <v>35147.216</v>
      </c>
    </row>
    <row r="167" spans="1:32" s="33" customFormat="1" ht="12.95" customHeight="1">
      <c r="A167" s="54" t="s">
        <v>579</v>
      </c>
      <c r="B167" s="55" t="s">
        <v>85</v>
      </c>
      <c r="C167" s="54">
        <v>50174.792999999998</v>
      </c>
      <c r="D167" s="58"/>
      <c r="E167" s="33">
        <f>+(C167-C$7)/C$8</f>
        <v>1581.9890492518741</v>
      </c>
      <c r="F167" s="33">
        <f>ROUND(2*E167,0)/2</f>
        <v>1582</v>
      </c>
      <c r="G167" s="33">
        <f>+C167-(C$7+F167*C$8)</f>
        <v>-3.3070000004954636E-2</v>
      </c>
      <c r="I167" s="33">
        <f>G167</f>
        <v>-3.3070000004954636E-2</v>
      </c>
      <c r="O167" s="33">
        <f ca="1">+C$11+C$12*F167</f>
        <v>-4.8263318777844337E-2</v>
      </c>
      <c r="Q167" s="56">
        <f>+C167-15018.5</f>
        <v>35156.292999999998</v>
      </c>
    </row>
    <row r="168" spans="1:32" s="33" customFormat="1" ht="12.95" customHeight="1">
      <c r="A168" s="33" t="s">
        <v>79</v>
      </c>
      <c r="C168" s="57">
        <v>50494.885699999999</v>
      </c>
      <c r="D168" s="58">
        <v>5.0000000000000001E-4</v>
      </c>
      <c r="E168" s="33">
        <f>+(C168-C$7)/C$8</f>
        <v>1687.9840457500854</v>
      </c>
      <c r="F168" s="33">
        <f>ROUND(2*E168,0)/2</f>
        <v>1688</v>
      </c>
      <c r="G168" s="33">
        <f>+C168-(C$7+F168*C$8)</f>
        <v>-4.8180000005231705E-2</v>
      </c>
      <c r="K168" s="33">
        <f>G168</f>
        <v>-4.8180000005231705E-2</v>
      </c>
      <c r="O168" s="33">
        <f ca="1">+C$11+C$12*F168</f>
        <v>-5.1449274973376417E-2</v>
      </c>
      <c r="Q168" s="56">
        <f>+C168-15018.5</f>
        <v>35476.385699999999</v>
      </c>
      <c r="AA168" s="33" t="s">
        <v>78</v>
      </c>
      <c r="AF168" s="33" t="s">
        <v>48</v>
      </c>
    </row>
    <row r="169" spans="1:32" s="33" customFormat="1" ht="12.95" customHeight="1">
      <c r="A169" s="33" t="s">
        <v>80</v>
      </c>
      <c r="C169" s="57">
        <v>50570.387000000002</v>
      </c>
      <c r="D169" s="58">
        <v>4.0000000000000001E-3</v>
      </c>
      <c r="E169" s="33">
        <f>+(C169-C$7)/C$8</f>
        <v>1712.9854282530628</v>
      </c>
      <c r="F169" s="33">
        <f>ROUND(2*E169,0)/2</f>
        <v>1713</v>
      </c>
      <c r="G169" s="33">
        <f>+C169-(C$7+F169*C$8)</f>
        <v>-4.4005000003380701E-2</v>
      </c>
      <c r="I169" s="33">
        <f>G169</f>
        <v>-4.4005000003380701E-2</v>
      </c>
      <c r="O169" s="33">
        <f ca="1">+C$11+C$12*F169</f>
        <v>-5.2200679736473611E-2</v>
      </c>
      <c r="Q169" s="56">
        <f>+C169-15018.5</f>
        <v>35551.887000000002</v>
      </c>
      <c r="AA169" s="33" t="s">
        <v>39</v>
      </c>
      <c r="AB169" s="33">
        <v>9</v>
      </c>
      <c r="AD169" s="33" t="s">
        <v>27</v>
      </c>
      <c r="AF169" s="33" t="s">
        <v>29</v>
      </c>
    </row>
    <row r="170" spans="1:32" s="33" customFormat="1" ht="12.95" customHeight="1">
      <c r="A170" s="33" t="s">
        <v>82</v>
      </c>
      <c r="C170" s="57">
        <v>50573.411</v>
      </c>
      <c r="D170" s="58">
        <v>3.0000000000000001E-3</v>
      </c>
      <c r="E170" s="33">
        <f>+(C170-C$7)/C$8</f>
        <v>1713.9867908877318</v>
      </c>
      <c r="F170" s="33">
        <f>ROUND(2*E170,0)/2</f>
        <v>1714</v>
      </c>
      <c r="G170" s="33">
        <f>+C170-(C$7+F170*C$8)</f>
        <v>-3.989000000001397E-2</v>
      </c>
      <c r="I170" s="33">
        <f>G170</f>
        <v>-3.989000000001397E-2</v>
      </c>
      <c r="O170" s="33">
        <f ca="1">+C$11+C$12*F170</f>
        <v>-5.22307359269975E-2</v>
      </c>
      <c r="Q170" s="56">
        <f>+C170-15018.5</f>
        <v>35554.911</v>
      </c>
      <c r="AA170" s="33" t="s">
        <v>39</v>
      </c>
      <c r="AB170" s="33">
        <v>9</v>
      </c>
      <c r="AD170" s="33" t="s">
        <v>81</v>
      </c>
      <c r="AF170" s="33" t="s">
        <v>29</v>
      </c>
    </row>
    <row r="171" spans="1:32" s="33" customFormat="1" ht="12.95" customHeight="1">
      <c r="A171" s="33" t="s">
        <v>83</v>
      </c>
      <c r="C171" s="57">
        <v>50860.294000000002</v>
      </c>
      <c r="D171" s="58">
        <v>7.0000000000000001E-3</v>
      </c>
      <c r="E171" s="33">
        <f>+(C171-C$7)/C$8</f>
        <v>1808.9847792217251</v>
      </c>
      <c r="F171" s="33">
        <f>ROUND(2*E171,0)/2</f>
        <v>1809</v>
      </c>
      <c r="G171" s="33">
        <f>+C171-(C$7+F171*C$8)</f>
        <v>-4.5964999997522682E-2</v>
      </c>
      <c r="I171" s="33">
        <f>G171</f>
        <v>-4.5964999997522682E-2</v>
      </c>
      <c r="O171" s="33">
        <f ca="1">+C$11+C$12*F171</f>
        <v>-5.5086074026766817E-2</v>
      </c>
      <c r="Q171" s="56">
        <f>+C171-15018.5</f>
        <v>35841.794000000002</v>
      </c>
      <c r="AA171" s="33" t="s">
        <v>39</v>
      </c>
      <c r="AB171" s="33">
        <v>9</v>
      </c>
      <c r="AD171" s="33" t="s">
        <v>27</v>
      </c>
      <c r="AF171" s="33" t="s">
        <v>29</v>
      </c>
    </row>
    <row r="172" spans="1:32" s="33" customFormat="1" ht="12.95" customHeight="1">
      <c r="A172" s="54" t="s">
        <v>579</v>
      </c>
      <c r="B172" s="55" t="s">
        <v>85</v>
      </c>
      <c r="C172" s="54">
        <v>50923.697999999997</v>
      </c>
      <c r="D172" s="58"/>
      <c r="E172" s="33">
        <f>+(C172-C$7)/C$8</f>
        <v>1829.9802807060516</v>
      </c>
      <c r="F172" s="33">
        <f>ROUND(2*E172,0)/2</f>
        <v>1830</v>
      </c>
      <c r="G172" s="33">
        <f>+C172-(C$7+F172*C$8)</f>
        <v>-5.9550000005401671E-2</v>
      </c>
      <c r="I172" s="33">
        <f>G172</f>
        <v>-5.9550000005401671E-2</v>
      </c>
      <c r="O172" s="33">
        <f ca="1">+C$11+C$12*F172</f>
        <v>-5.5717254027768462E-2</v>
      </c>
      <c r="Q172" s="56">
        <f>+C172-15018.5</f>
        <v>35905.197999999997</v>
      </c>
    </row>
    <row r="173" spans="1:32" s="33" customFormat="1" ht="12.95" customHeight="1">
      <c r="A173" s="54" t="s">
        <v>579</v>
      </c>
      <c r="B173" s="55" t="s">
        <v>85</v>
      </c>
      <c r="C173" s="54">
        <v>51231.726000000002</v>
      </c>
      <c r="D173" s="58"/>
      <c r="E173" s="33">
        <f>+(C173-C$7)/C$8</f>
        <v>1931.9801912986754</v>
      </c>
      <c r="F173" s="33">
        <f>ROUND(2*E173,0)/2</f>
        <v>1932</v>
      </c>
      <c r="G173" s="33">
        <f>+C173-(C$7+F173*C$8)</f>
        <v>-5.9820000002218876E-2</v>
      </c>
      <c r="I173" s="33">
        <f>G173</f>
        <v>-5.9820000002218876E-2</v>
      </c>
      <c r="O173" s="33">
        <f ca="1">+C$11+C$12*F173</f>
        <v>-5.8782985461204994E-2</v>
      </c>
      <c r="Q173" s="56">
        <f>+C173-15018.5</f>
        <v>36213.226000000002</v>
      </c>
    </row>
    <row r="174" spans="1:32" s="33" customFormat="1" ht="12.95" customHeight="1">
      <c r="A174" s="54" t="s">
        <v>579</v>
      </c>
      <c r="B174" s="55" t="s">
        <v>85</v>
      </c>
      <c r="C174" s="54">
        <v>51678.67</v>
      </c>
      <c r="D174" s="58"/>
      <c r="E174" s="33">
        <f>+(C174-C$7)/C$8</f>
        <v>2079.9805290598802</v>
      </c>
      <c r="F174" s="33">
        <f>ROUND(2*E174,0)/2</f>
        <v>2080</v>
      </c>
      <c r="G174" s="33">
        <f>+C174-(C$7+F174*C$8)</f>
        <v>-5.8800000006158371E-2</v>
      </c>
      <c r="I174" s="33">
        <f>G174</f>
        <v>-5.8800000006158371E-2</v>
      </c>
      <c r="O174" s="33">
        <f ca="1">+C$11+C$12*F174</f>
        <v>-6.3231301658740358E-2</v>
      </c>
      <c r="Q174" s="56">
        <f>+C174-15018.5</f>
        <v>36660.17</v>
      </c>
    </row>
    <row r="175" spans="1:32" s="33" customFormat="1" ht="12.95" customHeight="1">
      <c r="A175" s="54" t="s">
        <v>579</v>
      </c>
      <c r="B175" s="55" t="s">
        <v>85</v>
      </c>
      <c r="C175" s="54">
        <v>51681.688000000002</v>
      </c>
      <c r="D175" s="58"/>
      <c r="E175" s="33">
        <f>+(C175-C$7)/C$8</f>
        <v>2080.979904863927</v>
      </c>
      <c r="F175" s="33">
        <f>ROUND(2*E175,0)/2</f>
        <v>2081</v>
      </c>
      <c r="G175" s="33">
        <f>+C175-(C$7+F175*C$8)</f>
        <v>-6.0684999996738043E-2</v>
      </c>
      <c r="I175" s="33">
        <f>G175</f>
        <v>-6.0684999996738043E-2</v>
      </c>
      <c r="O175" s="33">
        <f ca="1">+C$11+C$12*F175</f>
        <v>-6.3261357849264246E-2</v>
      </c>
      <c r="Q175" s="56">
        <f>+C175-15018.5</f>
        <v>36663.188000000002</v>
      </c>
    </row>
    <row r="176" spans="1:32" s="33" customFormat="1" ht="12.95" customHeight="1">
      <c r="A176" s="59" t="s">
        <v>84</v>
      </c>
      <c r="B176" s="60" t="s">
        <v>85</v>
      </c>
      <c r="C176" s="61">
        <v>51965.553599999999</v>
      </c>
      <c r="D176" s="61">
        <v>3.8999999999999998E-3</v>
      </c>
      <c r="E176" s="33">
        <f>+(C176-C$7)/C$8</f>
        <v>2174.9787160769356</v>
      </c>
      <c r="F176" s="33">
        <f>ROUND(2*E176,0)/2</f>
        <v>2175</v>
      </c>
      <c r="G176" s="33">
        <f>+C176-(C$7+F176*C$8)</f>
        <v>-6.4275000004272442E-2</v>
      </c>
      <c r="K176" s="33">
        <f>G176</f>
        <v>-6.4275000004272442E-2</v>
      </c>
      <c r="O176" s="33">
        <f ca="1">+C$11+C$12*F176</f>
        <v>-6.6086639758509674E-2</v>
      </c>
      <c r="Q176" s="56">
        <f>+C176-15018.5</f>
        <v>36947.053599999999</v>
      </c>
    </row>
    <row r="177" spans="1:17" s="33" customFormat="1" ht="12.95" customHeight="1">
      <c r="A177" s="7" t="s">
        <v>90</v>
      </c>
      <c r="B177" s="4"/>
      <c r="C177" s="5">
        <v>51974.615100000003</v>
      </c>
      <c r="D177" s="5">
        <v>2E-3</v>
      </c>
      <c r="E177" s="33">
        <f>+(C177-C$7)/C$8</f>
        <v>2177.979327027354</v>
      </c>
      <c r="F177" s="33">
        <f>ROUND(2*E177,0)/2</f>
        <v>2178</v>
      </c>
      <c r="G177" s="33">
        <f>+C177-(C$7+F177*C$8)</f>
        <v>-6.242999999813037E-2</v>
      </c>
      <c r="J177" s="33">
        <f>G177</f>
        <v>-6.242999999813037E-2</v>
      </c>
      <c r="O177" s="33">
        <f ca="1">+C$11+C$12*F177</f>
        <v>-6.6176808330081341E-2</v>
      </c>
      <c r="Q177" s="56">
        <f>+C177-15018.5</f>
        <v>36956.115100000003</v>
      </c>
    </row>
    <row r="178" spans="1:17" s="33" customFormat="1" ht="12.95" customHeight="1">
      <c r="A178" s="54" t="s">
        <v>579</v>
      </c>
      <c r="B178" s="55" t="s">
        <v>85</v>
      </c>
      <c r="C178" s="54">
        <v>51986.690999999999</v>
      </c>
      <c r="D178" s="58"/>
      <c r="E178" s="33">
        <f>+(C178-C$7)/C$8</f>
        <v>2181.9781216834403</v>
      </c>
      <c r="F178" s="33">
        <f>ROUND(2*E178,0)/2</f>
        <v>2182</v>
      </c>
      <c r="G178" s="33">
        <f>+C178-(C$7+F178*C$8)</f>
        <v>-6.6070000000763685E-2</v>
      </c>
      <c r="I178" s="33">
        <f>G178</f>
        <v>-6.6070000000763685E-2</v>
      </c>
      <c r="O178" s="33">
        <f ca="1">+C$11+C$12*F178</f>
        <v>-6.6297033092176896E-2</v>
      </c>
      <c r="Q178" s="56">
        <f>+C178-15018.5</f>
        <v>36968.190999999999</v>
      </c>
    </row>
    <row r="179" spans="1:17" s="33" customFormat="1" ht="12.95" customHeight="1">
      <c r="A179" s="54" t="s">
        <v>579</v>
      </c>
      <c r="B179" s="55" t="s">
        <v>85</v>
      </c>
      <c r="C179" s="54">
        <v>51986.705000000002</v>
      </c>
      <c r="D179" s="58"/>
      <c r="E179" s="33">
        <f>+(C179-C$7)/C$8</f>
        <v>2181.9827576215648</v>
      </c>
      <c r="F179" s="33">
        <f>ROUND(2*E179,0)/2</f>
        <v>2182</v>
      </c>
      <c r="G179" s="33">
        <f>+C179-(C$7+F179*C$8)</f>
        <v>-5.2069999997911509E-2</v>
      </c>
      <c r="I179" s="33">
        <f>G179</f>
        <v>-5.2069999997911509E-2</v>
      </c>
      <c r="O179" s="33">
        <f ca="1">+C$11+C$12*F179</f>
        <v>-6.6297033092176896E-2</v>
      </c>
      <c r="Q179" s="56">
        <f>+C179-15018.5</f>
        <v>36968.205000000002</v>
      </c>
    </row>
    <row r="180" spans="1:17" s="33" customFormat="1" ht="12.95" customHeight="1">
      <c r="A180" s="54" t="s">
        <v>579</v>
      </c>
      <c r="B180" s="55" t="s">
        <v>85</v>
      </c>
      <c r="C180" s="54">
        <v>51989.711000000003</v>
      </c>
      <c r="D180" s="58"/>
      <c r="E180" s="33">
        <f>+(C180-C$7)/C$8</f>
        <v>2182.9781597643623</v>
      </c>
      <c r="F180" s="33">
        <f>ROUND(2*E180,0)/2</f>
        <v>2183</v>
      </c>
      <c r="G180" s="33">
        <f>+C180-(C$7+F180*C$8)</f>
        <v>-6.5954999998211861E-2</v>
      </c>
      <c r="I180" s="33">
        <f>G180</f>
        <v>-6.5954999998211861E-2</v>
      </c>
      <c r="O180" s="33">
        <f ca="1">+C$11+C$12*F180</f>
        <v>-6.6327089282700785E-2</v>
      </c>
      <c r="Q180" s="56">
        <f>+C180-15018.5</f>
        <v>36971.211000000003</v>
      </c>
    </row>
    <row r="181" spans="1:17" s="33" customFormat="1" ht="12.95" customHeight="1">
      <c r="A181" s="54" t="s">
        <v>579</v>
      </c>
      <c r="B181" s="55" t="s">
        <v>85</v>
      </c>
      <c r="C181" s="54">
        <v>52300.76</v>
      </c>
      <c r="D181" s="58"/>
      <c r="E181" s="33">
        <f>+(C181-C$7)/C$8</f>
        <v>2285.9784395763413</v>
      </c>
      <c r="F181" s="33">
        <f>ROUND(2*E181,0)/2</f>
        <v>2286</v>
      </c>
      <c r="G181" s="33">
        <f>+C181-(C$7+F181*C$8)</f>
        <v>-6.5110000003187452E-2</v>
      </c>
      <c r="I181" s="33">
        <f>G181</f>
        <v>-6.5110000003187452E-2</v>
      </c>
      <c r="O181" s="33">
        <f ca="1">+C$11+C$12*F181</f>
        <v>-6.9422876906661199E-2</v>
      </c>
      <c r="Q181" s="56">
        <f>+C181-15018.5</f>
        <v>37282.26</v>
      </c>
    </row>
    <row r="182" spans="1:17" s="33" customFormat="1" ht="12.95" customHeight="1">
      <c r="A182" s="8" t="s">
        <v>26</v>
      </c>
      <c r="C182" s="58">
        <v>52693.3436</v>
      </c>
      <c r="D182" s="58">
        <v>5.0000000000000001E-4</v>
      </c>
      <c r="E182" s="33">
        <f>+(C182-C$7)/C$8</f>
        <v>2415.9779594256065</v>
      </c>
      <c r="F182" s="33">
        <f>ROUND(2*E182,0)/2</f>
        <v>2416</v>
      </c>
      <c r="G182" s="33">
        <f>+C182-(C$7+F182*C$8)</f>
        <v>-6.655999999929918E-2</v>
      </c>
      <c r="J182" s="33">
        <f>G182</f>
        <v>-6.655999999929918E-2</v>
      </c>
      <c r="O182" s="33">
        <f ca="1">+C$11+C$12*F182</f>
        <v>-7.3330181674766598E-2</v>
      </c>
      <c r="Q182" s="56">
        <f>+C182-15018.5</f>
        <v>37674.8436</v>
      </c>
    </row>
    <row r="183" spans="1:17" s="33" customFormat="1" ht="12.95" customHeight="1">
      <c r="A183" s="8" t="s">
        <v>91</v>
      </c>
      <c r="B183" s="62"/>
      <c r="C183" s="58">
        <v>52717.505599999997</v>
      </c>
      <c r="D183" s="58">
        <v>4.0000000000000002E-4</v>
      </c>
      <c r="E183" s="33">
        <f>+(C183-C$7)/C$8</f>
        <v>2423.9789263498428</v>
      </c>
      <c r="F183" s="33">
        <f>ROUND(2*E183,0)/2</f>
        <v>2424</v>
      </c>
      <c r="G183" s="33">
        <f>+C183-(C$7+F183*C$8)</f>
        <v>-6.3640000007580966E-2</v>
      </c>
      <c r="J183" s="33">
        <f>G183</f>
        <v>-6.3640000007580966E-2</v>
      </c>
      <c r="O183" s="33">
        <f ca="1">+C$11+C$12*F183</f>
        <v>-7.3570631198957695E-2</v>
      </c>
      <c r="Q183" s="56">
        <f>+C183-15018.5</f>
        <v>37699.005599999997</v>
      </c>
    </row>
    <row r="184" spans="1:17" s="33" customFormat="1" ht="12.95" customHeight="1">
      <c r="A184" s="54" t="s">
        <v>579</v>
      </c>
      <c r="B184" s="55" t="s">
        <v>85</v>
      </c>
      <c r="C184" s="54">
        <v>52741.662100000001</v>
      </c>
      <c r="D184" s="58"/>
      <c r="E184" s="33">
        <f>+(C184-C$7)/C$8</f>
        <v>2431.978072012676</v>
      </c>
      <c r="F184" s="33">
        <f>ROUND(2*E184,0)/2</f>
        <v>2432</v>
      </c>
      <c r="G184" s="33">
        <f>+C184-(C$7+F184*C$8)</f>
        <v>-6.6220000000612345E-2</v>
      </c>
      <c r="K184" s="33">
        <f>G184</f>
        <v>-6.6220000000612345E-2</v>
      </c>
      <c r="O184" s="33">
        <f ca="1">+C$11+C$12*F184</f>
        <v>-7.3811080723148792E-2</v>
      </c>
      <c r="Q184" s="56">
        <f>+C184-15018.5</f>
        <v>37723.162100000001</v>
      </c>
    </row>
    <row r="185" spans="1:17" s="33" customFormat="1" ht="12.95" customHeight="1">
      <c r="A185" s="54" t="s">
        <v>579</v>
      </c>
      <c r="B185" s="55" t="s">
        <v>85</v>
      </c>
      <c r="C185" s="54">
        <v>53049.686099999999</v>
      </c>
      <c r="D185" s="58"/>
      <c r="E185" s="33">
        <f>+(C185-C$7)/C$8</f>
        <v>2533.9766580515475</v>
      </c>
      <c r="F185" s="33">
        <f>ROUND(2*E185,0)/2</f>
        <v>2534</v>
      </c>
      <c r="G185" s="33">
        <f>+C185-(C$7+F185*C$8)</f>
        <v>-7.0490000005520415E-2</v>
      </c>
      <c r="K185" s="33">
        <f>G185</f>
        <v>-7.0490000005520415E-2</v>
      </c>
      <c r="O185" s="33">
        <f ca="1">+C$11+C$12*F185</f>
        <v>-7.6876812156585331E-2</v>
      </c>
      <c r="Q185" s="56">
        <f>+C185-15018.5</f>
        <v>38031.186099999999</v>
      </c>
    </row>
    <row r="186" spans="1:17" s="33" customFormat="1" ht="12.95" customHeight="1">
      <c r="A186" s="13" t="s">
        <v>102</v>
      </c>
      <c r="B186" s="14" t="s">
        <v>85</v>
      </c>
      <c r="C186" s="13">
        <v>53454.344040000004</v>
      </c>
      <c r="D186" s="13">
        <v>2.0999999999999999E-3</v>
      </c>
      <c r="E186" s="33">
        <f>+(C186-C$7)/C$8</f>
        <v>2667.9744559809401</v>
      </c>
      <c r="F186" s="33">
        <f>ROUND(2*E186,0)/2</f>
        <v>2668</v>
      </c>
      <c r="G186" s="33">
        <f>+C186-(C$7+F186*C$8)</f>
        <v>-7.7140000001236331E-2</v>
      </c>
      <c r="K186" s="33">
        <f>G186</f>
        <v>-7.7140000001236331E-2</v>
      </c>
      <c r="O186" s="33">
        <f ca="1">+C$11+C$12*F186</f>
        <v>-8.0904341686786271E-2</v>
      </c>
      <c r="Q186" s="56">
        <f>+C186-15018.5</f>
        <v>38435.844040000004</v>
      </c>
    </row>
    <row r="187" spans="1:17" s="33" customFormat="1" ht="12.95" customHeight="1">
      <c r="A187" s="9" t="s">
        <v>94</v>
      </c>
      <c r="B187" s="12"/>
      <c r="C187" s="13">
        <v>53460.378900000003</v>
      </c>
      <c r="D187" s="13">
        <v>5.1000000000000004E-3</v>
      </c>
      <c r="E187" s="33">
        <f>+(C187-C$7)/C$8</f>
        <v>2669.9728300912125</v>
      </c>
      <c r="F187" s="33">
        <f>ROUND(2*E187,0)/2</f>
        <v>2670</v>
      </c>
      <c r="G187" s="33">
        <f>+C187-(C$7+F187*C$8)</f>
        <v>-8.2049999997252598E-2</v>
      </c>
      <c r="J187" s="33">
        <f>G187</f>
        <v>-8.2049999997252598E-2</v>
      </c>
      <c r="O187" s="33">
        <f ca="1">+C$11+C$12*F187</f>
        <v>-8.0964454067834049E-2</v>
      </c>
      <c r="Q187" s="56">
        <f>+C187-15018.5</f>
        <v>38441.878900000003</v>
      </c>
    </row>
    <row r="188" spans="1:17" s="33" customFormat="1" ht="12.95" customHeight="1">
      <c r="A188" s="9" t="s">
        <v>94</v>
      </c>
      <c r="B188" s="12"/>
      <c r="C188" s="13">
        <v>53463.399299999997</v>
      </c>
      <c r="D188" s="13">
        <v>6.3E-3</v>
      </c>
      <c r="E188" s="33">
        <f>+(C188-C$7)/C$8</f>
        <v>2670.9730006275058</v>
      </c>
      <c r="F188" s="33">
        <f>ROUND(2*E188,0)/2</f>
        <v>2671</v>
      </c>
      <c r="G188" s="33">
        <f>+C188-(C$7+F188*C$8)</f>
        <v>-8.1535000004805624E-2</v>
      </c>
      <c r="J188" s="33">
        <f>G188</f>
        <v>-8.1535000004805624E-2</v>
      </c>
      <c r="O188" s="33">
        <f ca="1">+C$11+C$12*F188</f>
        <v>-8.0994510258357924E-2</v>
      </c>
      <c r="Q188" s="56">
        <f>+C188-15018.5</f>
        <v>38444.899299999997</v>
      </c>
    </row>
    <row r="189" spans="1:17" s="33" customFormat="1" ht="12.95" customHeight="1">
      <c r="A189" s="13" t="s">
        <v>102</v>
      </c>
      <c r="B189" s="14" t="s">
        <v>85</v>
      </c>
      <c r="C189" s="13">
        <v>53463.399680000002</v>
      </c>
      <c r="D189" s="13">
        <v>1.4E-3</v>
      </c>
      <c r="E189" s="33">
        <f>+(C189-C$7)/C$8</f>
        <v>2670.9731264601137</v>
      </c>
      <c r="F189" s="33">
        <f>ROUND(2*E189,0)/2</f>
        <v>2671</v>
      </c>
      <c r="G189" s="33">
        <f>+C189-(C$7+F189*C$8)</f>
        <v>-8.1154999999853317E-2</v>
      </c>
      <c r="K189" s="33">
        <f>G189</f>
        <v>-8.1154999999853317E-2</v>
      </c>
      <c r="O189" s="33">
        <f ca="1">+C$11+C$12*F189</f>
        <v>-8.0994510258357924E-2</v>
      </c>
      <c r="Q189" s="56">
        <f>+C189-15018.5</f>
        <v>38444.899680000002</v>
      </c>
    </row>
    <row r="190" spans="1:17" s="33" customFormat="1" ht="12.95" customHeight="1">
      <c r="A190" s="13" t="s">
        <v>110</v>
      </c>
      <c r="B190" s="14" t="s">
        <v>85</v>
      </c>
      <c r="C190" s="13">
        <v>53463.402000000002</v>
      </c>
      <c r="D190" s="13">
        <v>4.0000000000000001E-3</v>
      </c>
      <c r="E190" s="33">
        <f>+(C190-C$7)/C$8</f>
        <v>2670.9738947012884</v>
      </c>
      <c r="F190" s="33">
        <f>ROUND(2*E190,0)/2</f>
        <v>2671</v>
      </c>
      <c r="G190" s="33">
        <f>+C190-(C$7+F190*C$8)</f>
        <v>-7.8835000000253785E-2</v>
      </c>
      <c r="K190" s="33">
        <f>G190</f>
        <v>-7.8835000000253785E-2</v>
      </c>
      <c r="O190" s="33">
        <f ca="1">+C$11+C$12*F190</f>
        <v>-8.0994510258357924E-2</v>
      </c>
      <c r="Q190" s="56">
        <f>+C190-15018.5</f>
        <v>38444.902000000002</v>
      </c>
    </row>
    <row r="191" spans="1:17" s="33" customFormat="1" ht="12.95" customHeight="1">
      <c r="A191" s="13" t="s">
        <v>106</v>
      </c>
      <c r="B191" s="14" t="s">
        <v>85</v>
      </c>
      <c r="C191" s="13">
        <v>53502.657299999999</v>
      </c>
      <c r="D191" s="13">
        <v>1E-4</v>
      </c>
      <c r="E191" s="33">
        <f>+(C191-C$7)/C$8</f>
        <v>2683.9728334025954</v>
      </c>
      <c r="F191" s="33">
        <f>ROUND(2*E191,0)/2</f>
        <v>2684</v>
      </c>
      <c r="G191" s="33">
        <f>+C191-(C$7+F191*C$8)</f>
        <v>-8.2040000001143198E-2</v>
      </c>
      <c r="K191" s="33">
        <f>G191</f>
        <v>-8.2040000001143198E-2</v>
      </c>
      <c r="O191" s="33">
        <f ca="1">+C$11+C$12*F191</f>
        <v>-8.1385240735168465E-2</v>
      </c>
      <c r="Q191" s="56">
        <f>+C191-15018.5</f>
        <v>38484.157299999999</v>
      </c>
    </row>
    <row r="192" spans="1:17" s="33" customFormat="1" ht="12.95" customHeight="1">
      <c r="A192" s="54" t="s">
        <v>692</v>
      </c>
      <c r="B192" s="55" t="s">
        <v>85</v>
      </c>
      <c r="C192" s="54">
        <v>53792.5602</v>
      </c>
      <c r="D192" s="58"/>
      <c r="E192" s="33">
        <f>+(C192-C$7)/C$8</f>
        <v>2779.9708267036654</v>
      </c>
      <c r="F192" s="33">
        <f>ROUND(2*E192,0)/2</f>
        <v>2780</v>
      </c>
      <c r="G192" s="33">
        <f>+C192-(C$7+F192*C$8)</f>
        <v>-8.8100000000849832E-2</v>
      </c>
      <c r="K192" s="33">
        <f>G192</f>
        <v>-8.8100000000849832E-2</v>
      </c>
      <c r="O192" s="33">
        <f ca="1">+C$11+C$12*F192</f>
        <v>-8.4270635025461685E-2</v>
      </c>
      <c r="Q192" s="56">
        <f>+C192-15018.5</f>
        <v>38774.0602</v>
      </c>
    </row>
    <row r="193" spans="1:17" s="33" customFormat="1" ht="12.95" customHeight="1">
      <c r="A193" s="11" t="s">
        <v>101</v>
      </c>
      <c r="B193" s="12" t="s">
        <v>85</v>
      </c>
      <c r="C193" s="11">
        <v>54085.484499999999</v>
      </c>
      <c r="D193" s="11">
        <v>2.0000000000000001E-4</v>
      </c>
      <c r="E193" s="33">
        <f>+(C193-C$7)/C$8</f>
        <v>2876.9693216794667</v>
      </c>
      <c r="F193" s="33">
        <f>ROUND(2*E193,0)/2</f>
        <v>2877</v>
      </c>
      <c r="G193" s="33">
        <f>+C193-(C$7+F193*C$8)</f>
        <v>-9.2645000004267786E-2</v>
      </c>
      <c r="K193" s="33">
        <f>G193</f>
        <v>-9.2645000004267786E-2</v>
      </c>
      <c r="O193" s="33">
        <f ca="1">+C$11+C$12*F193</f>
        <v>-8.7186085506278779E-2</v>
      </c>
      <c r="Q193" s="56">
        <f>+C193-15018.5</f>
        <v>39066.984499999999</v>
      </c>
    </row>
    <row r="194" spans="1:17" s="33" customFormat="1" ht="12.95" customHeight="1">
      <c r="A194" s="54" t="s">
        <v>692</v>
      </c>
      <c r="B194" s="55" t="s">
        <v>85</v>
      </c>
      <c r="C194" s="54">
        <v>54124.7425</v>
      </c>
      <c r="D194" s="58"/>
      <c r="E194" s="33">
        <f>+(C194-C$7)/C$8</f>
        <v>2889.9691544545567</v>
      </c>
      <c r="F194" s="33">
        <f>ROUND(2*E194,0)/2</f>
        <v>2890</v>
      </c>
      <c r="G194" s="33">
        <f>+C194-(C$7+F194*C$8)</f>
        <v>-9.315000000060536E-2</v>
      </c>
      <c r="K194" s="33">
        <f>G194</f>
        <v>-9.315000000060536E-2</v>
      </c>
      <c r="O194" s="33">
        <f ca="1">+C$11+C$12*F194</f>
        <v>-8.7576815983089321E-2</v>
      </c>
      <c r="Q194" s="56">
        <f>+C194-15018.5</f>
        <v>39106.2425</v>
      </c>
    </row>
    <row r="195" spans="1:17" s="33" customFormat="1" ht="12.95" customHeight="1">
      <c r="A195" s="13" t="s">
        <v>778</v>
      </c>
      <c r="B195" s="14" t="s">
        <v>85</v>
      </c>
      <c r="C195" s="13">
        <v>54130.781999999999</v>
      </c>
      <c r="D195" s="13">
        <v>1E-4</v>
      </c>
      <c r="E195" s="33">
        <f>+(C195-C$7)/C$8</f>
        <v>2891.969065047178</v>
      </c>
      <c r="F195" s="33">
        <f>ROUND(2*E195,0)/2</f>
        <v>2892</v>
      </c>
      <c r="G195" s="33">
        <f>+C195-(C$7+F195*C$8)</f>
        <v>-9.3420000004698522E-2</v>
      </c>
      <c r="K195" s="33">
        <f>G195</f>
        <v>-9.3420000004698522E-2</v>
      </c>
      <c r="O195" s="33">
        <f ca="1">+C$11+C$12*F195</f>
        <v>-8.7636928364137084E-2</v>
      </c>
      <c r="Q195" s="56">
        <f>+C195-15018.5</f>
        <v>39112.281999999999</v>
      </c>
    </row>
    <row r="196" spans="1:17" s="33" customFormat="1" ht="12.95" customHeight="1">
      <c r="A196" s="11" t="s">
        <v>101</v>
      </c>
      <c r="B196" s="12" t="s">
        <v>85</v>
      </c>
      <c r="C196" s="11">
        <v>54218.359400000001</v>
      </c>
      <c r="D196" s="11">
        <v>2.0000000000000001E-4</v>
      </c>
      <c r="E196" s="33">
        <f>+(C196-C$7)/C$8</f>
        <v>2920.9693084339301</v>
      </c>
      <c r="F196" s="33">
        <f>ROUND(2*E196,0)/2</f>
        <v>2921</v>
      </c>
      <c r="G196" s="33">
        <f>+C196-(C$7+F196*C$8)</f>
        <v>-9.2685000003257301E-2</v>
      </c>
      <c r="K196" s="33">
        <f>G196</f>
        <v>-9.2685000003257301E-2</v>
      </c>
      <c r="O196" s="33">
        <f ca="1">+C$11+C$12*F196</f>
        <v>-8.8508557889329834E-2</v>
      </c>
      <c r="Q196" s="56">
        <f>+C196-15018.5</f>
        <v>39199.859400000001</v>
      </c>
    </row>
    <row r="197" spans="1:17" s="33" customFormat="1" ht="12.95" customHeight="1">
      <c r="A197" s="13" t="s">
        <v>100</v>
      </c>
      <c r="B197" s="14" t="s">
        <v>85</v>
      </c>
      <c r="C197" s="13">
        <v>54221.376400000001</v>
      </c>
      <c r="D197" s="13">
        <v>4.0000000000000002E-4</v>
      </c>
      <c r="E197" s="33">
        <f>+(C197-C$7)/C$8</f>
        <v>2921.968353099538</v>
      </c>
      <c r="F197" s="33">
        <f>ROUND(2*E197,0)/2</f>
        <v>2922</v>
      </c>
      <c r="G197" s="33">
        <f>+C197-(C$7+F197*C$8)</f>
        <v>-9.5569999997678678E-2</v>
      </c>
      <c r="J197" s="33">
        <f>G197</f>
        <v>-9.5569999997678678E-2</v>
      </c>
      <c r="O197" s="33">
        <f ca="1">+C$11+C$12*F197</f>
        <v>-8.8538614079853722E-2</v>
      </c>
      <c r="Q197" s="56">
        <f>+C197-15018.5</f>
        <v>39202.876400000001</v>
      </c>
    </row>
    <row r="198" spans="1:17" s="33" customFormat="1" ht="12.95" customHeight="1">
      <c r="A198" s="13" t="s">
        <v>100</v>
      </c>
      <c r="B198" s="14" t="s">
        <v>85</v>
      </c>
      <c r="C198" s="13">
        <v>54532.421699999999</v>
      </c>
      <c r="D198" s="13">
        <v>2.0000000000000001E-4</v>
      </c>
      <c r="E198" s="33">
        <f>+(C198-C$7)/C$8</f>
        <v>3024.9674076992987</v>
      </c>
      <c r="F198" s="33">
        <f>ROUND(2*E198,0)/2</f>
        <v>3025</v>
      </c>
      <c r="G198" s="33">
        <f>+C198-(C$7+F198*C$8)</f>
        <v>-9.8425000003771856E-2</v>
      </c>
      <c r="J198" s="33">
        <f>G198</f>
        <v>-9.8425000003771856E-2</v>
      </c>
      <c r="O198" s="33">
        <f ca="1">+C$11+C$12*F198</f>
        <v>-9.1634401703814136E-2</v>
      </c>
      <c r="Q198" s="56">
        <f>+C198-15018.5</f>
        <v>39513.921699999999</v>
      </c>
    </row>
    <row r="199" spans="1:17" s="33" customFormat="1" ht="12.95" customHeight="1">
      <c r="A199" s="13" t="s">
        <v>109</v>
      </c>
      <c r="B199" s="14" t="s">
        <v>85</v>
      </c>
      <c r="C199" s="13">
        <v>54535.440690000003</v>
      </c>
      <c r="D199" s="13">
        <v>5.0000000000000001E-4</v>
      </c>
      <c r="E199" s="33">
        <f>+(C199-C$7)/C$8</f>
        <v>3025.9671113303989</v>
      </c>
      <c r="F199" s="33">
        <f>ROUND(2*E199,0)/2</f>
        <v>3026</v>
      </c>
      <c r="G199" s="33">
        <f>+C199-(C$7+F199*C$8)</f>
        <v>-9.9320000001171138E-2</v>
      </c>
      <c r="K199" s="33">
        <f>G199</f>
        <v>-9.9320000001171138E-2</v>
      </c>
      <c r="O199" s="33">
        <f ca="1">+C$11+C$12*F199</f>
        <v>-9.1664457894338025E-2</v>
      </c>
      <c r="Q199" s="56">
        <f>+C199-15018.5</f>
        <v>39516.940690000003</v>
      </c>
    </row>
    <row r="200" spans="1:17" s="33" customFormat="1" ht="12.95" customHeight="1">
      <c r="A200" s="9" t="s">
        <v>111</v>
      </c>
      <c r="B200" s="14" t="s">
        <v>85</v>
      </c>
      <c r="C200" s="13">
        <v>54562.616999999998</v>
      </c>
      <c r="D200" s="13">
        <v>2.0000000000000001E-4</v>
      </c>
      <c r="E200" s="33">
        <f>+(C200-C$7)/C$8</f>
        <v>3034.9662321578458</v>
      </c>
      <c r="F200" s="33">
        <f>ROUND(2*E200,0)/2</f>
        <v>3035</v>
      </c>
      <c r="G200" s="33">
        <f>+C200-(C$7+F200*C$8)</f>
        <v>-0.10197500000504078</v>
      </c>
      <c r="K200" s="33">
        <f>G200</f>
        <v>-0.10197500000504078</v>
      </c>
      <c r="O200" s="33">
        <f ca="1">+C$11+C$12*F200</f>
        <v>-9.1934963609053011E-2</v>
      </c>
      <c r="Q200" s="56">
        <f>+C200-15018.5</f>
        <v>39544.116999999998</v>
      </c>
    </row>
    <row r="201" spans="1:17" s="33" customFormat="1" ht="12.95" customHeight="1">
      <c r="A201" s="9" t="s">
        <v>111</v>
      </c>
      <c r="B201" s="14" t="s">
        <v>85</v>
      </c>
      <c r="C201" s="13">
        <v>54574.699399999998</v>
      </c>
      <c r="D201" s="13">
        <v>2.0000000000000001E-4</v>
      </c>
      <c r="E201" s="33">
        <f>+(C201-C$7)/C$8</f>
        <v>3038.9671792137765</v>
      </c>
      <c r="F201" s="33">
        <f>ROUND(2*E201,0)/2</f>
        <v>3039</v>
      </c>
      <c r="G201" s="33">
        <f>+C201-(C$7+F201*C$8)</f>
        <v>-9.9115000004530884E-2</v>
      </c>
      <c r="K201" s="33">
        <f>G201</f>
        <v>-9.9115000004530884E-2</v>
      </c>
      <c r="O201" s="33">
        <f ca="1">+C$11+C$12*F201</f>
        <v>-9.2055188371148566E-2</v>
      </c>
      <c r="Q201" s="56">
        <f>+C201-15018.5</f>
        <v>39556.199399999998</v>
      </c>
    </row>
    <row r="202" spans="1:17" s="33" customFormat="1" ht="12.95" customHeight="1">
      <c r="A202" s="9" t="s">
        <v>111</v>
      </c>
      <c r="B202" s="14" t="s">
        <v>85</v>
      </c>
      <c r="C202" s="13">
        <v>54583.758900000001</v>
      </c>
      <c r="D202" s="13">
        <v>2.0000000000000001E-4</v>
      </c>
      <c r="E202" s="33">
        <f>+(C202-C$7)/C$8</f>
        <v>3041.9671278873197</v>
      </c>
      <c r="F202" s="33">
        <f>ROUND(2*E202,0)/2</f>
        <v>3042</v>
      </c>
      <c r="G202" s="33">
        <f>+C202-(C$7+F202*C$8)</f>
        <v>-9.9269999998796266E-2</v>
      </c>
      <c r="K202" s="33">
        <f>G202</f>
        <v>-9.9269999998796266E-2</v>
      </c>
      <c r="O202" s="33">
        <f ca="1">+C$11+C$12*F202</f>
        <v>-9.2145356942720233E-2</v>
      </c>
      <c r="Q202" s="56">
        <f>+C202-15018.5</f>
        <v>39565.258900000001</v>
      </c>
    </row>
    <row r="203" spans="1:17" s="33" customFormat="1" ht="12.95" customHeight="1">
      <c r="A203" s="9" t="s">
        <v>112</v>
      </c>
      <c r="B203" s="14" t="s">
        <v>85</v>
      </c>
      <c r="C203" s="13">
        <v>54867.625599999999</v>
      </c>
      <c r="D203" s="13">
        <v>1E-4</v>
      </c>
      <c r="E203" s="33">
        <f>+(C203-C$7)/C$8</f>
        <v>3135.9663033526103</v>
      </c>
      <c r="F203" s="33">
        <f>ROUND(2*E203,0)/2</f>
        <v>3136</v>
      </c>
      <c r="G203" s="33">
        <f>+C203-(C$7+F203*C$8)</f>
        <v>-0.10176000000501517</v>
      </c>
      <c r="K203" s="33">
        <f>G203</f>
        <v>-0.10176000000501517</v>
      </c>
      <c r="O203" s="33">
        <f ca="1">+C$11+C$12*F203</f>
        <v>-9.4970638851965661E-2</v>
      </c>
      <c r="Q203" s="56">
        <f>+C203-15018.5</f>
        <v>39849.125599999999</v>
      </c>
    </row>
    <row r="204" spans="1:17" s="33" customFormat="1" ht="12.95" customHeight="1">
      <c r="A204" s="13" t="s">
        <v>103</v>
      </c>
      <c r="B204" s="14" t="s">
        <v>85</v>
      </c>
      <c r="C204" s="13">
        <v>55205.8531</v>
      </c>
      <c r="D204" s="13">
        <v>8.0000000000000004E-4</v>
      </c>
      <c r="E204" s="33">
        <f>+(C204-C$7)/C$8</f>
        <v>3247.9664291852168</v>
      </c>
      <c r="F204" s="33">
        <f>ROUND(2*E204,0)/2</f>
        <v>3248</v>
      </c>
      <c r="G204" s="33">
        <f>+C204-(C$7+F204*C$8)</f>
        <v>-0.10138000000006286</v>
      </c>
      <c r="K204" s="33">
        <f>G204</f>
        <v>-0.10138000000006286</v>
      </c>
      <c r="O204" s="33">
        <f ca="1">+C$11+C$12*F204</f>
        <v>-9.8336932190641074E-2</v>
      </c>
      <c r="Q204" s="56">
        <f>+C204-15018.5</f>
        <v>40187.3531</v>
      </c>
    </row>
    <row r="205" spans="1:17" s="33" customFormat="1" ht="12.95" customHeight="1">
      <c r="A205" s="13" t="s">
        <v>107</v>
      </c>
      <c r="B205" s="14" t="s">
        <v>85</v>
      </c>
      <c r="C205" s="13">
        <v>55275.307000000001</v>
      </c>
      <c r="D205" s="13">
        <v>2.5000000000000001E-3</v>
      </c>
      <c r="E205" s="33">
        <f>+(C205-C$7)/C$8</f>
        <v>3270.9652851019159</v>
      </c>
      <c r="F205" s="33">
        <f>ROUND(2*E205,0)/2</f>
        <v>3271</v>
      </c>
      <c r="G205" s="33">
        <f>+C205-(C$7+F205*C$8)</f>
        <v>-0.10483500000555068</v>
      </c>
      <c r="J205" s="33">
        <f>G205</f>
        <v>-0.10483500000555068</v>
      </c>
      <c r="O205" s="33">
        <f ca="1">+C$11+C$12*F205</f>
        <v>-9.902822457269049E-2</v>
      </c>
      <c r="Q205" s="56">
        <f>+C205-15018.5</f>
        <v>40256.807000000001</v>
      </c>
    </row>
    <row r="206" spans="1:17" s="33" customFormat="1" ht="12.95" customHeight="1">
      <c r="A206" s="13" t="s">
        <v>109</v>
      </c>
      <c r="B206" s="14" t="s">
        <v>85</v>
      </c>
      <c r="C206" s="13">
        <v>55616.554580000004</v>
      </c>
      <c r="D206" s="13">
        <v>2.0000000000000002E-5</v>
      </c>
      <c r="E206" s="33">
        <f>+(C206-C$7)/C$8</f>
        <v>3383.965475506518</v>
      </c>
      <c r="F206" s="33">
        <f>ROUND(2*E206,0)/2</f>
        <v>3384</v>
      </c>
      <c r="G206" s="33">
        <f>+C206-(C$7+F206*C$8)</f>
        <v>-0.10426000000006752</v>
      </c>
      <c r="K206" s="33">
        <f>G206</f>
        <v>-0.10426000000006752</v>
      </c>
      <c r="O206" s="33">
        <f ca="1">+C$11+C$12*F206</f>
        <v>-0.10242457410188979</v>
      </c>
      <c r="Q206" s="56">
        <f>+C206-15018.5</f>
        <v>40598.054580000004</v>
      </c>
    </row>
    <row r="207" spans="1:17" s="33" customFormat="1" ht="12.95" customHeight="1">
      <c r="A207" s="13" t="s">
        <v>108</v>
      </c>
      <c r="B207" s="14" t="s">
        <v>85</v>
      </c>
      <c r="C207" s="13">
        <v>55634.674400000004</v>
      </c>
      <c r="D207" s="13">
        <v>2.0000000000000001E-4</v>
      </c>
      <c r="E207" s="33">
        <f>+(C207-C$7)/C$8</f>
        <v>3389.9656443871213</v>
      </c>
      <c r="F207" s="33">
        <f>ROUND(2*E207,0)/2</f>
        <v>3390</v>
      </c>
      <c r="G207" s="33">
        <f>+C207-(C$7+F207*C$8)</f>
        <v>-0.10374999999476131</v>
      </c>
      <c r="K207" s="33">
        <f>G207</f>
        <v>-0.10374999999476131</v>
      </c>
      <c r="O207" s="33">
        <f ca="1">+C$11+C$12*F207</f>
        <v>-0.10260491124503311</v>
      </c>
      <c r="Q207" s="56">
        <f>+C207-15018.5</f>
        <v>40616.174400000004</v>
      </c>
    </row>
    <row r="208" spans="1:17" s="33" customFormat="1" ht="12.95" customHeight="1">
      <c r="A208" s="63" t="s">
        <v>113</v>
      </c>
      <c r="B208" s="64" t="s">
        <v>85</v>
      </c>
      <c r="C208" s="65">
        <v>55966.863400000002</v>
      </c>
      <c r="D208" s="65">
        <v>2.0000000000000001E-4</v>
      </c>
      <c r="E208" s="33">
        <f>+(C208-C$7)/C$8</f>
        <v>3499.9661907655423</v>
      </c>
      <c r="F208" s="33">
        <f>ROUND(2*E208,0)/2</f>
        <v>3500</v>
      </c>
      <c r="G208" s="33">
        <f>+C208-(C$7+F208*C$8)</f>
        <v>-0.10210000000370201</v>
      </c>
      <c r="K208" s="33">
        <f>G208</f>
        <v>-0.10210000000370201</v>
      </c>
      <c r="O208" s="33">
        <f ca="1">+C$11+C$12*F208</f>
        <v>-0.10591109220266075</v>
      </c>
      <c r="Q208" s="56">
        <f>+C208-15018.5</f>
        <v>40948.363400000002</v>
      </c>
    </row>
    <row r="209" spans="1:17" s="33" customFormat="1" ht="12.95" customHeight="1">
      <c r="A209" s="65" t="s">
        <v>765</v>
      </c>
      <c r="B209" s="64" t="s">
        <v>85</v>
      </c>
      <c r="C209" s="65">
        <v>56305.089800000002</v>
      </c>
      <c r="D209" s="65"/>
      <c r="E209" s="33">
        <f>+(C209-C$7)/C$8</f>
        <v>3611.9659523458672</v>
      </c>
      <c r="F209" s="33">
        <f>ROUND(2*E209,0)/2</f>
        <v>3612</v>
      </c>
      <c r="G209" s="33">
        <f>+C209-(C$7+F209*C$8)</f>
        <v>-0.10282000000006519</v>
      </c>
      <c r="K209" s="33">
        <f>G209</f>
        <v>-0.10282000000006519</v>
      </c>
      <c r="O209" s="33">
        <f ca="1">+C$11+C$12*F209</f>
        <v>-0.10927738554133616</v>
      </c>
      <c r="Q209" s="56">
        <f>+C209-15018.5</f>
        <v>41286.589800000002</v>
      </c>
    </row>
    <row r="210" spans="1:17" s="33" customFormat="1" ht="12.95" customHeight="1">
      <c r="A210" s="65" t="s">
        <v>114</v>
      </c>
      <c r="B210" s="64" t="s">
        <v>85</v>
      </c>
      <c r="C210" s="65">
        <v>56368.50591</v>
      </c>
      <c r="D210" s="65">
        <v>1.1E-4</v>
      </c>
      <c r="E210" s="33">
        <f>+(C210-C$7)/C$8</f>
        <v>3632.9654639166715</v>
      </c>
      <c r="F210" s="33">
        <f>ROUND(2*E210,0)/2</f>
        <v>3633</v>
      </c>
      <c r="G210" s="33">
        <f>+C210-(C$7+F210*C$8)</f>
        <v>-0.10429500000464031</v>
      </c>
      <c r="J210" s="33">
        <f>G210</f>
        <v>-0.10429500000464031</v>
      </c>
      <c r="O210" s="33">
        <f ca="1">+C$11+C$12*F210</f>
        <v>-0.1099085655423378</v>
      </c>
      <c r="Q210" s="56">
        <f>+C210-15018.5</f>
        <v>41350.00591</v>
      </c>
    </row>
    <row r="211" spans="1:17" s="33" customFormat="1" ht="12.95" customHeight="1">
      <c r="A211" s="65" t="s">
        <v>115</v>
      </c>
      <c r="B211" s="64" t="s">
        <v>85</v>
      </c>
      <c r="C211" s="66">
        <v>56670.487150000001</v>
      </c>
      <c r="D211" s="65">
        <v>2.0000000000000001E-4</v>
      </c>
      <c r="E211" s="33">
        <f>+(C211-C$7)/C$8</f>
        <v>3732.9630598516164</v>
      </c>
      <c r="F211" s="33">
        <f>ROUND(2*E211,0)/2</f>
        <v>3733</v>
      </c>
      <c r="G211" s="33">
        <f>+C211-(C$7+F211*C$8)</f>
        <v>-0.11155500000313623</v>
      </c>
      <c r="K211" s="33">
        <f>G211</f>
        <v>-0.11155500000313623</v>
      </c>
      <c r="O211" s="33">
        <f ca="1">+C$11+C$12*F211</f>
        <v>-0.11291418459472656</v>
      </c>
      <c r="Q211" s="56">
        <f>+C211-15018.5</f>
        <v>41651.987150000001</v>
      </c>
    </row>
    <row r="212" spans="1:17" s="33" customFormat="1" ht="12.95" customHeight="1">
      <c r="A212" s="13" t="s">
        <v>778</v>
      </c>
      <c r="B212" s="14" t="s">
        <v>85</v>
      </c>
      <c r="C212" s="13">
        <v>57334.8514</v>
      </c>
      <c r="D212" s="13">
        <v>1E-4</v>
      </c>
      <c r="E212" s="33">
        <f>+(C212-C$7)/C$8</f>
        <v>3952.9595994549454</v>
      </c>
      <c r="F212" s="33">
        <f>ROUND(2*E212,0)/2</f>
        <v>3953</v>
      </c>
      <c r="G212" s="33">
        <f>+C212-(C$7+F212*C$8)</f>
        <v>-0.12200500000471948</v>
      </c>
      <c r="K212" s="33">
        <f>G212</f>
        <v>-0.12200500000471948</v>
      </c>
      <c r="O212" s="33">
        <f ca="1">+C$11+C$12*F212</f>
        <v>-0.11952654650998183</v>
      </c>
      <c r="Q212" s="56">
        <f>+C212-15018.5</f>
        <v>42316.3514</v>
      </c>
    </row>
    <row r="213" spans="1:17" s="33" customFormat="1" ht="12.95" customHeight="1">
      <c r="A213" s="28" t="s">
        <v>779</v>
      </c>
      <c r="B213" s="29" t="s">
        <v>85</v>
      </c>
      <c r="C213" s="28">
        <v>57911.642800000001</v>
      </c>
      <c r="D213" s="28">
        <v>2.0000000000000001E-4</v>
      </c>
      <c r="E213" s="33">
        <f>+(C213-C$7)/C$8</f>
        <v>4143.9574023514142</v>
      </c>
      <c r="F213" s="33">
        <f>ROUND(2*E213,0)/2</f>
        <v>4144</v>
      </c>
      <c r="G213" s="33">
        <f>+C213-(C$7+F213*C$8)</f>
        <v>-0.12864000000263331</v>
      </c>
      <c r="K213" s="33">
        <f>G213</f>
        <v>-0.12864000000263331</v>
      </c>
      <c r="O213" s="33">
        <f ca="1">+C$11+C$12*F213</f>
        <v>-0.12526727890004435</v>
      </c>
      <c r="Q213" s="56">
        <f>+C213-15018.5</f>
        <v>42893.142800000001</v>
      </c>
    </row>
    <row r="214" spans="1:17" s="33" customFormat="1" ht="12.95" customHeight="1">
      <c r="A214" s="28" t="s">
        <v>780</v>
      </c>
      <c r="B214" s="29" t="s">
        <v>85</v>
      </c>
      <c r="C214" s="28">
        <v>58101.892500000002</v>
      </c>
      <c r="D214" s="28">
        <v>2.0000000000000001E-4</v>
      </c>
      <c r="E214" s="33">
        <f>+(C214-C$7)/C$8</f>
        <v>4206.9563907234879</v>
      </c>
      <c r="F214" s="33">
        <f>ROUND(2*E214,0)/2</f>
        <v>4207</v>
      </c>
      <c r="G214" s="33">
        <f>+C214-(C$7+F214*C$8)</f>
        <v>-0.13169500000367407</v>
      </c>
      <c r="K214" s="33">
        <f>G214</f>
        <v>-0.13169500000367407</v>
      </c>
      <c r="O214" s="33">
        <f ca="1">+C$11+C$12*F214</f>
        <v>-0.12716081890304926</v>
      </c>
      <c r="Q214" s="56">
        <f>+C214-15018.5</f>
        <v>43083.392500000002</v>
      </c>
    </row>
    <row r="215" spans="1:17" s="33" customFormat="1" ht="12.95" customHeight="1">
      <c r="A215" s="69" t="s">
        <v>781</v>
      </c>
      <c r="B215" s="70" t="s">
        <v>85</v>
      </c>
      <c r="C215" s="71">
        <v>58216.648399999998</v>
      </c>
      <c r="D215" s="71">
        <v>1E-4</v>
      </c>
      <c r="E215" s="33">
        <f>+(C215-C$7)/C$8</f>
        <v>4244.9564801308643</v>
      </c>
      <c r="F215" s="33">
        <f>ROUND(2*E215,0)/2</f>
        <v>4245</v>
      </c>
      <c r="G215" s="33">
        <f>+C215-(C$7+F215*C$8)</f>
        <v>-0.13142500000685686</v>
      </c>
      <c r="K215" s="33">
        <f>G215</f>
        <v>-0.13142500000685686</v>
      </c>
      <c r="O215" s="33">
        <f ca="1">+C$11+C$12*F215</f>
        <v>-0.128302954142957</v>
      </c>
      <c r="Q215" s="56">
        <f>+C215-15018.5</f>
        <v>43198.148399999998</v>
      </c>
    </row>
    <row r="216" spans="1:17" s="33" customFormat="1" ht="12.95" customHeight="1">
      <c r="A216" s="67" t="s">
        <v>0</v>
      </c>
      <c r="B216" s="68" t="s">
        <v>85</v>
      </c>
      <c r="C216" s="67">
        <v>58409.919399999999</v>
      </c>
      <c r="D216" s="67">
        <v>1E-4</v>
      </c>
      <c r="E216" s="33">
        <f>+(C216-C$7)/C$8</f>
        <v>4308.9559370638272</v>
      </c>
      <c r="F216" s="33">
        <f>ROUND(2*E216,0)/2</f>
        <v>4309</v>
      </c>
      <c r="G216" s="33">
        <f>+C216-(C$7+F216*C$8)</f>
        <v>-0.13306500000180677</v>
      </c>
      <c r="K216" s="33">
        <f>G216</f>
        <v>-0.13306500000180677</v>
      </c>
      <c r="O216" s="33">
        <f ca="1">+C$11+C$12*F216</f>
        <v>-0.13022655033648584</v>
      </c>
      <c r="Q216" s="56">
        <f>+C216-15018.5</f>
        <v>43391.419399999999</v>
      </c>
    </row>
    <row r="217" spans="1:17" s="33" customFormat="1" ht="12.95" customHeight="1">
      <c r="A217" s="69" t="s">
        <v>782</v>
      </c>
      <c r="B217" s="70" t="s">
        <v>85</v>
      </c>
      <c r="C217" s="71">
        <v>58533.732799999998</v>
      </c>
      <c r="D217" s="71">
        <v>2.0000000000000001E-4</v>
      </c>
      <c r="E217" s="33">
        <f>+(C217-C$7)/C$8</f>
        <v>4349.9553128678726</v>
      </c>
      <c r="F217" s="33">
        <f>ROUND(2*E217,0)/2</f>
        <v>4350</v>
      </c>
      <c r="G217" s="33">
        <f>+C217-(C$7+F217*C$8)</f>
        <v>-0.13495000000693835</v>
      </c>
      <c r="K217" s="33">
        <f>G217</f>
        <v>-0.13495000000693835</v>
      </c>
      <c r="O217" s="33">
        <f ca="1">+C$11+C$12*F217</f>
        <v>-0.13145885414796521</v>
      </c>
      <c r="Q217" s="56">
        <f>+C217-15018.5</f>
        <v>43515.232799999998</v>
      </c>
    </row>
    <row r="218" spans="1:17" s="33" customFormat="1" ht="12.95" customHeight="1">
      <c r="A218" s="72" t="s">
        <v>783</v>
      </c>
      <c r="B218" s="68" t="s">
        <v>85</v>
      </c>
      <c r="C218" s="67">
        <v>58850.822399999997</v>
      </c>
      <c r="D218" s="67">
        <v>4.0000000000000002E-4</v>
      </c>
      <c r="E218" s="33">
        <f>+(C218-C$7)/C$8</f>
        <v>4454.9558675247554</v>
      </c>
      <c r="F218" s="33">
        <f>ROUND(2*E218,0)/2</f>
        <v>4455</v>
      </c>
      <c r="G218" s="33">
        <f>+C218-(C$7+F218*C$8)</f>
        <v>-0.13327500000741566</v>
      </c>
      <c r="K218" s="33">
        <f>G218</f>
        <v>-0.13327500000741566</v>
      </c>
      <c r="O218" s="33">
        <f ca="1">+C$11+C$12*F218</f>
        <v>-0.13461475415297341</v>
      </c>
      <c r="Q218" s="56">
        <f>+C218-15018.5</f>
        <v>43832.322399999997</v>
      </c>
    </row>
    <row r="219" spans="1:17" s="33" customFormat="1" ht="12.95" customHeight="1">
      <c r="A219" s="30" t="s">
        <v>785</v>
      </c>
      <c r="B219" s="31" t="s">
        <v>85</v>
      </c>
      <c r="C219" s="75">
        <v>58850.822399999997</v>
      </c>
      <c r="D219" s="30">
        <v>4.0000000000000002E-4</v>
      </c>
      <c r="E219" s="33">
        <f>+(C219-C$7)/C$8</f>
        <v>4454.9558675247554</v>
      </c>
      <c r="F219" s="33">
        <f>ROUND(2*E219,0)/2</f>
        <v>4455</v>
      </c>
      <c r="G219" s="33">
        <f>+C219-(C$7+F219*C$8)</f>
        <v>-0.13327500000741566</v>
      </c>
      <c r="K219" s="33">
        <f>G219</f>
        <v>-0.13327500000741566</v>
      </c>
      <c r="O219" s="33">
        <f ca="1">+C$11+C$12*F219</f>
        <v>-0.13461475415297341</v>
      </c>
      <c r="Q219" s="56">
        <f>+C219-15018.5</f>
        <v>43832.322399999997</v>
      </c>
    </row>
    <row r="220" spans="1:17" s="33" customFormat="1" ht="12.95" customHeight="1">
      <c r="A220" s="72" t="s">
        <v>784</v>
      </c>
      <c r="B220" s="68" t="s">
        <v>85</v>
      </c>
      <c r="C220" s="67">
        <v>58941.419000000002</v>
      </c>
      <c r="D220" s="67">
        <v>1E-4</v>
      </c>
      <c r="E220" s="33">
        <f>+(C220-C$7)/C$8</f>
        <v>4484.955884081679</v>
      </c>
      <c r="F220" s="33">
        <f>ROUND(2*E220,0)/2</f>
        <v>4485</v>
      </c>
      <c r="G220" s="33">
        <f>+C220-(C$7+F220*C$8)</f>
        <v>-0.13322499999776483</v>
      </c>
      <c r="K220" s="33">
        <f>G220</f>
        <v>-0.13322499999776483</v>
      </c>
      <c r="O220" s="33">
        <f ca="1">+C$11+C$12*F220</f>
        <v>-0.13551643986869005</v>
      </c>
      <c r="Q220" s="56">
        <f>+C220-15018.5</f>
        <v>43922.919000000002</v>
      </c>
    </row>
    <row r="221" spans="1:17" s="33" customFormat="1" ht="12.95" customHeight="1">
      <c r="A221" s="32" t="s">
        <v>786</v>
      </c>
      <c r="B221" s="31" t="s">
        <v>85</v>
      </c>
      <c r="C221" s="75">
        <v>58941.419000000002</v>
      </c>
      <c r="D221" s="30">
        <v>1E-4</v>
      </c>
      <c r="E221" s="33">
        <f>+(C221-C$7)/C$8</f>
        <v>4484.955884081679</v>
      </c>
      <c r="F221" s="33">
        <f>ROUND(2*E221,0)/2</f>
        <v>4485</v>
      </c>
      <c r="G221" s="33">
        <f>+C221-(C$7+F221*C$8)</f>
        <v>-0.13322499999776483</v>
      </c>
      <c r="K221" s="33">
        <f>G221</f>
        <v>-0.13322499999776483</v>
      </c>
      <c r="O221" s="33">
        <f ca="1">+C$11+C$12*F221</f>
        <v>-0.13551643986869005</v>
      </c>
      <c r="Q221" s="56">
        <f>+C221-15018.5</f>
        <v>43922.919000000002</v>
      </c>
    </row>
    <row r="222" spans="1:17" s="33" customFormat="1" ht="12.95" customHeight="1">
      <c r="A222" s="32" t="s">
        <v>787</v>
      </c>
      <c r="B222" s="31" t="s">
        <v>85</v>
      </c>
      <c r="C222" s="75">
        <v>59258.508999999998</v>
      </c>
      <c r="D222" s="30">
        <v>5.0000000000000001E-4</v>
      </c>
      <c r="E222" s="33">
        <f>+(C222-C$7)/C$8</f>
        <v>4589.9565711939349</v>
      </c>
      <c r="F222" s="33">
        <f>ROUND(2*E222,0)/2</f>
        <v>4590</v>
      </c>
      <c r="G222" s="33">
        <f>+C222-(C$7+F222*C$8)</f>
        <v>-0.13115000000107102</v>
      </c>
      <c r="K222" s="33">
        <f>G222</f>
        <v>-0.13115000000107102</v>
      </c>
      <c r="O222" s="33">
        <f ca="1">+C$11+C$12*F222</f>
        <v>-0.13867233987369826</v>
      </c>
      <c r="Q222" s="56">
        <f>+C222-15018.5</f>
        <v>44240.008999999998</v>
      </c>
    </row>
    <row r="223" spans="1:17" s="33" customFormat="1" ht="12.95" customHeight="1">
      <c r="A223" s="77" t="s">
        <v>794</v>
      </c>
      <c r="B223" s="74" t="s">
        <v>85</v>
      </c>
      <c r="C223" s="78">
        <v>59270.587599999999</v>
      </c>
      <c r="D223" s="78">
        <v>1E-4</v>
      </c>
      <c r="E223" s="33">
        <f>+(C223-C$7)/C$8</f>
        <v>4593.9562599238043</v>
      </c>
      <c r="F223" s="33">
        <f>ROUND(2*E223,0)/2</f>
        <v>4594</v>
      </c>
      <c r="G223" s="33">
        <f>+C223-(C$7+F223*C$8)</f>
        <v>-0.1320899999991525</v>
      </c>
      <c r="K223" s="33">
        <f>G223</f>
        <v>-0.1320899999991525</v>
      </c>
      <c r="O223" s="33">
        <f ca="1">+C$11+C$12*F223</f>
        <v>-0.13879256463579376</v>
      </c>
      <c r="Q223" s="56">
        <f>+C223-15018.5</f>
        <v>44252.087599999999</v>
      </c>
    </row>
    <row r="224" spans="1:17" s="33" customFormat="1" ht="12.95" customHeight="1">
      <c r="A224" s="32" t="s">
        <v>788</v>
      </c>
      <c r="B224" s="31" t="s">
        <v>85</v>
      </c>
      <c r="C224" s="75">
        <v>59699.407700000003</v>
      </c>
      <c r="D224" s="30">
        <v>1E-4</v>
      </c>
      <c r="E224" s="33">
        <f>+(C224-C$7)/C$8</f>
        <v>4735.9550777595841</v>
      </c>
      <c r="F224" s="33">
        <f>ROUND(2*E224,0)/2</f>
        <v>4736</v>
      </c>
      <c r="G224" s="33">
        <f>+C224-(C$7+F224*C$8)</f>
        <v>-0.13565999999991618</v>
      </c>
      <c r="K224" s="33">
        <f>G224</f>
        <v>-0.13565999999991618</v>
      </c>
      <c r="O224" s="33">
        <f ca="1">+C$11+C$12*F224</f>
        <v>-0.14306054369018584</v>
      </c>
      <c r="Q224" s="56">
        <f>+C224-15018.5</f>
        <v>44680.907700000003</v>
      </c>
    </row>
    <row r="225" spans="1:17" s="33" customFormat="1" ht="12.95" customHeight="1">
      <c r="A225" s="73" t="s">
        <v>789</v>
      </c>
      <c r="B225" s="74" t="s">
        <v>85</v>
      </c>
      <c r="C225" s="30">
        <v>60040.647900000004</v>
      </c>
      <c r="D225" s="30">
        <v>2.0000000000000001E-4</v>
      </c>
      <c r="E225" s="33">
        <f>+(C225-C$7)/C$8</f>
        <v>4848.9528243625173</v>
      </c>
      <c r="F225" s="33">
        <f>ROUND(2*E225,0)/2</f>
        <v>4849</v>
      </c>
      <c r="G225" s="33">
        <f>+C225-(C$7+F225*C$8)</f>
        <v>-0.14246499999717344</v>
      </c>
      <c r="K225" s="33">
        <f>G225</f>
        <v>-0.14246499999717344</v>
      </c>
      <c r="O225" s="33">
        <f ca="1">+C$11+C$12*F225</f>
        <v>-0.1464568932193851</v>
      </c>
      <c r="Q225" s="56">
        <f>+C225-15018.5</f>
        <v>45022.147900000004</v>
      </c>
    </row>
    <row r="226" spans="1:17" s="33" customFormat="1" ht="12.95" customHeight="1">
      <c r="B226" s="45"/>
      <c r="C226" s="58"/>
      <c r="D226" s="58"/>
    </row>
    <row r="227" spans="1:17" s="33" customFormat="1" ht="12.95" customHeight="1">
      <c r="B227" s="45"/>
      <c r="C227" s="58"/>
      <c r="D227" s="58"/>
    </row>
    <row r="228" spans="1:17" s="33" customFormat="1" ht="12.95" customHeight="1">
      <c r="B228" s="45"/>
      <c r="C228" s="58"/>
      <c r="D228" s="58"/>
    </row>
    <row r="229" spans="1:17" s="33" customFormat="1" ht="12.95" customHeight="1">
      <c r="B229" s="45"/>
      <c r="C229" s="58"/>
      <c r="D229" s="58"/>
    </row>
    <row r="230" spans="1:17" s="33" customFormat="1" ht="12.95" customHeight="1">
      <c r="B230" s="45"/>
      <c r="C230" s="58"/>
      <c r="D230" s="58"/>
    </row>
    <row r="231" spans="1:17" s="33" customFormat="1" ht="12.95" customHeight="1">
      <c r="B231" s="45"/>
      <c r="C231" s="58"/>
      <c r="D231" s="58"/>
    </row>
    <row r="232" spans="1:17" s="33" customFormat="1" ht="12.95" customHeight="1">
      <c r="B232" s="45"/>
      <c r="C232" s="58"/>
      <c r="D232" s="58"/>
    </row>
    <row r="233" spans="1:17" s="33" customFormat="1" ht="12.95" customHeight="1">
      <c r="B233" s="45"/>
      <c r="C233" s="58"/>
      <c r="D233" s="58"/>
    </row>
    <row r="234" spans="1:17" s="33" customFormat="1" ht="12.95" customHeight="1">
      <c r="B234" s="45"/>
      <c r="C234" s="58"/>
      <c r="D234" s="58"/>
    </row>
    <row r="235" spans="1:17" s="33" customFormat="1" ht="12.95" customHeight="1">
      <c r="B235" s="45"/>
      <c r="C235" s="58"/>
      <c r="D235" s="58"/>
    </row>
    <row r="236" spans="1:17" s="33" customFormat="1" ht="12.95" customHeight="1">
      <c r="B236" s="45"/>
      <c r="C236" s="58"/>
      <c r="D236" s="58"/>
    </row>
    <row r="237" spans="1:17" s="33" customFormat="1" ht="12.95" customHeight="1">
      <c r="B237" s="45"/>
      <c r="C237" s="58"/>
      <c r="D237" s="58"/>
    </row>
    <row r="238" spans="1:17" s="33" customFormat="1" ht="12.95" customHeight="1">
      <c r="B238" s="45"/>
      <c r="C238" s="58"/>
      <c r="D238" s="58"/>
    </row>
    <row r="239" spans="1:17" s="33" customFormat="1" ht="12.95" customHeight="1">
      <c r="B239" s="45"/>
      <c r="C239" s="58"/>
      <c r="D239" s="58"/>
    </row>
    <row r="240" spans="1:17" s="33" customFormat="1" ht="12.95" customHeight="1">
      <c r="B240" s="45"/>
      <c r="C240" s="58"/>
      <c r="D240" s="58"/>
    </row>
    <row r="241" spans="2:4" s="33" customFormat="1" ht="12.95" customHeight="1">
      <c r="B241" s="45"/>
      <c r="C241" s="58"/>
      <c r="D241" s="58"/>
    </row>
    <row r="242" spans="2:4" s="33" customFormat="1" ht="12.95" customHeight="1">
      <c r="B242" s="45"/>
      <c r="C242" s="58"/>
      <c r="D242" s="58"/>
    </row>
    <row r="243" spans="2:4" s="33" customFormat="1" ht="12.95" customHeight="1">
      <c r="B243" s="45"/>
      <c r="C243" s="58"/>
      <c r="D243" s="58"/>
    </row>
    <row r="244" spans="2:4" s="33" customFormat="1" ht="12.95" customHeight="1">
      <c r="B244" s="45"/>
      <c r="C244" s="58"/>
      <c r="D244" s="58"/>
    </row>
    <row r="245" spans="2:4" s="33" customFormat="1" ht="12.95" customHeight="1">
      <c r="B245" s="45"/>
      <c r="C245" s="58"/>
      <c r="D245" s="58"/>
    </row>
    <row r="246" spans="2:4" s="33" customFormat="1" ht="12.95" customHeight="1">
      <c r="B246" s="45"/>
      <c r="C246" s="58"/>
      <c r="D246" s="58"/>
    </row>
    <row r="247" spans="2:4" s="33" customFormat="1" ht="12.95" customHeight="1">
      <c r="B247" s="45"/>
      <c r="C247" s="58"/>
      <c r="D247" s="58"/>
    </row>
    <row r="248" spans="2:4" s="33" customFormat="1" ht="12.95" customHeight="1">
      <c r="B248" s="45"/>
      <c r="C248" s="58"/>
      <c r="D248" s="58"/>
    </row>
    <row r="249" spans="2:4" s="33" customFormat="1" ht="12.95" customHeight="1">
      <c r="B249" s="45"/>
      <c r="C249" s="58"/>
      <c r="D249" s="58"/>
    </row>
    <row r="250" spans="2:4" s="33" customFormat="1" ht="12.95" customHeight="1">
      <c r="B250" s="45"/>
      <c r="C250" s="58"/>
      <c r="D250" s="58"/>
    </row>
    <row r="251" spans="2:4" s="33" customFormat="1" ht="12.95" customHeight="1">
      <c r="B251" s="45"/>
      <c r="C251" s="58"/>
      <c r="D251" s="58"/>
    </row>
    <row r="252" spans="2:4" s="33" customFormat="1" ht="12.95" customHeight="1">
      <c r="B252" s="45"/>
      <c r="C252" s="58"/>
      <c r="D252" s="58"/>
    </row>
    <row r="253" spans="2:4" s="33" customFormat="1" ht="12.95" customHeight="1">
      <c r="B253" s="45"/>
      <c r="C253" s="58"/>
      <c r="D253" s="58"/>
    </row>
    <row r="254" spans="2:4" s="33" customFormat="1" ht="12.95" customHeight="1">
      <c r="B254" s="45"/>
      <c r="C254" s="58"/>
      <c r="D254" s="58"/>
    </row>
    <row r="255" spans="2:4" s="33" customFormat="1" ht="12.95" customHeight="1">
      <c r="B255" s="45"/>
      <c r="C255" s="58"/>
      <c r="D255" s="58"/>
    </row>
    <row r="256" spans="2:4" s="33" customFormat="1" ht="12.95" customHeight="1">
      <c r="B256" s="45"/>
      <c r="C256" s="58"/>
      <c r="D256" s="58"/>
    </row>
    <row r="257" spans="2:4" s="33" customFormat="1" ht="12.95" customHeight="1">
      <c r="B257" s="45"/>
      <c r="C257" s="58"/>
      <c r="D257" s="58"/>
    </row>
    <row r="258" spans="2:4" s="33" customFormat="1" ht="12.95" customHeight="1">
      <c r="B258" s="45"/>
      <c r="C258" s="58"/>
      <c r="D258" s="58"/>
    </row>
    <row r="259" spans="2:4" s="33" customFormat="1" ht="12.95" customHeight="1">
      <c r="B259" s="45"/>
      <c r="C259" s="58"/>
      <c r="D259" s="58"/>
    </row>
    <row r="260" spans="2:4" s="33" customFormat="1" ht="12.95" customHeight="1">
      <c r="B260" s="45"/>
      <c r="C260" s="58"/>
      <c r="D260" s="58"/>
    </row>
    <row r="261" spans="2:4" s="33" customFormat="1" ht="12.95" customHeight="1">
      <c r="B261" s="45"/>
      <c r="C261" s="58"/>
      <c r="D261" s="58"/>
    </row>
    <row r="262" spans="2:4" s="33" customFormat="1" ht="12.95" customHeight="1">
      <c r="B262" s="45"/>
      <c r="C262" s="58"/>
      <c r="D262" s="58"/>
    </row>
    <row r="263" spans="2:4" s="33" customFormat="1" ht="12.95" customHeight="1">
      <c r="B263" s="45"/>
      <c r="C263" s="58"/>
      <c r="D263" s="58"/>
    </row>
    <row r="264" spans="2:4" s="33" customFormat="1" ht="12.95" customHeight="1">
      <c r="B264" s="45"/>
      <c r="C264" s="58"/>
      <c r="D264" s="58"/>
    </row>
    <row r="265" spans="2:4" s="33" customFormat="1" ht="12.95" customHeight="1">
      <c r="B265" s="45"/>
      <c r="C265" s="58"/>
      <c r="D265" s="58"/>
    </row>
    <row r="266" spans="2:4" s="33" customFormat="1" ht="12.95" customHeight="1">
      <c r="B266" s="45"/>
      <c r="C266" s="58"/>
      <c r="D266" s="58"/>
    </row>
    <row r="267" spans="2:4" s="33" customFormat="1" ht="12.95" customHeight="1">
      <c r="B267" s="45"/>
      <c r="C267" s="58"/>
      <c r="D267" s="58"/>
    </row>
    <row r="268" spans="2:4" s="33" customFormat="1" ht="12.95" customHeight="1">
      <c r="B268" s="45"/>
      <c r="C268" s="58"/>
      <c r="D268" s="58"/>
    </row>
    <row r="269" spans="2:4" s="33" customFormat="1" ht="12.95" customHeight="1">
      <c r="B269" s="45"/>
      <c r="C269" s="58"/>
      <c r="D269" s="58"/>
    </row>
    <row r="270" spans="2:4" s="33" customFormat="1" ht="12.95" customHeight="1">
      <c r="B270" s="45"/>
      <c r="C270" s="58"/>
      <c r="D270" s="58"/>
    </row>
    <row r="271" spans="2:4" s="33" customFormat="1" ht="12.95" customHeight="1">
      <c r="B271" s="45"/>
      <c r="C271" s="58"/>
      <c r="D271" s="58"/>
    </row>
    <row r="272" spans="2:4" s="33" customFormat="1" ht="12.95" customHeight="1">
      <c r="B272" s="45"/>
      <c r="C272" s="58"/>
      <c r="D272" s="58"/>
    </row>
    <row r="273" spans="2:4" s="33" customFormat="1" ht="12.95" customHeight="1">
      <c r="B273" s="45"/>
      <c r="C273" s="58"/>
      <c r="D273" s="58"/>
    </row>
    <row r="274" spans="2:4" s="33" customFormat="1" ht="12.95" customHeight="1">
      <c r="B274" s="45"/>
      <c r="C274" s="58"/>
      <c r="D274" s="58"/>
    </row>
    <row r="275" spans="2:4" s="33" customFormat="1" ht="12.95" customHeight="1">
      <c r="B275" s="45"/>
      <c r="C275" s="58"/>
      <c r="D275" s="58"/>
    </row>
    <row r="276" spans="2:4" s="33" customFormat="1" ht="12.95" customHeight="1">
      <c r="B276" s="45"/>
      <c r="C276" s="58"/>
      <c r="D276" s="58"/>
    </row>
    <row r="277" spans="2:4" s="33" customFormat="1" ht="12.95" customHeight="1">
      <c r="B277" s="45"/>
      <c r="C277" s="58"/>
      <c r="D277" s="58"/>
    </row>
    <row r="278" spans="2:4" s="33" customFormat="1" ht="12.95" customHeight="1">
      <c r="B278" s="45"/>
      <c r="C278" s="58"/>
      <c r="D278" s="58"/>
    </row>
    <row r="279" spans="2:4" s="33" customFormat="1" ht="12.95" customHeight="1">
      <c r="B279" s="45"/>
      <c r="C279" s="58"/>
      <c r="D279" s="58"/>
    </row>
    <row r="280" spans="2:4" s="33" customFormat="1" ht="12.95" customHeight="1">
      <c r="B280" s="45"/>
      <c r="C280" s="58"/>
      <c r="D280" s="58"/>
    </row>
    <row r="281" spans="2:4" s="33" customFormat="1" ht="12.95" customHeight="1">
      <c r="B281" s="45"/>
      <c r="C281" s="58"/>
      <c r="D281" s="58"/>
    </row>
    <row r="282" spans="2:4" s="33" customFormat="1" ht="12.95" customHeight="1">
      <c r="B282" s="45"/>
      <c r="C282" s="58"/>
      <c r="D282" s="58"/>
    </row>
    <row r="283" spans="2:4" s="33" customFormat="1" ht="12.95" customHeight="1">
      <c r="B283" s="45"/>
      <c r="C283" s="58"/>
      <c r="D283" s="58"/>
    </row>
    <row r="284" spans="2:4" s="33" customFormat="1" ht="12.95" customHeight="1">
      <c r="B284" s="45"/>
      <c r="C284" s="58"/>
      <c r="D284" s="58"/>
    </row>
    <row r="285" spans="2:4" s="33" customFormat="1" ht="12.95" customHeight="1">
      <c r="B285" s="45"/>
      <c r="C285" s="58"/>
      <c r="D285" s="58"/>
    </row>
    <row r="286" spans="2:4" s="33" customFormat="1" ht="12.95" customHeight="1">
      <c r="B286" s="45"/>
      <c r="C286" s="58"/>
      <c r="D286" s="58"/>
    </row>
    <row r="287" spans="2:4" s="33" customFormat="1" ht="12.95" customHeight="1">
      <c r="B287" s="45"/>
      <c r="C287" s="58"/>
      <c r="D287" s="58"/>
    </row>
    <row r="288" spans="2:4" s="33" customFormat="1" ht="12.95" customHeight="1">
      <c r="B288" s="45"/>
      <c r="C288" s="58"/>
      <c r="D288" s="58"/>
    </row>
    <row r="289" spans="2:4" s="33" customFormat="1" ht="12.95" customHeight="1">
      <c r="B289" s="45"/>
      <c r="C289" s="58"/>
      <c r="D289" s="58"/>
    </row>
    <row r="290" spans="2:4" s="33" customFormat="1" ht="12.95" customHeight="1">
      <c r="B290" s="45"/>
      <c r="C290" s="58"/>
      <c r="D290" s="58"/>
    </row>
    <row r="291" spans="2:4" s="33" customFormat="1" ht="12.95" customHeight="1">
      <c r="B291" s="45"/>
      <c r="C291" s="58"/>
      <c r="D291" s="58"/>
    </row>
    <row r="292" spans="2:4" s="33" customFormat="1" ht="12.95" customHeight="1">
      <c r="B292" s="45"/>
      <c r="C292" s="58"/>
      <c r="D292" s="58"/>
    </row>
    <row r="293" spans="2:4" s="33" customFormat="1" ht="12.95" customHeight="1">
      <c r="B293" s="45"/>
      <c r="C293" s="58"/>
      <c r="D293" s="58"/>
    </row>
    <row r="294" spans="2:4" s="33" customFormat="1" ht="12.95" customHeight="1">
      <c r="B294" s="45"/>
      <c r="C294" s="58"/>
      <c r="D294" s="58"/>
    </row>
    <row r="295" spans="2:4" s="33" customFormat="1" ht="12.95" customHeight="1">
      <c r="B295" s="45"/>
      <c r="C295" s="58"/>
      <c r="D295" s="58"/>
    </row>
    <row r="296" spans="2:4" s="33" customFormat="1" ht="12.95" customHeight="1">
      <c r="B296" s="45"/>
      <c r="C296" s="58"/>
      <c r="D296" s="58"/>
    </row>
    <row r="297" spans="2:4" s="33" customFormat="1" ht="12.95" customHeight="1">
      <c r="B297" s="45"/>
      <c r="C297" s="58"/>
      <c r="D297" s="58"/>
    </row>
    <row r="298" spans="2:4" s="33" customFormat="1" ht="12.95" customHeight="1">
      <c r="B298" s="45"/>
      <c r="C298" s="58"/>
      <c r="D298" s="58"/>
    </row>
    <row r="299" spans="2:4" s="33" customFormat="1" ht="12.95" customHeight="1">
      <c r="B299" s="45"/>
      <c r="C299" s="58"/>
      <c r="D299" s="58"/>
    </row>
    <row r="300" spans="2:4" s="33" customFormat="1" ht="12.95" customHeight="1">
      <c r="B300" s="45"/>
    </row>
    <row r="301" spans="2:4" ht="12.75" customHeight="1">
      <c r="B301" s="2"/>
    </row>
    <row r="302" spans="2:4" ht="12.75" customHeight="1">
      <c r="B302" s="2"/>
    </row>
    <row r="303" spans="2:4" ht="12.75" customHeight="1">
      <c r="B303" s="2"/>
    </row>
    <row r="304" spans="2:4" ht="12.75" customHeight="1">
      <c r="B304" s="2"/>
    </row>
    <row r="305" spans="2:2" ht="12.75" customHeight="1">
      <c r="B305" s="2"/>
    </row>
    <row r="306" spans="2:2" ht="12.75" customHeight="1">
      <c r="B306" s="2"/>
    </row>
    <row r="307" spans="2:2" ht="12.75" customHeight="1">
      <c r="B307" s="2"/>
    </row>
    <row r="308" spans="2:2" ht="12.75" customHeight="1">
      <c r="B308" s="2"/>
    </row>
    <row r="309" spans="2:2" ht="12.75" customHeight="1">
      <c r="B309" s="2"/>
    </row>
    <row r="310" spans="2:2" ht="12.75" customHeight="1">
      <c r="B310" s="2"/>
    </row>
    <row r="311" spans="2:2" ht="12.75" customHeight="1">
      <c r="B311" s="2"/>
    </row>
    <row r="312" spans="2:2" ht="12.75" customHeight="1">
      <c r="B312" s="2"/>
    </row>
    <row r="313" spans="2:2" ht="12.75" customHeight="1">
      <c r="B313" s="2"/>
    </row>
    <row r="314" spans="2:2" ht="12.75" customHeight="1">
      <c r="B314" s="2"/>
    </row>
    <row r="315" spans="2:2" ht="12.75" customHeight="1">
      <c r="B315" s="2"/>
    </row>
    <row r="316" spans="2:2" ht="12.75" customHeight="1">
      <c r="B316" s="2"/>
    </row>
    <row r="317" spans="2:2" ht="12.75" customHeight="1">
      <c r="B317" s="2"/>
    </row>
    <row r="318" spans="2:2" ht="12.75" customHeight="1">
      <c r="B318" s="2"/>
    </row>
    <row r="319" spans="2:2" ht="12.75" customHeight="1">
      <c r="B319" s="2"/>
    </row>
    <row r="320" spans="2:2" ht="12.75" customHeight="1">
      <c r="B320" s="2"/>
    </row>
    <row r="321" spans="2:2" ht="12.75" customHeight="1">
      <c r="B321" s="2"/>
    </row>
    <row r="322" spans="2:2" ht="12.75" customHeight="1">
      <c r="B322" s="2"/>
    </row>
    <row r="323" spans="2:2" ht="12.75" customHeight="1">
      <c r="B323" s="2"/>
    </row>
    <row r="324" spans="2:2" ht="12.75" customHeight="1">
      <c r="B324" s="2"/>
    </row>
    <row r="325" spans="2:2" ht="12.75" customHeight="1">
      <c r="B325" s="2"/>
    </row>
    <row r="326" spans="2:2" ht="12.75" customHeight="1">
      <c r="B326" s="2"/>
    </row>
    <row r="327" spans="2:2" ht="12.75" customHeight="1">
      <c r="B327" s="2"/>
    </row>
    <row r="328" spans="2:2" ht="12.75" customHeight="1">
      <c r="B328" s="2"/>
    </row>
    <row r="329" spans="2:2" ht="12.75" customHeight="1">
      <c r="B329" s="2"/>
    </row>
    <row r="330" spans="2:2">
      <c r="B330" s="2"/>
    </row>
    <row r="331" spans="2:2">
      <c r="B331" s="2"/>
    </row>
    <row r="332" spans="2:2">
      <c r="B332" s="2"/>
    </row>
    <row r="333" spans="2:2">
      <c r="B333" s="2"/>
    </row>
    <row r="334" spans="2:2">
      <c r="B334" s="2"/>
    </row>
    <row r="335" spans="2:2">
      <c r="B335" s="2"/>
    </row>
    <row r="336" spans="2:2">
      <c r="B336" s="2"/>
    </row>
    <row r="337" spans="2:2">
      <c r="B337" s="2"/>
    </row>
    <row r="338" spans="2:2">
      <c r="B338" s="2"/>
    </row>
    <row r="339" spans="2:2">
      <c r="B339" s="2"/>
    </row>
    <row r="340" spans="2:2">
      <c r="B340" s="2"/>
    </row>
    <row r="341" spans="2:2">
      <c r="B341" s="2"/>
    </row>
    <row r="342" spans="2:2">
      <c r="B342" s="2"/>
    </row>
    <row r="343" spans="2:2">
      <c r="B343" s="2"/>
    </row>
    <row r="344" spans="2:2">
      <c r="B344" s="2"/>
    </row>
  </sheetData>
  <protectedRanges>
    <protectedRange sqref="A216:D219" name="Range1"/>
  </protectedRanges>
  <sortState xmlns:xlrd2="http://schemas.microsoft.com/office/spreadsheetml/2017/richdata2" ref="A21:AE229">
    <sortCondition ref="C21:C229"/>
  </sortState>
  <phoneticPr fontId="8" type="noConversion"/>
  <hyperlinks>
    <hyperlink ref="H64060" r:id="rId1" display="http://vsolj.cetus-net.org/bulletin.html" xr:uid="{00000000-0004-0000-0000-000000000000}"/>
    <hyperlink ref="H64053" r:id="rId2" display="https://www.aavso.org/ejaavso" xr:uid="{00000000-0004-0000-0000-000001000000}"/>
    <hyperlink ref="I64060" r:id="rId3" display="http://vsolj.cetus-net.org/bulletin.html" xr:uid="{00000000-0004-0000-0000-000002000000}"/>
    <hyperlink ref="AQ57711" r:id="rId4" display="http://cdsbib.u-strasbg.fr/cgi-bin/cdsbib?1990RMxAA..21..381G" xr:uid="{00000000-0004-0000-0000-000003000000}"/>
    <hyperlink ref="H64057" r:id="rId5" display="https://www.aavso.org/ejaavso" xr:uid="{00000000-0004-0000-0000-000004000000}"/>
    <hyperlink ref="AP5075" r:id="rId6" display="http://cdsbib.u-strasbg.fr/cgi-bin/cdsbib?1990RMxAA..21..381G" xr:uid="{00000000-0004-0000-0000-000005000000}"/>
    <hyperlink ref="AP5078" r:id="rId7" display="http://cdsbib.u-strasbg.fr/cgi-bin/cdsbib?1990RMxAA..21..381G" xr:uid="{00000000-0004-0000-0000-000006000000}"/>
    <hyperlink ref="AP5076" r:id="rId8" display="http://cdsbib.u-strasbg.fr/cgi-bin/cdsbib?1990RMxAA..21..381G" xr:uid="{00000000-0004-0000-0000-000007000000}"/>
    <hyperlink ref="AP5060" r:id="rId9" display="http://cdsbib.u-strasbg.fr/cgi-bin/cdsbib?1990RMxAA..21..381G" xr:uid="{00000000-0004-0000-0000-000008000000}"/>
    <hyperlink ref="AQ5289" r:id="rId10" display="http://cdsbib.u-strasbg.fr/cgi-bin/cdsbib?1990RMxAA..21..381G" xr:uid="{00000000-0004-0000-0000-000009000000}"/>
    <hyperlink ref="AQ5293" r:id="rId11" display="http://cdsbib.u-strasbg.fr/cgi-bin/cdsbib?1990RMxAA..21..381G" xr:uid="{00000000-0004-0000-0000-00000A000000}"/>
    <hyperlink ref="AQ64973" r:id="rId12" display="http://cdsbib.u-strasbg.fr/cgi-bin/cdsbib?1990RMxAA..21..381G" xr:uid="{00000000-0004-0000-0000-00000B000000}"/>
    <hyperlink ref="I2181" r:id="rId13" display="http://vsolj.cetus-net.org/bulletin.html" xr:uid="{00000000-0004-0000-0000-00000C000000}"/>
    <hyperlink ref="H2181" r:id="rId14" display="http://vsolj.cetus-net.org/bulletin.html" xr:uid="{00000000-0004-0000-0000-00000D000000}"/>
    <hyperlink ref="AQ98" r:id="rId15" display="http://cdsbib.u-strasbg.fr/cgi-bin/cdsbib?1990RMxAA..21..381G" xr:uid="{00000000-0004-0000-0000-00000E000000}"/>
    <hyperlink ref="AQ97" r:id="rId16" display="http://cdsbib.u-strasbg.fr/cgi-bin/cdsbib?1990RMxAA..21..381G" xr:uid="{00000000-0004-0000-0000-00000F000000}"/>
    <hyperlink ref="AP3351" r:id="rId17" display="http://cdsbib.u-strasbg.fr/cgi-bin/cdsbib?1990RMxAA..21..381G" xr:uid="{00000000-0004-0000-0000-000010000000}"/>
    <hyperlink ref="AP3369" r:id="rId18" display="http://cdsbib.u-strasbg.fr/cgi-bin/cdsbib?1990RMxAA..21..381G" xr:uid="{00000000-0004-0000-0000-000011000000}"/>
    <hyperlink ref="AP3370" r:id="rId19" display="http://cdsbib.u-strasbg.fr/cgi-bin/cdsbib?1990RMxAA..21..381G" xr:uid="{00000000-0004-0000-0000-000012000000}"/>
    <hyperlink ref="AP3366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151" workbookViewId="0">
      <selection activeCell="A111" sqref="A111:C197"/>
    </sheetView>
  </sheetViews>
  <sheetFormatPr defaultRowHeight="12.75"/>
  <cols>
    <col min="1" max="1" width="19.7109375" style="6" customWidth="1"/>
    <col min="2" max="2" width="4.42578125" style="10" customWidth="1"/>
    <col min="3" max="3" width="12.7109375" style="6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6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>
      <c r="A1" s="15" t="s">
        <v>116</v>
      </c>
      <c r="I1" s="16" t="s">
        <v>117</v>
      </c>
      <c r="J1" s="17" t="s">
        <v>118</v>
      </c>
    </row>
    <row r="2" spans="1:16">
      <c r="I2" s="18" t="s">
        <v>119</v>
      </c>
      <c r="J2" s="19" t="s">
        <v>120</v>
      </c>
    </row>
    <row r="3" spans="1:16">
      <c r="A3" s="20" t="s">
        <v>121</v>
      </c>
      <c r="I3" s="18" t="s">
        <v>122</v>
      </c>
      <c r="J3" s="19" t="s">
        <v>123</v>
      </c>
    </row>
    <row r="4" spans="1:16">
      <c r="I4" s="18" t="s">
        <v>124</v>
      </c>
      <c r="J4" s="19" t="s">
        <v>123</v>
      </c>
    </row>
    <row r="5" spans="1:16" ht="13.5" thickBot="1">
      <c r="I5" s="21" t="s">
        <v>125</v>
      </c>
      <c r="J5" s="22" t="s">
        <v>126</v>
      </c>
    </row>
    <row r="10" spans="1:16" ht="13.5" thickBot="1"/>
    <row r="11" spans="1:16" ht="12.75" customHeight="1" thickBot="1">
      <c r="A11" s="6" t="str">
        <f t="shared" ref="A11:A42" si="0">P11</f>
        <v>IBVS 46 </v>
      </c>
      <c r="B11" s="2" t="str">
        <f t="shared" ref="B11:B42" si="1">IF(H11=INT(H11),"I","II")</f>
        <v>I</v>
      </c>
      <c r="C11" s="6">
        <f t="shared" ref="C11:C42" si="2">1*G11</f>
        <v>38430.487000000001</v>
      </c>
      <c r="D11" s="10" t="str">
        <f t="shared" ref="D11:D42" si="3">VLOOKUP(F11,I$1:J$5,2,FALSE)</f>
        <v>vis</v>
      </c>
      <c r="E11" s="23">
        <f>VLOOKUP(C11,Active!C$21:E$973,3,FALSE)</f>
        <v>-2307.0020878278483</v>
      </c>
      <c r="F11" s="2" t="s">
        <v>125</v>
      </c>
      <c r="G11" s="10" t="str">
        <f t="shared" ref="G11:G42" si="4">MID(I11,3,LEN(I11)-3)</f>
        <v>38430.487</v>
      </c>
      <c r="H11" s="6">
        <f t="shared" ref="H11:H42" si="5">1*K11</f>
        <v>-2307</v>
      </c>
      <c r="I11" s="24" t="s">
        <v>312</v>
      </c>
      <c r="J11" s="25" t="s">
        <v>313</v>
      </c>
      <c r="K11" s="24">
        <v>-2307</v>
      </c>
      <c r="L11" s="24" t="s">
        <v>309</v>
      </c>
      <c r="M11" s="25" t="s">
        <v>168</v>
      </c>
      <c r="N11" s="25"/>
      <c r="O11" s="26" t="s">
        <v>314</v>
      </c>
      <c r="P11" s="27" t="s">
        <v>315</v>
      </c>
    </row>
    <row r="12" spans="1:16" ht="12.75" customHeight="1" thickBot="1">
      <c r="A12" s="6" t="str">
        <f t="shared" si="0"/>
        <v>IBVS 154 </v>
      </c>
      <c r="B12" s="2" t="str">
        <f t="shared" si="1"/>
        <v>I</v>
      </c>
      <c r="C12" s="6">
        <f t="shared" si="2"/>
        <v>39212.650999999998</v>
      </c>
      <c r="D12" s="10" t="str">
        <f t="shared" si="3"/>
        <v>vis</v>
      </c>
      <c r="E12" s="23">
        <f>VLOOKUP(C12,Active!C$21:E$973,3,FALSE)</f>
        <v>-2047.9975230844898</v>
      </c>
      <c r="F12" s="2" t="s">
        <v>125</v>
      </c>
      <c r="G12" s="10" t="str">
        <f t="shared" si="4"/>
        <v>39212.651</v>
      </c>
      <c r="H12" s="6">
        <f t="shared" si="5"/>
        <v>-2048</v>
      </c>
      <c r="I12" s="24" t="s">
        <v>320</v>
      </c>
      <c r="J12" s="25" t="s">
        <v>321</v>
      </c>
      <c r="K12" s="24">
        <v>-2048</v>
      </c>
      <c r="L12" s="24" t="s">
        <v>322</v>
      </c>
      <c r="M12" s="25" t="s">
        <v>168</v>
      </c>
      <c r="N12" s="25"/>
      <c r="O12" s="26" t="s">
        <v>323</v>
      </c>
      <c r="P12" s="27" t="s">
        <v>324</v>
      </c>
    </row>
    <row r="13" spans="1:16" ht="12.75" customHeight="1" thickBot="1">
      <c r="A13" s="6" t="str">
        <f t="shared" si="0"/>
        <v>IBVS 154 </v>
      </c>
      <c r="B13" s="2" t="str">
        <f t="shared" si="1"/>
        <v>I</v>
      </c>
      <c r="C13" s="6">
        <f t="shared" si="2"/>
        <v>39230.771000000001</v>
      </c>
      <c r="D13" s="10" t="str">
        <f t="shared" si="3"/>
        <v>vis</v>
      </c>
      <c r="E13" s="23">
        <f>VLOOKUP(C13,Active!C$21:E$973,3,FALSE)</f>
        <v>-2041.9972945989671</v>
      </c>
      <c r="F13" s="2" t="s">
        <v>125</v>
      </c>
      <c r="G13" s="10" t="str">
        <f t="shared" si="4"/>
        <v>39230.771</v>
      </c>
      <c r="H13" s="6">
        <f t="shared" si="5"/>
        <v>-2042</v>
      </c>
      <c r="I13" s="24" t="s">
        <v>325</v>
      </c>
      <c r="J13" s="25" t="s">
        <v>326</v>
      </c>
      <c r="K13" s="24">
        <v>-2042</v>
      </c>
      <c r="L13" s="24" t="s">
        <v>318</v>
      </c>
      <c r="M13" s="25" t="s">
        <v>168</v>
      </c>
      <c r="N13" s="25"/>
      <c r="O13" s="26" t="s">
        <v>327</v>
      </c>
      <c r="P13" s="27" t="s">
        <v>324</v>
      </c>
    </row>
    <row r="14" spans="1:16" ht="12.75" customHeight="1" thickBot="1">
      <c r="A14" s="6" t="str">
        <f t="shared" si="0"/>
        <v>IBVS 221 </v>
      </c>
      <c r="B14" s="2" t="str">
        <f t="shared" si="1"/>
        <v>I</v>
      </c>
      <c r="C14" s="6">
        <f t="shared" si="2"/>
        <v>39529.709000000003</v>
      </c>
      <c r="D14" s="10" t="str">
        <f t="shared" si="3"/>
        <v>vis</v>
      </c>
      <c r="E14" s="23">
        <f>VLOOKUP(C14,Active!C$21:E$973,3,FALSE)</f>
        <v>-1943.0074324022271</v>
      </c>
      <c r="F14" s="2" t="s">
        <v>125</v>
      </c>
      <c r="G14" s="10" t="str">
        <f t="shared" si="4"/>
        <v>39529.709</v>
      </c>
      <c r="H14" s="6">
        <f t="shared" si="5"/>
        <v>-1943</v>
      </c>
      <c r="I14" s="24" t="s">
        <v>328</v>
      </c>
      <c r="J14" s="25" t="s">
        <v>329</v>
      </c>
      <c r="K14" s="24">
        <v>-1943</v>
      </c>
      <c r="L14" s="24" t="s">
        <v>330</v>
      </c>
      <c r="M14" s="25" t="s">
        <v>168</v>
      </c>
      <c r="N14" s="25"/>
      <c r="O14" s="26" t="s">
        <v>323</v>
      </c>
      <c r="P14" s="27" t="s">
        <v>331</v>
      </c>
    </row>
    <row r="15" spans="1:16" ht="12.75" customHeight="1" thickBot="1">
      <c r="A15" s="6" t="str">
        <f t="shared" si="0"/>
        <v> BBS 3 </v>
      </c>
      <c r="B15" s="2" t="str">
        <f t="shared" si="1"/>
        <v>I</v>
      </c>
      <c r="C15" s="6">
        <f t="shared" si="2"/>
        <v>41450.373</v>
      </c>
      <c r="D15" s="10" t="str">
        <f t="shared" si="3"/>
        <v>vis</v>
      </c>
      <c r="E15" s="23">
        <f>VLOOKUP(C15,Active!C$21:E$973,3,FALSE)</f>
        <v>-1307.0017566894112</v>
      </c>
      <c r="F15" s="2" t="s">
        <v>125</v>
      </c>
      <c r="G15" s="10" t="str">
        <f t="shared" si="4"/>
        <v>41450.373</v>
      </c>
      <c r="H15" s="6">
        <f t="shared" si="5"/>
        <v>-1307</v>
      </c>
      <c r="I15" s="24" t="s">
        <v>336</v>
      </c>
      <c r="J15" s="25" t="s">
        <v>337</v>
      </c>
      <c r="K15" s="24">
        <v>-1307</v>
      </c>
      <c r="L15" s="24" t="s">
        <v>338</v>
      </c>
      <c r="M15" s="25" t="s">
        <v>168</v>
      </c>
      <c r="N15" s="25"/>
      <c r="O15" s="26" t="s">
        <v>339</v>
      </c>
      <c r="P15" s="26" t="s">
        <v>340</v>
      </c>
    </row>
    <row r="16" spans="1:16" ht="12.75" customHeight="1" thickBot="1">
      <c r="A16" s="6" t="str">
        <f t="shared" si="0"/>
        <v> BBS 6 </v>
      </c>
      <c r="B16" s="2" t="str">
        <f t="shared" si="1"/>
        <v>I</v>
      </c>
      <c r="C16" s="6">
        <f t="shared" si="2"/>
        <v>41637.616999999998</v>
      </c>
      <c r="D16" s="10" t="str">
        <f t="shared" si="3"/>
        <v>vis</v>
      </c>
      <c r="E16" s="23">
        <f>VLOOKUP(C16,Active!C$21:E$973,3,FALSE)</f>
        <v>-1244.9980711186035</v>
      </c>
      <c r="F16" s="2" t="s">
        <v>125</v>
      </c>
      <c r="G16" s="10" t="str">
        <f t="shared" si="4"/>
        <v>41637.617</v>
      </c>
      <c r="H16" s="6">
        <f t="shared" si="5"/>
        <v>-1245</v>
      </c>
      <c r="I16" s="24" t="s">
        <v>341</v>
      </c>
      <c r="J16" s="25" t="s">
        <v>342</v>
      </c>
      <c r="K16" s="24">
        <v>-1245</v>
      </c>
      <c r="L16" s="24" t="s">
        <v>343</v>
      </c>
      <c r="M16" s="25" t="s">
        <v>168</v>
      </c>
      <c r="N16" s="25"/>
      <c r="O16" s="26" t="s">
        <v>344</v>
      </c>
      <c r="P16" s="26" t="s">
        <v>345</v>
      </c>
    </row>
    <row r="17" spans="1:16" ht="12.75" customHeight="1" thickBot="1">
      <c r="A17" s="6" t="str">
        <f t="shared" si="0"/>
        <v> BBS 8 </v>
      </c>
      <c r="B17" s="2" t="str">
        <f t="shared" si="1"/>
        <v>I</v>
      </c>
      <c r="C17" s="6">
        <f t="shared" si="2"/>
        <v>41743.302000000003</v>
      </c>
      <c r="D17" s="10" t="str">
        <f t="shared" si="3"/>
        <v>vis</v>
      </c>
      <c r="E17" s="23">
        <f>VLOOKUP(C17,Active!C$21:E$973,3,FALSE)</f>
        <v>-1210.0017053629522</v>
      </c>
      <c r="F17" s="2" t="str">
        <f>LEFT(M17,1)</f>
        <v>V</v>
      </c>
      <c r="G17" s="10" t="str">
        <f t="shared" si="4"/>
        <v>41743.302</v>
      </c>
      <c r="H17" s="6">
        <f t="shared" si="5"/>
        <v>-1210</v>
      </c>
      <c r="I17" s="24" t="s">
        <v>353</v>
      </c>
      <c r="J17" s="25" t="s">
        <v>354</v>
      </c>
      <c r="K17" s="24">
        <v>-1210</v>
      </c>
      <c r="L17" s="24" t="s">
        <v>338</v>
      </c>
      <c r="M17" s="25" t="s">
        <v>168</v>
      </c>
      <c r="N17" s="25"/>
      <c r="O17" s="26" t="s">
        <v>344</v>
      </c>
      <c r="P17" s="26" t="s">
        <v>355</v>
      </c>
    </row>
    <row r="18" spans="1:16" ht="12.75" customHeight="1" thickBot="1">
      <c r="A18" s="6" t="str">
        <f t="shared" si="0"/>
        <v> BBS 8 </v>
      </c>
      <c r="B18" s="2" t="str">
        <f t="shared" si="1"/>
        <v>I</v>
      </c>
      <c r="C18" s="6">
        <f t="shared" si="2"/>
        <v>41746.328999999998</v>
      </c>
      <c r="D18" s="10" t="str">
        <f t="shared" si="3"/>
        <v>vis</v>
      </c>
      <c r="E18" s="23">
        <f>VLOOKUP(C18,Active!C$21:E$973,3,FALSE)</f>
        <v>-1208.9993493129721</v>
      </c>
      <c r="F18" s="2" t="str">
        <f>LEFT(M18,1)</f>
        <v>V</v>
      </c>
      <c r="G18" s="10" t="str">
        <f t="shared" si="4"/>
        <v>41746.329</v>
      </c>
      <c r="H18" s="6">
        <f t="shared" si="5"/>
        <v>-1209</v>
      </c>
      <c r="I18" s="24" t="s">
        <v>356</v>
      </c>
      <c r="J18" s="25" t="s">
        <v>357</v>
      </c>
      <c r="K18" s="24">
        <v>-1209</v>
      </c>
      <c r="L18" s="24" t="s">
        <v>358</v>
      </c>
      <c r="M18" s="25" t="s">
        <v>168</v>
      </c>
      <c r="N18" s="25"/>
      <c r="O18" s="26" t="s">
        <v>344</v>
      </c>
      <c r="P18" s="26" t="s">
        <v>355</v>
      </c>
    </row>
    <row r="19" spans="1:16" ht="12.75" customHeight="1" thickBot="1">
      <c r="A19" s="6" t="str">
        <f t="shared" si="0"/>
        <v> BBS 8 </v>
      </c>
      <c r="B19" s="2" t="str">
        <f t="shared" si="1"/>
        <v>I</v>
      </c>
      <c r="C19" s="6">
        <f t="shared" si="2"/>
        <v>41764.434999999998</v>
      </c>
      <c r="D19" s="10" t="str">
        <f t="shared" si="3"/>
        <v>vis</v>
      </c>
      <c r="E19" s="23">
        <f>VLOOKUP(C19,Active!C$21:E$973,3,FALSE)</f>
        <v>-1203.0037567655738</v>
      </c>
      <c r="F19" s="2" t="str">
        <f>LEFT(M19,1)</f>
        <v>V</v>
      </c>
      <c r="G19" s="10" t="str">
        <f t="shared" si="4"/>
        <v>41764.435</v>
      </c>
      <c r="H19" s="6">
        <f t="shared" si="5"/>
        <v>-1203</v>
      </c>
      <c r="I19" s="24" t="s">
        <v>359</v>
      </c>
      <c r="J19" s="25" t="s">
        <v>360</v>
      </c>
      <c r="K19" s="24">
        <v>-1203</v>
      </c>
      <c r="L19" s="24" t="s">
        <v>301</v>
      </c>
      <c r="M19" s="25" t="s">
        <v>168</v>
      </c>
      <c r="N19" s="25"/>
      <c r="O19" s="26" t="s">
        <v>339</v>
      </c>
      <c r="P19" s="26" t="s">
        <v>355</v>
      </c>
    </row>
    <row r="20" spans="1:16" ht="12.75" customHeight="1" thickBot="1">
      <c r="A20" s="6" t="str">
        <f t="shared" si="0"/>
        <v> BBS 19 </v>
      </c>
      <c r="B20" s="2" t="str">
        <f t="shared" si="1"/>
        <v>I</v>
      </c>
      <c r="C20" s="6">
        <f t="shared" si="2"/>
        <v>42404.659</v>
      </c>
      <c r="D20" s="10" t="str">
        <f t="shared" si="3"/>
        <v>vis</v>
      </c>
      <c r="E20" s="23">
        <f>VLOOKUP(C20,Active!C$21:E$973,3,FALSE)</f>
        <v>-991.00098182546776</v>
      </c>
      <c r="F20" s="2" t="s">
        <v>125</v>
      </c>
      <c r="G20" s="10" t="str">
        <f t="shared" si="4"/>
        <v>42404.659</v>
      </c>
      <c r="H20" s="6">
        <f t="shared" si="5"/>
        <v>-991</v>
      </c>
      <c r="I20" s="24" t="s">
        <v>372</v>
      </c>
      <c r="J20" s="25" t="s">
        <v>373</v>
      </c>
      <c r="K20" s="24">
        <v>-991</v>
      </c>
      <c r="L20" s="24" t="s">
        <v>127</v>
      </c>
      <c r="M20" s="25" t="s">
        <v>168</v>
      </c>
      <c r="N20" s="25"/>
      <c r="O20" s="26" t="s">
        <v>344</v>
      </c>
      <c r="P20" s="26" t="s">
        <v>374</v>
      </c>
    </row>
    <row r="21" spans="1:16" ht="12.75" customHeight="1" thickBot="1">
      <c r="A21" s="6" t="str">
        <f t="shared" si="0"/>
        <v> BBS 22 </v>
      </c>
      <c r="B21" s="2" t="str">
        <f t="shared" si="1"/>
        <v>I</v>
      </c>
      <c r="C21" s="6">
        <f t="shared" si="2"/>
        <v>42510.351999999999</v>
      </c>
      <c r="D21" s="10" t="str">
        <f t="shared" si="3"/>
        <v>vis</v>
      </c>
      <c r="E21" s="23">
        <f>VLOOKUP(C21,Active!C$21:E$973,3,FALSE)</f>
        <v>-956.00196696231922</v>
      </c>
      <c r="F21" s="2" t="s">
        <v>125</v>
      </c>
      <c r="G21" s="10" t="str">
        <f t="shared" si="4"/>
        <v>42510.352</v>
      </c>
      <c r="H21" s="6">
        <f t="shared" si="5"/>
        <v>-956</v>
      </c>
      <c r="I21" s="24" t="s">
        <v>383</v>
      </c>
      <c r="J21" s="25" t="s">
        <v>384</v>
      </c>
      <c r="K21" s="24">
        <v>-956</v>
      </c>
      <c r="L21" s="24" t="s">
        <v>309</v>
      </c>
      <c r="M21" s="25" t="s">
        <v>168</v>
      </c>
      <c r="N21" s="25"/>
      <c r="O21" s="26" t="s">
        <v>344</v>
      </c>
      <c r="P21" s="26" t="s">
        <v>385</v>
      </c>
    </row>
    <row r="22" spans="1:16" ht="12.75" customHeight="1" thickBot="1">
      <c r="A22" s="6" t="str">
        <f t="shared" si="0"/>
        <v> BBS 26 </v>
      </c>
      <c r="B22" s="2" t="str">
        <f t="shared" si="1"/>
        <v>I</v>
      </c>
      <c r="C22" s="6">
        <f t="shared" si="2"/>
        <v>42827.453000000001</v>
      </c>
      <c r="D22" s="10" t="str">
        <f t="shared" si="3"/>
        <v>vis</v>
      </c>
      <c r="E22" s="23">
        <f>VLOOKUP(C22,Active!C$21:E$973,3,FALSE)</f>
        <v>-850.99763732724955</v>
      </c>
      <c r="F22" s="2" t="s">
        <v>125</v>
      </c>
      <c r="G22" s="10" t="str">
        <f t="shared" si="4"/>
        <v>42827.453</v>
      </c>
      <c r="H22" s="6">
        <f t="shared" si="5"/>
        <v>-851</v>
      </c>
      <c r="I22" s="24" t="s">
        <v>393</v>
      </c>
      <c r="J22" s="25" t="s">
        <v>394</v>
      </c>
      <c r="K22" s="24">
        <v>-851</v>
      </c>
      <c r="L22" s="24" t="s">
        <v>322</v>
      </c>
      <c r="M22" s="25" t="s">
        <v>168</v>
      </c>
      <c r="N22" s="25"/>
      <c r="O22" s="26" t="s">
        <v>344</v>
      </c>
      <c r="P22" s="26" t="s">
        <v>395</v>
      </c>
    </row>
    <row r="23" spans="1:16" ht="12.75" customHeight="1" thickBot="1">
      <c r="A23" s="6" t="str">
        <f t="shared" si="0"/>
        <v> AOEB 3 </v>
      </c>
      <c r="B23" s="2" t="str">
        <f t="shared" si="1"/>
        <v>I</v>
      </c>
      <c r="C23" s="6">
        <f t="shared" si="2"/>
        <v>42860.661999999997</v>
      </c>
      <c r="D23" s="10" t="str">
        <f t="shared" si="3"/>
        <v>vis</v>
      </c>
      <c r="E23" s="23">
        <f>VLOOKUP(C23,Active!C$21:E$973,3,FALSE)</f>
        <v>-840.00086095993913</v>
      </c>
      <c r="F23" s="2" t="s">
        <v>125</v>
      </c>
      <c r="G23" s="10" t="str">
        <f t="shared" si="4"/>
        <v>42860.662</v>
      </c>
      <c r="H23" s="6">
        <f t="shared" si="5"/>
        <v>-840</v>
      </c>
      <c r="I23" s="24" t="s">
        <v>396</v>
      </c>
      <c r="J23" s="25" t="s">
        <v>397</v>
      </c>
      <c r="K23" s="24">
        <v>-840</v>
      </c>
      <c r="L23" s="24" t="s">
        <v>127</v>
      </c>
      <c r="M23" s="25" t="s">
        <v>168</v>
      </c>
      <c r="N23" s="25"/>
      <c r="O23" s="26" t="s">
        <v>392</v>
      </c>
      <c r="P23" s="26" t="s">
        <v>398</v>
      </c>
    </row>
    <row r="24" spans="1:16" ht="12.75" customHeight="1" thickBot="1">
      <c r="A24" s="6" t="str">
        <f t="shared" si="0"/>
        <v> AOEB 3 </v>
      </c>
      <c r="B24" s="2" t="str">
        <f t="shared" si="1"/>
        <v>I</v>
      </c>
      <c r="C24" s="6">
        <f t="shared" si="2"/>
        <v>42863.692999999999</v>
      </c>
      <c r="D24" s="10" t="str">
        <f t="shared" si="3"/>
        <v>vis</v>
      </c>
      <c r="E24" s="23">
        <f>VLOOKUP(C24,Active!C$21:E$973,3,FALSE)</f>
        <v>-838.99718035620663</v>
      </c>
      <c r="F24" s="2" t="s">
        <v>125</v>
      </c>
      <c r="G24" s="10" t="str">
        <f t="shared" si="4"/>
        <v>42863.693</v>
      </c>
      <c r="H24" s="6">
        <f t="shared" si="5"/>
        <v>-839</v>
      </c>
      <c r="I24" s="24" t="s">
        <v>404</v>
      </c>
      <c r="J24" s="25" t="s">
        <v>405</v>
      </c>
      <c r="K24" s="24">
        <v>-839</v>
      </c>
      <c r="L24" s="24" t="s">
        <v>406</v>
      </c>
      <c r="M24" s="25" t="s">
        <v>168</v>
      </c>
      <c r="N24" s="25"/>
      <c r="O24" s="26" t="s">
        <v>363</v>
      </c>
      <c r="P24" s="26" t="s">
        <v>398</v>
      </c>
    </row>
    <row r="25" spans="1:16" ht="12.75" customHeight="1" thickBot="1">
      <c r="A25" s="6" t="str">
        <f t="shared" si="0"/>
        <v> BBS 35 </v>
      </c>
      <c r="B25" s="2" t="str">
        <f t="shared" si="1"/>
        <v>I</v>
      </c>
      <c r="C25" s="6">
        <f t="shared" si="2"/>
        <v>43467.665999999997</v>
      </c>
      <c r="D25" s="10" t="str">
        <f t="shared" si="3"/>
        <v>vis</v>
      </c>
      <c r="E25" s="23">
        <f>VLOOKUP(C25,Active!C$21:E$973,3,FALSE)</f>
        <v>-638.99850490995675</v>
      </c>
      <c r="F25" s="2" t="s">
        <v>125</v>
      </c>
      <c r="G25" s="10" t="str">
        <f t="shared" si="4"/>
        <v>43467.666</v>
      </c>
      <c r="H25" s="6">
        <f t="shared" si="5"/>
        <v>-639</v>
      </c>
      <c r="I25" s="24" t="s">
        <v>412</v>
      </c>
      <c r="J25" s="25" t="s">
        <v>413</v>
      </c>
      <c r="K25" s="24">
        <v>-639</v>
      </c>
      <c r="L25" s="24" t="s">
        <v>414</v>
      </c>
      <c r="M25" s="25" t="s">
        <v>168</v>
      </c>
      <c r="N25" s="25"/>
      <c r="O25" s="26" t="s">
        <v>344</v>
      </c>
      <c r="P25" s="26" t="s">
        <v>415</v>
      </c>
    </row>
    <row r="26" spans="1:16" ht="12.75" customHeight="1" thickBot="1">
      <c r="A26" s="6" t="str">
        <f t="shared" si="0"/>
        <v> AOEB 3 </v>
      </c>
      <c r="B26" s="2" t="str">
        <f t="shared" si="1"/>
        <v>I</v>
      </c>
      <c r="C26" s="6">
        <f t="shared" si="2"/>
        <v>43624.701999999997</v>
      </c>
      <c r="D26" s="10" t="str">
        <f t="shared" si="3"/>
        <v>vis</v>
      </c>
      <c r="E26" s="23">
        <f>VLOOKUP(C26,Active!C$21:E$973,3,FALSE)</f>
        <v>-586.99784925585072</v>
      </c>
      <c r="F26" s="2" t="s">
        <v>125</v>
      </c>
      <c r="G26" s="10" t="str">
        <f t="shared" si="4"/>
        <v>43624.702</v>
      </c>
      <c r="H26" s="6">
        <f t="shared" si="5"/>
        <v>-587</v>
      </c>
      <c r="I26" s="24" t="s">
        <v>416</v>
      </c>
      <c r="J26" s="25" t="s">
        <v>417</v>
      </c>
      <c r="K26" s="24">
        <v>-587</v>
      </c>
      <c r="L26" s="24" t="s">
        <v>343</v>
      </c>
      <c r="M26" s="25" t="s">
        <v>168</v>
      </c>
      <c r="N26" s="25"/>
      <c r="O26" s="26" t="s">
        <v>392</v>
      </c>
      <c r="P26" s="26" t="s">
        <v>398</v>
      </c>
    </row>
    <row r="27" spans="1:16" ht="12.75" customHeight="1" thickBot="1">
      <c r="A27" s="6" t="str">
        <f t="shared" si="0"/>
        <v> BBS 41 </v>
      </c>
      <c r="B27" s="2" t="str">
        <f t="shared" si="1"/>
        <v>I</v>
      </c>
      <c r="C27" s="6">
        <f t="shared" si="2"/>
        <v>43878.374000000003</v>
      </c>
      <c r="D27" s="10" t="str">
        <f t="shared" si="3"/>
        <v>vis</v>
      </c>
      <c r="E27" s="23">
        <f>VLOOKUP(C27,Active!C$21:E$973,3,FALSE)</f>
        <v>-502.99729956604267</v>
      </c>
      <c r="F27" s="2" t="s">
        <v>125</v>
      </c>
      <c r="G27" s="10" t="str">
        <f t="shared" si="4"/>
        <v>43878.374</v>
      </c>
      <c r="H27" s="6">
        <f t="shared" si="5"/>
        <v>-503</v>
      </c>
      <c r="I27" s="24" t="s">
        <v>418</v>
      </c>
      <c r="J27" s="25" t="s">
        <v>419</v>
      </c>
      <c r="K27" s="24">
        <v>-503</v>
      </c>
      <c r="L27" s="24" t="s">
        <v>318</v>
      </c>
      <c r="M27" s="25" t="s">
        <v>168</v>
      </c>
      <c r="N27" s="25"/>
      <c r="O27" s="26" t="s">
        <v>344</v>
      </c>
      <c r="P27" s="26" t="s">
        <v>420</v>
      </c>
    </row>
    <row r="28" spans="1:16" ht="12.75" customHeight="1" thickBot="1">
      <c r="A28" s="6" t="str">
        <f t="shared" si="0"/>
        <v> AOEB 3 </v>
      </c>
      <c r="B28" s="2" t="str">
        <f t="shared" si="1"/>
        <v>I</v>
      </c>
      <c r="C28" s="6">
        <f t="shared" si="2"/>
        <v>43929.697999999997</v>
      </c>
      <c r="D28" s="10" t="str">
        <f t="shared" si="3"/>
        <v>vis</v>
      </c>
      <c r="E28" s="23">
        <f>VLOOKUP(C28,Active!C$21:E$973,3,FALSE)</f>
        <v>-486.00195040539808</v>
      </c>
      <c r="F28" s="2" t="s">
        <v>125</v>
      </c>
      <c r="G28" s="10" t="str">
        <f t="shared" si="4"/>
        <v>43929.698</v>
      </c>
      <c r="H28" s="6">
        <f t="shared" si="5"/>
        <v>-486</v>
      </c>
      <c r="I28" s="24" t="s">
        <v>421</v>
      </c>
      <c r="J28" s="25" t="s">
        <v>422</v>
      </c>
      <c r="K28" s="24">
        <v>-486</v>
      </c>
      <c r="L28" s="24" t="s">
        <v>309</v>
      </c>
      <c r="M28" s="25" t="s">
        <v>168</v>
      </c>
      <c r="N28" s="25"/>
      <c r="O28" s="26" t="s">
        <v>423</v>
      </c>
      <c r="P28" s="26" t="s">
        <v>398</v>
      </c>
    </row>
    <row r="29" spans="1:16" ht="12.75" customHeight="1" thickBot="1">
      <c r="A29" s="6" t="str">
        <f t="shared" si="0"/>
        <v> AOEB 3 </v>
      </c>
      <c r="B29" s="2" t="str">
        <f t="shared" si="1"/>
        <v>I</v>
      </c>
      <c r="C29" s="6">
        <f t="shared" si="2"/>
        <v>44237.726999999999</v>
      </c>
      <c r="D29" s="10" t="str">
        <f t="shared" si="3"/>
        <v>vis</v>
      </c>
      <c r="E29" s="23">
        <f>VLOOKUP(C29,Active!C$21:E$973,3,FALSE)</f>
        <v>-384.00170867433803</v>
      </c>
      <c r="F29" s="2" t="s">
        <v>125</v>
      </c>
      <c r="G29" s="10" t="str">
        <f t="shared" si="4"/>
        <v>44237.727</v>
      </c>
      <c r="H29" s="6">
        <f t="shared" si="5"/>
        <v>-384</v>
      </c>
      <c r="I29" s="24" t="s">
        <v>424</v>
      </c>
      <c r="J29" s="25" t="s">
        <v>425</v>
      </c>
      <c r="K29" s="24">
        <v>-384</v>
      </c>
      <c r="L29" s="24" t="s">
        <v>338</v>
      </c>
      <c r="M29" s="25" t="s">
        <v>168</v>
      </c>
      <c r="N29" s="25"/>
      <c r="O29" s="26" t="s">
        <v>426</v>
      </c>
      <c r="P29" s="26" t="s">
        <v>398</v>
      </c>
    </row>
    <row r="30" spans="1:16" ht="12.75" customHeight="1" thickBot="1">
      <c r="A30" s="6" t="str">
        <f t="shared" si="0"/>
        <v> AOEB 3 </v>
      </c>
      <c r="B30" s="2" t="str">
        <f t="shared" si="1"/>
        <v>I</v>
      </c>
      <c r="C30" s="6">
        <f t="shared" si="2"/>
        <v>44237.733999999997</v>
      </c>
      <c r="D30" s="10" t="str">
        <f t="shared" si="3"/>
        <v>vis</v>
      </c>
      <c r="E30" s="23">
        <f>VLOOKUP(C30,Active!C$21:E$973,3,FALSE)</f>
        <v>-383.99939070527699</v>
      </c>
      <c r="F30" s="2" t="s">
        <v>125</v>
      </c>
      <c r="G30" s="10" t="str">
        <f t="shared" si="4"/>
        <v>44237.734</v>
      </c>
      <c r="H30" s="6">
        <f t="shared" si="5"/>
        <v>-384</v>
      </c>
      <c r="I30" s="24" t="s">
        <v>427</v>
      </c>
      <c r="J30" s="25" t="s">
        <v>428</v>
      </c>
      <c r="K30" s="24">
        <v>-384</v>
      </c>
      <c r="L30" s="24" t="s">
        <v>358</v>
      </c>
      <c r="M30" s="25" t="s">
        <v>168</v>
      </c>
      <c r="N30" s="25"/>
      <c r="O30" s="26" t="s">
        <v>429</v>
      </c>
      <c r="P30" s="26" t="s">
        <v>398</v>
      </c>
    </row>
    <row r="31" spans="1:16" ht="12.75" customHeight="1" thickBot="1">
      <c r="A31" s="6" t="str">
        <f t="shared" si="0"/>
        <v> BBS 47 </v>
      </c>
      <c r="B31" s="2" t="str">
        <f t="shared" si="1"/>
        <v>I</v>
      </c>
      <c r="C31" s="6">
        <f t="shared" si="2"/>
        <v>44334.366000000002</v>
      </c>
      <c r="D31" s="10" t="str">
        <f t="shared" si="3"/>
        <v>vis</v>
      </c>
      <c r="E31" s="23">
        <f>VLOOKUP(C31,Active!C$21:E$973,3,FALSE)</f>
        <v>-352.00082122332486</v>
      </c>
      <c r="F31" s="2" t="s">
        <v>125</v>
      </c>
      <c r="G31" s="10" t="str">
        <f t="shared" si="4"/>
        <v>44334.366</v>
      </c>
      <c r="H31" s="6">
        <f t="shared" si="5"/>
        <v>-352</v>
      </c>
      <c r="I31" s="24" t="s">
        <v>430</v>
      </c>
      <c r="J31" s="25" t="s">
        <v>431</v>
      </c>
      <c r="K31" s="24">
        <v>-352</v>
      </c>
      <c r="L31" s="24" t="s">
        <v>382</v>
      </c>
      <c r="M31" s="25" t="s">
        <v>168</v>
      </c>
      <c r="N31" s="25"/>
      <c r="O31" s="26" t="s">
        <v>339</v>
      </c>
      <c r="P31" s="26" t="s">
        <v>432</v>
      </c>
    </row>
    <row r="32" spans="1:16" ht="12.75" customHeight="1" thickBot="1">
      <c r="A32" s="6" t="str">
        <f t="shared" si="0"/>
        <v> BBS 47 </v>
      </c>
      <c r="B32" s="2" t="str">
        <f t="shared" si="1"/>
        <v>I</v>
      </c>
      <c r="C32" s="6">
        <f t="shared" si="2"/>
        <v>44337.381999999998</v>
      </c>
      <c r="D32" s="10" t="str">
        <f t="shared" si="3"/>
        <v>vis</v>
      </c>
      <c r="E32" s="23">
        <f>VLOOKUP(C32,Active!C$21:E$973,3,FALSE)</f>
        <v>-351.00210769615546</v>
      </c>
      <c r="F32" s="2" t="s">
        <v>125</v>
      </c>
      <c r="G32" s="10" t="str">
        <f t="shared" si="4"/>
        <v>44337.382</v>
      </c>
      <c r="H32" s="6">
        <f t="shared" si="5"/>
        <v>-351</v>
      </c>
      <c r="I32" s="24" t="s">
        <v>433</v>
      </c>
      <c r="J32" s="25" t="s">
        <v>434</v>
      </c>
      <c r="K32" s="24">
        <v>-351</v>
      </c>
      <c r="L32" s="24" t="s">
        <v>309</v>
      </c>
      <c r="M32" s="25" t="s">
        <v>168</v>
      </c>
      <c r="N32" s="25"/>
      <c r="O32" s="26" t="s">
        <v>339</v>
      </c>
      <c r="P32" s="26" t="s">
        <v>432</v>
      </c>
    </row>
    <row r="33" spans="1:16" ht="12.75" customHeight="1" thickBot="1">
      <c r="A33" s="6" t="str">
        <f t="shared" si="0"/>
        <v> BBS 47 </v>
      </c>
      <c r="B33" s="2" t="str">
        <f t="shared" si="1"/>
        <v>I</v>
      </c>
      <c r="C33" s="6">
        <f t="shared" si="2"/>
        <v>44337.394</v>
      </c>
      <c r="D33" s="10" t="str">
        <f t="shared" si="3"/>
        <v>vis</v>
      </c>
      <c r="E33" s="23">
        <f>VLOOKUP(C33,Active!C$21:E$973,3,FALSE)</f>
        <v>-350.99813403490595</v>
      </c>
      <c r="F33" s="2" t="s">
        <v>125</v>
      </c>
      <c r="G33" s="10" t="str">
        <f t="shared" si="4"/>
        <v>44337.394</v>
      </c>
      <c r="H33" s="6">
        <f t="shared" si="5"/>
        <v>-351</v>
      </c>
      <c r="I33" s="24" t="s">
        <v>435</v>
      </c>
      <c r="J33" s="25" t="s">
        <v>436</v>
      </c>
      <c r="K33" s="24">
        <v>-351</v>
      </c>
      <c r="L33" s="24" t="s">
        <v>343</v>
      </c>
      <c r="M33" s="25" t="s">
        <v>168</v>
      </c>
      <c r="N33" s="25"/>
      <c r="O33" s="26" t="s">
        <v>344</v>
      </c>
      <c r="P33" s="26" t="s">
        <v>432</v>
      </c>
    </row>
    <row r="34" spans="1:16" ht="12.75" customHeight="1" thickBot="1">
      <c r="A34" s="6" t="str">
        <f t="shared" si="0"/>
        <v> BBS 47 </v>
      </c>
      <c r="B34" s="2" t="str">
        <f t="shared" si="1"/>
        <v>I</v>
      </c>
      <c r="C34" s="6">
        <f t="shared" si="2"/>
        <v>44340.409</v>
      </c>
      <c r="D34" s="10" t="str">
        <f t="shared" si="3"/>
        <v>vis</v>
      </c>
      <c r="E34" s="23">
        <f>VLOOKUP(C34,Active!C$21:E$973,3,FALSE)</f>
        <v>-349.9997516461728</v>
      </c>
      <c r="F34" s="2" t="s">
        <v>125</v>
      </c>
      <c r="G34" s="10" t="str">
        <f t="shared" si="4"/>
        <v>44340.409</v>
      </c>
      <c r="H34" s="6">
        <f t="shared" si="5"/>
        <v>-350</v>
      </c>
      <c r="I34" s="24" t="s">
        <v>437</v>
      </c>
      <c r="J34" s="25" t="s">
        <v>438</v>
      </c>
      <c r="K34" s="24">
        <v>-350</v>
      </c>
      <c r="L34" s="24" t="s">
        <v>377</v>
      </c>
      <c r="M34" s="25" t="s">
        <v>168</v>
      </c>
      <c r="N34" s="25"/>
      <c r="O34" s="26" t="s">
        <v>339</v>
      </c>
      <c r="P34" s="26" t="s">
        <v>432</v>
      </c>
    </row>
    <row r="35" spans="1:16" ht="12.75" customHeight="1" thickBot="1">
      <c r="A35" s="6" t="str">
        <f t="shared" si="0"/>
        <v> BRNO 23 </v>
      </c>
      <c r="B35" s="2" t="str">
        <f t="shared" si="1"/>
        <v>I</v>
      </c>
      <c r="C35" s="6">
        <f t="shared" si="2"/>
        <v>44343.428999999996</v>
      </c>
      <c r="D35" s="10" t="str">
        <f t="shared" si="3"/>
        <v>vis</v>
      </c>
      <c r="E35" s="23">
        <f>VLOOKUP(C35,Active!C$21:E$973,3,FALSE)</f>
        <v>-348.99971356525356</v>
      </c>
      <c r="F35" s="2" t="s">
        <v>125</v>
      </c>
      <c r="G35" s="10" t="str">
        <f t="shared" si="4"/>
        <v>44343.429</v>
      </c>
      <c r="H35" s="6">
        <f t="shared" si="5"/>
        <v>-349</v>
      </c>
      <c r="I35" s="24" t="s">
        <v>439</v>
      </c>
      <c r="J35" s="25" t="s">
        <v>440</v>
      </c>
      <c r="K35" s="24">
        <v>-349</v>
      </c>
      <c r="L35" s="24" t="s">
        <v>377</v>
      </c>
      <c r="M35" s="25" t="s">
        <v>168</v>
      </c>
      <c r="N35" s="25"/>
      <c r="O35" s="26" t="s">
        <v>334</v>
      </c>
      <c r="P35" s="26" t="s">
        <v>441</v>
      </c>
    </row>
    <row r="36" spans="1:16" ht="12.75" customHeight="1" thickBot="1">
      <c r="A36" s="6" t="str">
        <f t="shared" si="0"/>
        <v> AOEB 3 </v>
      </c>
      <c r="B36" s="2" t="str">
        <f t="shared" si="1"/>
        <v>I</v>
      </c>
      <c r="C36" s="6">
        <f t="shared" si="2"/>
        <v>44382.697</v>
      </c>
      <c r="D36" s="10" t="str">
        <f t="shared" si="3"/>
        <v>vis</v>
      </c>
      <c r="E36" s="23">
        <f>VLOOKUP(C36,Active!C$21:E$973,3,FALSE)</f>
        <v>-335.99656940578933</v>
      </c>
      <c r="F36" s="2" t="s">
        <v>125</v>
      </c>
      <c r="G36" s="10" t="str">
        <f t="shared" si="4"/>
        <v>44382.697</v>
      </c>
      <c r="H36" s="6">
        <f t="shared" si="5"/>
        <v>-336</v>
      </c>
      <c r="I36" s="24" t="s">
        <v>442</v>
      </c>
      <c r="J36" s="25" t="s">
        <v>443</v>
      </c>
      <c r="K36" s="24">
        <v>-336</v>
      </c>
      <c r="L36" s="24" t="s">
        <v>388</v>
      </c>
      <c r="M36" s="25" t="s">
        <v>168</v>
      </c>
      <c r="N36" s="25"/>
      <c r="O36" s="26" t="s">
        <v>426</v>
      </c>
      <c r="P36" s="26" t="s">
        <v>398</v>
      </c>
    </row>
    <row r="37" spans="1:16" ht="12.75" customHeight="1" thickBot="1">
      <c r="A37" s="6" t="str">
        <f t="shared" si="0"/>
        <v> BBS 51 </v>
      </c>
      <c r="B37" s="2" t="str">
        <f t="shared" si="1"/>
        <v>I</v>
      </c>
      <c r="C37" s="6">
        <f t="shared" si="2"/>
        <v>44533.675000000003</v>
      </c>
      <c r="D37" s="10" t="str">
        <f t="shared" si="3"/>
        <v>vis</v>
      </c>
      <c r="E37" s="23">
        <f>VLOOKUP(C37,Active!C$21:E$973,3,FALSE)</f>
        <v>-286.00195040539603</v>
      </c>
      <c r="F37" s="2" t="s">
        <v>125</v>
      </c>
      <c r="G37" s="10" t="str">
        <f t="shared" si="4"/>
        <v>44533.675</v>
      </c>
      <c r="H37" s="6">
        <f t="shared" si="5"/>
        <v>-286</v>
      </c>
      <c r="I37" s="24" t="s">
        <v>444</v>
      </c>
      <c r="J37" s="25" t="s">
        <v>445</v>
      </c>
      <c r="K37" s="24">
        <v>-286</v>
      </c>
      <c r="L37" s="24" t="s">
        <v>309</v>
      </c>
      <c r="M37" s="25" t="s">
        <v>168</v>
      </c>
      <c r="N37" s="25"/>
      <c r="O37" s="26" t="s">
        <v>344</v>
      </c>
      <c r="P37" s="26" t="s">
        <v>446</v>
      </c>
    </row>
    <row r="38" spans="1:16" ht="12.75" customHeight="1" thickBot="1">
      <c r="A38" s="6" t="str">
        <f t="shared" si="0"/>
        <v> BBS 52 </v>
      </c>
      <c r="B38" s="2" t="str">
        <f t="shared" si="1"/>
        <v>I</v>
      </c>
      <c r="C38" s="6">
        <f t="shared" si="2"/>
        <v>44636.362999999998</v>
      </c>
      <c r="D38" s="10" t="str">
        <f t="shared" si="3"/>
        <v>vis</v>
      </c>
      <c r="E38" s="23">
        <f>VLOOKUP(C38,Active!C$21:E$973,3,FALSE)</f>
        <v>-251.99800654660845</v>
      </c>
      <c r="F38" s="2" t="s">
        <v>125</v>
      </c>
      <c r="G38" s="10" t="str">
        <f t="shared" si="4"/>
        <v>44636.363</v>
      </c>
      <c r="H38" s="6">
        <f t="shared" si="5"/>
        <v>-252</v>
      </c>
      <c r="I38" s="24" t="s">
        <v>447</v>
      </c>
      <c r="J38" s="25" t="s">
        <v>448</v>
      </c>
      <c r="K38" s="24">
        <v>-252</v>
      </c>
      <c r="L38" s="24" t="s">
        <v>343</v>
      </c>
      <c r="M38" s="25" t="s">
        <v>168</v>
      </c>
      <c r="N38" s="25"/>
      <c r="O38" s="26" t="s">
        <v>344</v>
      </c>
      <c r="P38" s="26" t="s">
        <v>449</v>
      </c>
    </row>
    <row r="39" spans="1:16" ht="12.75" customHeight="1" thickBot="1">
      <c r="A39" s="6" t="str">
        <f t="shared" si="0"/>
        <v> AOEB 3 </v>
      </c>
      <c r="B39" s="2" t="str">
        <f t="shared" si="1"/>
        <v>I</v>
      </c>
      <c r="C39" s="6">
        <f t="shared" si="2"/>
        <v>44675.614999999998</v>
      </c>
      <c r="D39" s="10" t="str">
        <f t="shared" si="3"/>
        <v>vis</v>
      </c>
      <c r="E39" s="23">
        <f>VLOOKUP(C39,Active!C$21:E$973,3,FALSE)</f>
        <v>-239.00016060214355</v>
      </c>
      <c r="F39" s="2" t="s">
        <v>125</v>
      </c>
      <c r="G39" s="10" t="str">
        <f t="shared" si="4"/>
        <v>44675.615</v>
      </c>
      <c r="H39" s="6">
        <f t="shared" si="5"/>
        <v>-239</v>
      </c>
      <c r="I39" s="24" t="s">
        <v>450</v>
      </c>
      <c r="J39" s="25" t="s">
        <v>451</v>
      </c>
      <c r="K39" s="24">
        <v>-239</v>
      </c>
      <c r="L39" s="24" t="s">
        <v>452</v>
      </c>
      <c r="M39" s="25" t="s">
        <v>168</v>
      </c>
      <c r="N39" s="25"/>
      <c r="O39" s="26" t="s">
        <v>453</v>
      </c>
      <c r="P39" s="26" t="s">
        <v>398</v>
      </c>
    </row>
    <row r="40" spans="1:16" ht="12.75" customHeight="1" thickBot="1">
      <c r="A40" s="6" t="str">
        <f t="shared" si="0"/>
        <v> BBS 53 </v>
      </c>
      <c r="B40" s="2" t="str">
        <f t="shared" si="1"/>
        <v>I</v>
      </c>
      <c r="C40" s="6">
        <f t="shared" si="2"/>
        <v>44675.620999999999</v>
      </c>
      <c r="D40" s="10" t="str">
        <f t="shared" si="3"/>
        <v>vis</v>
      </c>
      <c r="E40" s="23">
        <f>VLOOKUP(C40,Active!C$21:E$973,3,FALSE)</f>
        <v>-238.99817377151879</v>
      </c>
      <c r="F40" s="2" t="s">
        <v>125</v>
      </c>
      <c r="G40" s="10" t="str">
        <f t="shared" si="4"/>
        <v>44675.621</v>
      </c>
      <c r="H40" s="6">
        <f t="shared" si="5"/>
        <v>-239</v>
      </c>
      <c r="I40" s="24" t="s">
        <v>454</v>
      </c>
      <c r="J40" s="25" t="s">
        <v>455</v>
      </c>
      <c r="K40" s="24">
        <v>-239</v>
      </c>
      <c r="L40" s="24" t="s">
        <v>343</v>
      </c>
      <c r="M40" s="25" t="s">
        <v>168</v>
      </c>
      <c r="N40" s="25"/>
      <c r="O40" s="26" t="s">
        <v>344</v>
      </c>
      <c r="P40" s="26" t="s">
        <v>456</v>
      </c>
    </row>
    <row r="41" spans="1:16" ht="12.75" customHeight="1" thickBot="1">
      <c r="A41" s="6" t="str">
        <f t="shared" si="0"/>
        <v> BBS 58 </v>
      </c>
      <c r="B41" s="2" t="str">
        <f t="shared" si="1"/>
        <v>I</v>
      </c>
      <c r="C41" s="6">
        <f t="shared" si="2"/>
        <v>44968.544999999998</v>
      </c>
      <c r="D41" s="10" t="str">
        <f t="shared" si="3"/>
        <v>vis</v>
      </c>
      <c r="E41" s="23">
        <f>VLOOKUP(C41,Active!C$21:E$973,3,FALSE)</f>
        <v>-141.99977813724826</v>
      </c>
      <c r="F41" s="2" t="s">
        <v>125</v>
      </c>
      <c r="G41" s="10" t="str">
        <f t="shared" si="4"/>
        <v>44968.545</v>
      </c>
      <c r="H41" s="6">
        <f t="shared" si="5"/>
        <v>-142</v>
      </c>
      <c r="I41" s="24" t="s">
        <v>457</v>
      </c>
      <c r="J41" s="25" t="s">
        <v>458</v>
      </c>
      <c r="K41" s="24">
        <v>-142</v>
      </c>
      <c r="L41" s="24" t="s">
        <v>377</v>
      </c>
      <c r="M41" s="25" t="s">
        <v>168</v>
      </c>
      <c r="N41" s="25"/>
      <c r="O41" s="26" t="s">
        <v>344</v>
      </c>
      <c r="P41" s="26" t="s">
        <v>459</v>
      </c>
    </row>
    <row r="42" spans="1:16" ht="12.75" customHeight="1" thickBot="1">
      <c r="A42" s="6" t="str">
        <f t="shared" si="0"/>
        <v> BBS 60 </v>
      </c>
      <c r="B42" s="2" t="str">
        <f t="shared" si="1"/>
        <v>I</v>
      </c>
      <c r="C42" s="6">
        <f t="shared" si="2"/>
        <v>45101.415000000001</v>
      </c>
      <c r="D42" s="10" t="str">
        <f t="shared" si="3"/>
        <v>vis</v>
      </c>
      <c r="E42" s="23">
        <f>VLOOKUP(C42,Active!C$21:E$973,3,FALSE)</f>
        <v>-98.001413961128108</v>
      </c>
      <c r="F42" s="2" t="s">
        <v>125</v>
      </c>
      <c r="G42" s="10" t="str">
        <f t="shared" si="4"/>
        <v>45101.415</v>
      </c>
      <c r="H42" s="6">
        <f t="shared" si="5"/>
        <v>-98</v>
      </c>
      <c r="I42" s="24" t="s">
        <v>460</v>
      </c>
      <c r="J42" s="25" t="s">
        <v>461</v>
      </c>
      <c r="K42" s="24">
        <v>-98</v>
      </c>
      <c r="L42" s="24" t="s">
        <v>462</v>
      </c>
      <c r="M42" s="25" t="s">
        <v>168</v>
      </c>
      <c r="N42" s="25"/>
      <c r="O42" s="26" t="s">
        <v>339</v>
      </c>
      <c r="P42" s="26" t="s">
        <v>463</v>
      </c>
    </row>
    <row r="43" spans="1:16" ht="12.75" customHeight="1" thickBot="1">
      <c r="A43" s="6" t="str">
        <f t="shared" ref="A43:A74" si="6">P43</f>
        <v> BBS 60 </v>
      </c>
      <c r="B43" s="2" t="str">
        <f t="shared" ref="B43:B74" si="7">IF(H43=INT(H43),"I","II")</f>
        <v>I</v>
      </c>
      <c r="C43" s="6">
        <f t="shared" ref="C43:C74" si="8">1*G43</f>
        <v>45104.432999999997</v>
      </c>
      <c r="D43" s="10" t="str">
        <f t="shared" ref="D43:D74" si="9">VLOOKUP(F43,I$1:J$5,2,FALSE)</f>
        <v>vis</v>
      </c>
      <c r="E43" s="23">
        <f>VLOOKUP(C43,Active!C$21:E$973,3,FALSE)</f>
        <v>-97.002038157083774</v>
      </c>
      <c r="F43" s="2" t="s">
        <v>125</v>
      </c>
      <c r="G43" s="10" t="str">
        <f t="shared" ref="G43:G74" si="10">MID(I43,3,LEN(I43)-3)</f>
        <v>45104.433</v>
      </c>
      <c r="H43" s="6">
        <f t="shared" ref="H43:H74" si="11">1*K43</f>
        <v>-97</v>
      </c>
      <c r="I43" s="24" t="s">
        <v>464</v>
      </c>
      <c r="J43" s="25" t="s">
        <v>465</v>
      </c>
      <c r="K43" s="24">
        <v>-97</v>
      </c>
      <c r="L43" s="24" t="s">
        <v>309</v>
      </c>
      <c r="M43" s="25" t="s">
        <v>168</v>
      </c>
      <c r="N43" s="25"/>
      <c r="O43" s="26" t="s">
        <v>344</v>
      </c>
      <c r="P43" s="26" t="s">
        <v>463</v>
      </c>
    </row>
    <row r="44" spans="1:16" ht="12.75" customHeight="1" thickBot="1">
      <c r="A44" s="6" t="str">
        <f t="shared" si="6"/>
        <v> BBS 60 </v>
      </c>
      <c r="B44" s="2" t="str">
        <f t="shared" si="7"/>
        <v>I</v>
      </c>
      <c r="C44" s="6">
        <f t="shared" si="8"/>
        <v>45104.436999999998</v>
      </c>
      <c r="D44" s="10" t="str">
        <f t="shared" si="9"/>
        <v>vis</v>
      </c>
      <c r="E44" s="23">
        <f>VLOOKUP(C44,Active!C$21:E$973,3,FALSE)</f>
        <v>-97.000713603333949</v>
      </c>
      <c r="F44" s="2" t="s">
        <v>125</v>
      </c>
      <c r="G44" s="10" t="str">
        <f t="shared" si="10"/>
        <v>45104.437</v>
      </c>
      <c r="H44" s="6">
        <f t="shared" si="11"/>
        <v>-97</v>
      </c>
      <c r="I44" s="24" t="s">
        <v>466</v>
      </c>
      <c r="J44" s="25" t="s">
        <v>467</v>
      </c>
      <c r="K44" s="24">
        <v>-97</v>
      </c>
      <c r="L44" s="24" t="s">
        <v>382</v>
      </c>
      <c r="M44" s="25" t="s">
        <v>168</v>
      </c>
      <c r="N44" s="25"/>
      <c r="O44" s="26" t="s">
        <v>339</v>
      </c>
      <c r="P44" s="26" t="s">
        <v>463</v>
      </c>
    </row>
    <row r="45" spans="1:16" ht="12.75" customHeight="1" thickBot="1">
      <c r="A45" s="6" t="str">
        <f t="shared" si="6"/>
        <v> BBS 63 </v>
      </c>
      <c r="B45" s="2" t="str">
        <f t="shared" si="7"/>
        <v>I</v>
      </c>
      <c r="C45" s="6">
        <f t="shared" si="8"/>
        <v>45273.561000000002</v>
      </c>
      <c r="D45" s="10" t="str">
        <f t="shared" si="9"/>
        <v>vis</v>
      </c>
      <c r="E45" s="23">
        <f>VLOOKUP(C45,Active!C$21:E$973,3,FALSE)</f>
        <v>-40.997256518046449</v>
      </c>
      <c r="F45" s="2" t="s">
        <v>125</v>
      </c>
      <c r="G45" s="10" t="str">
        <f t="shared" si="10"/>
        <v>45273.561</v>
      </c>
      <c r="H45" s="6">
        <f t="shared" si="11"/>
        <v>-41</v>
      </c>
      <c r="I45" s="24" t="s">
        <v>468</v>
      </c>
      <c r="J45" s="25" t="s">
        <v>469</v>
      </c>
      <c r="K45" s="24">
        <v>-41</v>
      </c>
      <c r="L45" s="24" t="s">
        <v>318</v>
      </c>
      <c r="M45" s="25" t="s">
        <v>168</v>
      </c>
      <c r="N45" s="25"/>
      <c r="O45" s="26" t="s">
        <v>344</v>
      </c>
      <c r="P45" s="26" t="s">
        <v>470</v>
      </c>
    </row>
    <row r="46" spans="1:16" ht="12.75" customHeight="1" thickBot="1">
      <c r="A46" s="6" t="str">
        <f t="shared" si="6"/>
        <v> BBS 65 </v>
      </c>
      <c r="B46" s="2" t="str">
        <f t="shared" si="7"/>
        <v>I</v>
      </c>
      <c r="C46" s="6">
        <f t="shared" si="8"/>
        <v>45385.294999999998</v>
      </c>
      <c r="D46" s="10" t="str">
        <f t="shared" si="9"/>
        <v>vis</v>
      </c>
      <c r="E46" s="23">
        <f>VLOOKUP(C46,Active!C$21:E$973,3,FALSE)</f>
        <v>-3.9978343546207746</v>
      </c>
      <c r="F46" s="2" t="s">
        <v>125</v>
      </c>
      <c r="G46" s="10" t="str">
        <f t="shared" si="10"/>
        <v>45385.295</v>
      </c>
      <c r="H46" s="6">
        <f t="shared" si="11"/>
        <v>-4</v>
      </c>
      <c r="I46" s="24" t="s">
        <v>471</v>
      </c>
      <c r="J46" s="25" t="s">
        <v>472</v>
      </c>
      <c r="K46" s="24">
        <v>-4</v>
      </c>
      <c r="L46" s="24" t="s">
        <v>322</v>
      </c>
      <c r="M46" s="25" t="s">
        <v>168</v>
      </c>
      <c r="N46" s="25"/>
      <c r="O46" s="26" t="s">
        <v>344</v>
      </c>
      <c r="P46" s="26" t="s">
        <v>473</v>
      </c>
    </row>
    <row r="47" spans="1:16" ht="12.75" customHeight="1" thickBot="1">
      <c r="A47" s="6" t="str">
        <f t="shared" si="6"/>
        <v> BBS 65 </v>
      </c>
      <c r="B47" s="2" t="str">
        <f t="shared" si="7"/>
        <v>I</v>
      </c>
      <c r="C47" s="6">
        <f t="shared" si="8"/>
        <v>45397.368000000002</v>
      </c>
      <c r="D47" s="10" t="str">
        <f t="shared" si="9"/>
        <v>vis</v>
      </c>
      <c r="E47" s="23">
        <f>VLOOKUP(C47,Active!C$21:E$973,3,FALSE)</f>
        <v>0</v>
      </c>
      <c r="F47" s="2" t="s">
        <v>125</v>
      </c>
      <c r="G47" s="10" t="str">
        <f t="shared" si="10"/>
        <v>45397.368</v>
      </c>
      <c r="H47" s="6">
        <f t="shared" si="11"/>
        <v>0</v>
      </c>
      <c r="I47" s="24" t="s">
        <v>474</v>
      </c>
      <c r="J47" s="25" t="s">
        <v>475</v>
      </c>
      <c r="K47" s="24">
        <v>0</v>
      </c>
      <c r="L47" s="24" t="s">
        <v>476</v>
      </c>
      <c r="M47" s="25" t="s">
        <v>168</v>
      </c>
      <c r="N47" s="25"/>
      <c r="O47" s="26" t="s">
        <v>344</v>
      </c>
      <c r="P47" s="26" t="s">
        <v>473</v>
      </c>
    </row>
    <row r="48" spans="1:16" ht="12.75" customHeight="1" thickBot="1">
      <c r="A48" s="6" t="str">
        <f t="shared" si="6"/>
        <v> BBS 65 </v>
      </c>
      <c r="B48" s="2" t="str">
        <f t="shared" si="7"/>
        <v>I</v>
      </c>
      <c r="C48" s="6">
        <f t="shared" si="8"/>
        <v>45400.392</v>
      </c>
      <c r="D48" s="10" t="str">
        <f t="shared" si="9"/>
        <v>vis</v>
      </c>
      <c r="E48" s="23">
        <f>VLOOKUP(C48,Active!C$21:E$973,3,FALSE)</f>
        <v>1.0013626346690729</v>
      </c>
      <c r="F48" s="2" t="s">
        <v>125</v>
      </c>
      <c r="G48" s="10" t="str">
        <f t="shared" si="10"/>
        <v>45400.392</v>
      </c>
      <c r="H48" s="6">
        <f t="shared" si="11"/>
        <v>1</v>
      </c>
      <c r="I48" s="24" t="s">
        <v>477</v>
      </c>
      <c r="J48" s="25" t="s">
        <v>478</v>
      </c>
      <c r="K48" s="24">
        <v>1</v>
      </c>
      <c r="L48" s="24" t="s">
        <v>479</v>
      </c>
      <c r="M48" s="25" t="s">
        <v>168</v>
      </c>
      <c r="N48" s="25"/>
      <c r="O48" s="26" t="s">
        <v>339</v>
      </c>
      <c r="P48" s="26" t="s">
        <v>473</v>
      </c>
    </row>
    <row r="49" spans="1:16" ht="12.75" customHeight="1" thickBot="1">
      <c r="A49" s="6" t="str">
        <f t="shared" si="6"/>
        <v> BBS 65 </v>
      </c>
      <c r="B49" s="2" t="str">
        <f t="shared" si="7"/>
        <v>I</v>
      </c>
      <c r="C49" s="6">
        <f t="shared" si="8"/>
        <v>45403.398000000001</v>
      </c>
      <c r="D49" s="10" t="str">
        <f t="shared" si="9"/>
        <v>vis</v>
      </c>
      <c r="E49" s="23">
        <f>VLOOKUP(C49,Active!C$21:E$973,3,FALSE)</f>
        <v>1.9967647774663062</v>
      </c>
      <c r="F49" s="2" t="s">
        <v>125</v>
      </c>
      <c r="G49" s="10" t="str">
        <f t="shared" si="10"/>
        <v>45403.398</v>
      </c>
      <c r="H49" s="6">
        <f t="shared" si="11"/>
        <v>2</v>
      </c>
      <c r="I49" s="24" t="s">
        <v>480</v>
      </c>
      <c r="J49" s="25" t="s">
        <v>481</v>
      </c>
      <c r="K49" s="24">
        <v>2</v>
      </c>
      <c r="L49" s="24" t="s">
        <v>482</v>
      </c>
      <c r="M49" s="25" t="s">
        <v>168</v>
      </c>
      <c r="N49" s="25"/>
      <c r="O49" s="26" t="s">
        <v>344</v>
      </c>
      <c r="P49" s="26" t="s">
        <v>473</v>
      </c>
    </row>
    <row r="50" spans="1:16" ht="12.75" customHeight="1" thickBot="1">
      <c r="A50" s="6" t="str">
        <f t="shared" si="6"/>
        <v> BBS 70 </v>
      </c>
      <c r="B50" s="2" t="str">
        <f t="shared" si="7"/>
        <v>I</v>
      </c>
      <c r="C50" s="6">
        <f t="shared" si="8"/>
        <v>45702.381999999998</v>
      </c>
      <c r="D50" s="10" t="str">
        <f t="shared" si="9"/>
        <v>vis</v>
      </c>
      <c r="E50" s="23">
        <f>VLOOKUP(C50,Active!C$21:E$973,3,FALSE)</f>
        <v>101.00185934232449</v>
      </c>
      <c r="F50" s="2" t="s">
        <v>125</v>
      </c>
      <c r="G50" s="10" t="str">
        <f t="shared" si="10"/>
        <v>45702.382</v>
      </c>
      <c r="H50" s="6">
        <f t="shared" si="11"/>
        <v>101</v>
      </c>
      <c r="I50" s="24" t="s">
        <v>483</v>
      </c>
      <c r="J50" s="25" t="s">
        <v>484</v>
      </c>
      <c r="K50" s="24">
        <v>101</v>
      </c>
      <c r="L50" s="24" t="s">
        <v>343</v>
      </c>
      <c r="M50" s="25" t="s">
        <v>168</v>
      </c>
      <c r="N50" s="25"/>
      <c r="O50" s="26" t="s">
        <v>344</v>
      </c>
      <c r="P50" s="26" t="s">
        <v>485</v>
      </c>
    </row>
    <row r="51" spans="1:16" ht="12.75" customHeight="1" thickBot="1">
      <c r="A51" s="6" t="str">
        <f t="shared" si="6"/>
        <v> BBS 70 </v>
      </c>
      <c r="B51" s="2" t="str">
        <f t="shared" si="7"/>
        <v>I</v>
      </c>
      <c r="C51" s="6">
        <f t="shared" si="8"/>
        <v>45705.402000000002</v>
      </c>
      <c r="D51" s="10" t="str">
        <f t="shared" si="9"/>
        <v>vis</v>
      </c>
      <c r="E51" s="23">
        <f>VLOOKUP(C51,Active!C$21:E$973,3,FALSE)</f>
        <v>102.00189742324613</v>
      </c>
      <c r="F51" s="2" t="s">
        <v>125</v>
      </c>
      <c r="G51" s="10" t="str">
        <f t="shared" si="10"/>
        <v>45705.402</v>
      </c>
      <c r="H51" s="6">
        <f t="shared" si="11"/>
        <v>102</v>
      </c>
      <c r="I51" s="24" t="s">
        <v>486</v>
      </c>
      <c r="J51" s="25" t="s">
        <v>487</v>
      </c>
      <c r="K51" s="24">
        <v>102</v>
      </c>
      <c r="L51" s="24" t="s">
        <v>343</v>
      </c>
      <c r="M51" s="25" t="s">
        <v>168</v>
      </c>
      <c r="N51" s="25"/>
      <c r="O51" s="26" t="s">
        <v>344</v>
      </c>
      <c r="P51" s="26" t="s">
        <v>485</v>
      </c>
    </row>
    <row r="52" spans="1:16" ht="12.75" customHeight="1" thickBot="1">
      <c r="A52" s="6" t="str">
        <f t="shared" si="6"/>
        <v> BBS 70 </v>
      </c>
      <c r="B52" s="2" t="str">
        <f t="shared" si="7"/>
        <v>I</v>
      </c>
      <c r="C52" s="6">
        <f t="shared" si="8"/>
        <v>45711.436000000002</v>
      </c>
      <c r="D52" s="10" t="str">
        <f t="shared" si="9"/>
        <v>vis</v>
      </c>
      <c r="E52" s="23">
        <f>VLOOKUP(C52,Active!C$21:E$973,3,FALSE)</f>
        <v>103.99998675446227</v>
      </c>
      <c r="F52" s="2" t="s">
        <v>125</v>
      </c>
      <c r="G52" s="10" t="str">
        <f t="shared" si="10"/>
        <v>45711.436</v>
      </c>
      <c r="H52" s="6">
        <f t="shared" si="11"/>
        <v>104</v>
      </c>
      <c r="I52" s="24" t="s">
        <v>488</v>
      </c>
      <c r="J52" s="25" t="s">
        <v>489</v>
      </c>
      <c r="K52" s="24">
        <v>104</v>
      </c>
      <c r="L52" s="24" t="s">
        <v>452</v>
      </c>
      <c r="M52" s="25" t="s">
        <v>168</v>
      </c>
      <c r="N52" s="25"/>
      <c r="O52" s="26" t="s">
        <v>344</v>
      </c>
      <c r="P52" s="26" t="s">
        <v>485</v>
      </c>
    </row>
    <row r="53" spans="1:16" ht="12.75" customHeight="1" thickBot="1">
      <c r="A53" s="6" t="str">
        <f t="shared" si="6"/>
        <v> AOEB 3 </v>
      </c>
      <c r="B53" s="2" t="str">
        <f t="shared" si="7"/>
        <v>I</v>
      </c>
      <c r="C53" s="6">
        <f t="shared" si="8"/>
        <v>45753.72</v>
      </c>
      <c r="D53" s="10" t="str">
        <f t="shared" si="9"/>
        <v>vis</v>
      </c>
      <c r="E53" s="23">
        <f>VLOOKUP(C53,Active!C$21:E$973,3,FALSE)</f>
        <v>118.00184444109593</v>
      </c>
      <c r="F53" s="2" t="s">
        <v>125</v>
      </c>
      <c r="G53" s="10" t="str">
        <f t="shared" si="10"/>
        <v>45753.720</v>
      </c>
      <c r="H53" s="6">
        <f t="shared" si="11"/>
        <v>118</v>
      </c>
      <c r="I53" s="24" t="s">
        <v>490</v>
      </c>
      <c r="J53" s="25" t="s">
        <v>491</v>
      </c>
      <c r="K53" s="24">
        <v>118</v>
      </c>
      <c r="L53" s="24" t="s">
        <v>343</v>
      </c>
      <c r="M53" s="25" t="s">
        <v>168</v>
      </c>
      <c r="N53" s="25"/>
      <c r="O53" s="26" t="s">
        <v>392</v>
      </c>
      <c r="P53" s="26" t="s">
        <v>398</v>
      </c>
    </row>
    <row r="54" spans="1:16" ht="12.75" customHeight="1" thickBot="1">
      <c r="A54" s="6" t="str">
        <f t="shared" si="6"/>
        <v> BBS 75 </v>
      </c>
      <c r="B54" s="2" t="str">
        <f t="shared" si="7"/>
        <v>I</v>
      </c>
      <c r="C54" s="6">
        <f t="shared" si="8"/>
        <v>46046.65</v>
      </c>
      <c r="D54" s="10" t="str">
        <f t="shared" si="9"/>
        <v>vis</v>
      </c>
      <c r="E54" s="23">
        <f>VLOOKUP(C54,Active!C$21:E$973,3,FALSE)</f>
        <v>215.00222690599122</v>
      </c>
      <c r="F54" s="2" t="s">
        <v>125</v>
      </c>
      <c r="G54" s="10" t="str">
        <f t="shared" si="10"/>
        <v>46046.650</v>
      </c>
      <c r="H54" s="6">
        <f t="shared" si="11"/>
        <v>215</v>
      </c>
      <c r="I54" s="24" t="s">
        <v>492</v>
      </c>
      <c r="J54" s="25" t="s">
        <v>493</v>
      </c>
      <c r="K54" s="24">
        <v>215</v>
      </c>
      <c r="L54" s="24" t="s">
        <v>322</v>
      </c>
      <c r="M54" s="25" t="s">
        <v>168</v>
      </c>
      <c r="N54" s="25"/>
      <c r="O54" s="26" t="s">
        <v>344</v>
      </c>
      <c r="P54" s="26" t="s">
        <v>494</v>
      </c>
    </row>
    <row r="55" spans="1:16" ht="12.75" customHeight="1" thickBot="1">
      <c r="A55" s="6" t="str">
        <f t="shared" si="6"/>
        <v> AOEB 3 </v>
      </c>
      <c r="B55" s="2" t="str">
        <f t="shared" si="7"/>
        <v>I</v>
      </c>
      <c r="C55" s="6">
        <f t="shared" si="8"/>
        <v>46058.73</v>
      </c>
      <c r="D55" s="10" t="str">
        <f t="shared" si="9"/>
        <v>vis</v>
      </c>
      <c r="E55" s="23">
        <f>VLOOKUP(C55,Active!C$21:E$973,3,FALSE)</f>
        <v>219.00237922967298</v>
      </c>
      <c r="F55" s="2" t="s">
        <v>125</v>
      </c>
      <c r="G55" s="10" t="str">
        <f t="shared" si="10"/>
        <v>46058.730</v>
      </c>
      <c r="H55" s="6">
        <f t="shared" si="11"/>
        <v>219</v>
      </c>
      <c r="I55" s="24" t="s">
        <v>495</v>
      </c>
      <c r="J55" s="25" t="s">
        <v>496</v>
      </c>
      <c r="K55" s="24">
        <v>219</v>
      </c>
      <c r="L55" s="24" t="s">
        <v>322</v>
      </c>
      <c r="M55" s="25" t="s">
        <v>168</v>
      </c>
      <c r="N55" s="25"/>
      <c r="O55" s="26" t="s">
        <v>363</v>
      </c>
      <c r="P55" s="26" t="s">
        <v>398</v>
      </c>
    </row>
    <row r="56" spans="1:16" ht="12.75" customHeight="1" thickBot="1">
      <c r="A56" s="6" t="str">
        <f t="shared" si="6"/>
        <v> BRNO 27 </v>
      </c>
      <c r="B56" s="2" t="str">
        <f t="shared" si="7"/>
        <v>I</v>
      </c>
      <c r="C56" s="6">
        <f t="shared" si="8"/>
        <v>46167.451999999997</v>
      </c>
      <c r="D56" s="10" t="str">
        <f t="shared" si="9"/>
        <v>vis</v>
      </c>
      <c r="E56" s="23">
        <f>VLOOKUP(C56,Active!C$21:E$973,3,FALSE)</f>
        <v>255.00441241967667</v>
      </c>
      <c r="F56" s="2" t="s">
        <v>125</v>
      </c>
      <c r="G56" s="10" t="str">
        <f t="shared" si="10"/>
        <v>46167.452</v>
      </c>
      <c r="H56" s="6">
        <f t="shared" si="11"/>
        <v>255</v>
      </c>
      <c r="I56" s="24" t="s">
        <v>497</v>
      </c>
      <c r="J56" s="25" t="s">
        <v>498</v>
      </c>
      <c r="K56" s="24">
        <v>255</v>
      </c>
      <c r="L56" s="24" t="s">
        <v>409</v>
      </c>
      <c r="M56" s="25" t="s">
        <v>168</v>
      </c>
      <c r="N56" s="25"/>
      <c r="O56" s="26" t="s">
        <v>334</v>
      </c>
      <c r="P56" s="26" t="s">
        <v>499</v>
      </c>
    </row>
    <row r="57" spans="1:16" ht="12.75" customHeight="1" thickBot="1">
      <c r="A57" s="6" t="str">
        <f t="shared" si="6"/>
        <v> BRNO 27 </v>
      </c>
      <c r="B57" s="2" t="str">
        <f t="shared" si="7"/>
        <v>I</v>
      </c>
      <c r="C57" s="6">
        <f t="shared" si="8"/>
        <v>46176.512999999999</v>
      </c>
      <c r="D57" s="10" t="str">
        <f t="shared" si="9"/>
        <v>vis</v>
      </c>
      <c r="E57" s="23">
        <f>VLOOKUP(C57,Active!C$21:E$973,3,FALSE)</f>
        <v>258.00485780087547</v>
      </c>
      <c r="F57" s="2" t="s">
        <v>125</v>
      </c>
      <c r="G57" s="10" t="str">
        <f t="shared" si="10"/>
        <v>46176.513</v>
      </c>
      <c r="H57" s="6">
        <f t="shared" si="11"/>
        <v>258</v>
      </c>
      <c r="I57" s="24" t="s">
        <v>500</v>
      </c>
      <c r="J57" s="25" t="s">
        <v>501</v>
      </c>
      <c r="K57" s="24">
        <v>258</v>
      </c>
      <c r="L57" s="24" t="s">
        <v>502</v>
      </c>
      <c r="M57" s="25" t="s">
        <v>168</v>
      </c>
      <c r="N57" s="25"/>
      <c r="O57" s="26" t="s">
        <v>334</v>
      </c>
      <c r="P57" s="26" t="s">
        <v>499</v>
      </c>
    </row>
    <row r="58" spans="1:16" ht="12.75" customHeight="1" thickBot="1">
      <c r="A58" s="6" t="str">
        <f t="shared" si="6"/>
        <v> AOEB 3 </v>
      </c>
      <c r="B58" s="2" t="str">
        <f t="shared" si="7"/>
        <v>I</v>
      </c>
      <c r="C58" s="6">
        <f t="shared" si="8"/>
        <v>46203.684000000001</v>
      </c>
      <c r="D58" s="10" t="str">
        <f t="shared" si="9"/>
        <v>vis</v>
      </c>
      <c r="E58" s="23">
        <f>VLOOKUP(C58,Active!C$21:E$973,3,FALSE)</f>
        <v>267.00222028322236</v>
      </c>
      <c r="F58" s="2" t="s">
        <v>125</v>
      </c>
      <c r="G58" s="10" t="str">
        <f t="shared" si="10"/>
        <v>46203.684</v>
      </c>
      <c r="H58" s="6">
        <f t="shared" si="11"/>
        <v>267</v>
      </c>
      <c r="I58" s="24" t="s">
        <v>503</v>
      </c>
      <c r="J58" s="25" t="s">
        <v>504</v>
      </c>
      <c r="K58" s="24">
        <v>267</v>
      </c>
      <c r="L58" s="24" t="s">
        <v>322</v>
      </c>
      <c r="M58" s="25" t="s">
        <v>168</v>
      </c>
      <c r="N58" s="25"/>
      <c r="O58" s="26" t="s">
        <v>453</v>
      </c>
      <c r="P58" s="26" t="s">
        <v>398</v>
      </c>
    </row>
    <row r="59" spans="1:16" ht="12.75" customHeight="1" thickBot="1">
      <c r="A59" s="6" t="str">
        <f t="shared" si="6"/>
        <v> AOEB 3 </v>
      </c>
      <c r="B59" s="2" t="str">
        <f t="shared" si="7"/>
        <v>I</v>
      </c>
      <c r="C59" s="6">
        <f t="shared" si="8"/>
        <v>46206.707000000002</v>
      </c>
      <c r="D59" s="10" t="str">
        <f t="shared" si="9"/>
        <v>vis</v>
      </c>
      <c r="E59" s="23">
        <f>VLOOKUP(C59,Active!C$21:E$973,3,FALSE)</f>
        <v>268.00325177945518</v>
      </c>
      <c r="F59" s="2" t="s">
        <v>125</v>
      </c>
      <c r="G59" s="10" t="str">
        <f t="shared" si="10"/>
        <v>46206.707</v>
      </c>
      <c r="H59" s="6">
        <f t="shared" si="11"/>
        <v>268</v>
      </c>
      <c r="I59" s="24" t="s">
        <v>505</v>
      </c>
      <c r="J59" s="25" t="s">
        <v>506</v>
      </c>
      <c r="K59" s="24">
        <v>268</v>
      </c>
      <c r="L59" s="24" t="s">
        <v>388</v>
      </c>
      <c r="M59" s="25" t="s">
        <v>168</v>
      </c>
      <c r="N59" s="25"/>
      <c r="O59" s="26" t="s">
        <v>507</v>
      </c>
      <c r="P59" s="26" t="s">
        <v>398</v>
      </c>
    </row>
    <row r="60" spans="1:16" ht="12.75" customHeight="1" thickBot="1">
      <c r="A60" s="6" t="str">
        <f t="shared" si="6"/>
        <v> AOEB 3 </v>
      </c>
      <c r="B60" s="2" t="str">
        <f t="shared" si="7"/>
        <v>I</v>
      </c>
      <c r="C60" s="6">
        <f t="shared" si="8"/>
        <v>46212.748</v>
      </c>
      <c r="D60" s="10" t="str">
        <f t="shared" si="9"/>
        <v>vis</v>
      </c>
      <c r="E60" s="23">
        <f>VLOOKUP(C60,Active!C$21:E$973,3,FALSE)</f>
        <v>270.0036590797323</v>
      </c>
      <c r="F60" s="2" t="s">
        <v>125</v>
      </c>
      <c r="G60" s="10" t="str">
        <f t="shared" si="10"/>
        <v>46212.748</v>
      </c>
      <c r="H60" s="6">
        <f t="shared" si="11"/>
        <v>270</v>
      </c>
      <c r="I60" s="24" t="s">
        <v>508</v>
      </c>
      <c r="J60" s="25" t="s">
        <v>509</v>
      </c>
      <c r="K60" s="24">
        <v>270</v>
      </c>
      <c r="L60" s="24" t="s">
        <v>510</v>
      </c>
      <c r="M60" s="25" t="s">
        <v>168</v>
      </c>
      <c r="N60" s="25"/>
      <c r="O60" s="26" t="s">
        <v>507</v>
      </c>
      <c r="P60" s="26" t="s">
        <v>398</v>
      </c>
    </row>
    <row r="61" spans="1:16" ht="12.75" customHeight="1" thickBot="1">
      <c r="A61" s="6" t="str">
        <f t="shared" si="6"/>
        <v> BRNO 28 </v>
      </c>
      <c r="B61" s="2" t="str">
        <f t="shared" si="7"/>
        <v>I</v>
      </c>
      <c r="C61" s="6">
        <f t="shared" si="8"/>
        <v>46469.436000000002</v>
      </c>
      <c r="D61" s="10" t="str">
        <f t="shared" si="9"/>
        <v>vis</v>
      </c>
      <c r="E61" s="23">
        <f>VLOOKUP(C61,Active!C$21:E$973,3,FALSE)</f>
        <v>355.00292229670976</v>
      </c>
      <c r="F61" s="2" t="s">
        <v>125</v>
      </c>
      <c r="G61" s="10" t="str">
        <f t="shared" si="10"/>
        <v>46469.436</v>
      </c>
      <c r="H61" s="6">
        <f t="shared" si="11"/>
        <v>355</v>
      </c>
      <c r="I61" s="24" t="s">
        <v>511</v>
      </c>
      <c r="J61" s="25" t="s">
        <v>512</v>
      </c>
      <c r="K61" s="24">
        <v>355</v>
      </c>
      <c r="L61" s="24" t="s">
        <v>406</v>
      </c>
      <c r="M61" s="25" t="s">
        <v>168</v>
      </c>
      <c r="N61" s="25"/>
      <c r="O61" s="26" t="s">
        <v>334</v>
      </c>
      <c r="P61" s="26" t="s">
        <v>513</v>
      </c>
    </row>
    <row r="62" spans="1:16" ht="12.75" customHeight="1" thickBot="1">
      <c r="A62" s="6" t="str">
        <f t="shared" si="6"/>
        <v> BBS 79 </v>
      </c>
      <c r="B62" s="2" t="str">
        <f t="shared" si="7"/>
        <v>I</v>
      </c>
      <c r="C62" s="6">
        <f t="shared" si="8"/>
        <v>46475.483999999997</v>
      </c>
      <c r="D62" s="10" t="str">
        <f t="shared" si="9"/>
        <v>vis</v>
      </c>
      <c r="E62" s="23">
        <f>VLOOKUP(C62,Active!C$21:E$973,3,FALSE)</f>
        <v>357.00564756604791</v>
      </c>
      <c r="F62" s="2" t="s">
        <v>125</v>
      </c>
      <c r="G62" s="10" t="str">
        <f t="shared" si="10"/>
        <v>46475.484</v>
      </c>
      <c r="H62" s="6">
        <f t="shared" si="11"/>
        <v>357</v>
      </c>
      <c r="I62" s="24" t="s">
        <v>514</v>
      </c>
      <c r="J62" s="25" t="s">
        <v>515</v>
      </c>
      <c r="K62" s="24">
        <v>357</v>
      </c>
      <c r="L62" s="24" t="s">
        <v>516</v>
      </c>
      <c r="M62" s="25" t="s">
        <v>168</v>
      </c>
      <c r="N62" s="25"/>
      <c r="O62" s="26" t="s">
        <v>344</v>
      </c>
      <c r="P62" s="26" t="s">
        <v>517</v>
      </c>
    </row>
    <row r="63" spans="1:16" ht="12.75" customHeight="1" thickBot="1">
      <c r="A63" s="6" t="str">
        <f t="shared" si="6"/>
        <v> AOEB 3 </v>
      </c>
      <c r="B63" s="2" t="str">
        <f t="shared" si="7"/>
        <v>I</v>
      </c>
      <c r="C63" s="6">
        <f t="shared" si="8"/>
        <v>46496.614999999998</v>
      </c>
      <c r="D63" s="10" t="str">
        <f t="shared" si="9"/>
        <v>vis</v>
      </c>
      <c r="E63" s="23">
        <f>VLOOKUP(C63,Active!C$21:E$973,3,FALSE)</f>
        <v>364.00293388655388</v>
      </c>
      <c r="F63" s="2" t="s">
        <v>125</v>
      </c>
      <c r="G63" s="10" t="str">
        <f t="shared" si="10"/>
        <v>46496.615</v>
      </c>
      <c r="H63" s="6">
        <f t="shared" si="11"/>
        <v>364</v>
      </c>
      <c r="I63" s="24" t="s">
        <v>518</v>
      </c>
      <c r="J63" s="25" t="s">
        <v>519</v>
      </c>
      <c r="K63" s="24">
        <v>364</v>
      </c>
      <c r="L63" s="24" t="s">
        <v>406</v>
      </c>
      <c r="M63" s="25" t="s">
        <v>168</v>
      </c>
      <c r="N63" s="25"/>
      <c r="O63" s="26" t="s">
        <v>392</v>
      </c>
      <c r="P63" s="26" t="s">
        <v>398</v>
      </c>
    </row>
    <row r="64" spans="1:16" ht="12.75" customHeight="1" thickBot="1">
      <c r="A64" s="6" t="str">
        <f t="shared" si="6"/>
        <v> AOEB 3 </v>
      </c>
      <c r="B64" s="2" t="str">
        <f t="shared" si="7"/>
        <v>I</v>
      </c>
      <c r="C64" s="6">
        <f t="shared" si="8"/>
        <v>46505.671999999999</v>
      </c>
      <c r="D64" s="10" t="str">
        <f t="shared" si="9"/>
        <v>vis</v>
      </c>
      <c r="E64" s="23">
        <f>VLOOKUP(C64,Active!C$21:E$973,3,FALSE)</f>
        <v>367.00205471400284</v>
      </c>
      <c r="F64" s="2" t="s">
        <v>125</v>
      </c>
      <c r="G64" s="10" t="str">
        <f t="shared" si="10"/>
        <v>46505.672</v>
      </c>
      <c r="H64" s="6">
        <f t="shared" si="11"/>
        <v>367</v>
      </c>
      <c r="I64" s="24" t="s">
        <v>520</v>
      </c>
      <c r="J64" s="25" t="s">
        <v>521</v>
      </c>
      <c r="K64" s="24">
        <v>367</v>
      </c>
      <c r="L64" s="24" t="s">
        <v>343</v>
      </c>
      <c r="M64" s="25" t="s">
        <v>168</v>
      </c>
      <c r="N64" s="25"/>
      <c r="O64" s="26" t="s">
        <v>522</v>
      </c>
      <c r="P64" s="26" t="s">
        <v>398</v>
      </c>
    </row>
    <row r="65" spans="1:16" ht="12.75" customHeight="1" thickBot="1">
      <c r="A65" s="6" t="str">
        <f t="shared" si="6"/>
        <v> AOEB 3 </v>
      </c>
      <c r="B65" s="2" t="str">
        <f t="shared" si="7"/>
        <v>I</v>
      </c>
      <c r="C65" s="6">
        <f t="shared" si="8"/>
        <v>46508.692000000003</v>
      </c>
      <c r="D65" s="10" t="str">
        <f t="shared" si="9"/>
        <v>vis</v>
      </c>
      <c r="E65" s="23">
        <f>VLOOKUP(C65,Active!C$21:E$973,3,FALSE)</f>
        <v>368.00209279492447</v>
      </c>
      <c r="F65" s="2" t="s">
        <v>125</v>
      </c>
      <c r="G65" s="10" t="str">
        <f t="shared" si="10"/>
        <v>46508.692</v>
      </c>
      <c r="H65" s="6">
        <f t="shared" si="11"/>
        <v>368</v>
      </c>
      <c r="I65" s="24" t="s">
        <v>523</v>
      </c>
      <c r="J65" s="25" t="s">
        <v>524</v>
      </c>
      <c r="K65" s="24">
        <v>368</v>
      </c>
      <c r="L65" s="24" t="s">
        <v>343</v>
      </c>
      <c r="M65" s="25" t="s">
        <v>168</v>
      </c>
      <c r="N65" s="25"/>
      <c r="O65" s="26" t="s">
        <v>507</v>
      </c>
      <c r="P65" s="26" t="s">
        <v>398</v>
      </c>
    </row>
    <row r="66" spans="1:16" ht="12.75" customHeight="1" thickBot="1">
      <c r="A66" s="6" t="str">
        <f t="shared" si="6"/>
        <v> AOEB 3 </v>
      </c>
      <c r="B66" s="2" t="str">
        <f t="shared" si="7"/>
        <v>I</v>
      </c>
      <c r="C66" s="6">
        <f t="shared" si="8"/>
        <v>46511.701999999997</v>
      </c>
      <c r="D66" s="10" t="str">
        <f t="shared" si="9"/>
        <v>vis</v>
      </c>
      <c r="E66" s="23">
        <f>VLOOKUP(C66,Active!C$21:E$973,3,FALSE)</f>
        <v>368.99881949146913</v>
      </c>
      <c r="F66" s="2" t="s">
        <v>125</v>
      </c>
      <c r="G66" s="10" t="str">
        <f t="shared" si="10"/>
        <v>46511.702</v>
      </c>
      <c r="H66" s="6">
        <f t="shared" si="11"/>
        <v>369</v>
      </c>
      <c r="I66" s="24" t="s">
        <v>525</v>
      </c>
      <c r="J66" s="25" t="s">
        <v>526</v>
      </c>
      <c r="K66" s="24">
        <v>369</v>
      </c>
      <c r="L66" s="24" t="s">
        <v>462</v>
      </c>
      <c r="M66" s="25" t="s">
        <v>168</v>
      </c>
      <c r="N66" s="25"/>
      <c r="O66" s="26" t="s">
        <v>507</v>
      </c>
      <c r="P66" s="26" t="s">
        <v>398</v>
      </c>
    </row>
    <row r="67" spans="1:16" ht="12.75" customHeight="1" thickBot="1">
      <c r="A67" s="6" t="str">
        <f t="shared" si="6"/>
        <v> AOEB 3 </v>
      </c>
      <c r="B67" s="2" t="str">
        <f t="shared" si="7"/>
        <v>I</v>
      </c>
      <c r="C67" s="6">
        <f t="shared" si="8"/>
        <v>46514.737999999998</v>
      </c>
      <c r="D67" s="10" t="str">
        <f t="shared" si="9"/>
        <v>vis</v>
      </c>
      <c r="E67" s="23">
        <f>VLOOKUP(C67,Active!C$21:E$973,3,FALSE)</f>
        <v>370.00415578738773</v>
      </c>
      <c r="F67" s="2" t="s">
        <v>125</v>
      </c>
      <c r="G67" s="10" t="str">
        <f t="shared" si="10"/>
        <v>46514.738</v>
      </c>
      <c r="H67" s="6">
        <f t="shared" si="11"/>
        <v>370</v>
      </c>
      <c r="I67" s="24" t="s">
        <v>527</v>
      </c>
      <c r="J67" s="25" t="s">
        <v>528</v>
      </c>
      <c r="K67" s="24">
        <v>370</v>
      </c>
      <c r="L67" s="24" t="s">
        <v>409</v>
      </c>
      <c r="M67" s="25" t="s">
        <v>168</v>
      </c>
      <c r="N67" s="25"/>
      <c r="O67" s="26" t="s">
        <v>507</v>
      </c>
      <c r="P67" s="26" t="s">
        <v>398</v>
      </c>
    </row>
    <row r="68" spans="1:16" ht="12.75" customHeight="1" thickBot="1">
      <c r="A68" s="6" t="str">
        <f t="shared" si="6"/>
        <v> AOEB 3 </v>
      </c>
      <c r="B68" s="2" t="str">
        <f t="shared" si="7"/>
        <v>I</v>
      </c>
      <c r="C68" s="6">
        <f t="shared" si="8"/>
        <v>46523.792999999998</v>
      </c>
      <c r="D68" s="10" t="str">
        <f t="shared" si="9"/>
        <v>vis</v>
      </c>
      <c r="E68" s="23">
        <f>VLOOKUP(C68,Active!C$21:E$973,3,FALSE)</f>
        <v>373.00261433796175</v>
      </c>
      <c r="F68" s="2" t="s">
        <v>125</v>
      </c>
      <c r="G68" s="10" t="str">
        <f t="shared" si="10"/>
        <v>46523.793</v>
      </c>
      <c r="H68" s="6">
        <f t="shared" si="11"/>
        <v>373</v>
      </c>
      <c r="I68" s="24" t="s">
        <v>529</v>
      </c>
      <c r="J68" s="25" t="s">
        <v>530</v>
      </c>
      <c r="K68" s="24">
        <v>373</v>
      </c>
      <c r="L68" s="24" t="s">
        <v>318</v>
      </c>
      <c r="M68" s="25" t="s">
        <v>168</v>
      </c>
      <c r="N68" s="25"/>
      <c r="O68" s="26" t="s">
        <v>378</v>
      </c>
      <c r="P68" s="26" t="s">
        <v>398</v>
      </c>
    </row>
    <row r="69" spans="1:16" ht="12.75" customHeight="1" thickBot="1">
      <c r="A69" s="6" t="str">
        <f t="shared" si="6"/>
        <v> AOEB 3 </v>
      </c>
      <c r="B69" s="2" t="str">
        <f t="shared" si="7"/>
        <v>I</v>
      </c>
      <c r="C69" s="6">
        <f t="shared" si="8"/>
        <v>46822.75</v>
      </c>
      <c r="D69" s="10" t="str">
        <f t="shared" si="9"/>
        <v>vis</v>
      </c>
      <c r="E69" s="23">
        <f>VLOOKUP(C69,Active!C$21:E$973,3,FALSE)</f>
        <v>471.99876816501217</v>
      </c>
      <c r="F69" s="2" t="s">
        <v>125</v>
      </c>
      <c r="G69" s="10" t="str">
        <f t="shared" si="10"/>
        <v>46822.750</v>
      </c>
      <c r="H69" s="6">
        <f t="shared" si="11"/>
        <v>472</v>
      </c>
      <c r="I69" s="24" t="s">
        <v>531</v>
      </c>
      <c r="J69" s="25" t="s">
        <v>532</v>
      </c>
      <c r="K69" s="24">
        <v>472</v>
      </c>
      <c r="L69" s="24" t="s">
        <v>462</v>
      </c>
      <c r="M69" s="25" t="s">
        <v>168</v>
      </c>
      <c r="N69" s="25"/>
      <c r="O69" s="26" t="s">
        <v>507</v>
      </c>
      <c r="P69" s="26" t="s">
        <v>398</v>
      </c>
    </row>
    <row r="70" spans="1:16" ht="12.75" customHeight="1" thickBot="1">
      <c r="A70" s="6" t="str">
        <f t="shared" si="6"/>
        <v> AOEB 3 </v>
      </c>
      <c r="B70" s="2" t="str">
        <f t="shared" si="7"/>
        <v>I</v>
      </c>
      <c r="C70" s="6">
        <f t="shared" si="8"/>
        <v>46831.805999999997</v>
      </c>
      <c r="D70" s="10" t="str">
        <f t="shared" si="9"/>
        <v>vis</v>
      </c>
      <c r="E70" s="23">
        <f>VLOOKUP(C70,Active!C$21:E$973,3,FALSE)</f>
        <v>474.99755785402249</v>
      </c>
      <c r="F70" s="2" t="s">
        <v>125</v>
      </c>
      <c r="G70" s="10" t="str">
        <f t="shared" si="10"/>
        <v>46831.806</v>
      </c>
      <c r="H70" s="6">
        <f t="shared" si="11"/>
        <v>475</v>
      </c>
      <c r="I70" s="24" t="s">
        <v>533</v>
      </c>
      <c r="J70" s="25" t="s">
        <v>534</v>
      </c>
      <c r="K70" s="24">
        <v>475</v>
      </c>
      <c r="L70" s="24" t="s">
        <v>535</v>
      </c>
      <c r="M70" s="25" t="s">
        <v>168</v>
      </c>
      <c r="N70" s="25"/>
      <c r="O70" s="26" t="s">
        <v>363</v>
      </c>
      <c r="P70" s="26" t="s">
        <v>398</v>
      </c>
    </row>
    <row r="71" spans="1:16" ht="12.75" customHeight="1" thickBot="1">
      <c r="A71" s="6" t="str">
        <f t="shared" si="6"/>
        <v> BBS 83 </v>
      </c>
      <c r="B71" s="2" t="str">
        <f t="shared" si="7"/>
        <v>I</v>
      </c>
      <c r="C71" s="6">
        <f t="shared" si="8"/>
        <v>46910.330999999998</v>
      </c>
      <c r="D71" s="10" t="str">
        <f t="shared" si="9"/>
        <v>vis</v>
      </c>
      <c r="E71" s="23">
        <f>VLOOKUP(C71,Active!C$21:E$973,3,FALSE)</f>
        <v>501.00020365013773</v>
      </c>
      <c r="F71" s="2" t="s">
        <v>125</v>
      </c>
      <c r="G71" s="10" t="str">
        <f t="shared" si="10"/>
        <v>46910.331</v>
      </c>
      <c r="H71" s="6">
        <f t="shared" si="11"/>
        <v>501</v>
      </c>
      <c r="I71" s="24" t="s">
        <v>536</v>
      </c>
      <c r="J71" s="25" t="s">
        <v>537</v>
      </c>
      <c r="K71" s="24">
        <v>501</v>
      </c>
      <c r="L71" s="24" t="s">
        <v>377</v>
      </c>
      <c r="M71" s="25" t="s">
        <v>168</v>
      </c>
      <c r="N71" s="25"/>
      <c r="O71" s="26" t="s">
        <v>344</v>
      </c>
      <c r="P71" s="26" t="s">
        <v>538</v>
      </c>
    </row>
    <row r="72" spans="1:16" ht="12.75" customHeight="1" thickBot="1">
      <c r="A72" s="6" t="str">
        <f t="shared" si="6"/>
        <v> BBS 87 </v>
      </c>
      <c r="B72" s="2" t="str">
        <f t="shared" si="7"/>
        <v>I</v>
      </c>
      <c r="C72" s="6">
        <f t="shared" si="8"/>
        <v>47230.428</v>
      </c>
      <c r="D72" s="10" t="str">
        <f t="shared" si="9"/>
        <v>vis</v>
      </c>
      <c r="E72" s="23">
        <f>VLOOKUP(C72,Active!C$21:E$973,3,FALSE)</f>
        <v>606.99662404363005</v>
      </c>
      <c r="F72" s="2" t="s">
        <v>125</v>
      </c>
      <c r="G72" s="10" t="str">
        <f t="shared" si="10"/>
        <v>47230.428</v>
      </c>
      <c r="H72" s="6">
        <f t="shared" si="11"/>
        <v>607</v>
      </c>
      <c r="I72" s="24" t="s">
        <v>539</v>
      </c>
      <c r="J72" s="25" t="s">
        <v>540</v>
      </c>
      <c r="K72" s="24">
        <v>607</v>
      </c>
      <c r="L72" s="24" t="s">
        <v>482</v>
      </c>
      <c r="M72" s="25" t="s">
        <v>168</v>
      </c>
      <c r="N72" s="25"/>
      <c r="O72" s="26" t="s">
        <v>344</v>
      </c>
      <c r="P72" s="26" t="s">
        <v>541</v>
      </c>
    </row>
    <row r="73" spans="1:16" ht="12.75" customHeight="1" thickBot="1">
      <c r="A73" s="6" t="str">
        <f t="shared" si="6"/>
        <v> BBS 87 </v>
      </c>
      <c r="B73" s="2" t="str">
        <f t="shared" si="7"/>
        <v>I</v>
      </c>
      <c r="C73" s="6">
        <f t="shared" si="8"/>
        <v>47233.449000000001</v>
      </c>
      <c r="D73" s="10" t="str">
        <f t="shared" si="9"/>
        <v>vis</v>
      </c>
      <c r="E73" s="23">
        <f>VLOOKUP(C73,Active!C$21:E$973,3,FALSE)</f>
        <v>607.99699326298798</v>
      </c>
      <c r="F73" s="2" t="s">
        <v>125</v>
      </c>
      <c r="G73" s="10" t="str">
        <f t="shared" si="10"/>
        <v>47233.449</v>
      </c>
      <c r="H73" s="6">
        <f t="shared" si="11"/>
        <v>608</v>
      </c>
      <c r="I73" s="24" t="s">
        <v>542</v>
      </c>
      <c r="J73" s="25" t="s">
        <v>543</v>
      </c>
      <c r="K73" s="24">
        <v>608</v>
      </c>
      <c r="L73" s="24" t="s">
        <v>305</v>
      </c>
      <c r="M73" s="25" t="s">
        <v>168</v>
      </c>
      <c r="N73" s="25"/>
      <c r="O73" s="26" t="s">
        <v>339</v>
      </c>
      <c r="P73" s="26" t="s">
        <v>541</v>
      </c>
    </row>
    <row r="74" spans="1:16" ht="12.75" customHeight="1" thickBot="1">
      <c r="A74" s="6" t="str">
        <f t="shared" si="6"/>
        <v> BBS 87 </v>
      </c>
      <c r="B74" s="2" t="str">
        <f t="shared" si="7"/>
        <v>I</v>
      </c>
      <c r="C74" s="6">
        <f t="shared" si="8"/>
        <v>47239.485999999997</v>
      </c>
      <c r="D74" s="10" t="str">
        <f t="shared" si="9"/>
        <v>vis</v>
      </c>
      <c r="E74" s="23">
        <f>VLOOKUP(C74,Active!C$21:E$973,3,FALSE)</f>
        <v>609.99607600951526</v>
      </c>
      <c r="F74" s="2" t="s">
        <v>125</v>
      </c>
      <c r="G74" s="10" t="str">
        <f t="shared" si="10"/>
        <v>47239.486</v>
      </c>
      <c r="H74" s="6">
        <f t="shared" si="11"/>
        <v>610</v>
      </c>
      <c r="I74" s="24" t="s">
        <v>544</v>
      </c>
      <c r="J74" s="25" t="s">
        <v>545</v>
      </c>
      <c r="K74" s="24">
        <v>610</v>
      </c>
      <c r="L74" s="24" t="s">
        <v>546</v>
      </c>
      <c r="M74" s="25" t="s">
        <v>168</v>
      </c>
      <c r="N74" s="25"/>
      <c r="O74" s="26" t="s">
        <v>339</v>
      </c>
      <c r="P74" s="26" t="s">
        <v>541</v>
      </c>
    </row>
    <row r="75" spans="1:16" ht="12.75" customHeight="1" thickBot="1">
      <c r="A75" s="6" t="str">
        <f t="shared" ref="A75:A106" si="12">P75</f>
        <v> AOEB 3 </v>
      </c>
      <c r="B75" s="2" t="str">
        <f t="shared" ref="B75:B106" si="13">IF(H75=INT(H75),"I","II")</f>
        <v>I</v>
      </c>
      <c r="C75" s="6">
        <f t="shared" ref="C75:C106" si="14">1*G75</f>
        <v>47266.665999999997</v>
      </c>
      <c r="D75" s="10" t="str">
        <f t="shared" ref="D75:D106" si="15">VLOOKUP(F75,I$1:J$5,2,FALSE)</f>
        <v>vis</v>
      </c>
      <c r="E75" s="23">
        <f>VLOOKUP(C75,Active!C$21:E$973,3,FALSE)</f>
        <v>618.99641873779808</v>
      </c>
      <c r="F75" s="2" t="s">
        <v>125</v>
      </c>
      <c r="G75" s="10" t="str">
        <f t="shared" ref="G75:G106" si="16">MID(I75,3,LEN(I75)-3)</f>
        <v>47266.666</v>
      </c>
      <c r="H75" s="6">
        <f t="shared" ref="H75:H106" si="17">1*K75</f>
        <v>619</v>
      </c>
      <c r="I75" s="24" t="s">
        <v>547</v>
      </c>
      <c r="J75" s="25" t="s">
        <v>548</v>
      </c>
      <c r="K75" s="24">
        <v>619</v>
      </c>
      <c r="L75" s="24" t="s">
        <v>301</v>
      </c>
      <c r="M75" s="25" t="s">
        <v>168</v>
      </c>
      <c r="N75" s="25"/>
      <c r="O75" s="26" t="s">
        <v>363</v>
      </c>
      <c r="P75" s="26" t="s">
        <v>398</v>
      </c>
    </row>
    <row r="76" spans="1:16" ht="12.75" customHeight="1" thickBot="1">
      <c r="A76" s="6" t="str">
        <f t="shared" si="12"/>
        <v> BBS 91 </v>
      </c>
      <c r="B76" s="2" t="str">
        <f t="shared" si="13"/>
        <v>II</v>
      </c>
      <c r="C76" s="6">
        <f t="shared" si="14"/>
        <v>47591.379000000001</v>
      </c>
      <c r="D76" s="10" t="str">
        <f t="shared" si="15"/>
        <v>vis</v>
      </c>
      <c r="E76" s="23">
        <f>VLOOKUP(C76,Active!C$21:E$973,3,FALSE)</f>
        <v>726.52137415828702</v>
      </c>
      <c r="F76" s="2" t="s">
        <v>125</v>
      </c>
      <c r="G76" s="10" t="str">
        <f t="shared" si="16"/>
        <v>47591.379</v>
      </c>
      <c r="H76" s="6">
        <f t="shared" si="17"/>
        <v>726.5</v>
      </c>
      <c r="I76" s="24" t="s">
        <v>549</v>
      </c>
      <c r="J76" s="25" t="s">
        <v>550</v>
      </c>
      <c r="K76" s="24">
        <v>726.5</v>
      </c>
      <c r="L76" s="24" t="s">
        <v>551</v>
      </c>
      <c r="M76" s="25" t="s">
        <v>168</v>
      </c>
      <c r="N76" s="25"/>
      <c r="O76" s="26" t="s">
        <v>339</v>
      </c>
      <c r="P76" s="26" t="s">
        <v>552</v>
      </c>
    </row>
    <row r="77" spans="1:16" ht="12.75" customHeight="1" thickBot="1">
      <c r="A77" s="6" t="str">
        <f t="shared" si="12"/>
        <v> BBS 92 </v>
      </c>
      <c r="B77" s="2" t="str">
        <f t="shared" si="13"/>
        <v>I</v>
      </c>
      <c r="C77" s="6">
        <f t="shared" si="14"/>
        <v>47680.400999999998</v>
      </c>
      <c r="D77" s="10" t="str">
        <f t="shared" si="15"/>
        <v>vis</v>
      </c>
      <c r="E77" s="23">
        <f>VLOOKUP(C77,Active!C$21:E$973,3,FALSE)</f>
        <v>755.99998013169238</v>
      </c>
      <c r="F77" s="2" t="s">
        <v>125</v>
      </c>
      <c r="G77" s="10" t="str">
        <f t="shared" si="16"/>
        <v>47680.401</v>
      </c>
      <c r="H77" s="6">
        <f t="shared" si="17"/>
        <v>756</v>
      </c>
      <c r="I77" s="24" t="s">
        <v>553</v>
      </c>
      <c r="J77" s="25" t="s">
        <v>554</v>
      </c>
      <c r="K77" s="24">
        <v>756</v>
      </c>
      <c r="L77" s="24" t="s">
        <v>452</v>
      </c>
      <c r="M77" s="25" t="s">
        <v>168</v>
      </c>
      <c r="N77" s="25"/>
      <c r="O77" s="26" t="s">
        <v>344</v>
      </c>
      <c r="P77" s="26" t="s">
        <v>555</v>
      </c>
    </row>
    <row r="78" spans="1:16" ht="12.75" customHeight="1" thickBot="1">
      <c r="A78" s="6" t="str">
        <f t="shared" si="12"/>
        <v> BBS 94 </v>
      </c>
      <c r="B78" s="2" t="str">
        <f t="shared" si="13"/>
        <v>I</v>
      </c>
      <c r="C78" s="6">
        <f t="shared" si="14"/>
        <v>47967.281000000003</v>
      </c>
      <c r="D78" s="10" t="str">
        <f t="shared" si="15"/>
        <v>vis</v>
      </c>
      <c r="E78" s="23">
        <f>VLOOKUP(C78,Active!C$21:E$973,3,FALSE)</f>
        <v>850.99697505037466</v>
      </c>
      <c r="F78" s="2" t="s">
        <v>125</v>
      </c>
      <c r="G78" s="10" t="str">
        <f t="shared" si="16"/>
        <v>47967.281</v>
      </c>
      <c r="H78" s="6">
        <f t="shared" si="17"/>
        <v>851</v>
      </c>
      <c r="I78" s="24" t="s">
        <v>556</v>
      </c>
      <c r="J78" s="25" t="s">
        <v>557</v>
      </c>
      <c r="K78" s="24">
        <v>851</v>
      </c>
      <c r="L78" s="24" t="s">
        <v>305</v>
      </c>
      <c r="M78" s="25" t="s">
        <v>168</v>
      </c>
      <c r="N78" s="25"/>
      <c r="O78" s="26" t="s">
        <v>344</v>
      </c>
      <c r="P78" s="26" t="s">
        <v>558</v>
      </c>
    </row>
    <row r="79" spans="1:16" ht="12.75" customHeight="1" thickBot="1">
      <c r="A79" s="6" t="str">
        <f t="shared" si="12"/>
        <v> BBS 99 </v>
      </c>
      <c r="B79" s="2" t="str">
        <f t="shared" si="13"/>
        <v>I</v>
      </c>
      <c r="C79" s="6">
        <f t="shared" si="14"/>
        <v>48619.561999999998</v>
      </c>
      <c r="D79" s="10" t="str">
        <f t="shared" si="15"/>
        <v>vis</v>
      </c>
      <c r="E79" s="23">
        <f>VLOOKUP(C79,Active!C$21:E$973,3,FALSE)</f>
        <v>1066.9922861300997</v>
      </c>
      <c r="F79" s="2" t="s">
        <v>125</v>
      </c>
      <c r="G79" s="10" t="str">
        <f t="shared" si="16"/>
        <v>48619.562</v>
      </c>
      <c r="H79" s="6">
        <f t="shared" si="17"/>
        <v>1067</v>
      </c>
      <c r="I79" s="24" t="s">
        <v>559</v>
      </c>
      <c r="J79" s="25" t="s">
        <v>560</v>
      </c>
      <c r="K79" s="24">
        <v>1067</v>
      </c>
      <c r="L79" s="24" t="s">
        <v>561</v>
      </c>
      <c r="M79" s="25" t="s">
        <v>168</v>
      </c>
      <c r="N79" s="25"/>
      <c r="O79" s="26" t="s">
        <v>344</v>
      </c>
      <c r="P79" s="26" t="s">
        <v>562</v>
      </c>
    </row>
    <row r="80" spans="1:16" ht="12.75" customHeight="1" thickBot="1">
      <c r="A80" s="6" t="str">
        <f t="shared" si="12"/>
        <v> BBS 101 </v>
      </c>
      <c r="B80" s="2" t="str">
        <f t="shared" si="13"/>
        <v>I</v>
      </c>
      <c r="C80" s="6">
        <f t="shared" si="14"/>
        <v>48737.345999999998</v>
      </c>
      <c r="D80" s="10" t="str">
        <f t="shared" si="15"/>
        <v>vis</v>
      </c>
      <c r="E80" s="23">
        <f>VLOOKUP(C80,Active!C$21:E$973,3,FALSE)</f>
        <v>1105.9950958397408</v>
      </c>
      <c r="F80" s="2" t="s">
        <v>125</v>
      </c>
      <c r="G80" s="10" t="str">
        <f t="shared" si="16"/>
        <v>48737.346</v>
      </c>
      <c r="H80" s="6">
        <f t="shared" si="17"/>
        <v>1106</v>
      </c>
      <c r="I80" s="24" t="s">
        <v>563</v>
      </c>
      <c r="J80" s="25" t="s">
        <v>564</v>
      </c>
      <c r="K80" s="24">
        <v>1106</v>
      </c>
      <c r="L80" s="24" t="s">
        <v>297</v>
      </c>
      <c r="M80" s="25" t="s">
        <v>168</v>
      </c>
      <c r="N80" s="25"/>
      <c r="O80" s="26" t="s">
        <v>339</v>
      </c>
      <c r="P80" s="26" t="s">
        <v>565</v>
      </c>
    </row>
    <row r="81" spans="1:16" ht="12.75" customHeight="1" thickBot="1">
      <c r="A81" s="6" t="str">
        <f t="shared" si="12"/>
        <v> BBS 102 </v>
      </c>
      <c r="B81" s="2" t="str">
        <f t="shared" si="13"/>
        <v>I</v>
      </c>
      <c r="C81" s="6">
        <f t="shared" si="14"/>
        <v>48936.644999999997</v>
      </c>
      <c r="D81" s="10" t="str">
        <f t="shared" si="15"/>
        <v>vis</v>
      </c>
      <c r="E81" s="23">
        <f>VLOOKUP(C81,Active!C$21:E$973,3,FALSE)</f>
        <v>1171.990655273295</v>
      </c>
      <c r="F81" s="2" t="s">
        <v>125</v>
      </c>
      <c r="G81" s="10" t="str">
        <f t="shared" si="16"/>
        <v>48936.645</v>
      </c>
      <c r="H81" s="6">
        <f t="shared" si="17"/>
        <v>1172</v>
      </c>
      <c r="I81" s="24" t="s">
        <v>566</v>
      </c>
      <c r="J81" s="25" t="s">
        <v>567</v>
      </c>
      <c r="K81" s="24">
        <v>1172</v>
      </c>
      <c r="L81" s="24" t="s">
        <v>289</v>
      </c>
      <c r="M81" s="25" t="s">
        <v>168</v>
      </c>
      <c r="N81" s="25"/>
      <c r="O81" s="26" t="s">
        <v>344</v>
      </c>
      <c r="P81" s="26" t="s">
        <v>568</v>
      </c>
    </row>
    <row r="82" spans="1:16" ht="12.75" customHeight="1" thickBot="1">
      <c r="A82" s="6" t="str">
        <f t="shared" si="12"/>
        <v> BBS 106 </v>
      </c>
      <c r="B82" s="2" t="str">
        <f t="shared" si="13"/>
        <v>I</v>
      </c>
      <c r="C82" s="6">
        <f t="shared" si="14"/>
        <v>49395.68</v>
      </c>
      <c r="D82" s="10" t="str">
        <f t="shared" si="15"/>
        <v>vis</v>
      </c>
      <c r="E82" s="23">
        <f>VLOOKUP(C82,Active!C$21:E$973,3,FALSE)</f>
        <v>1323.9947878809949</v>
      </c>
      <c r="F82" s="2" t="s">
        <v>125</v>
      </c>
      <c r="G82" s="10" t="str">
        <f t="shared" si="16"/>
        <v>49395.680</v>
      </c>
      <c r="H82" s="6">
        <f t="shared" si="17"/>
        <v>1324</v>
      </c>
      <c r="I82" s="24" t="s">
        <v>569</v>
      </c>
      <c r="J82" s="25" t="s">
        <v>570</v>
      </c>
      <c r="K82" s="24">
        <v>1324</v>
      </c>
      <c r="L82" s="24" t="s">
        <v>571</v>
      </c>
      <c r="M82" s="25" t="s">
        <v>168</v>
      </c>
      <c r="N82" s="25"/>
      <c r="O82" s="26" t="s">
        <v>344</v>
      </c>
      <c r="P82" s="26" t="s">
        <v>572</v>
      </c>
    </row>
    <row r="83" spans="1:16" ht="12.75" customHeight="1" thickBot="1">
      <c r="A83" s="6" t="str">
        <f t="shared" si="12"/>
        <v> BBS 109 </v>
      </c>
      <c r="B83" s="2" t="str">
        <f t="shared" si="13"/>
        <v>I</v>
      </c>
      <c r="C83" s="6">
        <f t="shared" si="14"/>
        <v>49812.406000000003</v>
      </c>
      <c r="D83" s="10" t="str">
        <f t="shared" si="15"/>
        <v>vis</v>
      </c>
      <c r="E83" s="23">
        <f>VLOOKUP(C83,Active!C$21:E$973,3,FALSE)</f>
        <v>1461.9887843411257</v>
      </c>
      <c r="F83" s="2" t="s">
        <v>125</v>
      </c>
      <c r="G83" s="10" t="str">
        <f t="shared" si="16"/>
        <v>49812.406</v>
      </c>
      <c r="H83" s="6">
        <f t="shared" si="17"/>
        <v>1462</v>
      </c>
      <c r="I83" s="24" t="s">
        <v>573</v>
      </c>
      <c r="J83" s="25" t="s">
        <v>574</v>
      </c>
      <c r="K83" s="24">
        <v>1462</v>
      </c>
      <c r="L83" s="24" t="s">
        <v>575</v>
      </c>
      <c r="M83" s="25" t="s">
        <v>168</v>
      </c>
      <c r="N83" s="25"/>
      <c r="O83" s="26" t="s">
        <v>339</v>
      </c>
      <c r="P83" s="26" t="s">
        <v>576</v>
      </c>
    </row>
    <row r="84" spans="1:16" ht="12.75" customHeight="1" thickBot="1">
      <c r="A84" s="6" t="str">
        <f t="shared" si="12"/>
        <v>IBVS 4559 </v>
      </c>
      <c r="B84" s="2" t="str">
        <f t="shared" si="13"/>
        <v>I</v>
      </c>
      <c r="C84" s="6">
        <f t="shared" si="14"/>
        <v>50494.885699999999</v>
      </c>
      <c r="D84" s="10" t="str">
        <f t="shared" si="15"/>
        <v>vis</v>
      </c>
      <c r="E84" s="23">
        <f>VLOOKUP(C84,Active!C$21:E$973,3,FALSE)</f>
        <v>1687.9840457500854</v>
      </c>
      <c r="F84" s="2" t="s">
        <v>125</v>
      </c>
      <c r="G84" s="10" t="str">
        <f t="shared" si="16"/>
        <v>50494.8857</v>
      </c>
      <c r="H84" s="6">
        <f t="shared" si="17"/>
        <v>1688</v>
      </c>
      <c r="I84" s="24" t="s">
        <v>586</v>
      </c>
      <c r="J84" s="25" t="s">
        <v>587</v>
      </c>
      <c r="K84" s="24">
        <v>1688</v>
      </c>
      <c r="L84" s="24" t="s">
        <v>588</v>
      </c>
      <c r="M84" s="25" t="s">
        <v>349</v>
      </c>
      <c r="N84" s="25" t="s">
        <v>350</v>
      </c>
      <c r="O84" s="26" t="s">
        <v>589</v>
      </c>
      <c r="P84" s="27" t="s">
        <v>590</v>
      </c>
    </row>
    <row r="85" spans="1:16" ht="12.75" customHeight="1" thickBot="1">
      <c r="A85" s="6" t="str">
        <f t="shared" si="12"/>
        <v> BBS 115 </v>
      </c>
      <c r="B85" s="2" t="str">
        <f t="shared" si="13"/>
        <v>I</v>
      </c>
      <c r="C85" s="6">
        <f t="shared" si="14"/>
        <v>50570.387000000002</v>
      </c>
      <c r="D85" s="10" t="str">
        <f t="shared" si="15"/>
        <v>vis</v>
      </c>
      <c r="E85" s="23">
        <f>VLOOKUP(C85,Active!C$21:E$973,3,FALSE)</f>
        <v>1712.9854282530628</v>
      </c>
      <c r="F85" s="2" t="s">
        <v>125</v>
      </c>
      <c r="G85" s="10" t="str">
        <f t="shared" si="16"/>
        <v>50570.387</v>
      </c>
      <c r="H85" s="6">
        <f t="shared" si="17"/>
        <v>1713</v>
      </c>
      <c r="I85" s="24" t="s">
        <v>591</v>
      </c>
      <c r="J85" s="25" t="s">
        <v>592</v>
      </c>
      <c r="K85" s="24">
        <v>1713</v>
      </c>
      <c r="L85" s="24" t="s">
        <v>593</v>
      </c>
      <c r="M85" s="25" t="s">
        <v>168</v>
      </c>
      <c r="N85" s="25"/>
      <c r="O85" s="26" t="s">
        <v>339</v>
      </c>
      <c r="P85" s="26" t="s">
        <v>594</v>
      </c>
    </row>
    <row r="86" spans="1:16" ht="12.75" customHeight="1" thickBot="1">
      <c r="A86" s="6" t="str">
        <f t="shared" si="12"/>
        <v> BBS 116 </v>
      </c>
      <c r="B86" s="2" t="str">
        <f t="shared" si="13"/>
        <v>I</v>
      </c>
      <c r="C86" s="6">
        <f t="shared" si="14"/>
        <v>50573.411</v>
      </c>
      <c r="D86" s="10" t="str">
        <f t="shared" si="15"/>
        <v>vis</v>
      </c>
      <c r="E86" s="23">
        <f>VLOOKUP(C86,Active!C$21:E$973,3,FALSE)</f>
        <v>1713.9867908877318</v>
      </c>
      <c r="F86" s="2" t="s">
        <v>125</v>
      </c>
      <c r="G86" s="10" t="str">
        <f t="shared" si="16"/>
        <v>50573.411</v>
      </c>
      <c r="H86" s="6">
        <f t="shared" si="17"/>
        <v>1714</v>
      </c>
      <c r="I86" s="24" t="s">
        <v>595</v>
      </c>
      <c r="J86" s="25" t="s">
        <v>596</v>
      </c>
      <c r="K86" s="24">
        <v>1714</v>
      </c>
      <c r="L86" s="24" t="s">
        <v>597</v>
      </c>
      <c r="M86" s="25" t="s">
        <v>168</v>
      </c>
      <c r="N86" s="25"/>
      <c r="O86" s="26" t="s">
        <v>598</v>
      </c>
      <c r="P86" s="26" t="s">
        <v>599</v>
      </c>
    </row>
    <row r="87" spans="1:16" ht="12.75" customHeight="1" thickBot="1">
      <c r="A87" s="6" t="str">
        <f t="shared" si="12"/>
        <v> BBS 117 </v>
      </c>
      <c r="B87" s="2" t="str">
        <f t="shared" si="13"/>
        <v>I</v>
      </c>
      <c r="C87" s="6">
        <f t="shared" si="14"/>
        <v>50860.294000000002</v>
      </c>
      <c r="D87" s="10" t="str">
        <f t="shared" si="15"/>
        <v>vis</v>
      </c>
      <c r="E87" s="23">
        <f>VLOOKUP(C87,Active!C$21:E$973,3,FALSE)</f>
        <v>1808.9847792217251</v>
      </c>
      <c r="F87" s="2" t="s">
        <v>125</v>
      </c>
      <c r="G87" s="10" t="str">
        <f t="shared" si="16"/>
        <v>50860.294</v>
      </c>
      <c r="H87" s="6">
        <f t="shared" si="17"/>
        <v>1809</v>
      </c>
      <c r="I87" s="24" t="s">
        <v>600</v>
      </c>
      <c r="J87" s="25" t="s">
        <v>601</v>
      </c>
      <c r="K87" s="24">
        <v>1809</v>
      </c>
      <c r="L87" s="24" t="s">
        <v>602</v>
      </c>
      <c r="M87" s="25" t="s">
        <v>168</v>
      </c>
      <c r="N87" s="25"/>
      <c r="O87" s="26" t="s">
        <v>339</v>
      </c>
      <c r="P87" s="26" t="s">
        <v>603</v>
      </c>
    </row>
    <row r="88" spans="1:16" ht="12.75" customHeight="1" thickBot="1">
      <c r="A88" s="6" t="str">
        <f t="shared" si="12"/>
        <v>IBVS 5583 </v>
      </c>
      <c r="B88" s="2" t="str">
        <f t="shared" si="13"/>
        <v>I</v>
      </c>
      <c r="C88" s="6">
        <f t="shared" si="14"/>
        <v>51965.553599999999</v>
      </c>
      <c r="D88" s="10" t="str">
        <f t="shared" si="15"/>
        <v>vis</v>
      </c>
      <c r="E88" s="23">
        <f>VLOOKUP(C88,Active!C$21:E$973,3,FALSE)</f>
        <v>2174.9787160769356</v>
      </c>
      <c r="F88" s="2" t="s">
        <v>125</v>
      </c>
      <c r="G88" s="10" t="str">
        <f t="shared" si="16"/>
        <v>51965.5536</v>
      </c>
      <c r="H88" s="6">
        <f t="shared" si="17"/>
        <v>2175</v>
      </c>
      <c r="I88" s="24" t="s">
        <v>615</v>
      </c>
      <c r="J88" s="25" t="s">
        <v>616</v>
      </c>
      <c r="K88" s="24">
        <v>2175</v>
      </c>
      <c r="L88" s="24" t="s">
        <v>617</v>
      </c>
      <c r="M88" s="25" t="s">
        <v>349</v>
      </c>
      <c r="N88" s="25" t="s">
        <v>350</v>
      </c>
      <c r="O88" s="26" t="s">
        <v>618</v>
      </c>
      <c r="P88" s="27" t="s">
        <v>619</v>
      </c>
    </row>
    <row r="89" spans="1:16" ht="12.75" customHeight="1" thickBot="1">
      <c r="A89" s="6" t="str">
        <f t="shared" si="12"/>
        <v>BAVM 152 </v>
      </c>
      <c r="B89" s="2" t="str">
        <f t="shared" si="13"/>
        <v>I</v>
      </c>
      <c r="C89" s="6">
        <f t="shared" si="14"/>
        <v>51974.615100000003</v>
      </c>
      <c r="D89" s="10" t="str">
        <f t="shared" si="15"/>
        <v>vis</v>
      </c>
      <c r="E89" s="23">
        <f>VLOOKUP(C89,Active!C$21:E$973,3,FALSE)</f>
        <v>2177.979327027354</v>
      </c>
      <c r="F89" s="2" t="s">
        <v>125</v>
      </c>
      <c r="G89" s="10" t="str">
        <f t="shared" si="16"/>
        <v>51974.6151</v>
      </c>
      <c r="H89" s="6">
        <f t="shared" si="17"/>
        <v>2178</v>
      </c>
      <c r="I89" s="24" t="s">
        <v>620</v>
      </c>
      <c r="J89" s="25" t="s">
        <v>621</v>
      </c>
      <c r="K89" s="24">
        <v>2178</v>
      </c>
      <c r="L89" s="24" t="s">
        <v>622</v>
      </c>
      <c r="M89" s="25" t="s">
        <v>349</v>
      </c>
      <c r="N89" s="25" t="s">
        <v>623</v>
      </c>
      <c r="O89" s="26" t="s">
        <v>624</v>
      </c>
      <c r="P89" s="27" t="s">
        <v>625</v>
      </c>
    </row>
    <row r="90" spans="1:16" ht="12.75" customHeight="1" thickBot="1">
      <c r="A90" s="6" t="str">
        <f t="shared" si="12"/>
        <v>BAVM 158 </v>
      </c>
      <c r="B90" s="2" t="str">
        <f t="shared" si="13"/>
        <v>I</v>
      </c>
      <c r="C90" s="6">
        <f t="shared" si="14"/>
        <v>52693.3436</v>
      </c>
      <c r="D90" s="10" t="str">
        <f t="shared" si="15"/>
        <v>vis</v>
      </c>
      <c r="E90" s="23">
        <f>VLOOKUP(C90,Active!C$21:E$973,3,FALSE)</f>
        <v>2415.9779594256065</v>
      </c>
      <c r="F90" s="2" t="s">
        <v>125</v>
      </c>
      <c r="G90" s="10" t="str">
        <f t="shared" si="16"/>
        <v>52693.3436</v>
      </c>
      <c r="H90" s="6">
        <f t="shared" si="17"/>
        <v>2416</v>
      </c>
      <c r="I90" s="24" t="s">
        <v>638</v>
      </c>
      <c r="J90" s="25" t="s">
        <v>639</v>
      </c>
      <c r="K90" s="24">
        <v>2416</v>
      </c>
      <c r="L90" s="24" t="s">
        <v>640</v>
      </c>
      <c r="M90" s="25" t="s">
        <v>349</v>
      </c>
      <c r="N90" s="25" t="s">
        <v>641</v>
      </c>
      <c r="O90" s="26" t="s">
        <v>642</v>
      </c>
      <c r="P90" s="27" t="s">
        <v>643</v>
      </c>
    </row>
    <row r="91" spans="1:16" ht="12.75" customHeight="1" thickBot="1">
      <c r="A91" s="6" t="str">
        <f t="shared" si="12"/>
        <v>BAVM 172 </v>
      </c>
      <c r="B91" s="2" t="str">
        <f t="shared" si="13"/>
        <v>I</v>
      </c>
      <c r="C91" s="6">
        <f t="shared" si="14"/>
        <v>52717.505599999997</v>
      </c>
      <c r="D91" s="10" t="str">
        <f t="shared" si="15"/>
        <v>vis</v>
      </c>
      <c r="E91" s="23">
        <f>VLOOKUP(C91,Active!C$21:E$973,3,FALSE)</f>
        <v>2423.9789263498428</v>
      </c>
      <c r="F91" s="2" t="s">
        <v>125</v>
      </c>
      <c r="G91" s="10" t="str">
        <f t="shared" si="16"/>
        <v>52717.5056</v>
      </c>
      <c r="H91" s="6">
        <f t="shared" si="17"/>
        <v>2424</v>
      </c>
      <c r="I91" s="24" t="s">
        <v>644</v>
      </c>
      <c r="J91" s="25" t="s">
        <v>645</v>
      </c>
      <c r="K91" s="24" t="s">
        <v>646</v>
      </c>
      <c r="L91" s="24" t="s">
        <v>647</v>
      </c>
      <c r="M91" s="25" t="s">
        <v>349</v>
      </c>
      <c r="N91" s="25" t="s">
        <v>641</v>
      </c>
      <c r="O91" s="26" t="s">
        <v>648</v>
      </c>
      <c r="P91" s="27" t="s">
        <v>649</v>
      </c>
    </row>
    <row r="92" spans="1:16" ht="12.75" customHeight="1" thickBot="1">
      <c r="A92" s="6" t="str">
        <f t="shared" si="12"/>
        <v>OEJV 0074 </v>
      </c>
      <c r="B92" s="2" t="str">
        <f t="shared" si="13"/>
        <v>I</v>
      </c>
      <c r="C92" s="6">
        <f t="shared" si="14"/>
        <v>53454.344040000004</v>
      </c>
      <c r="D92" s="10" t="str">
        <f t="shared" si="15"/>
        <v>vis</v>
      </c>
      <c r="E92" s="23">
        <f>VLOOKUP(C92,Active!C$21:E$973,3,FALSE)</f>
        <v>2667.9744559809401</v>
      </c>
      <c r="F92" s="2" t="s">
        <v>125</v>
      </c>
      <c r="G92" s="10" t="str">
        <f t="shared" si="16"/>
        <v>53454.34404</v>
      </c>
      <c r="H92" s="6">
        <f t="shared" si="17"/>
        <v>2668</v>
      </c>
      <c r="I92" s="24" t="s">
        <v>660</v>
      </c>
      <c r="J92" s="25" t="s">
        <v>661</v>
      </c>
      <c r="K92" s="24" t="s">
        <v>662</v>
      </c>
      <c r="L92" s="24" t="s">
        <v>663</v>
      </c>
      <c r="M92" s="25" t="s">
        <v>654</v>
      </c>
      <c r="N92" s="25" t="s">
        <v>117</v>
      </c>
      <c r="O92" s="26" t="s">
        <v>664</v>
      </c>
      <c r="P92" s="27" t="s">
        <v>665</v>
      </c>
    </row>
    <row r="93" spans="1:16" ht="12.75" customHeight="1" thickBot="1">
      <c r="A93" s="6" t="str">
        <f t="shared" si="12"/>
        <v>BAVM 173 </v>
      </c>
      <c r="B93" s="2" t="str">
        <f t="shared" si="13"/>
        <v>I</v>
      </c>
      <c r="C93" s="6">
        <f t="shared" si="14"/>
        <v>53460.378900000003</v>
      </c>
      <c r="D93" s="10" t="str">
        <f t="shared" si="15"/>
        <v>vis</v>
      </c>
      <c r="E93" s="23">
        <f>VLOOKUP(C93,Active!C$21:E$973,3,FALSE)</f>
        <v>2669.9728300912125</v>
      </c>
      <c r="F93" s="2" t="s">
        <v>125</v>
      </c>
      <c r="G93" s="10" t="str">
        <f t="shared" si="16"/>
        <v>53460.3789</v>
      </c>
      <c r="H93" s="6">
        <f t="shared" si="17"/>
        <v>2670</v>
      </c>
      <c r="I93" s="24" t="s">
        <v>666</v>
      </c>
      <c r="J93" s="25" t="s">
        <v>667</v>
      </c>
      <c r="K93" s="24" t="s">
        <v>668</v>
      </c>
      <c r="L93" s="24" t="s">
        <v>669</v>
      </c>
      <c r="M93" s="25" t="s">
        <v>349</v>
      </c>
      <c r="N93" s="25" t="s">
        <v>641</v>
      </c>
      <c r="O93" s="26" t="s">
        <v>670</v>
      </c>
      <c r="P93" s="27" t="s">
        <v>671</v>
      </c>
    </row>
    <row r="94" spans="1:16" ht="12.75" customHeight="1" thickBot="1">
      <c r="A94" s="6" t="str">
        <f t="shared" si="12"/>
        <v>BAVM 173 </v>
      </c>
      <c r="B94" s="2" t="str">
        <f t="shared" si="13"/>
        <v>I</v>
      </c>
      <c r="C94" s="6">
        <f t="shared" si="14"/>
        <v>53463.399299999997</v>
      </c>
      <c r="D94" s="10" t="str">
        <f t="shared" si="15"/>
        <v>vis</v>
      </c>
      <c r="E94" s="23">
        <f>VLOOKUP(C94,Active!C$21:E$973,3,FALSE)</f>
        <v>2670.9730006275058</v>
      </c>
      <c r="F94" s="2" t="s">
        <v>125</v>
      </c>
      <c r="G94" s="10" t="str">
        <f t="shared" si="16"/>
        <v>53463.3993</v>
      </c>
      <c r="H94" s="6">
        <f t="shared" si="17"/>
        <v>2671</v>
      </c>
      <c r="I94" s="24" t="s">
        <v>672</v>
      </c>
      <c r="J94" s="25" t="s">
        <v>673</v>
      </c>
      <c r="K94" s="24" t="s">
        <v>674</v>
      </c>
      <c r="L94" s="24" t="s">
        <v>675</v>
      </c>
      <c r="M94" s="25" t="s">
        <v>349</v>
      </c>
      <c r="N94" s="25" t="s">
        <v>641</v>
      </c>
      <c r="O94" s="26" t="s">
        <v>670</v>
      </c>
      <c r="P94" s="27" t="s">
        <v>671</v>
      </c>
    </row>
    <row r="95" spans="1:16" ht="12.75" customHeight="1" thickBot="1">
      <c r="A95" s="6" t="str">
        <f t="shared" si="12"/>
        <v>OEJV 0074 </v>
      </c>
      <c r="B95" s="2" t="str">
        <f t="shared" si="13"/>
        <v>I</v>
      </c>
      <c r="C95" s="6">
        <f t="shared" si="14"/>
        <v>53463.399680000002</v>
      </c>
      <c r="D95" s="10" t="str">
        <f t="shared" si="15"/>
        <v>vis</v>
      </c>
      <c r="E95" s="23">
        <f>VLOOKUP(C95,Active!C$21:E$973,3,FALSE)</f>
        <v>2670.9731264601137</v>
      </c>
      <c r="F95" s="2" t="s">
        <v>125</v>
      </c>
      <c r="G95" s="10" t="str">
        <f t="shared" si="16"/>
        <v>53463.39968</v>
      </c>
      <c r="H95" s="6">
        <f t="shared" si="17"/>
        <v>2671</v>
      </c>
      <c r="I95" s="24" t="s">
        <v>676</v>
      </c>
      <c r="J95" s="25" t="s">
        <v>677</v>
      </c>
      <c r="K95" s="24" t="s">
        <v>674</v>
      </c>
      <c r="L95" s="24" t="s">
        <v>678</v>
      </c>
      <c r="M95" s="25" t="s">
        <v>654</v>
      </c>
      <c r="N95" s="25" t="s">
        <v>117</v>
      </c>
      <c r="O95" s="26" t="s">
        <v>664</v>
      </c>
      <c r="P95" s="27" t="s">
        <v>665</v>
      </c>
    </row>
    <row r="96" spans="1:16" ht="12.75" customHeight="1" thickBot="1">
      <c r="A96" s="6" t="str">
        <f t="shared" si="12"/>
        <v>OEJV 0003 </v>
      </c>
      <c r="B96" s="2" t="str">
        <f t="shared" si="13"/>
        <v>I</v>
      </c>
      <c r="C96" s="6">
        <f t="shared" si="14"/>
        <v>53463.402000000002</v>
      </c>
      <c r="D96" s="10" t="str">
        <f t="shared" si="15"/>
        <v>vis</v>
      </c>
      <c r="E96" s="23">
        <f>VLOOKUP(C96,Active!C$21:E$973,3,FALSE)</f>
        <v>2670.9738947012884</v>
      </c>
      <c r="F96" s="2" t="s">
        <v>125</v>
      </c>
      <c r="G96" s="10" t="str">
        <f t="shared" si="16"/>
        <v>53463.402</v>
      </c>
      <c r="H96" s="6">
        <f t="shared" si="17"/>
        <v>2671</v>
      </c>
      <c r="I96" s="24" t="s">
        <v>679</v>
      </c>
      <c r="J96" s="25" t="s">
        <v>680</v>
      </c>
      <c r="K96" s="24" t="s">
        <v>674</v>
      </c>
      <c r="L96" s="24" t="s">
        <v>681</v>
      </c>
      <c r="M96" s="25" t="s">
        <v>168</v>
      </c>
      <c r="N96" s="25"/>
      <c r="O96" s="26" t="s">
        <v>344</v>
      </c>
      <c r="P96" s="27" t="s">
        <v>682</v>
      </c>
    </row>
    <row r="97" spans="1:16" ht="12.75" customHeight="1" thickBot="1">
      <c r="A97" s="6" t="str">
        <f t="shared" si="12"/>
        <v>IBVS 5690 </v>
      </c>
      <c r="B97" s="2" t="str">
        <f t="shared" si="13"/>
        <v>I</v>
      </c>
      <c r="C97" s="6">
        <f t="shared" si="14"/>
        <v>53502.657299999999</v>
      </c>
      <c r="D97" s="10" t="str">
        <f t="shared" si="15"/>
        <v>vis</v>
      </c>
      <c r="E97" s="23">
        <f>VLOOKUP(C97,Active!C$21:E$973,3,FALSE)</f>
        <v>2683.9728334025954</v>
      </c>
      <c r="F97" s="2" t="s">
        <v>125</v>
      </c>
      <c r="G97" s="10" t="str">
        <f t="shared" si="16"/>
        <v>53502.6573</v>
      </c>
      <c r="H97" s="6">
        <f t="shared" si="17"/>
        <v>2684</v>
      </c>
      <c r="I97" s="24" t="s">
        <v>683</v>
      </c>
      <c r="J97" s="25" t="s">
        <v>684</v>
      </c>
      <c r="K97" s="24" t="s">
        <v>685</v>
      </c>
      <c r="L97" s="24" t="s">
        <v>669</v>
      </c>
      <c r="M97" s="25" t="s">
        <v>349</v>
      </c>
      <c r="N97" s="25" t="s">
        <v>350</v>
      </c>
      <c r="O97" s="26" t="s">
        <v>686</v>
      </c>
      <c r="P97" s="27" t="s">
        <v>687</v>
      </c>
    </row>
    <row r="98" spans="1:16" ht="12.75" customHeight="1" thickBot="1">
      <c r="A98" s="6" t="str">
        <f t="shared" si="12"/>
        <v>BAVM 201 </v>
      </c>
      <c r="B98" s="2" t="str">
        <f t="shared" si="13"/>
        <v>I</v>
      </c>
      <c r="C98" s="6">
        <f t="shared" si="14"/>
        <v>54221.376400000001</v>
      </c>
      <c r="D98" s="10" t="str">
        <f t="shared" si="15"/>
        <v>vis</v>
      </c>
      <c r="E98" s="23">
        <f>VLOOKUP(C98,Active!C$21:E$973,3,FALSE)</f>
        <v>2921.968353099538</v>
      </c>
      <c r="F98" s="2" t="s">
        <v>125</v>
      </c>
      <c r="G98" s="10" t="str">
        <f t="shared" si="16"/>
        <v>54221.3764</v>
      </c>
      <c r="H98" s="6">
        <f t="shared" si="17"/>
        <v>2922</v>
      </c>
      <c r="I98" s="24" t="s">
        <v>698</v>
      </c>
      <c r="J98" s="25" t="s">
        <v>699</v>
      </c>
      <c r="K98" s="24" t="s">
        <v>700</v>
      </c>
      <c r="L98" s="24" t="s">
        <v>701</v>
      </c>
      <c r="M98" s="25" t="s">
        <v>654</v>
      </c>
      <c r="N98" s="25" t="s">
        <v>641</v>
      </c>
      <c r="O98" s="26" t="s">
        <v>702</v>
      </c>
      <c r="P98" s="27" t="s">
        <v>703</v>
      </c>
    </row>
    <row r="99" spans="1:16" ht="12.75" customHeight="1" thickBot="1">
      <c r="A99" s="6" t="str">
        <f t="shared" si="12"/>
        <v>BAVM 201 </v>
      </c>
      <c r="B99" s="2" t="str">
        <f t="shared" si="13"/>
        <v>I</v>
      </c>
      <c r="C99" s="6">
        <f t="shared" si="14"/>
        <v>54532.421699999999</v>
      </c>
      <c r="D99" s="10" t="str">
        <f t="shared" si="15"/>
        <v>vis</v>
      </c>
      <c r="E99" s="23">
        <f>VLOOKUP(C99,Active!C$21:E$973,3,FALSE)</f>
        <v>3024.9674076992987</v>
      </c>
      <c r="F99" s="2" t="s">
        <v>125</v>
      </c>
      <c r="G99" s="10" t="str">
        <f t="shared" si="16"/>
        <v>54532.4217</v>
      </c>
      <c r="H99" s="6">
        <f t="shared" si="17"/>
        <v>3025</v>
      </c>
      <c r="I99" s="24" t="s">
        <v>704</v>
      </c>
      <c r="J99" s="25" t="s">
        <v>705</v>
      </c>
      <c r="K99" s="24" t="s">
        <v>706</v>
      </c>
      <c r="L99" s="24" t="s">
        <v>707</v>
      </c>
      <c r="M99" s="25" t="s">
        <v>654</v>
      </c>
      <c r="N99" s="25" t="s">
        <v>641</v>
      </c>
      <c r="O99" s="26" t="s">
        <v>642</v>
      </c>
      <c r="P99" s="27" t="s">
        <v>703</v>
      </c>
    </row>
    <row r="100" spans="1:16" ht="12.75" customHeight="1" thickBot="1">
      <c r="A100" s="6" t="str">
        <f t="shared" si="12"/>
        <v>IBVS 6007 </v>
      </c>
      <c r="B100" s="2" t="str">
        <f t="shared" si="13"/>
        <v>I</v>
      </c>
      <c r="C100" s="6">
        <f t="shared" si="14"/>
        <v>54535.440690000003</v>
      </c>
      <c r="D100" s="10" t="str">
        <f t="shared" si="15"/>
        <v>vis</v>
      </c>
      <c r="E100" s="23">
        <f>VLOOKUP(C100,Active!C$21:E$973,3,FALSE)</f>
        <v>3025.9671113303989</v>
      </c>
      <c r="F100" s="2" t="s">
        <v>125</v>
      </c>
      <c r="G100" s="10" t="str">
        <f t="shared" si="16"/>
        <v>54535.44069</v>
      </c>
      <c r="H100" s="6">
        <f t="shared" si="17"/>
        <v>3026</v>
      </c>
      <c r="I100" s="24" t="s">
        <v>708</v>
      </c>
      <c r="J100" s="25" t="s">
        <v>709</v>
      </c>
      <c r="K100" s="24" t="s">
        <v>710</v>
      </c>
      <c r="L100" s="24" t="s">
        <v>711</v>
      </c>
      <c r="M100" s="25" t="s">
        <v>654</v>
      </c>
      <c r="N100" s="25" t="s">
        <v>712</v>
      </c>
      <c r="O100" s="26" t="s">
        <v>713</v>
      </c>
      <c r="P100" s="27" t="s">
        <v>714</v>
      </c>
    </row>
    <row r="101" spans="1:16" ht="12.75" customHeight="1" thickBot="1">
      <c r="A101" s="6" t="str">
        <f t="shared" si="12"/>
        <v>JAAVSO 36(2);186 </v>
      </c>
      <c r="B101" s="2" t="str">
        <f t="shared" si="13"/>
        <v>I</v>
      </c>
      <c r="C101" s="6">
        <f t="shared" si="14"/>
        <v>54562.616999999998</v>
      </c>
      <c r="D101" s="10" t="str">
        <f t="shared" si="15"/>
        <v>vis</v>
      </c>
      <c r="E101" s="23">
        <f>VLOOKUP(C101,Active!C$21:E$973,3,FALSE)</f>
        <v>3034.9662321578458</v>
      </c>
      <c r="F101" s="2" t="s">
        <v>125</v>
      </c>
      <c r="G101" s="10" t="str">
        <f t="shared" si="16"/>
        <v>54562.617</v>
      </c>
      <c r="H101" s="6">
        <f t="shared" si="17"/>
        <v>3035</v>
      </c>
      <c r="I101" s="24" t="s">
        <v>715</v>
      </c>
      <c r="J101" s="25" t="s">
        <v>716</v>
      </c>
      <c r="K101" s="24" t="s">
        <v>717</v>
      </c>
      <c r="L101" s="24" t="s">
        <v>718</v>
      </c>
      <c r="M101" s="25" t="s">
        <v>654</v>
      </c>
      <c r="N101" s="25" t="s">
        <v>623</v>
      </c>
      <c r="O101" s="26" t="s">
        <v>719</v>
      </c>
      <c r="P101" s="27" t="s">
        <v>720</v>
      </c>
    </row>
    <row r="102" spans="1:16" ht="12.75" customHeight="1" thickBot="1">
      <c r="A102" s="6" t="str">
        <f t="shared" si="12"/>
        <v>JAAVSO 36(2);186 </v>
      </c>
      <c r="B102" s="2" t="str">
        <f t="shared" si="13"/>
        <v>I</v>
      </c>
      <c r="C102" s="6">
        <f t="shared" si="14"/>
        <v>54574.699399999998</v>
      </c>
      <c r="D102" s="10" t="str">
        <f t="shared" si="15"/>
        <v>vis</v>
      </c>
      <c r="E102" s="23">
        <f>VLOOKUP(C102,Active!C$21:E$973,3,FALSE)</f>
        <v>3038.9671792137765</v>
      </c>
      <c r="F102" s="2" t="s">
        <v>125</v>
      </c>
      <c r="G102" s="10" t="str">
        <f t="shared" si="16"/>
        <v>54574.6994</v>
      </c>
      <c r="H102" s="6">
        <f t="shared" si="17"/>
        <v>3039</v>
      </c>
      <c r="I102" s="24" t="s">
        <v>721</v>
      </c>
      <c r="J102" s="25" t="s">
        <v>722</v>
      </c>
      <c r="K102" s="24" t="s">
        <v>723</v>
      </c>
      <c r="L102" s="24" t="s">
        <v>724</v>
      </c>
      <c r="M102" s="25" t="s">
        <v>654</v>
      </c>
      <c r="N102" s="25" t="s">
        <v>623</v>
      </c>
      <c r="O102" s="26" t="s">
        <v>697</v>
      </c>
      <c r="P102" s="27" t="s">
        <v>720</v>
      </c>
    </row>
    <row r="103" spans="1:16" ht="26.25" thickBot="1">
      <c r="A103" s="6" t="str">
        <f t="shared" si="12"/>
        <v>JAAVSO 36(2);186 </v>
      </c>
      <c r="B103" s="2" t="str">
        <f t="shared" si="13"/>
        <v>I</v>
      </c>
      <c r="C103" s="6">
        <f t="shared" si="14"/>
        <v>54583.758900000001</v>
      </c>
      <c r="D103" s="10" t="str">
        <f t="shared" si="15"/>
        <v>vis</v>
      </c>
      <c r="E103" s="23">
        <f>VLOOKUP(C103,Active!C$21:E$973,3,FALSE)</f>
        <v>3041.9671278873197</v>
      </c>
      <c r="F103" s="2" t="s">
        <v>125</v>
      </c>
      <c r="G103" s="10" t="str">
        <f t="shared" si="16"/>
        <v>54583.7589</v>
      </c>
      <c r="H103" s="6">
        <f t="shared" si="17"/>
        <v>3042</v>
      </c>
      <c r="I103" s="24" t="s">
        <v>725</v>
      </c>
      <c r="J103" s="25" t="s">
        <v>726</v>
      </c>
      <c r="K103" s="24" t="s">
        <v>727</v>
      </c>
      <c r="L103" s="24" t="s">
        <v>728</v>
      </c>
      <c r="M103" s="25" t="s">
        <v>654</v>
      </c>
      <c r="N103" s="25" t="s">
        <v>623</v>
      </c>
      <c r="O103" s="26" t="s">
        <v>392</v>
      </c>
      <c r="P103" s="27" t="s">
        <v>720</v>
      </c>
    </row>
    <row r="104" spans="1:16" ht="13.5" thickBot="1">
      <c r="A104" s="6" t="str">
        <f t="shared" si="12"/>
        <v>JAAVSO 37(1);44 </v>
      </c>
      <c r="B104" s="2" t="str">
        <f t="shared" si="13"/>
        <v>I</v>
      </c>
      <c r="C104" s="6">
        <f t="shared" si="14"/>
        <v>54867.625599999999</v>
      </c>
      <c r="D104" s="10" t="str">
        <f t="shared" si="15"/>
        <v>vis</v>
      </c>
      <c r="E104" s="23">
        <f>VLOOKUP(C104,Active!C$21:E$973,3,FALSE)</f>
        <v>3135.9663033526103</v>
      </c>
      <c r="F104" s="2" t="s">
        <v>125</v>
      </c>
      <c r="G104" s="10" t="str">
        <f t="shared" si="16"/>
        <v>54867.6256</v>
      </c>
      <c r="H104" s="6">
        <f t="shared" si="17"/>
        <v>3136</v>
      </c>
      <c r="I104" s="24" t="s">
        <v>729</v>
      </c>
      <c r="J104" s="25" t="s">
        <v>730</v>
      </c>
      <c r="K104" s="24" t="s">
        <v>731</v>
      </c>
      <c r="L104" s="24" t="s">
        <v>732</v>
      </c>
      <c r="M104" s="25" t="s">
        <v>654</v>
      </c>
      <c r="N104" s="25" t="s">
        <v>655</v>
      </c>
      <c r="O104" s="26" t="s">
        <v>733</v>
      </c>
      <c r="P104" s="27" t="s">
        <v>734</v>
      </c>
    </row>
    <row r="105" spans="1:16" ht="13.5" thickBot="1">
      <c r="A105" s="6" t="str">
        <f t="shared" si="12"/>
        <v>IBVS 5945 </v>
      </c>
      <c r="B105" s="2" t="str">
        <f t="shared" si="13"/>
        <v>I</v>
      </c>
      <c r="C105" s="6">
        <f t="shared" si="14"/>
        <v>55205.8531</v>
      </c>
      <c r="D105" s="10" t="str">
        <f t="shared" si="15"/>
        <v>vis</v>
      </c>
      <c r="E105" s="23">
        <f>VLOOKUP(C105,Active!C$21:E$973,3,FALSE)</f>
        <v>3247.9664291852168</v>
      </c>
      <c r="F105" s="2" t="s">
        <v>125</v>
      </c>
      <c r="G105" s="10" t="str">
        <f t="shared" si="16"/>
        <v>55205.8531</v>
      </c>
      <c r="H105" s="6">
        <f t="shared" si="17"/>
        <v>3248</v>
      </c>
      <c r="I105" s="24" t="s">
        <v>735</v>
      </c>
      <c r="J105" s="25" t="s">
        <v>736</v>
      </c>
      <c r="K105" s="24" t="s">
        <v>737</v>
      </c>
      <c r="L105" s="24" t="s">
        <v>738</v>
      </c>
      <c r="M105" s="25" t="s">
        <v>654</v>
      </c>
      <c r="N105" s="25" t="s">
        <v>125</v>
      </c>
      <c r="O105" s="26" t="s">
        <v>739</v>
      </c>
      <c r="P105" s="27" t="s">
        <v>740</v>
      </c>
    </row>
    <row r="106" spans="1:16" ht="13.5" thickBot="1">
      <c r="A106" s="6" t="str">
        <f t="shared" si="12"/>
        <v>BAVM 214 </v>
      </c>
      <c r="B106" s="2" t="str">
        <f t="shared" si="13"/>
        <v>I</v>
      </c>
      <c r="C106" s="6">
        <f t="shared" si="14"/>
        <v>55275.307000000001</v>
      </c>
      <c r="D106" s="10" t="str">
        <f t="shared" si="15"/>
        <v>vis</v>
      </c>
      <c r="E106" s="23">
        <f>VLOOKUP(C106,Active!C$21:E$973,3,FALSE)</f>
        <v>3270.9652851019159</v>
      </c>
      <c r="F106" s="2" t="s">
        <v>125</v>
      </c>
      <c r="G106" s="10" t="str">
        <f t="shared" si="16"/>
        <v>55275.3070</v>
      </c>
      <c r="H106" s="6">
        <f t="shared" si="17"/>
        <v>3271</v>
      </c>
      <c r="I106" s="24" t="s">
        <v>741</v>
      </c>
      <c r="J106" s="25" t="s">
        <v>742</v>
      </c>
      <c r="K106" s="24" t="s">
        <v>743</v>
      </c>
      <c r="L106" s="24" t="s">
        <v>744</v>
      </c>
      <c r="M106" s="25" t="s">
        <v>654</v>
      </c>
      <c r="N106" s="25" t="s">
        <v>641</v>
      </c>
      <c r="O106" s="26" t="s">
        <v>642</v>
      </c>
      <c r="P106" s="27" t="s">
        <v>745</v>
      </c>
    </row>
    <row r="107" spans="1:16" ht="13.5" thickBot="1">
      <c r="A107" s="6" t="str">
        <f t="shared" ref="A107:A138" si="18">P107</f>
        <v>IBVS 6007 </v>
      </c>
      <c r="B107" s="2" t="str">
        <f t="shared" ref="B107:B138" si="19">IF(H107=INT(H107),"I","II")</f>
        <v>I</v>
      </c>
      <c r="C107" s="6">
        <f t="shared" ref="C107:C138" si="20">1*G107</f>
        <v>55616.554580000004</v>
      </c>
      <c r="D107" s="10" t="str">
        <f t="shared" ref="D107:D138" si="21">VLOOKUP(F107,I$1:J$5,2,FALSE)</f>
        <v>vis</v>
      </c>
      <c r="E107" s="23">
        <f>VLOOKUP(C107,Active!C$21:E$973,3,FALSE)</f>
        <v>3383.965475506518</v>
      </c>
      <c r="F107" s="2" t="s">
        <v>125</v>
      </c>
      <c r="G107" s="10" t="str">
        <f t="shared" ref="G107:G138" si="22">MID(I107,3,LEN(I107)-3)</f>
        <v>55616.55458</v>
      </c>
      <c r="H107" s="6">
        <f t="shared" ref="H107:H138" si="23">1*K107</f>
        <v>3384</v>
      </c>
      <c r="I107" s="24" t="s">
        <v>746</v>
      </c>
      <c r="J107" s="25" t="s">
        <v>747</v>
      </c>
      <c r="K107" s="24" t="s">
        <v>748</v>
      </c>
      <c r="L107" s="24" t="s">
        <v>749</v>
      </c>
      <c r="M107" s="25" t="s">
        <v>654</v>
      </c>
      <c r="N107" s="25" t="s">
        <v>29</v>
      </c>
      <c r="O107" s="26" t="s">
        <v>750</v>
      </c>
      <c r="P107" s="27" t="s">
        <v>714</v>
      </c>
    </row>
    <row r="108" spans="1:16" ht="13.5" thickBot="1">
      <c r="A108" s="6" t="str">
        <f t="shared" si="18"/>
        <v>IBVS 5992 </v>
      </c>
      <c r="B108" s="2" t="str">
        <f t="shared" si="19"/>
        <v>I</v>
      </c>
      <c r="C108" s="6">
        <f t="shared" si="20"/>
        <v>55634.674400000004</v>
      </c>
      <c r="D108" s="10" t="str">
        <f t="shared" si="21"/>
        <v>vis</v>
      </c>
      <c r="E108" s="23">
        <f>VLOOKUP(C108,Active!C$21:E$973,3,FALSE)</f>
        <v>3389.9656443871213</v>
      </c>
      <c r="F108" s="2" t="s">
        <v>125</v>
      </c>
      <c r="G108" s="10" t="str">
        <f t="shared" si="22"/>
        <v>55634.6744</v>
      </c>
      <c r="H108" s="6">
        <f t="shared" si="23"/>
        <v>3390</v>
      </c>
      <c r="I108" s="24" t="s">
        <v>751</v>
      </c>
      <c r="J108" s="25" t="s">
        <v>752</v>
      </c>
      <c r="K108" s="24" t="s">
        <v>753</v>
      </c>
      <c r="L108" s="24" t="s">
        <v>754</v>
      </c>
      <c r="M108" s="25" t="s">
        <v>654</v>
      </c>
      <c r="N108" s="25" t="s">
        <v>125</v>
      </c>
      <c r="O108" s="26" t="s">
        <v>739</v>
      </c>
      <c r="P108" s="27" t="s">
        <v>755</v>
      </c>
    </row>
    <row r="109" spans="1:16" ht="13.5" thickBot="1">
      <c r="A109" s="6" t="str">
        <f t="shared" si="18"/>
        <v> JAAVSO 41;122 </v>
      </c>
      <c r="B109" s="2" t="str">
        <f t="shared" si="19"/>
        <v>I</v>
      </c>
      <c r="C109" s="6">
        <f t="shared" si="20"/>
        <v>55966.863400000002</v>
      </c>
      <c r="D109" s="10" t="str">
        <f t="shared" si="21"/>
        <v>vis</v>
      </c>
      <c r="E109" s="23">
        <f>VLOOKUP(C109,Active!C$21:E$973,3,FALSE)</f>
        <v>3499.9661907655423</v>
      </c>
      <c r="F109" s="2" t="s">
        <v>125</v>
      </c>
      <c r="G109" s="10" t="str">
        <f t="shared" si="22"/>
        <v>55966.8634</v>
      </c>
      <c r="H109" s="6">
        <f t="shared" si="23"/>
        <v>3500</v>
      </c>
      <c r="I109" s="24" t="s">
        <v>756</v>
      </c>
      <c r="J109" s="25" t="s">
        <v>757</v>
      </c>
      <c r="K109" s="24" t="s">
        <v>758</v>
      </c>
      <c r="L109" s="24" t="s">
        <v>759</v>
      </c>
      <c r="M109" s="25" t="s">
        <v>654</v>
      </c>
      <c r="N109" s="25" t="s">
        <v>125</v>
      </c>
      <c r="O109" s="26" t="s">
        <v>392</v>
      </c>
      <c r="P109" s="26" t="s">
        <v>760</v>
      </c>
    </row>
    <row r="110" spans="1:16" ht="13.5" thickBot="1">
      <c r="A110" s="6" t="str">
        <f t="shared" si="18"/>
        <v>IBVS 6114 </v>
      </c>
      <c r="B110" s="2" t="str">
        <f t="shared" si="19"/>
        <v>I</v>
      </c>
      <c r="C110" s="6">
        <f t="shared" si="20"/>
        <v>56368.50591</v>
      </c>
      <c r="D110" s="10" t="str">
        <f t="shared" si="21"/>
        <v>vis</v>
      </c>
      <c r="E110" s="23">
        <f>VLOOKUP(C110,Active!C$21:E$973,3,FALSE)</f>
        <v>3632.9654639166715</v>
      </c>
      <c r="F110" s="2" t="s">
        <v>125</v>
      </c>
      <c r="G110" s="10" t="str">
        <f t="shared" si="22"/>
        <v>56368.50591</v>
      </c>
      <c r="H110" s="6">
        <f t="shared" si="23"/>
        <v>3633</v>
      </c>
      <c r="I110" s="24" t="s">
        <v>766</v>
      </c>
      <c r="J110" s="25" t="s">
        <v>767</v>
      </c>
      <c r="K110" s="24" t="s">
        <v>768</v>
      </c>
      <c r="L110" s="24" t="s">
        <v>769</v>
      </c>
      <c r="M110" s="25" t="s">
        <v>654</v>
      </c>
      <c r="N110" s="25" t="s">
        <v>770</v>
      </c>
      <c r="O110" s="26" t="s">
        <v>771</v>
      </c>
      <c r="P110" s="27" t="s">
        <v>772</v>
      </c>
    </row>
    <row r="111" spans="1:16" ht="12.75" customHeight="1" thickBot="1">
      <c r="A111" s="6" t="str">
        <f t="shared" si="18"/>
        <v> CPRI 7.43 </v>
      </c>
      <c r="B111" s="2" t="str">
        <f t="shared" si="19"/>
        <v>I</v>
      </c>
      <c r="C111" s="6">
        <f t="shared" si="20"/>
        <v>11852.540999999999</v>
      </c>
      <c r="D111" s="10" t="str">
        <f t="shared" si="21"/>
        <v>vis</v>
      </c>
      <c r="E111" s="23">
        <f>VLOOKUP(C111,Active!C$21:E$973,3,FALSE)</f>
        <v>-11107.981595325651</v>
      </c>
      <c r="F111" s="2" t="s">
        <v>125</v>
      </c>
      <c r="G111" s="10" t="str">
        <f t="shared" si="22"/>
        <v>11852.541</v>
      </c>
      <c r="H111" s="6">
        <f t="shared" si="23"/>
        <v>-11108</v>
      </c>
      <c r="I111" s="24" t="s">
        <v>129</v>
      </c>
      <c r="J111" s="25" t="s">
        <v>130</v>
      </c>
      <c r="K111" s="24">
        <v>-11108</v>
      </c>
      <c r="L111" s="24" t="s">
        <v>131</v>
      </c>
      <c r="M111" s="25" t="s">
        <v>132</v>
      </c>
      <c r="N111" s="25"/>
      <c r="O111" s="26" t="s">
        <v>133</v>
      </c>
      <c r="P111" s="26" t="s">
        <v>134</v>
      </c>
    </row>
    <row r="112" spans="1:16" ht="12.75" customHeight="1" thickBot="1">
      <c r="A112" s="6" t="str">
        <f t="shared" si="18"/>
        <v> CPRI 7.43 </v>
      </c>
      <c r="B112" s="2" t="str">
        <f t="shared" si="19"/>
        <v>I</v>
      </c>
      <c r="C112" s="6">
        <f t="shared" si="20"/>
        <v>12144.762000000001</v>
      </c>
      <c r="D112" s="10" t="str">
        <f t="shared" si="21"/>
        <v>vis</v>
      </c>
      <c r="E112" s="23">
        <f>VLOOKUP(C112,Active!C$21:E$973,3,FALSE)</f>
        <v>-11011.215990012864</v>
      </c>
      <c r="F112" s="2" t="s">
        <v>125</v>
      </c>
      <c r="G112" s="10" t="str">
        <f t="shared" si="22"/>
        <v>12144.762</v>
      </c>
      <c r="H112" s="6">
        <f t="shared" si="23"/>
        <v>-11011</v>
      </c>
      <c r="I112" s="24" t="s">
        <v>135</v>
      </c>
      <c r="J112" s="25" t="s">
        <v>136</v>
      </c>
      <c r="K112" s="24">
        <v>-11011</v>
      </c>
      <c r="L112" s="24" t="s">
        <v>137</v>
      </c>
      <c r="M112" s="25" t="s">
        <v>132</v>
      </c>
      <c r="N112" s="25"/>
      <c r="O112" s="26" t="s">
        <v>133</v>
      </c>
      <c r="P112" s="26" t="s">
        <v>134</v>
      </c>
    </row>
    <row r="113" spans="1:16" ht="12.75" customHeight="1" thickBot="1">
      <c r="A113" s="6" t="str">
        <f t="shared" si="18"/>
        <v> CPRI 7.43 </v>
      </c>
      <c r="B113" s="2" t="str">
        <f t="shared" si="19"/>
        <v>I</v>
      </c>
      <c r="C113" s="6">
        <f t="shared" si="20"/>
        <v>14352.694</v>
      </c>
      <c r="D113" s="10" t="str">
        <f t="shared" si="21"/>
        <v>vis</v>
      </c>
      <c r="E113" s="23">
        <f>VLOOKUP(C113,Active!C$21:E$973,3,FALSE)</f>
        <v>-10280.08483766766</v>
      </c>
      <c r="F113" s="2" t="s">
        <v>125</v>
      </c>
      <c r="G113" s="10" t="str">
        <f t="shared" si="22"/>
        <v>14352.694</v>
      </c>
      <c r="H113" s="6">
        <f t="shared" si="23"/>
        <v>-10280</v>
      </c>
      <c r="I113" s="24" t="s">
        <v>138</v>
      </c>
      <c r="J113" s="25" t="s">
        <v>139</v>
      </c>
      <c r="K113" s="24">
        <v>-10280</v>
      </c>
      <c r="L113" s="24" t="s">
        <v>140</v>
      </c>
      <c r="M113" s="25" t="s">
        <v>132</v>
      </c>
      <c r="N113" s="25"/>
      <c r="O113" s="26" t="s">
        <v>133</v>
      </c>
      <c r="P113" s="26" t="s">
        <v>134</v>
      </c>
    </row>
    <row r="114" spans="1:16" ht="12.75" customHeight="1" thickBot="1">
      <c r="A114" s="6" t="str">
        <f t="shared" si="18"/>
        <v> CPRI 7.43 </v>
      </c>
      <c r="B114" s="2" t="str">
        <f t="shared" si="19"/>
        <v>I</v>
      </c>
      <c r="C114" s="6">
        <f t="shared" si="20"/>
        <v>14974.861000000001</v>
      </c>
      <c r="D114" s="10" t="str">
        <f t="shared" si="21"/>
        <v>vis</v>
      </c>
      <c r="E114" s="23">
        <f>VLOOKUP(C114,Active!C$21:E$973,3,FALSE)</f>
        <v>-10074.061429491521</v>
      </c>
      <c r="F114" s="2" t="s">
        <v>125</v>
      </c>
      <c r="G114" s="10" t="str">
        <f t="shared" si="22"/>
        <v>14974.861</v>
      </c>
      <c r="H114" s="6">
        <f t="shared" si="23"/>
        <v>-10074</v>
      </c>
      <c r="I114" s="24" t="s">
        <v>141</v>
      </c>
      <c r="J114" s="25" t="s">
        <v>142</v>
      </c>
      <c r="K114" s="24">
        <v>-10074</v>
      </c>
      <c r="L114" s="24" t="s">
        <v>143</v>
      </c>
      <c r="M114" s="25" t="s">
        <v>132</v>
      </c>
      <c r="N114" s="25"/>
      <c r="O114" s="26" t="s">
        <v>133</v>
      </c>
      <c r="P114" s="26" t="s">
        <v>134</v>
      </c>
    </row>
    <row r="115" spans="1:16" ht="12.75" customHeight="1" thickBot="1">
      <c r="A115" s="6" t="str">
        <f t="shared" si="18"/>
        <v> CPRI 7.43 </v>
      </c>
      <c r="B115" s="2" t="str">
        <f t="shared" si="19"/>
        <v>I</v>
      </c>
      <c r="C115" s="6">
        <f t="shared" si="20"/>
        <v>14974.891</v>
      </c>
      <c r="D115" s="10" t="str">
        <f t="shared" si="21"/>
        <v>vis</v>
      </c>
      <c r="E115" s="23">
        <f>VLOOKUP(C115,Active!C$21:E$973,3,FALSE)</f>
        <v>-10074.051495338399</v>
      </c>
      <c r="F115" s="2" t="s">
        <v>125</v>
      </c>
      <c r="G115" s="10" t="str">
        <f t="shared" si="22"/>
        <v>14974.891</v>
      </c>
      <c r="H115" s="6">
        <f t="shared" si="23"/>
        <v>-10074</v>
      </c>
      <c r="I115" s="24" t="s">
        <v>144</v>
      </c>
      <c r="J115" s="25" t="s">
        <v>145</v>
      </c>
      <c r="K115" s="24">
        <v>-10074</v>
      </c>
      <c r="L115" s="24" t="s">
        <v>146</v>
      </c>
      <c r="M115" s="25" t="s">
        <v>132</v>
      </c>
      <c r="N115" s="25"/>
      <c r="O115" s="26" t="s">
        <v>133</v>
      </c>
      <c r="P115" s="26" t="s">
        <v>134</v>
      </c>
    </row>
    <row r="116" spans="1:16" ht="12.75" customHeight="1" thickBot="1">
      <c r="A116" s="6" t="str">
        <f t="shared" si="18"/>
        <v> CPRI 7.43 </v>
      </c>
      <c r="B116" s="2" t="str">
        <f t="shared" si="19"/>
        <v>I</v>
      </c>
      <c r="C116" s="6">
        <f t="shared" si="20"/>
        <v>15871.642</v>
      </c>
      <c r="D116" s="10" t="str">
        <f t="shared" si="21"/>
        <v>vis</v>
      </c>
      <c r="E116" s="23">
        <f>VLOOKUP(C116,Active!C$21:E$973,3,FALSE)</f>
        <v>-9777.1027704697372</v>
      </c>
      <c r="F116" s="2" t="s">
        <v>125</v>
      </c>
      <c r="G116" s="10" t="str">
        <f t="shared" si="22"/>
        <v>15871.642</v>
      </c>
      <c r="H116" s="6">
        <f t="shared" si="23"/>
        <v>-9777</v>
      </c>
      <c r="I116" s="24" t="s">
        <v>147</v>
      </c>
      <c r="J116" s="25" t="s">
        <v>148</v>
      </c>
      <c r="K116" s="24">
        <v>-9777</v>
      </c>
      <c r="L116" s="24" t="s">
        <v>149</v>
      </c>
      <c r="M116" s="25" t="s">
        <v>132</v>
      </c>
      <c r="N116" s="25"/>
      <c r="O116" s="26" t="s">
        <v>133</v>
      </c>
      <c r="P116" s="26" t="s">
        <v>134</v>
      </c>
    </row>
    <row r="117" spans="1:16" ht="12.75" customHeight="1" thickBot="1">
      <c r="A117" s="6" t="str">
        <f t="shared" si="18"/>
        <v> CPRI 7.43 </v>
      </c>
      <c r="B117" s="2" t="str">
        <f t="shared" si="19"/>
        <v>I</v>
      </c>
      <c r="C117" s="6">
        <f t="shared" si="20"/>
        <v>16052.871999999999</v>
      </c>
      <c r="D117" s="10" t="str">
        <f t="shared" si="21"/>
        <v>vis</v>
      </c>
      <c r="E117" s="23">
        <f>VLOOKUP(C117,Active!C$21:E$973,3,FALSE)</f>
        <v>-9717.0905514613987</v>
      </c>
      <c r="F117" s="2" t="s">
        <v>125</v>
      </c>
      <c r="G117" s="10" t="str">
        <f t="shared" si="22"/>
        <v>16052.872</v>
      </c>
      <c r="H117" s="6">
        <f t="shared" si="23"/>
        <v>-9717</v>
      </c>
      <c r="I117" s="24" t="s">
        <v>150</v>
      </c>
      <c r="J117" s="25" t="s">
        <v>151</v>
      </c>
      <c r="K117" s="24">
        <v>-9717</v>
      </c>
      <c r="L117" s="24" t="s">
        <v>152</v>
      </c>
      <c r="M117" s="25" t="s">
        <v>132</v>
      </c>
      <c r="N117" s="25"/>
      <c r="O117" s="26" t="s">
        <v>133</v>
      </c>
      <c r="P117" s="26" t="s">
        <v>134</v>
      </c>
    </row>
    <row r="118" spans="1:16" ht="12.75" customHeight="1" thickBot="1">
      <c r="A118" s="6" t="str">
        <f t="shared" si="18"/>
        <v> CPRI 7.43 </v>
      </c>
      <c r="B118" s="2" t="str">
        <f t="shared" si="19"/>
        <v>I</v>
      </c>
      <c r="C118" s="6">
        <f t="shared" si="20"/>
        <v>16176.808000000001</v>
      </c>
      <c r="D118" s="10" t="str">
        <f t="shared" si="21"/>
        <v>vis</v>
      </c>
      <c r="E118" s="23">
        <f>VLOOKUP(C118,Active!C$21:E$973,3,FALSE)</f>
        <v>-9676.0505780849271</v>
      </c>
      <c r="F118" s="2" t="s">
        <v>125</v>
      </c>
      <c r="G118" s="10" t="str">
        <f t="shared" si="22"/>
        <v>16176.808</v>
      </c>
      <c r="H118" s="6">
        <f t="shared" si="23"/>
        <v>-9676</v>
      </c>
      <c r="I118" s="24" t="s">
        <v>153</v>
      </c>
      <c r="J118" s="25" t="s">
        <v>154</v>
      </c>
      <c r="K118" s="24">
        <v>-9676</v>
      </c>
      <c r="L118" s="24" t="s">
        <v>155</v>
      </c>
      <c r="M118" s="25" t="s">
        <v>132</v>
      </c>
      <c r="N118" s="25"/>
      <c r="O118" s="26" t="s">
        <v>133</v>
      </c>
      <c r="P118" s="26" t="s">
        <v>134</v>
      </c>
    </row>
    <row r="119" spans="1:16" ht="12.75" customHeight="1" thickBot="1">
      <c r="A119" s="6" t="str">
        <f t="shared" si="18"/>
        <v> CPRI 7.43 </v>
      </c>
      <c r="B119" s="2" t="str">
        <f t="shared" si="19"/>
        <v>I</v>
      </c>
      <c r="C119" s="6">
        <f t="shared" si="20"/>
        <v>16804.862000000001</v>
      </c>
      <c r="D119" s="10" t="str">
        <f t="shared" si="21"/>
        <v>vis</v>
      </c>
      <c r="E119" s="23">
        <f>VLOOKUP(C119,Active!C$21:E$973,3,FALSE)</f>
        <v>-9468.0777579278692</v>
      </c>
      <c r="F119" s="2" t="s">
        <v>125</v>
      </c>
      <c r="G119" s="10" t="str">
        <f t="shared" si="22"/>
        <v>16804.862</v>
      </c>
      <c r="H119" s="6">
        <f t="shared" si="23"/>
        <v>-9468</v>
      </c>
      <c r="I119" s="24" t="s">
        <v>156</v>
      </c>
      <c r="J119" s="25" t="s">
        <v>157</v>
      </c>
      <c r="K119" s="24">
        <v>-9468</v>
      </c>
      <c r="L119" s="24" t="s">
        <v>158</v>
      </c>
      <c r="M119" s="25" t="s">
        <v>132</v>
      </c>
      <c r="N119" s="25"/>
      <c r="O119" s="26" t="s">
        <v>133</v>
      </c>
      <c r="P119" s="26" t="s">
        <v>134</v>
      </c>
    </row>
    <row r="120" spans="1:16" ht="12.75" customHeight="1" thickBot="1">
      <c r="A120" s="6" t="str">
        <f t="shared" si="18"/>
        <v> CPRI 7.43 </v>
      </c>
      <c r="B120" s="2" t="str">
        <f t="shared" si="19"/>
        <v>I</v>
      </c>
      <c r="C120" s="6">
        <f t="shared" si="20"/>
        <v>17541.843000000001</v>
      </c>
      <c r="D120" s="10" t="str">
        <f t="shared" si="21"/>
        <v>vis</v>
      </c>
      <c r="E120" s="23">
        <f>VLOOKUP(C120,Active!C$21:E$973,3,FALSE)</f>
        <v>-9224.0350212011399</v>
      </c>
      <c r="F120" s="2" t="s">
        <v>125</v>
      </c>
      <c r="G120" s="10" t="str">
        <f t="shared" si="22"/>
        <v>17541.843</v>
      </c>
      <c r="H120" s="6">
        <f t="shared" si="23"/>
        <v>-9224</v>
      </c>
      <c r="I120" s="24" t="s">
        <v>159</v>
      </c>
      <c r="J120" s="25" t="s">
        <v>160</v>
      </c>
      <c r="K120" s="24">
        <v>-9224</v>
      </c>
      <c r="L120" s="24" t="s">
        <v>161</v>
      </c>
      <c r="M120" s="25" t="s">
        <v>132</v>
      </c>
      <c r="N120" s="25"/>
      <c r="O120" s="26" t="s">
        <v>133</v>
      </c>
      <c r="P120" s="26" t="s">
        <v>134</v>
      </c>
    </row>
    <row r="121" spans="1:16" ht="12.75" customHeight="1" thickBot="1">
      <c r="A121" s="6" t="str">
        <f t="shared" si="18"/>
        <v> CPRI 7.43 </v>
      </c>
      <c r="B121" s="2" t="str">
        <f t="shared" si="19"/>
        <v>I</v>
      </c>
      <c r="C121" s="6">
        <f t="shared" si="20"/>
        <v>18640.879000000001</v>
      </c>
      <c r="D121" s="10" t="str">
        <f t="shared" si="21"/>
        <v>vis</v>
      </c>
      <c r="E121" s="23">
        <f>VLOOKUP(C121,Active!C$21:E$973,3,FALSE)</f>
        <v>-8860.1019575248738</v>
      </c>
      <c r="F121" s="2" t="s">
        <v>125</v>
      </c>
      <c r="G121" s="10" t="str">
        <f t="shared" si="22"/>
        <v>18640.879</v>
      </c>
      <c r="H121" s="6">
        <f t="shared" si="23"/>
        <v>-8860</v>
      </c>
      <c r="I121" s="24" t="s">
        <v>162</v>
      </c>
      <c r="J121" s="25" t="s">
        <v>163</v>
      </c>
      <c r="K121" s="24">
        <v>-8860</v>
      </c>
      <c r="L121" s="24" t="s">
        <v>164</v>
      </c>
      <c r="M121" s="25" t="s">
        <v>132</v>
      </c>
      <c r="N121" s="25"/>
      <c r="O121" s="26" t="s">
        <v>133</v>
      </c>
      <c r="P121" s="26" t="s">
        <v>134</v>
      </c>
    </row>
    <row r="122" spans="1:16" ht="12.75" customHeight="1" thickBot="1">
      <c r="A122" s="6" t="str">
        <f t="shared" si="18"/>
        <v> AAAN 4.3.9 </v>
      </c>
      <c r="B122" s="2" t="str">
        <f t="shared" si="19"/>
        <v>I</v>
      </c>
      <c r="C122" s="6">
        <f t="shared" si="20"/>
        <v>19909.326000000001</v>
      </c>
      <c r="D122" s="10" t="str">
        <f t="shared" si="21"/>
        <v>vis</v>
      </c>
      <c r="E122" s="23">
        <f>VLOOKUP(C122,Active!C$21:E$973,3,FALSE)</f>
        <v>-8440.0704000317892</v>
      </c>
      <c r="F122" s="2" t="s">
        <v>125</v>
      </c>
      <c r="G122" s="10" t="str">
        <f t="shared" si="22"/>
        <v>19909.326</v>
      </c>
      <c r="H122" s="6">
        <f t="shared" si="23"/>
        <v>-8440</v>
      </c>
      <c r="I122" s="24" t="s">
        <v>165</v>
      </c>
      <c r="J122" s="25" t="s">
        <v>166</v>
      </c>
      <c r="K122" s="24">
        <v>-8440</v>
      </c>
      <c r="L122" s="24" t="s">
        <v>167</v>
      </c>
      <c r="M122" s="25" t="s">
        <v>168</v>
      </c>
      <c r="N122" s="25"/>
      <c r="O122" s="26" t="s">
        <v>169</v>
      </c>
      <c r="P122" s="26" t="s">
        <v>170</v>
      </c>
    </row>
    <row r="123" spans="1:16" ht="12.75" customHeight="1" thickBot="1">
      <c r="A123" s="6" t="str">
        <f t="shared" si="18"/>
        <v> CPRI 7.43 </v>
      </c>
      <c r="B123" s="2" t="str">
        <f t="shared" si="19"/>
        <v>I</v>
      </c>
      <c r="C123" s="6">
        <f t="shared" si="20"/>
        <v>20129.891</v>
      </c>
      <c r="D123" s="10" t="str">
        <f t="shared" si="21"/>
        <v>vis</v>
      </c>
      <c r="E123" s="23">
        <f>VLOOKUP(C123,Active!C$21:E$973,3,FALSE)</f>
        <v>-8367.0328505886828</v>
      </c>
      <c r="F123" s="2" t="s">
        <v>125</v>
      </c>
      <c r="G123" s="10" t="str">
        <f t="shared" si="22"/>
        <v>20129.891</v>
      </c>
      <c r="H123" s="6">
        <f t="shared" si="23"/>
        <v>-8367</v>
      </c>
      <c r="I123" s="24" t="s">
        <v>171</v>
      </c>
      <c r="J123" s="25" t="s">
        <v>172</v>
      </c>
      <c r="K123" s="24">
        <v>-8367</v>
      </c>
      <c r="L123" s="24" t="s">
        <v>173</v>
      </c>
      <c r="M123" s="25" t="s">
        <v>132</v>
      </c>
      <c r="N123" s="25"/>
      <c r="O123" s="26" t="s">
        <v>133</v>
      </c>
      <c r="P123" s="26" t="s">
        <v>134</v>
      </c>
    </row>
    <row r="124" spans="1:16" ht="12.75" customHeight="1" thickBot="1">
      <c r="A124" s="6" t="str">
        <f t="shared" si="18"/>
        <v> AAAN 4.3.9 </v>
      </c>
      <c r="B124" s="2" t="str">
        <f t="shared" si="19"/>
        <v>I</v>
      </c>
      <c r="C124" s="6">
        <f t="shared" si="20"/>
        <v>20223.403999999999</v>
      </c>
      <c r="D124" s="10" t="str">
        <f t="shared" si="21"/>
        <v>vis</v>
      </c>
      <c r="E124" s="23">
        <f>VLOOKUP(C124,Active!C$21:E$973,3,FALSE)</f>
        <v>-8336.0671018929534</v>
      </c>
      <c r="F124" s="2" t="s">
        <v>125</v>
      </c>
      <c r="G124" s="10" t="str">
        <f t="shared" si="22"/>
        <v>20223.404</v>
      </c>
      <c r="H124" s="6">
        <f t="shared" si="23"/>
        <v>-8336</v>
      </c>
      <c r="I124" s="24" t="s">
        <v>174</v>
      </c>
      <c r="J124" s="25" t="s">
        <v>175</v>
      </c>
      <c r="K124" s="24">
        <v>-8336</v>
      </c>
      <c r="L124" s="24" t="s">
        <v>176</v>
      </c>
      <c r="M124" s="25" t="s">
        <v>168</v>
      </c>
      <c r="N124" s="25"/>
      <c r="O124" s="26" t="s">
        <v>169</v>
      </c>
      <c r="P124" s="26" t="s">
        <v>170</v>
      </c>
    </row>
    <row r="125" spans="1:16" ht="12.75" customHeight="1" thickBot="1">
      <c r="A125" s="6" t="str">
        <f t="shared" si="18"/>
        <v> AN 199.222 </v>
      </c>
      <c r="B125" s="2" t="str">
        <f t="shared" si="19"/>
        <v>I</v>
      </c>
      <c r="C125" s="6">
        <f t="shared" si="20"/>
        <v>20271.701000000001</v>
      </c>
      <c r="D125" s="10" t="str">
        <f t="shared" si="21"/>
        <v>vis</v>
      </c>
      <c r="E125" s="23">
        <f>VLOOKUP(C125,Active!C$21:E$973,3,FALSE)</f>
        <v>-8320.074108782288</v>
      </c>
      <c r="F125" s="2" t="s">
        <v>125</v>
      </c>
      <c r="G125" s="10" t="str">
        <f t="shared" si="22"/>
        <v>20271.701</v>
      </c>
      <c r="H125" s="6">
        <f t="shared" si="23"/>
        <v>-8320</v>
      </c>
      <c r="I125" s="24" t="s">
        <v>177</v>
      </c>
      <c r="J125" s="25" t="s">
        <v>178</v>
      </c>
      <c r="K125" s="24">
        <v>-8320</v>
      </c>
      <c r="L125" s="24" t="s">
        <v>179</v>
      </c>
      <c r="M125" s="25" t="s">
        <v>168</v>
      </c>
      <c r="N125" s="25"/>
      <c r="O125" s="26" t="s">
        <v>133</v>
      </c>
      <c r="P125" s="26" t="s">
        <v>180</v>
      </c>
    </row>
    <row r="126" spans="1:16" ht="12.75" customHeight="1" thickBot="1">
      <c r="A126" s="6" t="str">
        <f t="shared" si="18"/>
        <v> BAN 6.115 </v>
      </c>
      <c r="B126" s="2" t="str">
        <f t="shared" si="19"/>
        <v>I</v>
      </c>
      <c r="C126" s="6">
        <f t="shared" si="20"/>
        <v>21627.642</v>
      </c>
      <c r="D126" s="10" t="str">
        <f t="shared" si="21"/>
        <v>vis</v>
      </c>
      <c r="E126" s="23">
        <f>VLOOKUP(C126,Active!C$21:E$973,3,FALSE)</f>
        <v>-7871.0699248481324</v>
      </c>
      <c r="F126" s="2" t="s">
        <v>125</v>
      </c>
      <c r="G126" s="10" t="str">
        <f t="shared" si="22"/>
        <v>21627.642</v>
      </c>
      <c r="H126" s="6">
        <f t="shared" si="23"/>
        <v>-7871</v>
      </c>
      <c r="I126" s="24" t="s">
        <v>181</v>
      </c>
      <c r="J126" s="25" t="s">
        <v>182</v>
      </c>
      <c r="K126" s="24">
        <v>-7871</v>
      </c>
      <c r="L126" s="24" t="s">
        <v>183</v>
      </c>
      <c r="M126" s="25" t="s">
        <v>168</v>
      </c>
      <c r="N126" s="25"/>
      <c r="O126" s="26" t="s">
        <v>184</v>
      </c>
      <c r="P126" s="26" t="s">
        <v>185</v>
      </c>
    </row>
    <row r="127" spans="1:16" ht="12.75" customHeight="1" thickBot="1">
      <c r="A127" s="6" t="str">
        <f t="shared" si="18"/>
        <v> BAN 6.115 </v>
      </c>
      <c r="B127" s="2" t="str">
        <f t="shared" si="19"/>
        <v>I</v>
      </c>
      <c r="C127" s="6">
        <f t="shared" si="20"/>
        <v>21899.422999999999</v>
      </c>
      <c r="D127" s="10" t="str">
        <f t="shared" si="21"/>
        <v>vis</v>
      </c>
      <c r="E127" s="23">
        <f>VLOOKUP(C127,Active!C$21:E$973,3,FALSE)</f>
        <v>-7781.0727891956167</v>
      </c>
      <c r="F127" s="2" t="s">
        <v>125</v>
      </c>
      <c r="G127" s="10" t="str">
        <f t="shared" si="22"/>
        <v>21899.423</v>
      </c>
      <c r="H127" s="6">
        <f t="shared" si="23"/>
        <v>-7781</v>
      </c>
      <c r="I127" s="24" t="s">
        <v>186</v>
      </c>
      <c r="J127" s="25" t="s">
        <v>187</v>
      </c>
      <c r="K127" s="24">
        <v>-7781</v>
      </c>
      <c r="L127" s="24" t="s">
        <v>188</v>
      </c>
      <c r="M127" s="25" t="s">
        <v>168</v>
      </c>
      <c r="N127" s="25"/>
      <c r="O127" s="26" t="s">
        <v>184</v>
      </c>
      <c r="P127" s="26" t="s">
        <v>185</v>
      </c>
    </row>
    <row r="128" spans="1:16" ht="12.75" customHeight="1" thickBot="1">
      <c r="A128" s="6" t="str">
        <f t="shared" si="18"/>
        <v> BAN 6.115 </v>
      </c>
      <c r="B128" s="2" t="str">
        <f t="shared" si="19"/>
        <v>I</v>
      </c>
      <c r="C128" s="6">
        <f t="shared" si="20"/>
        <v>22041.355</v>
      </c>
      <c r="D128" s="10" t="str">
        <f t="shared" si="21"/>
        <v>vis</v>
      </c>
      <c r="E128" s="23">
        <f>VLOOKUP(C128,Active!C$21:E$973,3,FALSE)</f>
        <v>-7734.0736484998615</v>
      </c>
      <c r="F128" s="2" t="s">
        <v>125</v>
      </c>
      <c r="G128" s="10" t="str">
        <f t="shared" si="22"/>
        <v>22041.355</v>
      </c>
      <c r="H128" s="6">
        <f t="shared" si="23"/>
        <v>-7734</v>
      </c>
      <c r="I128" s="24" t="s">
        <v>189</v>
      </c>
      <c r="J128" s="25" t="s">
        <v>190</v>
      </c>
      <c r="K128" s="24">
        <v>-7734</v>
      </c>
      <c r="L128" s="24" t="s">
        <v>191</v>
      </c>
      <c r="M128" s="25" t="s">
        <v>168</v>
      </c>
      <c r="N128" s="25"/>
      <c r="O128" s="26" t="s">
        <v>184</v>
      </c>
      <c r="P128" s="26" t="s">
        <v>185</v>
      </c>
    </row>
    <row r="129" spans="1:16" ht="12.75" customHeight="1" thickBot="1">
      <c r="A129" s="6" t="str">
        <f t="shared" si="18"/>
        <v> BAN 6.115 </v>
      </c>
      <c r="B129" s="2" t="str">
        <f t="shared" si="19"/>
        <v>I</v>
      </c>
      <c r="C129" s="6">
        <f t="shared" si="20"/>
        <v>22053.448</v>
      </c>
      <c r="D129" s="10" t="str">
        <f t="shared" si="21"/>
        <v>vis</v>
      </c>
      <c r="E129" s="23">
        <f>VLOOKUP(C129,Active!C$21:E$973,3,FALSE)</f>
        <v>-7730.069191376494</v>
      </c>
      <c r="F129" s="2" t="s">
        <v>125</v>
      </c>
      <c r="G129" s="10" t="str">
        <f t="shared" si="22"/>
        <v>22053.448</v>
      </c>
      <c r="H129" s="6">
        <f t="shared" si="23"/>
        <v>-7730</v>
      </c>
      <c r="I129" s="24" t="s">
        <v>192</v>
      </c>
      <c r="J129" s="25" t="s">
        <v>193</v>
      </c>
      <c r="K129" s="24">
        <v>-7730</v>
      </c>
      <c r="L129" s="24" t="s">
        <v>194</v>
      </c>
      <c r="M129" s="25" t="s">
        <v>168</v>
      </c>
      <c r="N129" s="25"/>
      <c r="O129" s="26" t="s">
        <v>184</v>
      </c>
      <c r="P129" s="26" t="s">
        <v>185</v>
      </c>
    </row>
    <row r="130" spans="1:16" ht="12.75" customHeight="1" thickBot="1">
      <c r="A130" s="6" t="str">
        <f t="shared" si="18"/>
        <v> BAN 6.115 </v>
      </c>
      <c r="B130" s="2" t="str">
        <f t="shared" si="19"/>
        <v>I</v>
      </c>
      <c r="C130" s="6">
        <f t="shared" si="20"/>
        <v>22361.485000000001</v>
      </c>
      <c r="D130" s="10" t="str">
        <f t="shared" si="21"/>
        <v>vis</v>
      </c>
      <c r="E130" s="23">
        <f>VLOOKUP(C130,Active!C$21:E$973,3,FALSE)</f>
        <v>-7628.0663005379347</v>
      </c>
      <c r="F130" s="2" t="s">
        <v>125</v>
      </c>
      <c r="G130" s="10" t="str">
        <f t="shared" si="22"/>
        <v>22361.485</v>
      </c>
      <c r="H130" s="6">
        <f t="shared" si="23"/>
        <v>-7628</v>
      </c>
      <c r="I130" s="24" t="s">
        <v>195</v>
      </c>
      <c r="J130" s="25" t="s">
        <v>196</v>
      </c>
      <c r="K130" s="24">
        <v>-7628</v>
      </c>
      <c r="L130" s="24" t="s">
        <v>197</v>
      </c>
      <c r="M130" s="25" t="s">
        <v>168</v>
      </c>
      <c r="N130" s="25"/>
      <c r="O130" s="26" t="s">
        <v>184</v>
      </c>
      <c r="P130" s="26" t="s">
        <v>185</v>
      </c>
    </row>
    <row r="131" spans="1:16" ht="12.75" customHeight="1" thickBot="1">
      <c r="A131" s="6" t="str">
        <f t="shared" si="18"/>
        <v> BAN 6.115 </v>
      </c>
      <c r="B131" s="2" t="str">
        <f t="shared" si="19"/>
        <v>I</v>
      </c>
      <c r="C131" s="6">
        <f t="shared" si="20"/>
        <v>22370.53</v>
      </c>
      <c r="D131" s="10" t="str">
        <f t="shared" si="21"/>
        <v>vis</v>
      </c>
      <c r="E131" s="23">
        <f>VLOOKUP(C131,Active!C$21:E$973,3,FALSE)</f>
        <v>-7625.0711533717358</v>
      </c>
      <c r="F131" s="2" t="s">
        <v>125</v>
      </c>
      <c r="G131" s="10" t="str">
        <f t="shared" si="22"/>
        <v>22370.530</v>
      </c>
      <c r="H131" s="6">
        <f t="shared" si="23"/>
        <v>-7625</v>
      </c>
      <c r="I131" s="24" t="s">
        <v>198</v>
      </c>
      <c r="J131" s="25" t="s">
        <v>199</v>
      </c>
      <c r="K131" s="24">
        <v>-7625</v>
      </c>
      <c r="L131" s="24" t="s">
        <v>200</v>
      </c>
      <c r="M131" s="25" t="s">
        <v>168</v>
      </c>
      <c r="N131" s="25"/>
      <c r="O131" s="26" t="s">
        <v>184</v>
      </c>
      <c r="P131" s="26" t="s">
        <v>185</v>
      </c>
    </row>
    <row r="132" spans="1:16" ht="12.75" customHeight="1" thickBot="1">
      <c r="A132" s="6" t="str">
        <f t="shared" si="18"/>
        <v> BAN 6.115 </v>
      </c>
      <c r="B132" s="2" t="str">
        <f t="shared" si="19"/>
        <v>I</v>
      </c>
      <c r="C132" s="6">
        <f t="shared" si="20"/>
        <v>22382.618999999999</v>
      </c>
      <c r="D132" s="10" t="str">
        <f t="shared" si="21"/>
        <v>vis</v>
      </c>
      <c r="E132" s="23">
        <f>VLOOKUP(C132,Active!C$21:E$973,3,FALSE)</f>
        <v>-7621.0680208021176</v>
      </c>
      <c r="F132" s="2" t="s">
        <v>125</v>
      </c>
      <c r="G132" s="10" t="str">
        <f t="shared" si="22"/>
        <v>22382.619</v>
      </c>
      <c r="H132" s="6">
        <f t="shared" si="23"/>
        <v>-7621</v>
      </c>
      <c r="I132" s="24" t="s">
        <v>201</v>
      </c>
      <c r="J132" s="25" t="s">
        <v>202</v>
      </c>
      <c r="K132" s="24">
        <v>-7621</v>
      </c>
      <c r="L132" s="24" t="s">
        <v>203</v>
      </c>
      <c r="M132" s="25" t="s">
        <v>168</v>
      </c>
      <c r="N132" s="25"/>
      <c r="O132" s="26" t="s">
        <v>184</v>
      </c>
      <c r="P132" s="26" t="s">
        <v>185</v>
      </c>
    </row>
    <row r="133" spans="1:16" ht="12.75" customHeight="1" thickBot="1">
      <c r="A133" s="6" t="str">
        <f t="shared" si="18"/>
        <v> BAN 6.115 </v>
      </c>
      <c r="B133" s="2" t="str">
        <f t="shared" si="19"/>
        <v>I</v>
      </c>
      <c r="C133" s="6">
        <f t="shared" si="20"/>
        <v>23409.366999999998</v>
      </c>
      <c r="D133" s="10" t="str">
        <f t="shared" si="21"/>
        <v>vis</v>
      </c>
      <c r="E133" s="23">
        <f>VLOOKUP(C133,Active!C$21:E$973,3,FALSE)</f>
        <v>-7281.0722924879601</v>
      </c>
      <c r="F133" s="2" t="s">
        <v>125</v>
      </c>
      <c r="G133" s="10" t="str">
        <f t="shared" si="22"/>
        <v>23409.367</v>
      </c>
      <c r="H133" s="6">
        <f t="shared" si="23"/>
        <v>-7281</v>
      </c>
      <c r="I133" s="24" t="s">
        <v>204</v>
      </c>
      <c r="J133" s="25" t="s">
        <v>205</v>
      </c>
      <c r="K133" s="24">
        <v>-7281</v>
      </c>
      <c r="L133" s="24" t="s">
        <v>206</v>
      </c>
      <c r="M133" s="25" t="s">
        <v>168</v>
      </c>
      <c r="N133" s="25"/>
      <c r="O133" s="26" t="s">
        <v>184</v>
      </c>
      <c r="P133" s="26" t="s">
        <v>185</v>
      </c>
    </row>
    <row r="134" spans="1:16" ht="12.75" customHeight="1" thickBot="1">
      <c r="A134" s="6" t="str">
        <f t="shared" si="18"/>
        <v> BAN 6.115 </v>
      </c>
      <c r="B134" s="2" t="str">
        <f t="shared" si="19"/>
        <v>I</v>
      </c>
      <c r="C134" s="6">
        <f t="shared" si="20"/>
        <v>23436.550999999999</v>
      </c>
      <c r="D134" s="10" t="str">
        <f t="shared" si="21"/>
        <v>vis</v>
      </c>
      <c r="E134" s="23">
        <f>VLOOKUP(C134,Active!C$21:E$973,3,FALSE)</f>
        <v>-7272.0706252059281</v>
      </c>
      <c r="F134" s="2" t="s">
        <v>125</v>
      </c>
      <c r="G134" s="10" t="str">
        <f t="shared" si="22"/>
        <v>23436.551</v>
      </c>
      <c r="H134" s="6">
        <f t="shared" si="23"/>
        <v>-7272</v>
      </c>
      <c r="I134" s="24" t="s">
        <v>207</v>
      </c>
      <c r="J134" s="25" t="s">
        <v>208</v>
      </c>
      <c r="K134" s="24">
        <v>-7272</v>
      </c>
      <c r="L134" s="24" t="s">
        <v>167</v>
      </c>
      <c r="M134" s="25" t="s">
        <v>168</v>
      </c>
      <c r="N134" s="25"/>
      <c r="O134" s="26" t="s">
        <v>184</v>
      </c>
      <c r="P134" s="26" t="s">
        <v>185</v>
      </c>
    </row>
    <row r="135" spans="1:16" ht="12.75" customHeight="1" thickBot="1">
      <c r="A135" s="6" t="str">
        <f t="shared" si="18"/>
        <v> BAN 6.115 </v>
      </c>
      <c r="B135" s="2" t="str">
        <f t="shared" si="19"/>
        <v>I</v>
      </c>
      <c r="C135" s="6">
        <f t="shared" si="20"/>
        <v>23732.508000000002</v>
      </c>
      <c r="D135" s="10" t="str">
        <f t="shared" si="21"/>
        <v>vis</v>
      </c>
      <c r="E135" s="23">
        <f>VLOOKUP(C135,Active!C$21:E$973,3,FALSE)</f>
        <v>-7174.0678866910503</v>
      </c>
      <c r="F135" s="2" t="s">
        <v>125</v>
      </c>
      <c r="G135" s="10" t="str">
        <f t="shared" si="22"/>
        <v>23732.508</v>
      </c>
      <c r="H135" s="6">
        <f t="shared" si="23"/>
        <v>-7174</v>
      </c>
      <c r="I135" s="24" t="s">
        <v>209</v>
      </c>
      <c r="J135" s="25" t="s">
        <v>210</v>
      </c>
      <c r="K135" s="24">
        <v>-7174</v>
      </c>
      <c r="L135" s="24" t="s">
        <v>203</v>
      </c>
      <c r="M135" s="25" t="s">
        <v>168</v>
      </c>
      <c r="N135" s="25"/>
      <c r="O135" s="26" t="s">
        <v>184</v>
      </c>
      <c r="P135" s="26" t="s">
        <v>185</v>
      </c>
    </row>
    <row r="136" spans="1:16" ht="12.75" customHeight="1" thickBot="1">
      <c r="A136" s="6" t="str">
        <f t="shared" si="18"/>
        <v> BAN 6.115 </v>
      </c>
      <c r="B136" s="2" t="str">
        <f t="shared" si="19"/>
        <v>I</v>
      </c>
      <c r="C136" s="6">
        <f t="shared" si="20"/>
        <v>23738.54</v>
      </c>
      <c r="D136" s="10" t="str">
        <f t="shared" si="21"/>
        <v>vis</v>
      </c>
      <c r="E136" s="23">
        <f>VLOOKUP(C136,Active!C$21:E$973,3,FALSE)</f>
        <v>-7172.0704596367086</v>
      </c>
      <c r="F136" s="2" t="s">
        <v>125</v>
      </c>
      <c r="G136" s="10" t="str">
        <f t="shared" si="22"/>
        <v>23738.540</v>
      </c>
      <c r="H136" s="6">
        <f t="shared" si="23"/>
        <v>-7172</v>
      </c>
      <c r="I136" s="24" t="s">
        <v>211</v>
      </c>
      <c r="J136" s="25" t="s">
        <v>212</v>
      </c>
      <c r="K136" s="24">
        <v>-7172</v>
      </c>
      <c r="L136" s="24" t="s">
        <v>167</v>
      </c>
      <c r="M136" s="25" t="s">
        <v>168</v>
      </c>
      <c r="N136" s="25"/>
      <c r="O136" s="26" t="s">
        <v>184</v>
      </c>
      <c r="P136" s="26" t="s">
        <v>185</v>
      </c>
    </row>
    <row r="137" spans="1:16" ht="12.75" customHeight="1" thickBot="1">
      <c r="A137" s="6" t="str">
        <f t="shared" si="18"/>
        <v> BAN 6.115 </v>
      </c>
      <c r="B137" s="2" t="str">
        <f t="shared" si="19"/>
        <v>I</v>
      </c>
      <c r="C137" s="6">
        <f t="shared" si="20"/>
        <v>23850.274000000001</v>
      </c>
      <c r="D137" s="10" t="str">
        <f t="shared" si="21"/>
        <v>vis</v>
      </c>
      <c r="E137" s="23">
        <f>VLOOKUP(C137,Active!C$21:E$973,3,FALSE)</f>
        <v>-7135.0710374732816</v>
      </c>
      <c r="F137" s="2" t="s">
        <v>125</v>
      </c>
      <c r="G137" s="10" t="str">
        <f t="shared" si="22"/>
        <v>23850.274</v>
      </c>
      <c r="H137" s="6">
        <f t="shared" si="23"/>
        <v>-7135</v>
      </c>
      <c r="I137" s="24" t="s">
        <v>213</v>
      </c>
      <c r="J137" s="25" t="s">
        <v>214</v>
      </c>
      <c r="K137" s="24">
        <v>-7135</v>
      </c>
      <c r="L137" s="24" t="s">
        <v>200</v>
      </c>
      <c r="M137" s="25" t="s">
        <v>168</v>
      </c>
      <c r="N137" s="25"/>
      <c r="O137" s="26" t="s">
        <v>184</v>
      </c>
      <c r="P137" s="26" t="s">
        <v>185</v>
      </c>
    </row>
    <row r="138" spans="1:16" ht="12.75" customHeight="1" thickBot="1">
      <c r="A138" s="6" t="str">
        <f t="shared" si="18"/>
        <v> BAN 6.115 </v>
      </c>
      <c r="B138" s="2" t="str">
        <f t="shared" si="19"/>
        <v>I</v>
      </c>
      <c r="C138" s="6">
        <f t="shared" si="20"/>
        <v>23856.32</v>
      </c>
      <c r="D138" s="10" t="str">
        <f t="shared" si="21"/>
        <v>vis</v>
      </c>
      <c r="E138" s="23">
        <f>VLOOKUP(C138,Active!C$21:E$973,3,FALSE)</f>
        <v>-7133.0689744808169</v>
      </c>
      <c r="F138" s="2" t="s">
        <v>125</v>
      </c>
      <c r="G138" s="10" t="str">
        <f t="shared" si="22"/>
        <v>23856.320</v>
      </c>
      <c r="H138" s="6">
        <f t="shared" si="23"/>
        <v>-7133</v>
      </c>
      <c r="I138" s="24" t="s">
        <v>215</v>
      </c>
      <c r="J138" s="25" t="s">
        <v>216</v>
      </c>
      <c r="K138" s="24">
        <v>-7133</v>
      </c>
      <c r="L138" s="24" t="s">
        <v>217</v>
      </c>
      <c r="M138" s="25" t="s">
        <v>168</v>
      </c>
      <c r="N138" s="25"/>
      <c r="O138" s="26" t="s">
        <v>184</v>
      </c>
      <c r="P138" s="26" t="s">
        <v>185</v>
      </c>
    </row>
    <row r="139" spans="1:16" ht="12.75" customHeight="1" thickBot="1">
      <c r="A139" s="6" t="str">
        <f t="shared" ref="A139:A170" si="24">P139</f>
        <v> BAN 6.115 </v>
      </c>
      <c r="B139" s="2" t="str">
        <f t="shared" ref="B139:B170" si="25">IF(H139=INT(H139),"I","II")</f>
        <v>I</v>
      </c>
      <c r="C139" s="6">
        <f t="shared" ref="C139:C170" si="26">1*G139</f>
        <v>24173.402999999998</v>
      </c>
      <c r="D139" s="10" t="str">
        <f t="shared" ref="D139:D170" si="27">VLOOKUP(F139,I$1:J$5,2,FALSE)</f>
        <v>vis</v>
      </c>
      <c r="E139" s="23">
        <f>VLOOKUP(C139,Active!C$21:E$973,3,FALSE)</f>
        <v>-7028.0706053376216</v>
      </c>
      <c r="F139" s="2" t="s">
        <v>125</v>
      </c>
      <c r="G139" s="10" t="str">
        <f t="shared" ref="G139:G170" si="28">MID(I139,3,LEN(I139)-3)</f>
        <v>24173.403</v>
      </c>
      <c r="H139" s="6">
        <f t="shared" ref="H139:H170" si="29">1*K139</f>
        <v>-7028</v>
      </c>
      <c r="I139" s="24" t="s">
        <v>218</v>
      </c>
      <c r="J139" s="25" t="s">
        <v>219</v>
      </c>
      <c r="K139" s="24">
        <v>-7028</v>
      </c>
      <c r="L139" s="24" t="s">
        <v>167</v>
      </c>
      <c r="M139" s="25" t="s">
        <v>168</v>
      </c>
      <c r="N139" s="25"/>
      <c r="O139" s="26" t="s">
        <v>184</v>
      </c>
      <c r="P139" s="26" t="s">
        <v>185</v>
      </c>
    </row>
    <row r="140" spans="1:16" ht="12.75" customHeight="1" thickBot="1">
      <c r="A140" s="6" t="str">
        <f t="shared" si="24"/>
        <v> BAN 6.115 </v>
      </c>
      <c r="B140" s="2" t="str">
        <f t="shared" si="25"/>
        <v>I</v>
      </c>
      <c r="C140" s="6">
        <f t="shared" si="26"/>
        <v>24472.376</v>
      </c>
      <c r="D140" s="10" t="str">
        <f t="shared" si="27"/>
        <v>vis</v>
      </c>
      <c r="E140" s="23">
        <f>VLOOKUP(C140,Active!C$21:E$973,3,FALSE)</f>
        <v>-6929.0691532955734</v>
      </c>
      <c r="F140" s="2" t="s">
        <v>125</v>
      </c>
      <c r="G140" s="10" t="str">
        <f t="shared" si="28"/>
        <v>24472.376</v>
      </c>
      <c r="H140" s="6">
        <f t="shared" si="29"/>
        <v>-6929</v>
      </c>
      <c r="I140" s="24" t="s">
        <v>220</v>
      </c>
      <c r="J140" s="25" t="s">
        <v>221</v>
      </c>
      <c r="K140" s="24">
        <v>-6929</v>
      </c>
      <c r="L140" s="24" t="s">
        <v>194</v>
      </c>
      <c r="M140" s="25" t="s">
        <v>168</v>
      </c>
      <c r="N140" s="25"/>
      <c r="O140" s="26" t="s">
        <v>184</v>
      </c>
      <c r="P140" s="26" t="s">
        <v>185</v>
      </c>
    </row>
    <row r="141" spans="1:16" ht="12.75" customHeight="1" thickBot="1">
      <c r="A141" s="6" t="str">
        <f t="shared" si="24"/>
        <v> BAN 6.115 </v>
      </c>
      <c r="B141" s="2" t="str">
        <f t="shared" si="25"/>
        <v>I</v>
      </c>
      <c r="C141" s="6">
        <f t="shared" si="26"/>
        <v>24620.344000000001</v>
      </c>
      <c r="D141" s="10" t="str">
        <f t="shared" si="27"/>
        <v>vis</v>
      </c>
      <c r="E141" s="23">
        <f>VLOOKUP(C141,Active!C$21:E$973,3,FALSE)</f>
        <v>-6880.0712609917273</v>
      </c>
      <c r="F141" s="2" t="s">
        <v>125</v>
      </c>
      <c r="G141" s="10" t="str">
        <f t="shared" si="28"/>
        <v>24620.344</v>
      </c>
      <c r="H141" s="6">
        <f t="shared" si="29"/>
        <v>-6880</v>
      </c>
      <c r="I141" s="24" t="s">
        <v>222</v>
      </c>
      <c r="J141" s="25" t="s">
        <v>223</v>
      </c>
      <c r="K141" s="24">
        <v>-6880</v>
      </c>
      <c r="L141" s="24" t="s">
        <v>200</v>
      </c>
      <c r="M141" s="25" t="s">
        <v>168</v>
      </c>
      <c r="N141" s="25"/>
      <c r="O141" s="26" t="s">
        <v>184</v>
      </c>
      <c r="P141" s="26" t="s">
        <v>185</v>
      </c>
    </row>
    <row r="142" spans="1:16" ht="12.75" customHeight="1" thickBot="1">
      <c r="A142" s="6" t="str">
        <f t="shared" si="24"/>
        <v> BAN 6.115 </v>
      </c>
      <c r="B142" s="2" t="str">
        <f t="shared" si="25"/>
        <v>I</v>
      </c>
      <c r="C142" s="6">
        <f t="shared" si="26"/>
        <v>24638.468000000001</v>
      </c>
      <c r="D142" s="10" t="str">
        <f t="shared" si="27"/>
        <v>vis</v>
      </c>
      <c r="E142" s="23">
        <f>VLOOKUP(C142,Active!C$21:E$973,3,FALSE)</f>
        <v>-6874.0697079524562</v>
      </c>
      <c r="F142" s="2" t="s">
        <v>125</v>
      </c>
      <c r="G142" s="10" t="str">
        <f t="shared" si="28"/>
        <v>24638.468</v>
      </c>
      <c r="H142" s="6">
        <f t="shared" si="29"/>
        <v>-6874</v>
      </c>
      <c r="I142" s="24" t="s">
        <v>224</v>
      </c>
      <c r="J142" s="25" t="s">
        <v>225</v>
      </c>
      <c r="K142" s="24">
        <v>-6874</v>
      </c>
      <c r="L142" s="24" t="s">
        <v>183</v>
      </c>
      <c r="M142" s="25" t="s">
        <v>168</v>
      </c>
      <c r="N142" s="25"/>
      <c r="O142" s="26" t="s">
        <v>184</v>
      </c>
      <c r="P142" s="26" t="s">
        <v>185</v>
      </c>
    </row>
    <row r="143" spans="1:16" ht="12.75" customHeight="1" thickBot="1">
      <c r="A143" s="6" t="str">
        <f t="shared" si="24"/>
        <v> BAN 6.115 </v>
      </c>
      <c r="B143" s="2" t="str">
        <f t="shared" si="25"/>
        <v>I</v>
      </c>
      <c r="C143" s="6">
        <f t="shared" si="26"/>
        <v>24922.343000000001</v>
      </c>
      <c r="D143" s="10" t="str">
        <f t="shared" si="27"/>
        <v>vis</v>
      </c>
      <c r="E143" s="23">
        <f>VLOOKUP(C143,Active!C$21:E$973,3,FALSE)</f>
        <v>-6780.067784038135</v>
      </c>
      <c r="F143" s="2" t="s">
        <v>125</v>
      </c>
      <c r="G143" s="10" t="str">
        <f t="shared" si="28"/>
        <v>24922.343</v>
      </c>
      <c r="H143" s="6">
        <f t="shared" si="29"/>
        <v>-6780</v>
      </c>
      <c r="I143" s="24" t="s">
        <v>226</v>
      </c>
      <c r="J143" s="25" t="s">
        <v>227</v>
      </c>
      <c r="K143" s="24">
        <v>-6780</v>
      </c>
      <c r="L143" s="24" t="s">
        <v>203</v>
      </c>
      <c r="M143" s="25" t="s">
        <v>168</v>
      </c>
      <c r="N143" s="25"/>
      <c r="O143" s="26" t="s">
        <v>184</v>
      </c>
      <c r="P143" s="26" t="s">
        <v>185</v>
      </c>
    </row>
    <row r="144" spans="1:16" ht="12.75" customHeight="1" thickBot="1">
      <c r="A144" s="6" t="str">
        <f t="shared" si="24"/>
        <v> BAN 6.115 </v>
      </c>
      <c r="B144" s="2" t="str">
        <f t="shared" si="25"/>
        <v>I</v>
      </c>
      <c r="C144" s="6">
        <f t="shared" si="26"/>
        <v>24940.464</v>
      </c>
      <c r="D144" s="10" t="str">
        <f t="shared" si="27"/>
        <v>vis</v>
      </c>
      <c r="E144" s="23">
        <f>VLOOKUP(C144,Active!C$21:E$973,3,FALSE)</f>
        <v>-6774.0672244141761</v>
      </c>
      <c r="F144" s="2" t="s">
        <v>125</v>
      </c>
      <c r="G144" s="10" t="str">
        <f t="shared" si="28"/>
        <v>24940.464</v>
      </c>
      <c r="H144" s="6">
        <f t="shared" si="29"/>
        <v>-6774</v>
      </c>
      <c r="I144" s="24" t="s">
        <v>228</v>
      </c>
      <c r="J144" s="25" t="s">
        <v>229</v>
      </c>
      <c r="K144" s="24">
        <v>-6774</v>
      </c>
      <c r="L144" s="24" t="s">
        <v>176</v>
      </c>
      <c r="M144" s="25" t="s">
        <v>168</v>
      </c>
      <c r="N144" s="25"/>
      <c r="O144" s="26" t="s">
        <v>184</v>
      </c>
      <c r="P144" s="26" t="s">
        <v>185</v>
      </c>
    </row>
    <row r="145" spans="1:16" ht="12.75" customHeight="1" thickBot="1">
      <c r="A145" s="6" t="str">
        <f t="shared" si="24"/>
        <v> BAN 6.115 </v>
      </c>
      <c r="B145" s="2" t="str">
        <f t="shared" si="25"/>
        <v>I</v>
      </c>
      <c r="C145" s="6">
        <f t="shared" si="26"/>
        <v>24946.493999999999</v>
      </c>
      <c r="D145" s="10" t="str">
        <f t="shared" si="27"/>
        <v>vis</v>
      </c>
      <c r="E145" s="23">
        <f>VLOOKUP(C145,Active!C$21:E$973,3,FALSE)</f>
        <v>-6772.0704596367095</v>
      </c>
      <c r="F145" s="2" t="s">
        <v>125</v>
      </c>
      <c r="G145" s="10" t="str">
        <f t="shared" si="28"/>
        <v>24946.494</v>
      </c>
      <c r="H145" s="6">
        <f t="shared" si="29"/>
        <v>-6772</v>
      </c>
      <c r="I145" s="24" t="s">
        <v>230</v>
      </c>
      <c r="J145" s="25" t="s">
        <v>231</v>
      </c>
      <c r="K145" s="24">
        <v>-6772</v>
      </c>
      <c r="L145" s="24" t="s">
        <v>167</v>
      </c>
      <c r="M145" s="25" t="s">
        <v>168</v>
      </c>
      <c r="N145" s="25"/>
      <c r="O145" s="26" t="s">
        <v>184</v>
      </c>
      <c r="P145" s="26" t="s">
        <v>185</v>
      </c>
    </row>
    <row r="146" spans="1:16" ht="12.75" customHeight="1" thickBot="1">
      <c r="A146" s="6" t="str">
        <f t="shared" si="24"/>
        <v> BAN 6.115 </v>
      </c>
      <c r="B146" s="2" t="str">
        <f t="shared" si="25"/>
        <v>I</v>
      </c>
      <c r="C146" s="6">
        <f t="shared" si="26"/>
        <v>24949.523000000001</v>
      </c>
      <c r="D146" s="10" t="str">
        <f t="shared" si="27"/>
        <v>vis</v>
      </c>
      <c r="E146" s="23">
        <f>VLOOKUP(C146,Active!C$21:E$973,3,FALSE)</f>
        <v>-6771.0674413098513</v>
      </c>
      <c r="F146" s="2" t="s">
        <v>125</v>
      </c>
      <c r="G146" s="10" t="str">
        <f t="shared" si="28"/>
        <v>24949.523</v>
      </c>
      <c r="H146" s="6">
        <f t="shared" si="29"/>
        <v>-6771</v>
      </c>
      <c r="I146" s="24" t="s">
        <v>232</v>
      </c>
      <c r="J146" s="25" t="s">
        <v>233</v>
      </c>
      <c r="K146" s="24">
        <v>-6771</v>
      </c>
      <c r="L146" s="24" t="s">
        <v>234</v>
      </c>
      <c r="M146" s="25" t="s">
        <v>168</v>
      </c>
      <c r="N146" s="25"/>
      <c r="O146" s="26" t="s">
        <v>184</v>
      </c>
      <c r="P146" s="26" t="s">
        <v>185</v>
      </c>
    </row>
    <row r="147" spans="1:16" ht="12.75" customHeight="1" thickBot="1">
      <c r="A147" s="6" t="str">
        <f t="shared" si="24"/>
        <v> BAN 6.115 </v>
      </c>
      <c r="B147" s="2" t="str">
        <f t="shared" si="25"/>
        <v>I</v>
      </c>
      <c r="C147" s="6">
        <f t="shared" si="26"/>
        <v>25242.448</v>
      </c>
      <c r="D147" s="10" t="str">
        <f t="shared" si="27"/>
        <v>vis</v>
      </c>
      <c r="E147" s="23">
        <f>VLOOKUP(C147,Active!C$21:E$973,3,FALSE)</f>
        <v>-6674.0687145371439</v>
      </c>
      <c r="F147" s="2" t="s">
        <v>125</v>
      </c>
      <c r="G147" s="10" t="str">
        <f t="shared" si="28"/>
        <v>25242.448</v>
      </c>
      <c r="H147" s="6">
        <f t="shared" si="29"/>
        <v>-6674</v>
      </c>
      <c r="I147" s="24" t="s">
        <v>235</v>
      </c>
      <c r="J147" s="25" t="s">
        <v>236</v>
      </c>
      <c r="K147" s="24">
        <v>-6674</v>
      </c>
      <c r="L147" s="24" t="s">
        <v>217</v>
      </c>
      <c r="M147" s="25" t="s">
        <v>168</v>
      </c>
      <c r="N147" s="25"/>
      <c r="O147" s="26" t="s">
        <v>184</v>
      </c>
      <c r="P147" s="26" t="s">
        <v>185</v>
      </c>
    </row>
    <row r="148" spans="1:16" ht="12.75" customHeight="1" thickBot="1">
      <c r="A148" s="6" t="str">
        <f t="shared" si="24"/>
        <v> BAN 6.115 </v>
      </c>
      <c r="B148" s="2" t="str">
        <f t="shared" si="25"/>
        <v>I</v>
      </c>
      <c r="C148" s="6">
        <f t="shared" si="26"/>
        <v>25245.478999999999</v>
      </c>
      <c r="D148" s="10" t="str">
        <f t="shared" si="27"/>
        <v>vis</v>
      </c>
      <c r="E148" s="23">
        <f>VLOOKUP(C148,Active!C$21:E$973,3,FALSE)</f>
        <v>-6673.0650339334125</v>
      </c>
      <c r="F148" s="2" t="s">
        <v>125</v>
      </c>
      <c r="G148" s="10" t="str">
        <f t="shared" si="28"/>
        <v>25245.479</v>
      </c>
      <c r="H148" s="6">
        <f t="shared" si="29"/>
        <v>-6673</v>
      </c>
      <c r="I148" s="24" t="s">
        <v>237</v>
      </c>
      <c r="J148" s="25" t="s">
        <v>238</v>
      </c>
      <c r="K148" s="24">
        <v>-6673</v>
      </c>
      <c r="L148" s="24" t="s">
        <v>239</v>
      </c>
      <c r="M148" s="25" t="s">
        <v>168</v>
      </c>
      <c r="N148" s="25"/>
      <c r="O148" s="26" t="s">
        <v>184</v>
      </c>
      <c r="P148" s="26" t="s">
        <v>185</v>
      </c>
    </row>
    <row r="149" spans="1:16" ht="12.75" customHeight="1" thickBot="1">
      <c r="A149" s="6" t="str">
        <f t="shared" si="24"/>
        <v> BAN 6.115 </v>
      </c>
      <c r="B149" s="2" t="str">
        <f t="shared" si="25"/>
        <v>I</v>
      </c>
      <c r="C149" s="6">
        <f t="shared" si="26"/>
        <v>25375.32</v>
      </c>
      <c r="D149" s="10" t="str">
        <f t="shared" si="27"/>
        <v>vis</v>
      </c>
      <c r="E149" s="23">
        <f>VLOOKUP(C149,Active!C$21:E$973,3,FALSE)</f>
        <v>-6630.0696880841497</v>
      </c>
      <c r="F149" s="2" t="s">
        <v>125</v>
      </c>
      <c r="G149" s="10" t="str">
        <f t="shared" si="28"/>
        <v>25375.320</v>
      </c>
      <c r="H149" s="6">
        <f t="shared" si="29"/>
        <v>-6630</v>
      </c>
      <c r="I149" s="24" t="s">
        <v>240</v>
      </c>
      <c r="J149" s="25" t="s">
        <v>241</v>
      </c>
      <c r="K149" s="24">
        <v>-6630</v>
      </c>
      <c r="L149" s="24" t="s">
        <v>242</v>
      </c>
      <c r="M149" s="25" t="s">
        <v>168</v>
      </c>
      <c r="N149" s="25"/>
      <c r="O149" s="26" t="s">
        <v>184</v>
      </c>
      <c r="P149" s="26" t="s">
        <v>185</v>
      </c>
    </row>
    <row r="150" spans="1:16" ht="12.75" customHeight="1" thickBot="1">
      <c r="A150" s="6" t="str">
        <f t="shared" si="24"/>
        <v> BAN 6.115 </v>
      </c>
      <c r="B150" s="2" t="str">
        <f t="shared" si="25"/>
        <v>I</v>
      </c>
      <c r="C150" s="6">
        <f t="shared" si="26"/>
        <v>25378.35</v>
      </c>
      <c r="D150" s="10" t="str">
        <f t="shared" si="27"/>
        <v>vis</v>
      </c>
      <c r="E150" s="23">
        <f>VLOOKUP(C150,Active!C$21:E$973,3,FALSE)</f>
        <v>-6629.0663386188562</v>
      </c>
      <c r="F150" s="2" t="s">
        <v>125</v>
      </c>
      <c r="G150" s="10" t="str">
        <f t="shared" si="28"/>
        <v>25378.350</v>
      </c>
      <c r="H150" s="6">
        <f t="shared" si="29"/>
        <v>-6629</v>
      </c>
      <c r="I150" s="24" t="s">
        <v>243</v>
      </c>
      <c r="J150" s="25" t="s">
        <v>244</v>
      </c>
      <c r="K150" s="24">
        <v>-6629</v>
      </c>
      <c r="L150" s="24" t="s">
        <v>197</v>
      </c>
      <c r="M150" s="25" t="s">
        <v>168</v>
      </c>
      <c r="N150" s="25"/>
      <c r="O150" s="26" t="s">
        <v>184</v>
      </c>
      <c r="P150" s="26" t="s">
        <v>185</v>
      </c>
    </row>
    <row r="151" spans="1:16" ht="12.75" customHeight="1" thickBot="1">
      <c r="A151" s="6" t="str">
        <f t="shared" si="24"/>
        <v> BAN 6.115 </v>
      </c>
      <c r="B151" s="2" t="str">
        <f t="shared" si="25"/>
        <v>I</v>
      </c>
      <c r="C151" s="6">
        <f t="shared" si="26"/>
        <v>25399.494999999999</v>
      </c>
      <c r="D151" s="10" t="str">
        <f t="shared" si="27"/>
        <v>vis</v>
      </c>
      <c r="E151" s="23">
        <f>VLOOKUP(C151,Active!C$21:E$973,3,FALSE)</f>
        <v>-6622.0644163602265</v>
      </c>
      <c r="F151" s="2" t="s">
        <v>125</v>
      </c>
      <c r="G151" s="10" t="str">
        <f t="shared" si="28"/>
        <v>25399.495</v>
      </c>
      <c r="H151" s="6">
        <f t="shared" si="29"/>
        <v>-6622</v>
      </c>
      <c r="I151" s="24" t="s">
        <v>245</v>
      </c>
      <c r="J151" s="25" t="s">
        <v>246</v>
      </c>
      <c r="K151" s="24">
        <v>-6622</v>
      </c>
      <c r="L151" s="24" t="s">
        <v>247</v>
      </c>
      <c r="M151" s="25" t="s">
        <v>168</v>
      </c>
      <c r="N151" s="25"/>
      <c r="O151" s="26" t="s">
        <v>184</v>
      </c>
      <c r="P151" s="26" t="s">
        <v>185</v>
      </c>
    </row>
    <row r="152" spans="1:16" ht="12.75" customHeight="1" thickBot="1">
      <c r="A152" s="6" t="str">
        <f t="shared" si="24"/>
        <v> BAN 6.115 </v>
      </c>
      <c r="B152" s="2" t="str">
        <f t="shared" si="25"/>
        <v>I</v>
      </c>
      <c r="C152" s="6">
        <f t="shared" si="26"/>
        <v>25571.632000000001</v>
      </c>
      <c r="D152" s="10" t="str">
        <f t="shared" si="27"/>
        <v>vis</v>
      </c>
      <c r="E152" s="23">
        <f>VLOOKUP(C152,Active!C$21:E$973,3,FALSE)</f>
        <v>-6565.0632391630816</v>
      </c>
      <c r="F152" s="2" t="s">
        <v>125</v>
      </c>
      <c r="G152" s="10" t="str">
        <f t="shared" si="28"/>
        <v>25571.632</v>
      </c>
      <c r="H152" s="6">
        <f t="shared" si="29"/>
        <v>-6565</v>
      </c>
      <c r="I152" s="24" t="s">
        <v>248</v>
      </c>
      <c r="J152" s="25" t="s">
        <v>249</v>
      </c>
      <c r="K152" s="24">
        <v>-6565</v>
      </c>
      <c r="L152" s="24" t="s">
        <v>250</v>
      </c>
      <c r="M152" s="25" t="s">
        <v>168</v>
      </c>
      <c r="N152" s="25"/>
      <c r="O152" s="26" t="s">
        <v>184</v>
      </c>
      <c r="P152" s="26" t="s">
        <v>185</v>
      </c>
    </row>
    <row r="153" spans="1:16" ht="12.75" customHeight="1" thickBot="1">
      <c r="A153" s="6" t="str">
        <f t="shared" si="24"/>
        <v> BAN 6.115 </v>
      </c>
      <c r="B153" s="2" t="str">
        <f t="shared" si="25"/>
        <v>I</v>
      </c>
      <c r="C153" s="6">
        <f t="shared" si="26"/>
        <v>25698.467000000001</v>
      </c>
      <c r="D153" s="10" t="str">
        <f t="shared" si="27"/>
        <v>vis</v>
      </c>
      <c r="E153" s="23">
        <f>VLOOKUP(C153,Active!C$21:E$973,3,FALSE)</f>
        <v>-6523.0632954566154</v>
      </c>
      <c r="F153" s="2" t="s">
        <v>125</v>
      </c>
      <c r="G153" s="10" t="str">
        <f t="shared" si="28"/>
        <v>25698.467</v>
      </c>
      <c r="H153" s="6">
        <f t="shared" si="29"/>
        <v>-6523</v>
      </c>
      <c r="I153" s="24" t="s">
        <v>251</v>
      </c>
      <c r="J153" s="25" t="s">
        <v>252</v>
      </c>
      <c r="K153" s="24">
        <v>-6523</v>
      </c>
      <c r="L153" s="24" t="s">
        <v>250</v>
      </c>
      <c r="M153" s="25" t="s">
        <v>168</v>
      </c>
      <c r="N153" s="25"/>
      <c r="O153" s="26" t="s">
        <v>184</v>
      </c>
      <c r="P153" s="26" t="s">
        <v>185</v>
      </c>
    </row>
    <row r="154" spans="1:16" ht="12.75" customHeight="1" thickBot="1">
      <c r="A154" s="6" t="str">
        <f t="shared" si="24"/>
        <v> BAN 6.115 </v>
      </c>
      <c r="B154" s="2" t="str">
        <f t="shared" si="25"/>
        <v>I</v>
      </c>
      <c r="C154" s="6">
        <f t="shared" si="26"/>
        <v>25707.534</v>
      </c>
      <c r="D154" s="10" t="str">
        <f t="shared" si="27"/>
        <v>vis</v>
      </c>
      <c r="E154" s="23">
        <f>VLOOKUP(C154,Active!C$21:E$973,3,FALSE)</f>
        <v>-6520.0608632447938</v>
      </c>
      <c r="F154" s="2" t="s">
        <v>125</v>
      </c>
      <c r="G154" s="10" t="str">
        <f t="shared" si="28"/>
        <v>25707.534</v>
      </c>
      <c r="H154" s="6">
        <f t="shared" si="29"/>
        <v>-6520</v>
      </c>
      <c r="I154" s="24" t="s">
        <v>253</v>
      </c>
      <c r="J154" s="25" t="s">
        <v>254</v>
      </c>
      <c r="K154" s="24">
        <v>-6520</v>
      </c>
      <c r="L154" s="24" t="s">
        <v>255</v>
      </c>
      <c r="M154" s="25" t="s">
        <v>168</v>
      </c>
      <c r="N154" s="25"/>
      <c r="O154" s="26" t="s">
        <v>184</v>
      </c>
      <c r="P154" s="26" t="s">
        <v>185</v>
      </c>
    </row>
    <row r="155" spans="1:16" ht="12.75" customHeight="1" thickBot="1">
      <c r="A155" s="6" t="str">
        <f t="shared" si="24"/>
        <v> BAN 6.115 </v>
      </c>
      <c r="B155" s="2" t="str">
        <f t="shared" si="25"/>
        <v>I</v>
      </c>
      <c r="C155" s="6">
        <f t="shared" si="26"/>
        <v>25979.329000000002</v>
      </c>
      <c r="D155" s="10" t="str">
        <f t="shared" si="27"/>
        <v>vis</v>
      </c>
      <c r="E155" s="23">
        <f>VLOOKUP(C155,Active!C$21:E$973,3,FALSE)</f>
        <v>-6430.0590916541523</v>
      </c>
      <c r="F155" s="2" t="s">
        <v>125</v>
      </c>
      <c r="G155" s="10" t="str">
        <f t="shared" si="28"/>
        <v>25979.329</v>
      </c>
      <c r="H155" s="6">
        <f t="shared" si="29"/>
        <v>-6430</v>
      </c>
      <c r="I155" s="24" t="s">
        <v>256</v>
      </c>
      <c r="J155" s="25" t="s">
        <v>257</v>
      </c>
      <c r="K155" s="24">
        <v>-6430</v>
      </c>
      <c r="L155" s="24" t="s">
        <v>258</v>
      </c>
      <c r="M155" s="25" t="s">
        <v>168</v>
      </c>
      <c r="N155" s="25"/>
      <c r="O155" s="26" t="s">
        <v>184</v>
      </c>
      <c r="P155" s="26" t="s">
        <v>185</v>
      </c>
    </row>
    <row r="156" spans="1:16" ht="12.75" customHeight="1" thickBot="1">
      <c r="A156" s="6" t="str">
        <f t="shared" si="24"/>
        <v> BAN 6.115 </v>
      </c>
      <c r="B156" s="2" t="str">
        <f t="shared" si="25"/>
        <v>I</v>
      </c>
      <c r="C156" s="6">
        <f t="shared" si="26"/>
        <v>26000.47</v>
      </c>
      <c r="D156" s="10" t="str">
        <f t="shared" si="27"/>
        <v>vis</v>
      </c>
      <c r="E156" s="23">
        <f>VLOOKUP(C156,Active!C$21:E$973,3,FALSE)</f>
        <v>-6423.0584939492737</v>
      </c>
      <c r="F156" s="2" t="s">
        <v>125</v>
      </c>
      <c r="G156" s="10" t="str">
        <f t="shared" si="28"/>
        <v>26000.470</v>
      </c>
      <c r="H156" s="6">
        <f t="shared" si="29"/>
        <v>-6423</v>
      </c>
      <c r="I156" s="24" t="s">
        <v>259</v>
      </c>
      <c r="J156" s="25" t="s">
        <v>260</v>
      </c>
      <c r="K156" s="24">
        <v>-6423</v>
      </c>
      <c r="L156" s="24" t="s">
        <v>261</v>
      </c>
      <c r="M156" s="25" t="s">
        <v>168</v>
      </c>
      <c r="N156" s="25"/>
      <c r="O156" s="26" t="s">
        <v>184</v>
      </c>
      <c r="P156" s="26" t="s">
        <v>185</v>
      </c>
    </row>
    <row r="157" spans="1:16" ht="12.75" customHeight="1" thickBot="1">
      <c r="A157" s="6" t="str">
        <f t="shared" si="24"/>
        <v> BAN 6.115 </v>
      </c>
      <c r="B157" s="2" t="str">
        <f t="shared" si="25"/>
        <v>I</v>
      </c>
      <c r="C157" s="6">
        <f t="shared" si="26"/>
        <v>26003.483</v>
      </c>
      <c r="D157" s="10" t="str">
        <f t="shared" si="27"/>
        <v>vis</v>
      </c>
      <c r="E157" s="23">
        <f>VLOOKUP(C157,Active!C$21:E$973,3,FALSE)</f>
        <v>-6422.0607738374156</v>
      </c>
      <c r="F157" s="2" t="s">
        <v>125</v>
      </c>
      <c r="G157" s="10" t="str">
        <f t="shared" si="28"/>
        <v>26003.483</v>
      </c>
      <c r="H157" s="6">
        <f t="shared" si="29"/>
        <v>-6422</v>
      </c>
      <c r="I157" s="24" t="s">
        <v>262</v>
      </c>
      <c r="J157" s="25" t="s">
        <v>263</v>
      </c>
      <c r="K157" s="24">
        <v>-6422</v>
      </c>
      <c r="L157" s="24" t="s">
        <v>255</v>
      </c>
      <c r="M157" s="25" t="s">
        <v>168</v>
      </c>
      <c r="N157" s="25"/>
      <c r="O157" s="26" t="s">
        <v>184</v>
      </c>
      <c r="P157" s="26" t="s">
        <v>185</v>
      </c>
    </row>
    <row r="158" spans="1:16" ht="12.75" customHeight="1" thickBot="1">
      <c r="A158" s="6" t="str">
        <f t="shared" si="24"/>
        <v> BAN 6.115 </v>
      </c>
      <c r="B158" s="2" t="str">
        <f t="shared" si="25"/>
        <v>I</v>
      </c>
      <c r="C158" s="6">
        <f t="shared" si="26"/>
        <v>26027.642</v>
      </c>
      <c r="D158" s="10" t="str">
        <f t="shared" si="27"/>
        <v>vis</v>
      </c>
      <c r="E158" s="23">
        <f>VLOOKUP(C158,Active!C$21:E$973,3,FALSE)</f>
        <v>-6414.0608003284906</v>
      </c>
      <c r="F158" s="2" t="s">
        <v>125</v>
      </c>
      <c r="G158" s="10" t="str">
        <f t="shared" si="28"/>
        <v>26027.642</v>
      </c>
      <c r="H158" s="6">
        <f t="shared" si="29"/>
        <v>-6414</v>
      </c>
      <c r="I158" s="24" t="s">
        <v>264</v>
      </c>
      <c r="J158" s="25" t="s">
        <v>265</v>
      </c>
      <c r="K158" s="24">
        <v>-6414</v>
      </c>
      <c r="L158" s="24" t="s">
        <v>255</v>
      </c>
      <c r="M158" s="25" t="s">
        <v>168</v>
      </c>
      <c r="N158" s="25"/>
      <c r="O158" s="26" t="s">
        <v>184</v>
      </c>
      <c r="P158" s="26" t="s">
        <v>185</v>
      </c>
    </row>
    <row r="159" spans="1:16" ht="12.75" customHeight="1" thickBot="1">
      <c r="A159" s="6" t="str">
        <f t="shared" si="24"/>
        <v> BAN 6.115 </v>
      </c>
      <c r="B159" s="2" t="str">
        <f t="shared" si="25"/>
        <v>I</v>
      </c>
      <c r="C159" s="6">
        <f t="shared" si="26"/>
        <v>26030.662</v>
      </c>
      <c r="D159" s="10" t="str">
        <f t="shared" si="27"/>
        <v>vis</v>
      </c>
      <c r="E159" s="23">
        <f>VLOOKUP(C159,Active!C$21:E$973,3,FALSE)</f>
        <v>-6413.06076224757</v>
      </c>
      <c r="F159" s="2" t="s">
        <v>125</v>
      </c>
      <c r="G159" s="10" t="str">
        <f t="shared" si="28"/>
        <v>26030.662</v>
      </c>
      <c r="H159" s="6">
        <f t="shared" si="29"/>
        <v>-6413</v>
      </c>
      <c r="I159" s="24" t="s">
        <v>266</v>
      </c>
      <c r="J159" s="25" t="s">
        <v>267</v>
      </c>
      <c r="K159" s="24">
        <v>-6413</v>
      </c>
      <c r="L159" s="24" t="s">
        <v>268</v>
      </c>
      <c r="M159" s="25" t="s">
        <v>168</v>
      </c>
      <c r="N159" s="25"/>
      <c r="O159" s="26" t="s">
        <v>184</v>
      </c>
      <c r="P159" s="26" t="s">
        <v>185</v>
      </c>
    </row>
    <row r="160" spans="1:16" ht="12.75" customHeight="1" thickBot="1">
      <c r="A160" s="6" t="str">
        <f t="shared" si="24"/>
        <v> COVS 512 </v>
      </c>
      <c r="B160" s="2" t="str">
        <f t="shared" si="25"/>
        <v>I</v>
      </c>
      <c r="C160" s="6">
        <f t="shared" si="26"/>
        <v>31907.454000000002</v>
      </c>
      <c r="D160" s="10" t="str">
        <f t="shared" si="27"/>
        <v>vis</v>
      </c>
      <c r="E160" s="23">
        <f>VLOOKUP(C160,Active!C$21:E$973,3,FALSE)</f>
        <v>-4467.0290424966515</v>
      </c>
      <c r="F160" s="2" t="s">
        <v>125</v>
      </c>
      <c r="G160" s="10" t="str">
        <f t="shared" si="28"/>
        <v>31907.454</v>
      </c>
      <c r="H160" s="6">
        <f t="shared" si="29"/>
        <v>-4467</v>
      </c>
      <c r="I160" s="24" t="s">
        <v>269</v>
      </c>
      <c r="J160" s="25" t="s">
        <v>270</v>
      </c>
      <c r="K160" s="24">
        <v>-4467</v>
      </c>
      <c r="L160" s="24" t="s">
        <v>271</v>
      </c>
      <c r="M160" s="25" t="s">
        <v>168</v>
      </c>
      <c r="N160" s="25"/>
      <c r="O160" s="26" t="s">
        <v>272</v>
      </c>
      <c r="P160" s="26" t="s">
        <v>273</v>
      </c>
    </row>
    <row r="161" spans="1:16" ht="12.75" customHeight="1" thickBot="1">
      <c r="A161" s="6" t="str">
        <f t="shared" si="24"/>
        <v> AAC 4.114 </v>
      </c>
      <c r="B161" s="2" t="str">
        <f t="shared" si="25"/>
        <v>I</v>
      </c>
      <c r="C161" s="6">
        <f t="shared" si="26"/>
        <v>32671.506000000001</v>
      </c>
      <c r="D161" s="10" t="str">
        <f t="shared" si="27"/>
        <v>vis</v>
      </c>
      <c r="E161" s="23">
        <f>VLOOKUP(C161,Active!C$21:E$973,3,FALSE)</f>
        <v>-4214.0220571313148</v>
      </c>
      <c r="F161" s="2" t="s">
        <v>125</v>
      </c>
      <c r="G161" s="10" t="str">
        <f t="shared" si="28"/>
        <v>32671.506</v>
      </c>
      <c r="H161" s="6">
        <f t="shared" si="29"/>
        <v>-4214</v>
      </c>
      <c r="I161" s="24" t="s">
        <v>274</v>
      </c>
      <c r="J161" s="25" t="s">
        <v>275</v>
      </c>
      <c r="K161" s="24">
        <v>-4214</v>
      </c>
      <c r="L161" s="24" t="s">
        <v>276</v>
      </c>
      <c r="M161" s="25" t="s">
        <v>168</v>
      </c>
      <c r="N161" s="25"/>
      <c r="O161" s="26" t="s">
        <v>272</v>
      </c>
      <c r="P161" s="26" t="s">
        <v>277</v>
      </c>
    </row>
    <row r="162" spans="1:16" ht="12.75" customHeight="1" thickBot="1">
      <c r="A162" s="6" t="str">
        <f t="shared" si="24"/>
        <v> AAC 5.8 </v>
      </c>
      <c r="B162" s="2" t="str">
        <f t="shared" si="25"/>
        <v>I</v>
      </c>
      <c r="C162" s="6">
        <f t="shared" si="26"/>
        <v>33405.356</v>
      </c>
      <c r="D162" s="10" t="str">
        <f t="shared" si="27"/>
        <v>vis</v>
      </c>
      <c r="E162" s="23">
        <f>VLOOKUP(C162,Active!C$21:E$973,3,FALSE)</f>
        <v>-3971.0161148520565</v>
      </c>
      <c r="F162" s="2" t="s">
        <v>125</v>
      </c>
      <c r="G162" s="10" t="str">
        <f t="shared" si="28"/>
        <v>33405.356</v>
      </c>
      <c r="H162" s="6">
        <f t="shared" si="29"/>
        <v>-3971</v>
      </c>
      <c r="I162" s="24" t="s">
        <v>278</v>
      </c>
      <c r="J162" s="25" t="s">
        <v>279</v>
      </c>
      <c r="K162" s="24">
        <v>-3971</v>
      </c>
      <c r="L162" s="24" t="s">
        <v>280</v>
      </c>
      <c r="M162" s="25" t="s">
        <v>168</v>
      </c>
      <c r="N162" s="25"/>
      <c r="O162" s="26" t="s">
        <v>272</v>
      </c>
      <c r="P162" s="26" t="s">
        <v>281</v>
      </c>
    </row>
    <row r="163" spans="1:16" ht="12.75" customHeight="1" thickBot="1">
      <c r="A163" s="6" t="str">
        <f t="shared" si="24"/>
        <v> AJ 59.455 </v>
      </c>
      <c r="B163" s="2" t="str">
        <f t="shared" si="25"/>
        <v>I</v>
      </c>
      <c r="C163" s="6">
        <f t="shared" si="26"/>
        <v>33758.688000000002</v>
      </c>
      <c r="D163" s="10" t="str">
        <f t="shared" si="27"/>
        <v>vis</v>
      </c>
      <c r="E163" s="23">
        <f>VLOOKUP(C163,Active!C$21:E$973,3,FALSE)</f>
        <v>-3854.01430849188</v>
      </c>
      <c r="F163" s="2" t="s">
        <v>125</v>
      </c>
      <c r="G163" s="10" t="str">
        <f t="shared" si="28"/>
        <v>33758.688</v>
      </c>
      <c r="H163" s="6">
        <f t="shared" si="29"/>
        <v>-3854</v>
      </c>
      <c r="I163" s="24" t="s">
        <v>282</v>
      </c>
      <c r="J163" s="25" t="s">
        <v>283</v>
      </c>
      <c r="K163" s="24">
        <v>-3854</v>
      </c>
      <c r="L163" s="24" t="s">
        <v>284</v>
      </c>
      <c r="M163" s="25" t="s">
        <v>128</v>
      </c>
      <c r="N163" s="25"/>
      <c r="O163" s="26" t="s">
        <v>285</v>
      </c>
      <c r="P163" s="26" t="s">
        <v>286</v>
      </c>
    </row>
    <row r="164" spans="1:16" ht="12.75" customHeight="1" thickBot="1">
      <c r="A164" s="6" t="str">
        <f t="shared" si="24"/>
        <v> AAC 5.191 </v>
      </c>
      <c r="B164" s="2" t="str">
        <f t="shared" si="25"/>
        <v>I</v>
      </c>
      <c r="C164" s="6">
        <f t="shared" si="26"/>
        <v>34480.455999999998</v>
      </c>
      <c r="D164" s="10" t="str">
        <f t="shared" si="27"/>
        <v>vis</v>
      </c>
      <c r="E164" s="23">
        <f>VLOOKUP(C164,Active!C$21:E$973,3,FALSE)</f>
        <v>-3615.0091808131779</v>
      </c>
      <c r="F164" s="2" t="s">
        <v>125</v>
      </c>
      <c r="G164" s="10" t="str">
        <f t="shared" si="28"/>
        <v>34480.456</v>
      </c>
      <c r="H164" s="6">
        <f t="shared" si="29"/>
        <v>-3615</v>
      </c>
      <c r="I164" s="24" t="s">
        <v>287</v>
      </c>
      <c r="J164" s="25" t="s">
        <v>288</v>
      </c>
      <c r="K164" s="24">
        <v>-3615</v>
      </c>
      <c r="L164" s="24" t="s">
        <v>289</v>
      </c>
      <c r="M164" s="25" t="s">
        <v>168</v>
      </c>
      <c r="N164" s="25"/>
      <c r="O164" s="26" t="s">
        <v>272</v>
      </c>
      <c r="P164" s="26" t="s">
        <v>290</v>
      </c>
    </row>
    <row r="165" spans="1:16" ht="12.75" customHeight="1" thickBot="1">
      <c r="A165" s="6" t="str">
        <f t="shared" si="24"/>
        <v> AA 6.142 </v>
      </c>
      <c r="B165" s="2" t="str">
        <f t="shared" si="25"/>
        <v>I</v>
      </c>
      <c r="C165" s="6">
        <f t="shared" si="26"/>
        <v>35223.362000000001</v>
      </c>
      <c r="D165" s="10" t="str">
        <f t="shared" si="27"/>
        <v>vis</v>
      </c>
      <c r="E165" s="23">
        <f>VLOOKUP(C165,Active!C$21:E$973,3,FALSE)</f>
        <v>-3369.0044488449066</v>
      </c>
      <c r="F165" s="2" t="s">
        <v>125</v>
      </c>
      <c r="G165" s="10" t="str">
        <f t="shared" si="28"/>
        <v>35223.362</v>
      </c>
      <c r="H165" s="6">
        <f t="shared" si="29"/>
        <v>-3369</v>
      </c>
      <c r="I165" s="24" t="s">
        <v>291</v>
      </c>
      <c r="J165" s="25" t="s">
        <v>292</v>
      </c>
      <c r="K165" s="24">
        <v>-3369</v>
      </c>
      <c r="L165" s="24" t="s">
        <v>293</v>
      </c>
      <c r="M165" s="25" t="s">
        <v>168</v>
      </c>
      <c r="N165" s="25"/>
      <c r="O165" s="26" t="s">
        <v>272</v>
      </c>
      <c r="P165" s="26" t="s">
        <v>294</v>
      </c>
    </row>
    <row r="166" spans="1:16" ht="12.75" customHeight="1" thickBot="1">
      <c r="A166" s="6" t="str">
        <f t="shared" si="24"/>
        <v> AA 7.189 </v>
      </c>
      <c r="B166" s="2" t="str">
        <f t="shared" si="25"/>
        <v>I</v>
      </c>
      <c r="C166" s="6">
        <f t="shared" si="26"/>
        <v>35552.527999999998</v>
      </c>
      <c r="D166" s="10" t="str">
        <f t="shared" si="27"/>
        <v>vis</v>
      </c>
      <c r="E166" s="23">
        <f>VLOOKUP(C166,Active!C$21:E$973,3,FALSE)</f>
        <v>-3260.0049339627185</v>
      </c>
      <c r="F166" s="2" t="s">
        <v>125</v>
      </c>
      <c r="G166" s="10" t="str">
        <f t="shared" si="28"/>
        <v>35552.528</v>
      </c>
      <c r="H166" s="6">
        <f t="shared" si="29"/>
        <v>-3260</v>
      </c>
      <c r="I166" s="24" t="s">
        <v>295</v>
      </c>
      <c r="J166" s="25" t="s">
        <v>296</v>
      </c>
      <c r="K166" s="24">
        <v>-3260</v>
      </c>
      <c r="L166" s="24" t="s">
        <v>297</v>
      </c>
      <c r="M166" s="25" t="s">
        <v>168</v>
      </c>
      <c r="N166" s="25"/>
      <c r="O166" s="26" t="s">
        <v>272</v>
      </c>
      <c r="P166" s="26" t="s">
        <v>298</v>
      </c>
    </row>
    <row r="167" spans="1:16" ht="12.75" customHeight="1" thickBot="1">
      <c r="A167" s="6" t="str">
        <f t="shared" si="24"/>
        <v> AA 8.191 </v>
      </c>
      <c r="B167" s="2" t="str">
        <f t="shared" si="25"/>
        <v>I</v>
      </c>
      <c r="C167" s="6">
        <f t="shared" si="26"/>
        <v>35848.481</v>
      </c>
      <c r="D167" s="10" t="str">
        <f t="shared" si="27"/>
        <v>vis</v>
      </c>
      <c r="E167" s="23">
        <f>VLOOKUP(C167,Active!C$21:E$973,3,FALSE)</f>
        <v>-3162.0035200015905</v>
      </c>
      <c r="F167" s="2" t="s">
        <v>125</v>
      </c>
      <c r="G167" s="10" t="str">
        <f t="shared" si="28"/>
        <v>35848.481</v>
      </c>
      <c r="H167" s="6">
        <f t="shared" si="29"/>
        <v>-3162</v>
      </c>
      <c r="I167" s="24" t="s">
        <v>299</v>
      </c>
      <c r="J167" s="25" t="s">
        <v>300</v>
      </c>
      <c r="K167" s="24">
        <v>-3162</v>
      </c>
      <c r="L167" s="24" t="s">
        <v>301</v>
      </c>
      <c r="M167" s="25" t="s">
        <v>168</v>
      </c>
      <c r="N167" s="25"/>
      <c r="O167" s="26" t="s">
        <v>272</v>
      </c>
      <c r="P167" s="26" t="s">
        <v>302</v>
      </c>
    </row>
    <row r="168" spans="1:16" ht="12.75" customHeight="1" thickBot="1">
      <c r="A168" s="6" t="str">
        <f t="shared" si="24"/>
        <v> AA 13.79 </v>
      </c>
      <c r="B168" s="2" t="str">
        <f t="shared" si="25"/>
        <v>I</v>
      </c>
      <c r="C168" s="6">
        <f t="shared" si="26"/>
        <v>36307.504999999997</v>
      </c>
      <c r="D168" s="10" t="str">
        <f t="shared" si="27"/>
        <v>vis</v>
      </c>
      <c r="E168" s="23">
        <f>VLOOKUP(C168,Active!C$21:E$973,3,FALSE)</f>
        <v>-3010.0030299167038</v>
      </c>
      <c r="F168" s="2" t="s">
        <v>125</v>
      </c>
      <c r="G168" s="10" t="str">
        <f t="shared" si="28"/>
        <v>36307.505</v>
      </c>
      <c r="H168" s="6">
        <f t="shared" si="29"/>
        <v>-3010</v>
      </c>
      <c r="I168" s="24" t="s">
        <v>303</v>
      </c>
      <c r="J168" s="25" t="s">
        <v>304</v>
      </c>
      <c r="K168" s="24">
        <v>-3010</v>
      </c>
      <c r="L168" s="24" t="s">
        <v>305</v>
      </c>
      <c r="M168" s="25" t="s">
        <v>168</v>
      </c>
      <c r="N168" s="25"/>
      <c r="O168" s="26" t="s">
        <v>272</v>
      </c>
      <c r="P168" s="26" t="s">
        <v>306</v>
      </c>
    </row>
    <row r="169" spans="1:16" ht="12.75" customHeight="1" thickBot="1">
      <c r="A169" s="6" t="str">
        <f t="shared" si="24"/>
        <v> MHAR 17.12 </v>
      </c>
      <c r="B169" s="2" t="str">
        <f t="shared" si="25"/>
        <v>I</v>
      </c>
      <c r="C169" s="6">
        <f t="shared" si="26"/>
        <v>38164.737000000001</v>
      </c>
      <c r="D169" s="10" t="str">
        <f t="shared" si="27"/>
        <v>vis</v>
      </c>
      <c r="E169" s="23">
        <f>VLOOKUP(C169,Active!C$21:E$973,3,FALSE)</f>
        <v>-2395.0021275644608</v>
      </c>
      <c r="F169" s="2" t="s">
        <v>125</v>
      </c>
      <c r="G169" s="10" t="str">
        <f t="shared" si="28"/>
        <v>38164.737</v>
      </c>
      <c r="H169" s="6">
        <f t="shared" si="29"/>
        <v>-2395</v>
      </c>
      <c r="I169" s="24" t="s">
        <v>307</v>
      </c>
      <c r="J169" s="25" t="s">
        <v>308</v>
      </c>
      <c r="K169" s="24">
        <v>-2395</v>
      </c>
      <c r="L169" s="24" t="s">
        <v>309</v>
      </c>
      <c r="M169" s="25" t="s">
        <v>128</v>
      </c>
      <c r="N169" s="25"/>
      <c r="O169" s="26" t="s">
        <v>310</v>
      </c>
      <c r="P169" s="26" t="s">
        <v>311</v>
      </c>
    </row>
    <row r="170" spans="1:16" ht="12.75" customHeight="1" thickBot="1">
      <c r="A170" s="6" t="str">
        <f t="shared" si="24"/>
        <v> AA 22.276 </v>
      </c>
      <c r="B170" s="2" t="str">
        <f t="shared" si="25"/>
        <v>I</v>
      </c>
      <c r="C170" s="6">
        <f t="shared" si="26"/>
        <v>39179.432999999997</v>
      </c>
      <c r="D170" s="10" t="str">
        <f t="shared" si="27"/>
        <v>vis</v>
      </c>
      <c r="E170" s="23">
        <f>VLOOKUP(C170,Active!C$21:E$973,3,FALSE)</f>
        <v>-2058.9972796977386</v>
      </c>
      <c r="F170" s="2" t="s">
        <v>125</v>
      </c>
      <c r="G170" s="10" t="str">
        <f t="shared" si="28"/>
        <v>39179.433</v>
      </c>
      <c r="H170" s="6">
        <f t="shared" si="29"/>
        <v>-2059</v>
      </c>
      <c r="I170" s="24" t="s">
        <v>316</v>
      </c>
      <c r="J170" s="25" t="s">
        <v>317</v>
      </c>
      <c r="K170" s="24">
        <v>-2059</v>
      </c>
      <c r="L170" s="24" t="s">
        <v>318</v>
      </c>
      <c r="M170" s="25" t="s">
        <v>168</v>
      </c>
      <c r="N170" s="25"/>
      <c r="O170" s="26" t="s">
        <v>272</v>
      </c>
      <c r="P170" s="26" t="s">
        <v>319</v>
      </c>
    </row>
    <row r="171" spans="1:16" ht="12.75" customHeight="1" thickBot="1">
      <c r="A171" s="6" t="str">
        <f t="shared" ref="A171:A197" si="30">P171</f>
        <v> BRNO 12 </v>
      </c>
      <c r="B171" s="2" t="str">
        <f t="shared" ref="B171:B197" si="31">IF(H171=INT(H171),"I","II")</f>
        <v>I</v>
      </c>
      <c r="C171" s="6">
        <f t="shared" ref="C171:C197" si="32">1*G171</f>
        <v>40695.415000000001</v>
      </c>
      <c r="D171" s="10" t="str">
        <f t="shared" ref="D171:D197" si="33">VLOOKUP(F171,I$1:J$5,2,FALSE)</f>
        <v>vis</v>
      </c>
      <c r="E171" s="23">
        <f>VLOOKUP(C171,Active!C$21:E$973,3,FALSE)</f>
        <v>-1556.9973691051155</v>
      </c>
      <c r="F171" s="2" t="s">
        <v>125</v>
      </c>
      <c r="G171" s="10" t="str">
        <f t="shared" ref="G171:G197" si="34">MID(I171,3,LEN(I171)-3)</f>
        <v>40695.415</v>
      </c>
      <c r="H171" s="6">
        <f t="shared" ref="H171:H197" si="35">1*K171</f>
        <v>-1557</v>
      </c>
      <c r="I171" s="24" t="s">
        <v>332</v>
      </c>
      <c r="J171" s="25" t="s">
        <v>333</v>
      </c>
      <c r="K171" s="24">
        <v>-1557</v>
      </c>
      <c r="L171" s="24" t="s">
        <v>318</v>
      </c>
      <c r="M171" s="25" t="s">
        <v>168</v>
      </c>
      <c r="N171" s="25"/>
      <c r="O171" s="26" t="s">
        <v>334</v>
      </c>
      <c r="P171" s="26" t="s">
        <v>335</v>
      </c>
    </row>
    <row r="172" spans="1:16" ht="12.75" customHeight="1" thickBot="1">
      <c r="A172" s="6" t="str">
        <f t="shared" si="30"/>
        <v>IBVS 862 </v>
      </c>
      <c r="B172" s="2" t="str">
        <f t="shared" si="31"/>
        <v>I</v>
      </c>
      <c r="C172" s="6">
        <f t="shared" si="32"/>
        <v>41725.181100000002</v>
      </c>
      <c r="D172" s="10" t="str">
        <f t="shared" si="33"/>
        <v>PE</v>
      </c>
      <c r="E172" s="23">
        <f>VLOOKUP(C172,Active!C$21:E$973,3,FALSE)</f>
        <v>-1216.0022318730682</v>
      </c>
      <c r="F172" s="2" t="str">
        <f>LEFT(M172,1)</f>
        <v>E</v>
      </c>
      <c r="G172" s="10" t="str">
        <f t="shared" si="34"/>
        <v>41725.1811</v>
      </c>
      <c r="H172" s="6">
        <f t="shared" si="35"/>
        <v>-1216</v>
      </c>
      <c r="I172" s="24" t="s">
        <v>346</v>
      </c>
      <c r="J172" s="25" t="s">
        <v>347</v>
      </c>
      <c r="K172" s="24">
        <v>-1216</v>
      </c>
      <c r="L172" s="24" t="s">
        <v>348</v>
      </c>
      <c r="M172" s="25" t="s">
        <v>349</v>
      </c>
      <c r="N172" s="25" t="s">
        <v>350</v>
      </c>
      <c r="O172" s="26" t="s">
        <v>351</v>
      </c>
      <c r="P172" s="27" t="s">
        <v>352</v>
      </c>
    </row>
    <row r="173" spans="1:16" ht="12.75" customHeight="1" thickBot="1">
      <c r="A173" s="6" t="str">
        <f t="shared" si="30"/>
        <v> AVSJ 5.84 </v>
      </c>
      <c r="B173" s="2" t="str">
        <f t="shared" si="31"/>
        <v>I</v>
      </c>
      <c r="C173" s="6">
        <f t="shared" si="32"/>
        <v>41773.5</v>
      </c>
      <c r="D173" s="10" t="str">
        <f t="shared" si="33"/>
        <v>vis</v>
      </c>
      <c r="E173" s="23">
        <f>VLOOKUP(C173,Active!C$21:E$973,3,FALSE)</f>
        <v>-1200.0019868306251</v>
      </c>
      <c r="F173" s="2" t="str">
        <f>LEFT(M173,1)</f>
        <v>V</v>
      </c>
      <c r="G173" s="10" t="str">
        <f t="shared" si="34"/>
        <v>41773.500</v>
      </c>
      <c r="H173" s="6">
        <f t="shared" si="35"/>
        <v>-1200</v>
      </c>
      <c r="I173" s="24" t="s">
        <v>361</v>
      </c>
      <c r="J173" s="25" t="s">
        <v>362</v>
      </c>
      <c r="K173" s="24">
        <v>-1200</v>
      </c>
      <c r="L173" s="24" t="s">
        <v>309</v>
      </c>
      <c r="M173" s="25" t="s">
        <v>168</v>
      </c>
      <c r="N173" s="25"/>
      <c r="O173" s="26" t="s">
        <v>363</v>
      </c>
      <c r="P173" s="26" t="s">
        <v>364</v>
      </c>
    </row>
    <row r="174" spans="1:16" ht="12.75" customHeight="1" thickBot="1">
      <c r="A174" s="6" t="str">
        <f t="shared" si="30"/>
        <v> PASJ 29.289 </v>
      </c>
      <c r="B174" s="2" t="str">
        <f t="shared" si="31"/>
        <v>I</v>
      </c>
      <c r="C174" s="6">
        <f t="shared" si="32"/>
        <v>42033.211499999998</v>
      </c>
      <c r="D174" s="10" t="str">
        <f t="shared" si="33"/>
        <v>vis</v>
      </c>
      <c r="E174" s="23">
        <f>VLOOKUP(C174,Active!C$21:E$973,3,FALSE)</f>
        <v>-1114.0015265481979</v>
      </c>
      <c r="F174" s="2" t="s">
        <v>125</v>
      </c>
      <c r="G174" s="10" t="str">
        <f t="shared" si="34"/>
        <v>42033.2115</v>
      </c>
      <c r="H174" s="6">
        <f t="shared" si="35"/>
        <v>-1114</v>
      </c>
      <c r="I174" s="24" t="s">
        <v>365</v>
      </c>
      <c r="J174" s="25" t="s">
        <v>366</v>
      </c>
      <c r="K174" s="24">
        <v>-1114</v>
      </c>
      <c r="L174" s="24" t="s">
        <v>367</v>
      </c>
      <c r="M174" s="25" t="s">
        <v>349</v>
      </c>
      <c r="N174" s="25" t="s">
        <v>350</v>
      </c>
      <c r="O174" s="26" t="s">
        <v>351</v>
      </c>
      <c r="P174" s="26" t="s">
        <v>368</v>
      </c>
    </row>
    <row r="175" spans="1:16" ht="12.75" customHeight="1" thickBot="1">
      <c r="A175" s="6" t="str">
        <f t="shared" si="30"/>
        <v>IBVS 862 </v>
      </c>
      <c r="B175" s="2" t="str">
        <f t="shared" si="31"/>
        <v>I</v>
      </c>
      <c r="C175" s="6">
        <f t="shared" si="32"/>
        <v>42042.2719</v>
      </c>
      <c r="D175" s="10" t="str">
        <f t="shared" si="33"/>
        <v>vis</v>
      </c>
      <c r="E175" s="23">
        <f>VLOOKUP(C175,Active!C$21:E$973,3,FALSE)</f>
        <v>-1111.0012798500613</v>
      </c>
      <c r="F175" s="2" t="s">
        <v>125</v>
      </c>
      <c r="G175" s="10" t="str">
        <f t="shared" si="34"/>
        <v>42042.2719</v>
      </c>
      <c r="H175" s="6">
        <f t="shared" si="35"/>
        <v>-1111</v>
      </c>
      <c r="I175" s="24" t="s">
        <v>369</v>
      </c>
      <c r="J175" s="25" t="s">
        <v>370</v>
      </c>
      <c r="K175" s="24">
        <v>-1111</v>
      </c>
      <c r="L175" s="24" t="s">
        <v>371</v>
      </c>
      <c r="M175" s="25" t="s">
        <v>349</v>
      </c>
      <c r="N175" s="25" t="s">
        <v>350</v>
      </c>
      <c r="O175" s="26" t="s">
        <v>351</v>
      </c>
      <c r="P175" s="27" t="s">
        <v>352</v>
      </c>
    </row>
    <row r="176" spans="1:16" ht="12.75" customHeight="1" thickBot="1">
      <c r="A176" s="6" t="str">
        <f t="shared" si="30"/>
        <v> AVSJ 7.28 </v>
      </c>
      <c r="B176" s="2" t="str">
        <f t="shared" si="31"/>
        <v>I</v>
      </c>
      <c r="C176" s="6">
        <f t="shared" si="32"/>
        <v>42434.862000000001</v>
      </c>
      <c r="D176" s="10" t="str">
        <f t="shared" si="33"/>
        <v>vis</v>
      </c>
      <c r="E176" s="23">
        <f>VLOOKUP(C176,Active!C$21:E$973,3,FALSE)</f>
        <v>-980.99960760095212</v>
      </c>
      <c r="F176" s="2" t="s">
        <v>125</v>
      </c>
      <c r="G176" s="10" t="str">
        <f t="shared" si="34"/>
        <v>42434.862</v>
      </c>
      <c r="H176" s="6">
        <f t="shared" si="35"/>
        <v>-981</v>
      </c>
      <c r="I176" s="24" t="s">
        <v>375</v>
      </c>
      <c r="J176" s="25" t="s">
        <v>376</v>
      </c>
      <c r="K176" s="24">
        <v>-981</v>
      </c>
      <c r="L176" s="24" t="s">
        <v>377</v>
      </c>
      <c r="M176" s="25" t="s">
        <v>168</v>
      </c>
      <c r="N176" s="25"/>
      <c r="O176" s="26" t="s">
        <v>378</v>
      </c>
      <c r="P176" s="26" t="s">
        <v>379</v>
      </c>
    </row>
    <row r="177" spans="1:16" ht="12.75" customHeight="1" thickBot="1">
      <c r="A177" s="6" t="str">
        <f t="shared" si="30"/>
        <v> AVSJ 7.28 </v>
      </c>
      <c r="B177" s="2" t="str">
        <f t="shared" si="31"/>
        <v>I</v>
      </c>
      <c r="C177" s="6">
        <f t="shared" si="32"/>
        <v>42437.879000000001</v>
      </c>
      <c r="D177" s="10" t="str">
        <f t="shared" si="33"/>
        <v>vis</v>
      </c>
      <c r="E177" s="23">
        <f>VLOOKUP(C177,Active!C$21:E$973,3,FALSE)</f>
        <v>-980.00056293534408</v>
      </c>
      <c r="F177" s="2" t="s">
        <v>125</v>
      </c>
      <c r="G177" s="10" t="str">
        <f t="shared" si="34"/>
        <v>42437.879</v>
      </c>
      <c r="H177" s="6">
        <f t="shared" si="35"/>
        <v>-980</v>
      </c>
      <c r="I177" s="24" t="s">
        <v>380</v>
      </c>
      <c r="J177" s="25" t="s">
        <v>381</v>
      </c>
      <c r="K177" s="24">
        <v>-980</v>
      </c>
      <c r="L177" s="24" t="s">
        <v>382</v>
      </c>
      <c r="M177" s="25" t="s">
        <v>168</v>
      </c>
      <c r="N177" s="25"/>
      <c r="O177" s="26" t="s">
        <v>378</v>
      </c>
      <c r="P177" s="26" t="s">
        <v>379</v>
      </c>
    </row>
    <row r="178" spans="1:16" ht="12.75" customHeight="1" thickBot="1">
      <c r="A178" s="6" t="str">
        <f t="shared" si="30"/>
        <v> AVSJ 7.28 </v>
      </c>
      <c r="B178" s="2" t="str">
        <f t="shared" si="31"/>
        <v>I</v>
      </c>
      <c r="C178" s="6">
        <f t="shared" si="32"/>
        <v>42552.646000000001</v>
      </c>
      <c r="D178" s="10" t="str">
        <f t="shared" si="33"/>
        <v>vis</v>
      </c>
      <c r="E178" s="23">
        <f>VLOOKUP(C178,Active!C$21:E$973,3,FALSE)</f>
        <v>-941.99679789131096</v>
      </c>
      <c r="F178" s="2" t="s">
        <v>125</v>
      </c>
      <c r="G178" s="10" t="str">
        <f t="shared" si="34"/>
        <v>42552.646</v>
      </c>
      <c r="H178" s="6">
        <f t="shared" si="35"/>
        <v>-942</v>
      </c>
      <c r="I178" s="24" t="s">
        <v>386</v>
      </c>
      <c r="J178" s="25" t="s">
        <v>387</v>
      </c>
      <c r="K178" s="24">
        <v>-942</v>
      </c>
      <c r="L178" s="24" t="s">
        <v>388</v>
      </c>
      <c r="M178" s="25" t="s">
        <v>168</v>
      </c>
      <c r="N178" s="25"/>
      <c r="O178" s="26" t="s">
        <v>389</v>
      </c>
      <c r="P178" s="26" t="s">
        <v>379</v>
      </c>
    </row>
    <row r="179" spans="1:16" ht="12.75" customHeight="1" thickBot="1">
      <c r="A179" s="6" t="str">
        <f t="shared" si="30"/>
        <v> AVSJ 7.28 </v>
      </c>
      <c r="B179" s="2" t="str">
        <f t="shared" si="31"/>
        <v>I</v>
      </c>
      <c r="C179" s="6">
        <f t="shared" si="32"/>
        <v>42733.826999999997</v>
      </c>
      <c r="D179" s="10" t="str">
        <f t="shared" si="33"/>
        <v>vis</v>
      </c>
      <c r="E179" s="23">
        <f>VLOOKUP(C179,Active!C$21:E$973,3,FALSE)</f>
        <v>-882.00080466640441</v>
      </c>
      <c r="F179" s="2" t="s">
        <v>125</v>
      </c>
      <c r="G179" s="10" t="str">
        <f t="shared" si="34"/>
        <v>42733.827</v>
      </c>
      <c r="H179" s="6">
        <f t="shared" si="35"/>
        <v>-882</v>
      </c>
      <c r="I179" s="24" t="s">
        <v>390</v>
      </c>
      <c r="J179" s="25" t="s">
        <v>391</v>
      </c>
      <c r="K179" s="24">
        <v>-882</v>
      </c>
      <c r="L179" s="24" t="s">
        <v>382</v>
      </c>
      <c r="M179" s="25" t="s">
        <v>168</v>
      </c>
      <c r="N179" s="25"/>
      <c r="O179" s="26" t="s">
        <v>392</v>
      </c>
      <c r="P179" s="26" t="s">
        <v>379</v>
      </c>
    </row>
    <row r="180" spans="1:16" ht="12.75" customHeight="1" thickBot="1">
      <c r="A180" s="6" t="str">
        <f t="shared" si="30"/>
        <v> AVSJ 7.25 </v>
      </c>
      <c r="B180" s="2" t="str">
        <f t="shared" si="31"/>
        <v>I</v>
      </c>
      <c r="C180" s="6">
        <f t="shared" si="32"/>
        <v>42860.669500000004</v>
      </c>
      <c r="D180" s="10" t="str">
        <f t="shared" si="33"/>
        <v>vis</v>
      </c>
      <c r="E180" s="23">
        <f>VLOOKUP(C180,Active!C$21:E$973,3,FALSE)</f>
        <v>-839.9983774216563</v>
      </c>
      <c r="F180" s="2" t="s">
        <v>125</v>
      </c>
      <c r="G180" s="10" t="str">
        <f t="shared" si="34"/>
        <v>42860.6695</v>
      </c>
      <c r="H180" s="6">
        <f t="shared" si="35"/>
        <v>-840</v>
      </c>
      <c r="I180" s="24" t="s">
        <v>399</v>
      </c>
      <c r="J180" s="25" t="s">
        <v>400</v>
      </c>
      <c r="K180" s="24">
        <v>-840</v>
      </c>
      <c r="L180" s="24" t="s">
        <v>401</v>
      </c>
      <c r="M180" s="25" t="s">
        <v>349</v>
      </c>
      <c r="N180" s="25" t="s">
        <v>350</v>
      </c>
      <c r="O180" s="26" t="s">
        <v>402</v>
      </c>
      <c r="P180" s="26" t="s">
        <v>403</v>
      </c>
    </row>
    <row r="181" spans="1:16" ht="12.75" customHeight="1" thickBot="1">
      <c r="A181" s="6" t="str">
        <f t="shared" si="30"/>
        <v>VSB 47 </v>
      </c>
      <c r="B181" s="2" t="str">
        <f t="shared" si="31"/>
        <v>I</v>
      </c>
      <c r="C181" s="6">
        <f t="shared" si="32"/>
        <v>43217.023999999998</v>
      </c>
      <c r="D181" s="10" t="str">
        <f t="shared" si="33"/>
        <v>vis</v>
      </c>
      <c r="E181" s="23">
        <f>VLOOKUP(C181,Active!C$21:E$973,3,FALSE)</f>
        <v>-721.99570513446861</v>
      </c>
      <c r="F181" s="2" t="s">
        <v>125</v>
      </c>
      <c r="G181" s="10" t="str">
        <f t="shared" si="34"/>
        <v>43217.024</v>
      </c>
      <c r="H181" s="6">
        <f t="shared" si="35"/>
        <v>-722</v>
      </c>
      <c r="I181" s="24" t="s">
        <v>407</v>
      </c>
      <c r="J181" s="25" t="s">
        <v>408</v>
      </c>
      <c r="K181" s="24">
        <v>-722</v>
      </c>
      <c r="L181" s="24" t="s">
        <v>409</v>
      </c>
      <c r="M181" s="25" t="s">
        <v>168</v>
      </c>
      <c r="N181" s="25"/>
      <c r="O181" s="26" t="s">
        <v>410</v>
      </c>
      <c r="P181" s="27" t="s">
        <v>411</v>
      </c>
    </row>
    <row r="182" spans="1:16" ht="12.75" customHeight="1" thickBot="1">
      <c r="A182" s="6" t="str">
        <f t="shared" si="30"/>
        <v> AOEB 9 </v>
      </c>
      <c r="B182" s="2" t="str">
        <f t="shared" si="31"/>
        <v>I</v>
      </c>
      <c r="C182" s="6">
        <f t="shared" si="32"/>
        <v>50153.652999999998</v>
      </c>
      <c r="D182" s="10" t="str">
        <f t="shared" si="33"/>
        <v>vis</v>
      </c>
      <c r="E182" s="23">
        <f>VLOOKUP(C182,Active!C$21:E$973,3,FALSE)</f>
        <v>1574.9887826854322</v>
      </c>
      <c r="F182" s="2" t="s">
        <v>125</v>
      </c>
      <c r="G182" s="10" t="str">
        <f t="shared" si="34"/>
        <v>50153.653</v>
      </c>
      <c r="H182" s="6">
        <f t="shared" si="35"/>
        <v>1575</v>
      </c>
      <c r="I182" s="24" t="s">
        <v>577</v>
      </c>
      <c r="J182" s="25" t="s">
        <v>578</v>
      </c>
      <c r="K182" s="24">
        <v>1575</v>
      </c>
      <c r="L182" s="24" t="s">
        <v>575</v>
      </c>
      <c r="M182" s="25" t="s">
        <v>168</v>
      </c>
      <c r="N182" s="25"/>
      <c r="O182" s="26" t="s">
        <v>363</v>
      </c>
      <c r="P182" s="26" t="s">
        <v>579</v>
      </c>
    </row>
    <row r="183" spans="1:16" ht="12.75" customHeight="1" thickBot="1">
      <c r="A183" s="6" t="str">
        <f t="shared" si="30"/>
        <v> AOEB 9 </v>
      </c>
      <c r="B183" s="2" t="str">
        <f t="shared" si="31"/>
        <v>I</v>
      </c>
      <c r="C183" s="6">
        <f t="shared" si="32"/>
        <v>50165.716</v>
      </c>
      <c r="D183" s="10" t="str">
        <f t="shared" si="33"/>
        <v>vis</v>
      </c>
      <c r="E183" s="23">
        <f>VLOOKUP(C183,Active!C$21:E$973,3,FALSE)</f>
        <v>1578.9833056556784</v>
      </c>
      <c r="F183" s="2" t="s">
        <v>125</v>
      </c>
      <c r="G183" s="10" t="str">
        <f t="shared" si="34"/>
        <v>50165.716</v>
      </c>
      <c r="H183" s="6">
        <f t="shared" si="35"/>
        <v>1579</v>
      </c>
      <c r="I183" s="24" t="s">
        <v>580</v>
      </c>
      <c r="J183" s="25" t="s">
        <v>581</v>
      </c>
      <c r="K183" s="24">
        <v>1579</v>
      </c>
      <c r="L183" s="24" t="s">
        <v>582</v>
      </c>
      <c r="M183" s="25" t="s">
        <v>168</v>
      </c>
      <c r="N183" s="25"/>
      <c r="O183" s="26" t="s">
        <v>363</v>
      </c>
      <c r="P183" s="26" t="s">
        <v>579</v>
      </c>
    </row>
    <row r="184" spans="1:16" ht="12.75" customHeight="1" thickBot="1">
      <c r="A184" s="6" t="str">
        <f t="shared" si="30"/>
        <v> AOEB 9 </v>
      </c>
      <c r="B184" s="2" t="str">
        <f t="shared" si="31"/>
        <v>I</v>
      </c>
      <c r="C184" s="6">
        <f t="shared" si="32"/>
        <v>50174.792999999998</v>
      </c>
      <c r="D184" s="10" t="str">
        <f t="shared" si="33"/>
        <v>vis</v>
      </c>
      <c r="E184" s="23">
        <f>VLOOKUP(C184,Active!C$21:E$973,3,FALSE)</f>
        <v>1581.9890492518741</v>
      </c>
      <c r="F184" s="2" t="s">
        <v>125</v>
      </c>
      <c r="G184" s="10" t="str">
        <f t="shared" si="34"/>
        <v>50174.793</v>
      </c>
      <c r="H184" s="6">
        <f t="shared" si="35"/>
        <v>1582</v>
      </c>
      <c r="I184" s="24" t="s">
        <v>583</v>
      </c>
      <c r="J184" s="25" t="s">
        <v>584</v>
      </c>
      <c r="K184" s="24">
        <v>1582</v>
      </c>
      <c r="L184" s="24" t="s">
        <v>585</v>
      </c>
      <c r="M184" s="25" t="s">
        <v>168</v>
      </c>
      <c r="N184" s="25"/>
      <c r="O184" s="26" t="s">
        <v>507</v>
      </c>
      <c r="P184" s="26" t="s">
        <v>579</v>
      </c>
    </row>
    <row r="185" spans="1:16" ht="12.75" customHeight="1" thickBot="1">
      <c r="A185" s="6" t="str">
        <f t="shared" si="30"/>
        <v> AOEB 9 </v>
      </c>
      <c r="B185" s="2" t="str">
        <f t="shared" si="31"/>
        <v>I</v>
      </c>
      <c r="C185" s="6">
        <f t="shared" si="32"/>
        <v>50923.697999999997</v>
      </c>
      <c r="D185" s="10" t="str">
        <f t="shared" si="33"/>
        <v>vis</v>
      </c>
      <c r="E185" s="23">
        <f>VLOOKUP(C185,Active!C$21:E$973,3,FALSE)</f>
        <v>1829.9802807060516</v>
      </c>
      <c r="F185" s="2" t="s">
        <v>125</v>
      </c>
      <c r="G185" s="10" t="str">
        <f t="shared" si="34"/>
        <v>50923.698</v>
      </c>
      <c r="H185" s="6">
        <f t="shared" si="35"/>
        <v>1830</v>
      </c>
      <c r="I185" s="24" t="s">
        <v>604</v>
      </c>
      <c r="J185" s="25" t="s">
        <v>605</v>
      </c>
      <c r="K185" s="24">
        <v>1830</v>
      </c>
      <c r="L185" s="24" t="s">
        <v>606</v>
      </c>
      <c r="M185" s="25" t="s">
        <v>168</v>
      </c>
      <c r="N185" s="25"/>
      <c r="O185" s="26" t="s">
        <v>363</v>
      </c>
      <c r="P185" s="26" t="s">
        <v>579</v>
      </c>
    </row>
    <row r="186" spans="1:16" ht="12.75" customHeight="1" thickBot="1">
      <c r="A186" s="6" t="str">
        <f t="shared" si="30"/>
        <v> AOEB 9 </v>
      </c>
      <c r="B186" s="2" t="str">
        <f t="shared" si="31"/>
        <v>I</v>
      </c>
      <c r="C186" s="6">
        <f t="shared" si="32"/>
        <v>51231.726000000002</v>
      </c>
      <c r="D186" s="10" t="str">
        <f t="shared" si="33"/>
        <v>vis</v>
      </c>
      <c r="E186" s="23">
        <f>VLOOKUP(C186,Active!C$21:E$973,3,FALSE)</f>
        <v>1931.9801912986754</v>
      </c>
      <c r="F186" s="2" t="s">
        <v>125</v>
      </c>
      <c r="G186" s="10" t="str">
        <f t="shared" si="34"/>
        <v>51231.726</v>
      </c>
      <c r="H186" s="6">
        <f t="shared" si="35"/>
        <v>1932</v>
      </c>
      <c r="I186" s="24" t="s">
        <v>607</v>
      </c>
      <c r="J186" s="25" t="s">
        <v>608</v>
      </c>
      <c r="K186" s="24">
        <v>1932</v>
      </c>
      <c r="L186" s="24" t="s">
        <v>606</v>
      </c>
      <c r="M186" s="25" t="s">
        <v>168</v>
      </c>
      <c r="N186" s="25"/>
      <c r="O186" s="26" t="s">
        <v>363</v>
      </c>
      <c r="P186" s="26" t="s">
        <v>579</v>
      </c>
    </row>
    <row r="187" spans="1:16" ht="12.75" customHeight="1" thickBot="1">
      <c r="A187" s="6" t="str">
        <f t="shared" si="30"/>
        <v> AOEB 9 </v>
      </c>
      <c r="B187" s="2" t="str">
        <f t="shared" si="31"/>
        <v>I</v>
      </c>
      <c r="C187" s="6">
        <f t="shared" si="32"/>
        <v>51678.67</v>
      </c>
      <c r="D187" s="10" t="str">
        <f t="shared" si="33"/>
        <v>vis</v>
      </c>
      <c r="E187" s="23">
        <f>VLOOKUP(C187,Active!C$21:E$973,3,FALSE)</f>
        <v>2079.9805290598802</v>
      </c>
      <c r="F187" s="2" t="s">
        <v>125</v>
      </c>
      <c r="G187" s="10" t="str">
        <f t="shared" si="34"/>
        <v>51678.670</v>
      </c>
      <c r="H187" s="6">
        <f t="shared" si="35"/>
        <v>2080</v>
      </c>
      <c r="I187" s="24" t="s">
        <v>609</v>
      </c>
      <c r="J187" s="25" t="s">
        <v>610</v>
      </c>
      <c r="K187" s="24">
        <v>2080</v>
      </c>
      <c r="L187" s="24" t="s">
        <v>611</v>
      </c>
      <c r="M187" s="25" t="s">
        <v>168</v>
      </c>
      <c r="N187" s="25"/>
      <c r="O187" s="26" t="s">
        <v>363</v>
      </c>
      <c r="P187" s="26" t="s">
        <v>579</v>
      </c>
    </row>
    <row r="188" spans="1:16" ht="12.75" customHeight="1" thickBot="1">
      <c r="A188" s="6" t="str">
        <f t="shared" si="30"/>
        <v> AOEB 9 </v>
      </c>
      <c r="B188" s="2" t="str">
        <f t="shared" si="31"/>
        <v>I</v>
      </c>
      <c r="C188" s="6">
        <f t="shared" si="32"/>
        <v>51681.688000000002</v>
      </c>
      <c r="D188" s="10" t="str">
        <f t="shared" si="33"/>
        <v>vis</v>
      </c>
      <c r="E188" s="23">
        <f>VLOOKUP(C188,Active!C$21:E$973,3,FALSE)</f>
        <v>2080.979904863927</v>
      </c>
      <c r="F188" s="2" t="s">
        <v>125</v>
      </c>
      <c r="G188" s="10" t="str">
        <f t="shared" si="34"/>
        <v>51681.688</v>
      </c>
      <c r="H188" s="6">
        <f t="shared" si="35"/>
        <v>2081</v>
      </c>
      <c r="I188" s="24" t="s">
        <v>612</v>
      </c>
      <c r="J188" s="25" t="s">
        <v>613</v>
      </c>
      <c r="K188" s="24">
        <v>2081</v>
      </c>
      <c r="L188" s="24" t="s">
        <v>614</v>
      </c>
      <c r="M188" s="25" t="s">
        <v>168</v>
      </c>
      <c r="N188" s="25"/>
      <c r="O188" s="26" t="s">
        <v>507</v>
      </c>
      <c r="P188" s="26" t="s">
        <v>579</v>
      </c>
    </row>
    <row r="189" spans="1:16" ht="13.5" thickBot="1">
      <c r="A189" s="6" t="str">
        <f t="shared" si="30"/>
        <v> AOEB 9 </v>
      </c>
      <c r="B189" s="2" t="str">
        <f t="shared" si="31"/>
        <v>I</v>
      </c>
      <c r="C189" s="6">
        <f t="shared" si="32"/>
        <v>51986.690999999999</v>
      </c>
      <c r="D189" s="10" t="str">
        <f t="shared" si="33"/>
        <v>vis</v>
      </c>
      <c r="E189" s="23">
        <f>VLOOKUP(C189,Active!C$21:E$973,3,FALSE)</f>
        <v>2181.9781216834403</v>
      </c>
      <c r="F189" s="2" t="s">
        <v>125</v>
      </c>
      <c r="G189" s="10" t="str">
        <f t="shared" si="34"/>
        <v>51986.691</v>
      </c>
      <c r="H189" s="6">
        <f t="shared" si="35"/>
        <v>2182</v>
      </c>
      <c r="I189" s="24" t="s">
        <v>626</v>
      </c>
      <c r="J189" s="25" t="s">
        <v>627</v>
      </c>
      <c r="K189" s="24">
        <v>2182</v>
      </c>
      <c r="L189" s="24" t="s">
        <v>628</v>
      </c>
      <c r="M189" s="25" t="s">
        <v>168</v>
      </c>
      <c r="N189" s="25"/>
      <c r="O189" s="26" t="s">
        <v>507</v>
      </c>
      <c r="P189" s="26" t="s">
        <v>579</v>
      </c>
    </row>
    <row r="190" spans="1:16" ht="13.5" thickBot="1">
      <c r="A190" s="6" t="str">
        <f t="shared" si="30"/>
        <v> AOEB 9 </v>
      </c>
      <c r="B190" s="2" t="str">
        <f t="shared" si="31"/>
        <v>I</v>
      </c>
      <c r="C190" s="6">
        <f t="shared" si="32"/>
        <v>51986.705000000002</v>
      </c>
      <c r="D190" s="10" t="str">
        <f t="shared" si="33"/>
        <v>vis</v>
      </c>
      <c r="E190" s="23">
        <f>VLOOKUP(C190,Active!C$21:E$973,3,FALSE)</f>
        <v>2181.9827576215648</v>
      </c>
      <c r="F190" s="2" t="s">
        <v>125</v>
      </c>
      <c r="G190" s="10" t="str">
        <f t="shared" si="34"/>
        <v>51986.705</v>
      </c>
      <c r="H190" s="6">
        <f t="shared" si="35"/>
        <v>2182</v>
      </c>
      <c r="I190" s="24" t="s">
        <v>629</v>
      </c>
      <c r="J190" s="25" t="s">
        <v>630</v>
      </c>
      <c r="K190" s="24">
        <v>2182</v>
      </c>
      <c r="L190" s="24" t="s">
        <v>631</v>
      </c>
      <c r="M190" s="25" t="s">
        <v>168</v>
      </c>
      <c r="N190" s="25"/>
      <c r="O190" s="26" t="s">
        <v>392</v>
      </c>
      <c r="P190" s="26" t="s">
        <v>579</v>
      </c>
    </row>
    <row r="191" spans="1:16" ht="13.5" thickBot="1">
      <c r="A191" s="6" t="str">
        <f t="shared" si="30"/>
        <v> AOEB 9 </v>
      </c>
      <c r="B191" s="2" t="str">
        <f t="shared" si="31"/>
        <v>I</v>
      </c>
      <c r="C191" s="6">
        <f t="shared" si="32"/>
        <v>51989.711000000003</v>
      </c>
      <c r="D191" s="10" t="str">
        <f t="shared" si="33"/>
        <v>vis</v>
      </c>
      <c r="E191" s="23">
        <f>VLOOKUP(C191,Active!C$21:E$973,3,FALSE)</f>
        <v>2182.9781597643623</v>
      </c>
      <c r="F191" s="2" t="s">
        <v>125</v>
      </c>
      <c r="G191" s="10" t="str">
        <f t="shared" si="34"/>
        <v>51989.711</v>
      </c>
      <c r="H191" s="6">
        <f t="shared" si="35"/>
        <v>2183</v>
      </c>
      <c r="I191" s="24" t="s">
        <v>632</v>
      </c>
      <c r="J191" s="25" t="s">
        <v>633</v>
      </c>
      <c r="K191" s="24">
        <v>2183</v>
      </c>
      <c r="L191" s="24" t="s">
        <v>628</v>
      </c>
      <c r="M191" s="25" t="s">
        <v>168</v>
      </c>
      <c r="N191" s="25"/>
      <c r="O191" s="26" t="s">
        <v>507</v>
      </c>
      <c r="P191" s="26" t="s">
        <v>579</v>
      </c>
    </row>
    <row r="192" spans="1:16" ht="13.5" thickBot="1">
      <c r="A192" s="6" t="str">
        <f t="shared" si="30"/>
        <v> AOEB 9 </v>
      </c>
      <c r="B192" s="2" t="str">
        <f t="shared" si="31"/>
        <v>I</v>
      </c>
      <c r="C192" s="6">
        <f t="shared" si="32"/>
        <v>52300.76</v>
      </c>
      <c r="D192" s="10" t="str">
        <f t="shared" si="33"/>
        <v>vis</v>
      </c>
      <c r="E192" s="23">
        <f>VLOOKUP(C192,Active!C$21:E$973,3,FALSE)</f>
        <v>2285.9784395763413</v>
      </c>
      <c r="F192" s="2" t="s">
        <v>125</v>
      </c>
      <c r="G192" s="10" t="str">
        <f t="shared" si="34"/>
        <v>52300.760</v>
      </c>
      <c r="H192" s="6">
        <f t="shared" si="35"/>
        <v>2286</v>
      </c>
      <c r="I192" s="24" t="s">
        <v>634</v>
      </c>
      <c r="J192" s="25" t="s">
        <v>635</v>
      </c>
      <c r="K192" s="24">
        <v>2286</v>
      </c>
      <c r="L192" s="24" t="s">
        <v>636</v>
      </c>
      <c r="M192" s="25" t="s">
        <v>168</v>
      </c>
      <c r="N192" s="25"/>
      <c r="O192" s="26" t="s">
        <v>637</v>
      </c>
      <c r="P192" s="26" t="s">
        <v>579</v>
      </c>
    </row>
    <row r="193" spans="1:16" ht="13.5" thickBot="1">
      <c r="A193" s="6" t="str">
        <f t="shared" si="30"/>
        <v> AOEB 9 </v>
      </c>
      <c r="B193" s="2" t="str">
        <f t="shared" si="31"/>
        <v>I</v>
      </c>
      <c r="C193" s="6">
        <f t="shared" si="32"/>
        <v>52741.662100000001</v>
      </c>
      <c r="D193" s="10" t="str">
        <f t="shared" si="33"/>
        <v>vis</v>
      </c>
      <c r="E193" s="23">
        <f>VLOOKUP(C193,Active!C$21:E$973,3,FALSE)</f>
        <v>2431.978072012676</v>
      </c>
      <c r="F193" s="2" t="s">
        <v>125</v>
      </c>
      <c r="G193" s="10" t="str">
        <f t="shared" si="34"/>
        <v>52741.6621</v>
      </c>
      <c r="H193" s="6">
        <f t="shared" si="35"/>
        <v>2432</v>
      </c>
      <c r="I193" s="24" t="s">
        <v>650</v>
      </c>
      <c r="J193" s="25" t="s">
        <v>651</v>
      </c>
      <c r="K193" s="24" t="s">
        <v>652</v>
      </c>
      <c r="L193" s="24" t="s">
        <v>653</v>
      </c>
      <c r="M193" s="25" t="s">
        <v>654</v>
      </c>
      <c r="N193" s="25" t="s">
        <v>655</v>
      </c>
      <c r="O193" s="26" t="s">
        <v>392</v>
      </c>
      <c r="P193" s="26" t="s">
        <v>579</v>
      </c>
    </row>
    <row r="194" spans="1:16" ht="13.5" thickBot="1">
      <c r="A194" s="6" t="str">
        <f t="shared" si="30"/>
        <v> AOEB 9 </v>
      </c>
      <c r="B194" s="2" t="str">
        <f t="shared" si="31"/>
        <v>I</v>
      </c>
      <c r="C194" s="6">
        <f t="shared" si="32"/>
        <v>53049.686099999999</v>
      </c>
      <c r="D194" s="10" t="str">
        <f t="shared" si="33"/>
        <v>vis</v>
      </c>
      <c r="E194" s="23">
        <f>VLOOKUP(C194,Active!C$21:E$973,3,FALSE)</f>
        <v>2533.9766580515475</v>
      </c>
      <c r="F194" s="2" t="s">
        <v>125</v>
      </c>
      <c r="G194" s="10" t="str">
        <f t="shared" si="34"/>
        <v>53049.6861</v>
      </c>
      <c r="H194" s="6">
        <f t="shared" si="35"/>
        <v>2534</v>
      </c>
      <c r="I194" s="24" t="s">
        <v>656</v>
      </c>
      <c r="J194" s="25" t="s">
        <v>657</v>
      </c>
      <c r="K194" s="24" t="s">
        <v>658</v>
      </c>
      <c r="L194" s="24" t="s">
        <v>659</v>
      </c>
      <c r="M194" s="25" t="s">
        <v>654</v>
      </c>
      <c r="N194" s="25" t="s">
        <v>655</v>
      </c>
      <c r="O194" s="26" t="s">
        <v>392</v>
      </c>
      <c r="P194" s="26" t="s">
        <v>579</v>
      </c>
    </row>
    <row r="195" spans="1:16" ht="13.5" thickBot="1">
      <c r="A195" s="6" t="str">
        <f t="shared" si="30"/>
        <v> AOEB 12 </v>
      </c>
      <c r="B195" s="2" t="str">
        <f t="shared" si="31"/>
        <v>I</v>
      </c>
      <c r="C195" s="6">
        <f t="shared" si="32"/>
        <v>53792.5602</v>
      </c>
      <c r="D195" s="10" t="str">
        <f t="shared" si="33"/>
        <v>vis</v>
      </c>
      <c r="E195" s="23">
        <f>VLOOKUP(C195,Active!C$21:E$973,3,FALSE)</f>
        <v>2779.9708267036654</v>
      </c>
      <c r="F195" s="2" t="s">
        <v>125</v>
      </c>
      <c r="G195" s="10" t="str">
        <f t="shared" si="34"/>
        <v>53792.5602</v>
      </c>
      <c r="H195" s="6">
        <f t="shared" si="35"/>
        <v>2780</v>
      </c>
      <c r="I195" s="24" t="s">
        <v>688</v>
      </c>
      <c r="J195" s="25" t="s">
        <v>689</v>
      </c>
      <c r="K195" s="24" t="s">
        <v>690</v>
      </c>
      <c r="L195" s="24" t="s">
        <v>691</v>
      </c>
      <c r="M195" s="25" t="s">
        <v>654</v>
      </c>
      <c r="N195" s="25" t="s">
        <v>655</v>
      </c>
      <c r="O195" s="26" t="s">
        <v>392</v>
      </c>
      <c r="P195" s="26" t="s">
        <v>692</v>
      </c>
    </row>
    <row r="196" spans="1:16" ht="13.5" thickBot="1">
      <c r="A196" s="6" t="str">
        <f t="shared" si="30"/>
        <v> AOEB 12 </v>
      </c>
      <c r="B196" s="2" t="str">
        <f t="shared" si="31"/>
        <v>I</v>
      </c>
      <c r="C196" s="6">
        <f t="shared" si="32"/>
        <v>54124.7425</v>
      </c>
      <c r="D196" s="10" t="str">
        <f t="shared" si="33"/>
        <v>vis</v>
      </c>
      <c r="E196" s="23">
        <f>VLOOKUP(C196,Active!C$21:E$973,3,FALSE)</f>
        <v>2889.9691544545567</v>
      </c>
      <c r="F196" s="2" t="s">
        <v>125</v>
      </c>
      <c r="G196" s="10" t="str">
        <f t="shared" si="34"/>
        <v>54124.7425</v>
      </c>
      <c r="H196" s="6">
        <f t="shared" si="35"/>
        <v>2890</v>
      </c>
      <c r="I196" s="24" t="s">
        <v>693</v>
      </c>
      <c r="J196" s="25" t="s">
        <v>694</v>
      </c>
      <c r="K196" s="24" t="s">
        <v>695</v>
      </c>
      <c r="L196" s="24" t="s">
        <v>696</v>
      </c>
      <c r="M196" s="25" t="s">
        <v>654</v>
      </c>
      <c r="N196" s="25" t="s">
        <v>655</v>
      </c>
      <c r="O196" s="26" t="s">
        <v>697</v>
      </c>
      <c r="P196" s="26" t="s">
        <v>692</v>
      </c>
    </row>
    <row r="197" spans="1:16" ht="13.5" thickBot="1">
      <c r="A197" s="6" t="str">
        <f t="shared" si="30"/>
        <v>VSB 56 </v>
      </c>
      <c r="B197" s="2" t="str">
        <f t="shared" si="31"/>
        <v>I</v>
      </c>
      <c r="C197" s="6">
        <f t="shared" si="32"/>
        <v>56305.089800000002</v>
      </c>
      <c r="D197" s="10" t="str">
        <f t="shared" si="33"/>
        <v>vis</v>
      </c>
      <c r="E197" s="23">
        <f>VLOOKUP(C197,Active!C$21:E$973,3,FALSE)</f>
        <v>3611.9659523458672</v>
      </c>
      <c r="F197" s="2" t="s">
        <v>125</v>
      </c>
      <c r="G197" s="10" t="str">
        <f t="shared" si="34"/>
        <v>56305.0898</v>
      </c>
      <c r="H197" s="6">
        <f t="shared" si="35"/>
        <v>3612</v>
      </c>
      <c r="I197" s="24" t="s">
        <v>761</v>
      </c>
      <c r="J197" s="25" t="s">
        <v>762</v>
      </c>
      <c r="K197" s="24" t="s">
        <v>763</v>
      </c>
      <c r="L197" s="24" t="s">
        <v>764</v>
      </c>
      <c r="M197" s="25" t="s">
        <v>654</v>
      </c>
      <c r="N197" s="25" t="s">
        <v>125</v>
      </c>
      <c r="O197" s="26" t="s">
        <v>410</v>
      </c>
      <c r="P197" s="27" t="s">
        <v>765</v>
      </c>
    </row>
    <row r="198" spans="1:16">
      <c r="B198" s="2"/>
      <c r="E198" s="23"/>
      <c r="F198" s="2"/>
    </row>
    <row r="199" spans="1:16">
      <c r="B199" s="2"/>
      <c r="E199" s="23"/>
      <c r="F199" s="2"/>
    </row>
    <row r="200" spans="1:16">
      <c r="B200" s="2"/>
      <c r="E200" s="23"/>
      <c r="F200" s="2"/>
    </row>
    <row r="201" spans="1:16">
      <c r="B201" s="2"/>
      <c r="E201" s="23"/>
      <c r="F201" s="2"/>
    </row>
    <row r="202" spans="1:16">
      <c r="B202" s="2"/>
      <c r="E202" s="23"/>
      <c r="F202" s="2"/>
    </row>
    <row r="203" spans="1:16">
      <c r="B203" s="2"/>
      <c r="E203" s="23"/>
      <c r="F203" s="2"/>
    </row>
    <row r="204" spans="1:16">
      <c r="B204" s="2"/>
      <c r="E204" s="23"/>
      <c r="F204" s="2"/>
    </row>
    <row r="205" spans="1:16">
      <c r="B205" s="2"/>
      <c r="E205" s="23"/>
      <c r="F205" s="2"/>
    </row>
    <row r="206" spans="1:16">
      <c r="B206" s="2"/>
      <c r="E206" s="23"/>
      <c r="F206" s="2"/>
    </row>
    <row r="207" spans="1:16">
      <c r="B207" s="2"/>
      <c r="E207" s="23"/>
      <c r="F207" s="2"/>
    </row>
    <row r="208" spans="1:16">
      <c r="B208" s="2"/>
      <c r="E208" s="23"/>
      <c r="F208" s="2"/>
    </row>
    <row r="209" spans="2:6">
      <c r="B209" s="2"/>
      <c r="E209" s="23"/>
      <c r="F209" s="2"/>
    </row>
    <row r="210" spans="2:6">
      <c r="B210" s="2"/>
      <c r="E210" s="23"/>
      <c r="F210" s="2"/>
    </row>
    <row r="211" spans="2:6">
      <c r="B211" s="2"/>
      <c r="E211" s="23"/>
      <c r="F211" s="2"/>
    </row>
    <row r="212" spans="2:6">
      <c r="B212" s="2"/>
      <c r="E212" s="23"/>
      <c r="F212" s="2"/>
    </row>
    <row r="213" spans="2:6">
      <c r="B213" s="2"/>
      <c r="E213" s="23"/>
      <c r="F213" s="2"/>
    </row>
    <row r="214" spans="2:6">
      <c r="B214" s="2"/>
      <c r="E214" s="23"/>
      <c r="F214" s="2"/>
    </row>
    <row r="215" spans="2:6">
      <c r="B215" s="2"/>
      <c r="E215" s="23"/>
      <c r="F215" s="2"/>
    </row>
    <row r="216" spans="2:6">
      <c r="B216" s="2"/>
      <c r="E216" s="23"/>
      <c r="F216" s="2"/>
    </row>
    <row r="217" spans="2:6">
      <c r="B217" s="2"/>
      <c r="E217" s="23"/>
      <c r="F217" s="2"/>
    </row>
    <row r="218" spans="2:6">
      <c r="B218" s="2"/>
      <c r="E218" s="23"/>
      <c r="F218" s="2"/>
    </row>
    <row r="219" spans="2:6">
      <c r="B219" s="2"/>
      <c r="E219" s="23"/>
      <c r="F219" s="2"/>
    </row>
    <row r="220" spans="2:6">
      <c r="B220" s="2"/>
      <c r="E220" s="23"/>
      <c r="F220" s="2"/>
    </row>
    <row r="221" spans="2:6">
      <c r="B221" s="2"/>
      <c r="E221" s="23"/>
      <c r="F221" s="2"/>
    </row>
    <row r="222" spans="2:6">
      <c r="B222" s="2"/>
      <c r="E222" s="23"/>
      <c r="F222" s="2"/>
    </row>
    <row r="223" spans="2:6">
      <c r="B223" s="2"/>
      <c r="E223" s="23"/>
      <c r="F223" s="2"/>
    </row>
    <row r="224" spans="2:6">
      <c r="B224" s="2"/>
      <c r="E224" s="23"/>
      <c r="F224" s="2"/>
    </row>
    <row r="225" spans="2:6">
      <c r="B225" s="2"/>
      <c r="E225" s="23"/>
      <c r="F225" s="2"/>
    </row>
    <row r="226" spans="2:6">
      <c r="B226" s="2"/>
      <c r="E226" s="23"/>
      <c r="F226" s="2"/>
    </row>
    <row r="227" spans="2:6">
      <c r="B227" s="2"/>
      <c r="E227" s="23"/>
      <c r="F227" s="2"/>
    </row>
    <row r="228" spans="2:6">
      <c r="B228" s="2"/>
      <c r="E228" s="23"/>
      <c r="F228" s="2"/>
    </row>
    <row r="229" spans="2:6">
      <c r="B229" s="2"/>
      <c r="E229" s="23"/>
      <c r="F229" s="2"/>
    </row>
    <row r="230" spans="2:6">
      <c r="B230" s="2"/>
      <c r="E230" s="23"/>
      <c r="F230" s="2"/>
    </row>
    <row r="231" spans="2:6">
      <c r="B231" s="2"/>
      <c r="E231" s="23"/>
      <c r="F231" s="2"/>
    </row>
    <row r="232" spans="2:6">
      <c r="B232" s="2"/>
      <c r="E232" s="23"/>
      <c r="F232" s="2"/>
    </row>
    <row r="233" spans="2:6">
      <c r="B233" s="2"/>
      <c r="E233" s="23"/>
      <c r="F233" s="2"/>
    </row>
    <row r="234" spans="2:6">
      <c r="B234" s="2"/>
      <c r="E234" s="23"/>
      <c r="F234" s="2"/>
    </row>
    <row r="235" spans="2:6">
      <c r="B235" s="2"/>
      <c r="E235" s="23"/>
      <c r="F235" s="2"/>
    </row>
    <row r="236" spans="2:6">
      <c r="B236" s="2"/>
      <c r="E236" s="23"/>
      <c r="F236" s="2"/>
    </row>
    <row r="237" spans="2:6">
      <c r="B237" s="2"/>
      <c r="E237" s="23"/>
      <c r="F237" s="2"/>
    </row>
    <row r="238" spans="2:6">
      <c r="B238" s="2"/>
      <c r="E238" s="23"/>
      <c r="F238" s="2"/>
    </row>
    <row r="239" spans="2:6">
      <c r="B239" s="2"/>
      <c r="E239" s="23"/>
      <c r="F239" s="2"/>
    </row>
    <row r="240" spans="2:6">
      <c r="B240" s="2"/>
      <c r="E240" s="23"/>
      <c r="F240" s="2"/>
    </row>
    <row r="241" spans="2:6">
      <c r="B241" s="2"/>
      <c r="E241" s="23"/>
      <c r="F241" s="2"/>
    </row>
    <row r="242" spans="2:6">
      <c r="B242" s="2"/>
      <c r="E242" s="23"/>
      <c r="F242" s="2"/>
    </row>
    <row r="243" spans="2:6">
      <c r="B243" s="2"/>
      <c r="E243" s="23"/>
      <c r="F243" s="2"/>
    </row>
    <row r="244" spans="2:6">
      <c r="B244" s="2"/>
      <c r="E244" s="23"/>
      <c r="F244" s="2"/>
    </row>
    <row r="245" spans="2:6">
      <c r="B245" s="2"/>
      <c r="E245" s="23"/>
      <c r="F245" s="2"/>
    </row>
    <row r="246" spans="2:6">
      <c r="B246" s="2"/>
      <c r="E246" s="23"/>
      <c r="F246" s="2"/>
    </row>
    <row r="247" spans="2:6">
      <c r="B247" s="2"/>
      <c r="E247" s="23"/>
      <c r="F247" s="2"/>
    </row>
    <row r="248" spans="2:6">
      <c r="B248" s="2"/>
      <c r="E248" s="23"/>
      <c r="F248" s="2"/>
    </row>
    <row r="249" spans="2:6">
      <c r="B249" s="2"/>
      <c r="E249" s="23"/>
      <c r="F249" s="2"/>
    </row>
    <row r="250" spans="2:6">
      <c r="B250" s="2"/>
      <c r="E250" s="23"/>
      <c r="F250" s="2"/>
    </row>
    <row r="251" spans="2:6">
      <c r="B251" s="2"/>
      <c r="E251" s="23"/>
      <c r="F251" s="2"/>
    </row>
    <row r="252" spans="2:6">
      <c r="B252" s="2"/>
      <c r="E252" s="23"/>
      <c r="F252" s="2"/>
    </row>
    <row r="253" spans="2:6">
      <c r="B253" s="2"/>
      <c r="E253" s="23"/>
      <c r="F253" s="2"/>
    </row>
    <row r="254" spans="2:6">
      <c r="B254" s="2"/>
      <c r="E254" s="23"/>
      <c r="F254" s="2"/>
    </row>
    <row r="255" spans="2:6">
      <c r="B255" s="2"/>
      <c r="E255" s="23"/>
      <c r="F255" s="2"/>
    </row>
    <row r="256" spans="2:6">
      <c r="B256" s="2"/>
      <c r="E256" s="23"/>
      <c r="F256" s="2"/>
    </row>
    <row r="257" spans="2:6">
      <c r="B257" s="2"/>
      <c r="E257" s="23"/>
      <c r="F257" s="2"/>
    </row>
    <row r="258" spans="2:6">
      <c r="B258" s="2"/>
      <c r="E258" s="23"/>
      <c r="F258" s="2"/>
    </row>
    <row r="259" spans="2:6">
      <c r="B259" s="2"/>
      <c r="E259" s="23"/>
      <c r="F259" s="2"/>
    </row>
    <row r="260" spans="2:6">
      <c r="B260" s="2"/>
      <c r="E260" s="23"/>
      <c r="F260" s="2"/>
    </row>
    <row r="261" spans="2:6">
      <c r="B261" s="2"/>
      <c r="E261" s="23"/>
      <c r="F261" s="2"/>
    </row>
    <row r="262" spans="2:6">
      <c r="B262" s="2"/>
      <c r="E262" s="23"/>
      <c r="F262" s="2"/>
    </row>
    <row r="263" spans="2:6">
      <c r="B263" s="2"/>
      <c r="E263" s="23"/>
      <c r="F263" s="2"/>
    </row>
    <row r="264" spans="2:6">
      <c r="B264" s="2"/>
      <c r="E264" s="23"/>
      <c r="F264" s="2"/>
    </row>
    <row r="265" spans="2:6">
      <c r="B265" s="2"/>
      <c r="E265" s="23"/>
      <c r="F265" s="2"/>
    </row>
    <row r="266" spans="2:6">
      <c r="B266" s="2"/>
      <c r="E266" s="23"/>
      <c r="F266" s="2"/>
    </row>
    <row r="267" spans="2:6">
      <c r="B267" s="2"/>
      <c r="E267" s="23"/>
      <c r="F267" s="2"/>
    </row>
    <row r="268" spans="2:6">
      <c r="B268" s="2"/>
      <c r="E268" s="23"/>
      <c r="F268" s="2"/>
    </row>
    <row r="269" spans="2:6">
      <c r="B269" s="2"/>
      <c r="E269" s="23"/>
      <c r="F269" s="2"/>
    </row>
    <row r="270" spans="2:6">
      <c r="B270" s="2"/>
      <c r="E270" s="23"/>
      <c r="F270" s="2"/>
    </row>
    <row r="271" spans="2:6">
      <c r="B271" s="2"/>
      <c r="E271" s="23"/>
      <c r="F271" s="2"/>
    </row>
    <row r="272" spans="2:6">
      <c r="B272" s="2"/>
      <c r="E272" s="23"/>
      <c r="F272" s="2"/>
    </row>
    <row r="273" spans="2:6">
      <c r="B273" s="2"/>
      <c r="E273" s="23"/>
      <c r="F273" s="2"/>
    </row>
    <row r="274" spans="2:6">
      <c r="B274" s="2"/>
      <c r="E274" s="23"/>
      <c r="F274" s="2"/>
    </row>
    <row r="275" spans="2:6">
      <c r="B275" s="2"/>
      <c r="E275" s="23"/>
      <c r="F275" s="2"/>
    </row>
    <row r="276" spans="2:6">
      <c r="B276" s="2"/>
      <c r="E276" s="23"/>
      <c r="F276" s="2"/>
    </row>
    <row r="277" spans="2:6">
      <c r="B277" s="2"/>
      <c r="E277" s="23"/>
      <c r="F277" s="2"/>
    </row>
    <row r="278" spans="2:6">
      <c r="B278" s="2"/>
      <c r="E278" s="23"/>
      <c r="F278" s="2"/>
    </row>
    <row r="279" spans="2:6">
      <c r="B279" s="2"/>
      <c r="E279" s="23"/>
      <c r="F279" s="2"/>
    </row>
    <row r="280" spans="2:6">
      <c r="B280" s="2"/>
      <c r="E280" s="23"/>
      <c r="F280" s="2"/>
    </row>
    <row r="281" spans="2:6">
      <c r="B281" s="2"/>
      <c r="E281" s="23"/>
      <c r="F281" s="2"/>
    </row>
    <row r="282" spans="2:6">
      <c r="B282" s="2"/>
      <c r="E282" s="23"/>
      <c r="F282" s="2"/>
    </row>
    <row r="283" spans="2:6">
      <c r="B283" s="2"/>
      <c r="E283" s="23"/>
      <c r="F283" s="2"/>
    </row>
    <row r="284" spans="2:6">
      <c r="B284" s="2"/>
      <c r="E284" s="23"/>
      <c r="F284" s="2"/>
    </row>
    <row r="285" spans="2:6">
      <c r="B285" s="2"/>
      <c r="E285" s="23"/>
      <c r="F285" s="2"/>
    </row>
    <row r="286" spans="2:6">
      <c r="B286" s="2"/>
      <c r="E286" s="23"/>
      <c r="F286" s="2"/>
    </row>
    <row r="287" spans="2:6">
      <c r="B287" s="2"/>
      <c r="E287" s="23"/>
      <c r="F287" s="2"/>
    </row>
    <row r="288" spans="2:6">
      <c r="B288" s="2"/>
      <c r="E288" s="23"/>
      <c r="F288" s="2"/>
    </row>
    <row r="289" spans="2:6">
      <c r="B289" s="2"/>
      <c r="E289" s="23"/>
      <c r="F289" s="2"/>
    </row>
    <row r="290" spans="2:6">
      <c r="B290" s="2"/>
      <c r="E290" s="23"/>
      <c r="F290" s="2"/>
    </row>
    <row r="291" spans="2:6">
      <c r="B291" s="2"/>
      <c r="E291" s="23"/>
      <c r="F291" s="2"/>
    </row>
    <row r="292" spans="2:6">
      <c r="B292" s="2"/>
      <c r="E292" s="23"/>
      <c r="F292" s="2"/>
    </row>
    <row r="293" spans="2:6">
      <c r="B293" s="2"/>
      <c r="E293" s="23"/>
      <c r="F293" s="2"/>
    </row>
    <row r="294" spans="2:6">
      <c r="B294" s="2"/>
      <c r="E294" s="23"/>
      <c r="F294" s="2"/>
    </row>
    <row r="295" spans="2:6">
      <c r="B295" s="2"/>
      <c r="E295" s="23"/>
      <c r="F295" s="2"/>
    </row>
    <row r="296" spans="2:6">
      <c r="B296" s="2"/>
      <c r="E296" s="23"/>
      <c r="F296" s="2"/>
    </row>
    <row r="297" spans="2:6">
      <c r="B297" s="2"/>
      <c r="E297" s="23"/>
      <c r="F297" s="2"/>
    </row>
    <row r="298" spans="2:6">
      <c r="B298" s="2"/>
      <c r="E298" s="23"/>
      <c r="F298" s="2"/>
    </row>
    <row r="299" spans="2:6">
      <c r="B299" s="2"/>
      <c r="E299" s="23"/>
      <c r="F299" s="2"/>
    </row>
    <row r="300" spans="2:6">
      <c r="B300" s="2"/>
      <c r="E300" s="23"/>
      <c r="F300" s="2"/>
    </row>
    <row r="301" spans="2:6">
      <c r="B301" s="2"/>
      <c r="E301" s="23"/>
      <c r="F301" s="2"/>
    </row>
    <row r="302" spans="2:6">
      <c r="B302" s="2"/>
      <c r="E302" s="23"/>
      <c r="F302" s="2"/>
    </row>
    <row r="303" spans="2:6">
      <c r="B303" s="2"/>
      <c r="E303" s="23"/>
      <c r="F303" s="2"/>
    </row>
    <row r="304" spans="2:6">
      <c r="B304" s="2"/>
      <c r="E304" s="23"/>
      <c r="F304" s="2"/>
    </row>
    <row r="305" spans="2:6">
      <c r="B305" s="2"/>
      <c r="E305" s="23"/>
      <c r="F305" s="2"/>
    </row>
    <row r="306" spans="2:6">
      <c r="B306" s="2"/>
      <c r="E306" s="23"/>
      <c r="F306" s="2"/>
    </row>
    <row r="307" spans="2:6">
      <c r="B307" s="2"/>
      <c r="E307" s="23"/>
      <c r="F307" s="2"/>
    </row>
    <row r="308" spans="2:6">
      <c r="B308" s="2"/>
      <c r="E308" s="23"/>
      <c r="F308" s="2"/>
    </row>
    <row r="309" spans="2:6">
      <c r="B309" s="2"/>
      <c r="E309" s="23"/>
      <c r="F309" s="2"/>
    </row>
    <row r="310" spans="2:6">
      <c r="B310" s="2"/>
      <c r="E310" s="23"/>
      <c r="F310" s="2"/>
    </row>
    <row r="311" spans="2:6">
      <c r="B311" s="2"/>
      <c r="E311" s="23"/>
      <c r="F311" s="2"/>
    </row>
    <row r="312" spans="2:6">
      <c r="B312" s="2"/>
      <c r="E312" s="23"/>
      <c r="F312" s="2"/>
    </row>
    <row r="313" spans="2:6">
      <c r="B313" s="2"/>
      <c r="E313" s="23"/>
      <c r="F313" s="2"/>
    </row>
    <row r="314" spans="2:6">
      <c r="B314" s="2"/>
      <c r="E314" s="23"/>
      <c r="F314" s="2"/>
    </row>
    <row r="315" spans="2:6">
      <c r="B315" s="2"/>
      <c r="E315" s="23"/>
      <c r="F315" s="2"/>
    </row>
    <row r="316" spans="2:6">
      <c r="B316" s="2"/>
      <c r="E316" s="23"/>
      <c r="F316" s="2"/>
    </row>
    <row r="317" spans="2:6">
      <c r="B317" s="2"/>
      <c r="E317" s="23"/>
      <c r="F317" s="2"/>
    </row>
    <row r="318" spans="2:6">
      <c r="B318" s="2"/>
      <c r="E318" s="23"/>
      <c r="F318" s="2"/>
    </row>
    <row r="319" spans="2:6">
      <c r="B319" s="2"/>
      <c r="E319" s="23"/>
      <c r="F319" s="2"/>
    </row>
    <row r="320" spans="2:6">
      <c r="B320" s="2"/>
      <c r="E320" s="23"/>
      <c r="F320" s="2"/>
    </row>
    <row r="321" spans="2:6">
      <c r="B321" s="2"/>
      <c r="E321" s="23"/>
      <c r="F321" s="2"/>
    </row>
    <row r="322" spans="2:6">
      <c r="B322" s="2"/>
      <c r="E322" s="23"/>
      <c r="F322" s="2"/>
    </row>
    <row r="323" spans="2:6">
      <c r="B323" s="2"/>
      <c r="E323" s="23"/>
      <c r="F323" s="2"/>
    </row>
    <row r="324" spans="2:6">
      <c r="B324" s="2"/>
      <c r="E324" s="23"/>
      <c r="F324" s="2"/>
    </row>
    <row r="325" spans="2:6">
      <c r="B325" s="2"/>
      <c r="E325" s="23"/>
      <c r="F325" s="2"/>
    </row>
    <row r="326" spans="2:6">
      <c r="B326" s="2"/>
      <c r="E326" s="23"/>
      <c r="F326" s="2"/>
    </row>
    <row r="327" spans="2:6">
      <c r="B327" s="2"/>
      <c r="E327" s="23"/>
      <c r="F327" s="2"/>
    </row>
    <row r="328" spans="2:6">
      <c r="B328" s="2"/>
      <c r="E328" s="23"/>
      <c r="F328" s="2"/>
    </row>
    <row r="329" spans="2:6">
      <c r="B329" s="2"/>
      <c r="E329" s="23"/>
      <c r="F329" s="2"/>
    </row>
    <row r="330" spans="2:6">
      <c r="B330" s="2"/>
      <c r="E330" s="23"/>
      <c r="F330" s="2"/>
    </row>
    <row r="331" spans="2:6">
      <c r="B331" s="2"/>
      <c r="E331" s="23"/>
      <c r="F331" s="2"/>
    </row>
    <row r="332" spans="2:6">
      <c r="B332" s="2"/>
      <c r="E332" s="23"/>
      <c r="F332" s="2"/>
    </row>
    <row r="333" spans="2:6">
      <c r="B333" s="2"/>
      <c r="E333" s="23"/>
      <c r="F333" s="2"/>
    </row>
    <row r="334" spans="2:6">
      <c r="B334" s="2"/>
      <c r="E334" s="23"/>
      <c r="F334" s="2"/>
    </row>
    <row r="335" spans="2:6">
      <c r="B335" s="2"/>
      <c r="E335" s="23"/>
      <c r="F335" s="2"/>
    </row>
    <row r="336" spans="2:6">
      <c r="B336" s="2"/>
      <c r="E336" s="23"/>
      <c r="F336" s="2"/>
    </row>
    <row r="337" spans="2:6">
      <c r="B337" s="2"/>
      <c r="E337" s="23"/>
      <c r="F337" s="2"/>
    </row>
    <row r="338" spans="2:6">
      <c r="B338" s="2"/>
      <c r="E338" s="23"/>
      <c r="F338" s="2"/>
    </row>
    <row r="339" spans="2:6">
      <c r="B339" s="2"/>
      <c r="E339" s="23"/>
      <c r="F339" s="2"/>
    </row>
    <row r="340" spans="2:6">
      <c r="B340" s="2"/>
      <c r="E340" s="23"/>
      <c r="F340" s="2"/>
    </row>
    <row r="341" spans="2:6">
      <c r="B341" s="2"/>
      <c r="E341" s="23"/>
      <c r="F341" s="2"/>
    </row>
    <row r="342" spans="2:6">
      <c r="B342" s="2"/>
      <c r="E342" s="23"/>
      <c r="F342" s="2"/>
    </row>
    <row r="343" spans="2:6">
      <c r="B343" s="2"/>
      <c r="E343" s="23"/>
      <c r="F343" s="2"/>
    </row>
    <row r="344" spans="2:6">
      <c r="B344" s="2"/>
      <c r="E344" s="23"/>
      <c r="F344" s="2"/>
    </row>
    <row r="345" spans="2:6">
      <c r="B345" s="2"/>
      <c r="E345" s="23"/>
      <c r="F345" s="2"/>
    </row>
    <row r="346" spans="2:6">
      <c r="B346" s="2"/>
      <c r="E346" s="23"/>
      <c r="F346" s="2"/>
    </row>
    <row r="347" spans="2:6">
      <c r="B347" s="2"/>
      <c r="E347" s="23"/>
      <c r="F347" s="2"/>
    </row>
    <row r="348" spans="2:6">
      <c r="B348" s="2"/>
      <c r="E348" s="23"/>
      <c r="F348" s="2"/>
    </row>
    <row r="349" spans="2:6">
      <c r="B349" s="2"/>
      <c r="E349" s="23"/>
      <c r="F349" s="2"/>
    </row>
    <row r="350" spans="2:6">
      <c r="B350" s="2"/>
      <c r="E350" s="23"/>
      <c r="F350" s="2"/>
    </row>
    <row r="351" spans="2:6">
      <c r="B351" s="2"/>
      <c r="E351" s="23"/>
      <c r="F351" s="2"/>
    </row>
    <row r="352" spans="2:6">
      <c r="B352" s="2"/>
      <c r="F352" s="2"/>
    </row>
    <row r="353" spans="2:6">
      <c r="B353" s="2"/>
      <c r="F353" s="2"/>
    </row>
    <row r="354" spans="2:6">
      <c r="B354" s="2"/>
      <c r="F354" s="2"/>
    </row>
    <row r="355" spans="2:6">
      <c r="B355" s="2"/>
      <c r="F355" s="2"/>
    </row>
    <row r="356" spans="2:6">
      <c r="B356" s="2"/>
      <c r="F356" s="2"/>
    </row>
    <row r="357" spans="2:6">
      <c r="B357" s="2"/>
      <c r="F357" s="2"/>
    </row>
    <row r="358" spans="2:6">
      <c r="B358" s="2"/>
      <c r="F358" s="2"/>
    </row>
    <row r="359" spans="2:6">
      <c r="B359" s="2"/>
      <c r="F359" s="2"/>
    </row>
    <row r="360" spans="2:6">
      <c r="B360" s="2"/>
      <c r="F360" s="2"/>
    </row>
    <row r="361" spans="2:6">
      <c r="B361" s="2"/>
      <c r="F361" s="2"/>
    </row>
    <row r="362" spans="2:6">
      <c r="B362" s="2"/>
      <c r="F362" s="2"/>
    </row>
    <row r="363" spans="2:6">
      <c r="B363" s="2"/>
      <c r="F363" s="2"/>
    </row>
    <row r="364" spans="2:6">
      <c r="B364" s="2"/>
      <c r="F364" s="2"/>
    </row>
    <row r="365" spans="2:6">
      <c r="B365" s="2"/>
      <c r="F365" s="2"/>
    </row>
    <row r="366" spans="2:6">
      <c r="B366" s="2"/>
      <c r="F366" s="2"/>
    </row>
    <row r="367" spans="2:6">
      <c r="B367" s="2"/>
      <c r="F367" s="2"/>
    </row>
    <row r="368" spans="2:6">
      <c r="B368" s="2"/>
      <c r="F368" s="2"/>
    </row>
    <row r="369" spans="2:6">
      <c r="B369" s="2"/>
      <c r="F369" s="2"/>
    </row>
    <row r="370" spans="2:6">
      <c r="B370" s="2"/>
      <c r="F370" s="2"/>
    </row>
    <row r="371" spans="2:6">
      <c r="B371" s="2"/>
      <c r="F371" s="2"/>
    </row>
    <row r="372" spans="2:6">
      <c r="B372" s="2"/>
      <c r="F372" s="2"/>
    </row>
    <row r="373" spans="2:6">
      <c r="B373" s="2"/>
      <c r="F373" s="2"/>
    </row>
    <row r="374" spans="2:6">
      <c r="B374" s="2"/>
      <c r="F374" s="2"/>
    </row>
    <row r="375" spans="2:6">
      <c r="B375" s="2"/>
      <c r="F375" s="2"/>
    </row>
    <row r="376" spans="2:6">
      <c r="B376" s="2"/>
      <c r="F376" s="2"/>
    </row>
    <row r="377" spans="2:6">
      <c r="B377" s="2"/>
      <c r="F377" s="2"/>
    </row>
    <row r="378" spans="2:6">
      <c r="B378" s="2"/>
      <c r="F378" s="2"/>
    </row>
    <row r="379" spans="2:6">
      <c r="B379" s="2"/>
      <c r="F379" s="2"/>
    </row>
    <row r="380" spans="2:6">
      <c r="B380" s="2"/>
      <c r="F380" s="2"/>
    </row>
    <row r="381" spans="2:6">
      <c r="B381" s="2"/>
      <c r="F381" s="2"/>
    </row>
    <row r="382" spans="2:6">
      <c r="B382" s="2"/>
      <c r="F382" s="2"/>
    </row>
    <row r="383" spans="2:6">
      <c r="B383" s="2"/>
      <c r="F383" s="2"/>
    </row>
    <row r="384" spans="2:6">
      <c r="B384" s="2"/>
      <c r="F384" s="2"/>
    </row>
    <row r="385" spans="2:6">
      <c r="B385" s="2"/>
      <c r="F385" s="2"/>
    </row>
    <row r="386" spans="2:6">
      <c r="B386" s="2"/>
      <c r="F386" s="2"/>
    </row>
    <row r="387" spans="2:6">
      <c r="B387" s="2"/>
      <c r="F387" s="2"/>
    </row>
    <row r="388" spans="2:6">
      <c r="B388" s="2"/>
      <c r="F388" s="2"/>
    </row>
    <row r="389" spans="2:6">
      <c r="B389" s="2"/>
      <c r="F389" s="2"/>
    </row>
    <row r="390" spans="2:6">
      <c r="B390" s="2"/>
      <c r="F390" s="2"/>
    </row>
    <row r="391" spans="2:6">
      <c r="B391" s="2"/>
      <c r="F391" s="2"/>
    </row>
    <row r="392" spans="2:6">
      <c r="B392" s="2"/>
      <c r="F392" s="2"/>
    </row>
    <row r="393" spans="2:6">
      <c r="B393" s="2"/>
      <c r="F393" s="2"/>
    </row>
    <row r="394" spans="2:6">
      <c r="B394" s="2"/>
      <c r="F394" s="2"/>
    </row>
    <row r="395" spans="2:6">
      <c r="B395" s="2"/>
      <c r="F395" s="2"/>
    </row>
    <row r="396" spans="2:6">
      <c r="B396" s="2"/>
      <c r="F396" s="2"/>
    </row>
    <row r="397" spans="2:6">
      <c r="B397" s="2"/>
      <c r="F397" s="2"/>
    </row>
    <row r="398" spans="2:6">
      <c r="B398" s="2"/>
      <c r="F398" s="2"/>
    </row>
    <row r="399" spans="2:6">
      <c r="B399" s="2"/>
      <c r="F399" s="2"/>
    </row>
    <row r="400" spans="2:6">
      <c r="B400" s="2"/>
      <c r="F400" s="2"/>
    </row>
    <row r="401" spans="2:6">
      <c r="B401" s="2"/>
      <c r="F401" s="2"/>
    </row>
    <row r="402" spans="2:6">
      <c r="B402" s="2"/>
      <c r="F402" s="2"/>
    </row>
    <row r="403" spans="2:6">
      <c r="B403" s="2"/>
      <c r="F403" s="2"/>
    </row>
    <row r="404" spans="2:6">
      <c r="B404" s="2"/>
      <c r="F404" s="2"/>
    </row>
    <row r="405" spans="2:6">
      <c r="B405" s="2"/>
      <c r="F405" s="2"/>
    </row>
    <row r="406" spans="2:6">
      <c r="B406" s="2"/>
      <c r="F406" s="2"/>
    </row>
    <row r="407" spans="2:6">
      <c r="B407" s="2"/>
      <c r="F407" s="2"/>
    </row>
    <row r="408" spans="2:6">
      <c r="B408" s="2"/>
      <c r="F408" s="2"/>
    </row>
    <row r="409" spans="2:6">
      <c r="B409" s="2"/>
      <c r="F409" s="2"/>
    </row>
    <row r="410" spans="2:6">
      <c r="B410" s="2"/>
      <c r="F410" s="2"/>
    </row>
    <row r="411" spans="2:6">
      <c r="B411" s="2"/>
      <c r="F411" s="2"/>
    </row>
    <row r="412" spans="2:6">
      <c r="B412" s="2"/>
      <c r="F412" s="2"/>
    </row>
    <row r="413" spans="2:6">
      <c r="B413" s="2"/>
      <c r="F413" s="2"/>
    </row>
    <row r="414" spans="2:6">
      <c r="B414" s="2"/>
      <c r="F414" s="2"/>
    </row>
    <row r="415" spans="2:6">
      <c r="B415" s="2"/>
      <c r="F415" s="2"/>
    </row>
    <row r="416" spans="2:6">
      <c r="B416" s="2"/>
      <c r="F416" s="2"/>
    </row>
    <row r="417" spans="2:6">
      <c r="B417" s="2"/>
      <c r="F417" s="2"/>
    </row>
    <row r="418" spans="2:6">
      <c r="B418" s="2"/>
      <c r="F418" s="2"/>
    </row>
    <row r="419" spans="2:6">
      <c r="B419" s="2"/>
      <c r="F419" s="2"/>
    </row>
    <row r="420" spans="2:6">
      <c r="B420" s="2"/>
      <c r="F420" s="2"/>
    </row>
    <row r="421" spans="2:6">
      <c r="B421" s="2"/>
      <c r="F421" s="2"/>
    </row>
    <row r="422" spans="2:6">
      <c r="B422" s="2"/>
      <c r="F422" s="2"/>
    </row>
    <row r="423" spans="2:6">
      <c r="B423" s="2"/>
      <c r="F423" s="2"/>
    </row>
    <row r="424" spans="2:6">
      <c r="B424" s="2"/>
      <c r="F424" s="2"/>
    </row>
    <row r="425" spans="2:6">
      <c r="B425" s="2"/>
      <c r="F425" s="2"/>
    </row>
    <row r="426" spans="2:6">
      <c r="B426" s="2"/>
      <c r="F426" s="2"/>
    </row>
    <row r="427" spans="2:6">
      <c r="B427" s="2"/>
      <c r="F427" s="2"/>
    </row>
    <row r="428" spans="2:6">
      <c r="B428" s="2"/>
      <c r="F428" s="2"/>
    </row>
    <row r="429" spans="2:6">
      <c r="B429" s="2"/>
      <c r="F429" s="2"/>
    </row>
    <row r="430" spans="2:6">
      <c r="B430" s="2"/>
      <c r="F430" s="2"/>
    </row>
    <row r="431" spans="2:6">
      <c r="B431" s="2"/>
      <c r="F431" s="2"/>
    </row>
    <row r="432" spans="2:6">
      <c r="B432" s="2"/>
      <c r="F432" s="2"/>
    </row>
    <row r="433" spans="2:6">
      <c r="B433" s="2"/>
      <c r="F433" s="2"/>
    </row>
    <row r="434" spans="2:6">
      <c r="B434" s="2"/>
      <c r="F434" s="2"/>
    </row>
    <row r="435" spans="2:6">
      <c r="B435" s="2"/>
      <c r="F435" s="2"/>
    </row>
    <row r="436" spans="2:6">
      <c r="B436" s="2"/>
      <c r="F436" s="2"/>
    </row>
    <row r="437" spans="2:6">
      <c r="B437" s="2"/>
      <c r="F437" s="2"/>
    </row>
    <row r="438" spans="2:6">
      <c r="B438" s="2"/>
      <c r="F438" s="2"/>
    </row>
    <row r="439" spans="2:6">
      <c r="B439" s="2"/>
      <c r="F439" s="2"/>
    </row>
    <row r="440" spans="2:6">
      <c r="B440" s="2"/>
      <c r="F440" s="2"/>
    </row>
    <row r="441" spans="2:6">
      <c r="B441" s="2"/>
      <c r="F441" s="2"/>
    </row>
    <row r="442" spans="2:6">
      <c r="B442" s="2"/>
      <c r="F442" s="2"/>
    </row>
    <row r="443" spans="2:6">
      <c r="B443" s="2"/>
      <c r="F443" s="2"/>
    </row>
    <row r="444" spans="2:6">
      <c r="B444" s="2"/>
      <c r="F444" s="2"/>
    </row>
    <row r="445" spans="2:6">
      <c r="B445" s="2"/>
      <c r="F445" s="2"/>
    </row>
    <row r="446" spans="2:6">
      <c r="B446" s="2"/>
      <c r="F446" s="2"/>
    </row>
    <row r="447" spans="2:6">
      <c r="B447" s="2"/>
      <c r="F447" s="2"/>
    </row>
    <row r="448" spans="2:6">
      <c r="B448" s="2"/>
      <c r="F448" s="2"/>
    </row>
    <row r="449" spans="2:6">
      <c r="B449" s="2"/>
      <c r="F449" s="2"/>
    </row>
    <row r="450" spans="2:6">
      <c r="B450" s="2"/>
      <c r="F450" s="2"/>
    </row>
    <row r="451" spans="2:6">
      <c r="B451" s="2"/>
      <c r="F451" s="2"/>
    </row>
    <row r="452" spans="2:6">
      <c r="B452" s="2"/>
      <c r="F452" s="2"/>
    </row>
    <row r="453" spans="2:6">
      <c r="B453" s="2"/>
      <c r="F453" s="2"/>
    </row>
    <row r="454" spans="2:6">
      <c r="B454" s="2"/>
      <c r="F454" s="2"/>
    </row>
    <row r="455" spans="2:6">
      <c r="B455" s="2"/>
      <c r="F455" s="2"/>
    </row>
    <row r="456" spans="2:6">
      <c r="B456" s="2"/>
      <c r="F456" s="2"/>
    </row>
    <row r="457" spans="2:6">
      <c r="B457" s="2"/>
      <c r="F457" s="2"/>
    </row>
    <row r="458" spans="2:6">
      <c r="B458" s="2"/>
      <c r="F458" s="2"/>
    </row>
    <row r="459" spans="2:6">
      <c r="B459" s="2"/>
      <c r="F459" s="2"/>
    </row>
    <row r="460" spans="2:6">
      <c r="B460" s="2"/>
      <c r="F460" s="2"/>
    </row>
    <row r="461" spans="2:6">
      <c r="B461" s="2"/>
      <c r="F461" s="2"/>
    </row>
    <row r="462" spans="2:6">
      <c r="B462" s="2"/>
      <c r="F462" s="2"/>
    </row>
    <row r="463" spans="2:6">
      <c r="B463" s="2"/>
      <c r="F463" s="2"/>
    </row>
    <row r="464" spans="2:6">
      <c r="B464" s="2"/>
      <c r="F464" s="2"/>
    </row>
    <row r="465" spans="2:6">
      <c r="B465" s="2"/>
      <c r="F465" s="2"/>
    </row>
    <row r="466" spans="2:6">
      <c r="B466" s="2"/>
      <c r="F466" s="2"/>
    </row>
    <row r="467" spans="2:6">
      <c r="B467" s="2"/>
      <c r="F467" s="2"/>
    </row>
    <row r="468" spans="2:6">
      <c r="B468" s="2"/>
      <c r="F468" s="2"/>
    </row>
    <row r="469" spans="2:6">
      <c r="B469" s="2"/>
      <c r="F469" s="2"/>
    </row>
    <row r="470" spans="2:6">
      <c r="B470" s="2"/>
      <c r="F470" s="2"/>
    </row>
    <row r="471" spans="2:6">
      <c r="B471" s="2"/>
      <c r="F471" s="2"/>
    </row>
    <row r="472" spans="2:6">
      <c r="B472" s="2"/>
      <c r="F472" s="2"/>
    </row>
    <row r="473" spans="2:6">
      <c r="B473" s="2"/>
      <c r="F473" s="2"/>
    </row>
    <row r="474" spans="2:6">
      <c r="B474" s="2"/>
      <c r="F474" s="2"/>
    </row>
    <row r="475" spans="2:6">
      <c r="B475" s="2"/>
      <c r="F475" s="2"/>
    </row>
    <row r="476" spans="2:6">
      <c r="B476" s="2"/>
      <c r="F476" s="2"/>
    </row>
    <row r="477" spans="2:6">
      <c r="B477" s="2"/>
      <c r="F477" s="2"/>
    </row>
    <row r="478" spans="2:6">
      <c r="B478" s="2"/>
      <c r="F478" s="2"/>
    </row>
    <row r="479" spans="2:6">
      <c r="B479" s="2"/>
      <c r="F479" s="2"/>
    </row>
    <row r="480" spans="2:6">
      <c r="B480" s="2"/>
      <c r="F480" s="2"/>
    </row>
    <row r="481" spans="2:6">
      <c r="B481" s="2"/>
      <c r="F481" s="2"/>
    </row>
    <row r="482" spans="2:6">
      <c r="B482" s="2"/>
      <c r="F482" s="2"/>
    </row>
    <row r="483" spans="2:6">
      <c r="B483" s="2"/>
      <c r="F483" s="2"/>
    </row>
    <row r="484" spans="2:6">
      <c r="B484" s="2"/>
      <c r="F484" s="2"/>
    </row>
    <row r="485" spans="2:6">
      <c r="B485" s="2"/>
      <c r="F485" s="2"/>
    </row>
    <row r="486" spans="2:6">
      <c r="B486" s="2"/>
      <c r="F486" s="2"/>
    </row>
    <row r="487" spans="2:6">
      <c r="B487" s="2"/>
      <c r="F487" s="2"/>
    </row>
    <row r="488" spans="2:6">
      <c r="B488" s="2"/>
      <c r="F488" s="2"/>
    </row>
    <row r="489" spans="2:6">
      <c r="B489" s="2"/>
      <c r="F489" s="2"/>
    </row>
    <row r="490" spans="2:6">
      <c r="B490" s="2"/>
      <c r="F490" s="2"/>
    </row>
    <row r="491" spans="2:6">
      <c r="B491" s="2"/>
      <c r="F491" s="2"/>
    </row>
    <row r="492" spans="2:6">
      <c r="B492" s="2"/>
      <c r="F492" s="2"/>
    </row>
    <row r="493" spans="2:6">
      <c r="B493" s="2"/>
      <c r="F493" s="2"/>
    </row>
    <row r="494" spans="2:6">
      <c r="B494" s="2"/>
      <c r="F494" s="2"/>
    </row>
    <row r="495" spans="2:6">
      <c r="B495" s="2"/>
      <c r="F495" s="2"/>
    </row>
    <row r="496" spans="2:6">
      <c r="B496" s="2"/>
      <c r="F496" s="2"/>
    </row>
    <row r="497" spans="2:6">
      <c r="B497" s="2"/>
      <c r="F497" s="2"/>
    </row>
    <row r="498" spans="2:6">
      <c r="B498" s="2"/>
      <c r="F498" s="2"/>
    </row>
    <row r="499" spans="2:6">
      <c r="B499" s="2"/>
      <c r="F499" s="2"/>
    </row>
    <row r="500" spans="2:6">
      <c r="B500" s="2"/>
      <c r="F500" s="2"/>
    </row>
    <row r="501" spans="2:6">
      <c r="B501" s="2"/>
      <c r="F501" s="2"/>
    </row>
    <row r="502" spans="2:6">
      <c r="B502" s="2"/>
      <c r="F502" s="2"/>
    </row>
    <row r="503" spans="2:6">
      <c r="B503" s="2"/>
      <c r="F503" s="2"/>
    </row>
    <row r="504" spans="2:6">
      <c r="B504" s="2"/>
      <c r="F504" s="2"/>
    </row>
    <row r="505" spans="2:6">
      <c r="B505" s="2"/>
      <c r="F505" s="2"/>
    </row>
    <row r="506" spans="2:6">
      <c r="B506" s="2"/>
      <c r="F506" s="2"/>
    </row>
    <row r="507" spans="2:6">
      <c r="B507" s="2"/>
      <c r="F507" s="2"/>
    </row>
    <row r="508" spans="2:6">
      <c r="B508" s="2"/>
      <c r="F508" s="2"/>
    </row>
    <row r="509" spans="2:6">
      <c r="B509" s="2"/>
      <c r="F509" s="2"/>
    </row>
    <row r="510" spans="2:6">
      <c r="B510" s="2"/>
      <c r="F510" s="2"/>
    </row>
    <row r="511" spans="2:6">
      <c r="B511" s="2"/>
      <c r="F511" s="2"/>
    </row>
    <row r="512" spans="2:6">
      <c r="B512" s="2"/>
      <c r="F512" s="2"/>
    </row>
    <row r="513" spans="2:6">
      <c r="B513" s="2"/>
      <c r="F513" s="2"/>
    </row>
    <row r="514" spans="2:6">
      <c r="B514" s="2"/>
      <c r="F514" s="2"/>
    </row>
    <row r="515" spans="2:6">
      <c r="B515" s="2"/>
      <c r="F515" s="2"/>
    </row>
    <row r="516" spans="2:6">
      <c r="B516" s="2"/>
      <c r="F516" s="2"/>
    </row>
    <row r="517" spans="2:6">
      <c r="B517" s="2"/>
      <c r="F517" s="2"/>
    </row>
    <row r="518" spans="2:6">
      <c r="B518" s="2"/>
      <c r="F518" s="2"/>
    </row>
    <row r="519" spans="2:6">
      <c r="B519" s="2"/>
      <c r="F519" s="2"/>
    </row>
    <row r="520" spans="2:6">
      <c r="B520" s="2"/>
      <c r="F520" s="2"/>
    </row>
    <row r="521" spans="2:6">
      <c r="B521" s="2"/>
      <c r="F521" s="2"/>
    </row>
    <row r="522" spans="2:6">
      <c r="B522" s="2"/>
      <c r="F522" s="2"/>
    </row>
    <row r="523" spans="2:6">
      <c r="B523" s="2"/>
      <c r="F523" s="2"/>
    </row>
    <row r="524" spans="2:6">
      <c r="B524" s="2"/>
      <c r="F524" s="2"/>
    </row>
    <row r="525" spans="2:6">
      <c r="B525" s="2"/>
      <c r="F525" s="2"/>
    </row>
    <row r="526" spans="2:6">
      <c r="B526" s="2"/>
      <c r="F526" s="2"/>
    </row>
    <row r="527" spans="2:6">
      <c r="B527" s="2"/>
      <c r="F527" s="2"/>
    </row>
    <row r="528" spans="2:6">
      <c r="B528" s="2"/>
      <c r="F528" s="2"/>
    </row>
    <row r="529" spans="2:6">
      <c r="B529" s="2"/>
      <c r="F529" s="2"/>
    </row>
    <row r="530" spans="2:6">
      <c r="B530" s="2"/>
      <c r="F530" s="2"/>
    </row>
    <row r="531" spans="2:6">
      <c r="B531" s="2"/>
      <c r="F531" s="2"/>
    </row>
    <row r="532" spans="2:6">
      <c r="B532" s="2"/>
      <c r="F532" s="2"/>
    </row>
    <row r="533" spans="2:6">
      <c r="B533" s="2"/>
      <c r="F533" s="2"/>
    </row>
    <row r="534" spans="2:6">
      <c r="B534" s="2"/>
      <c r="F534" s="2"/>
    </row>
    <row r="535" spans="2:6">
      <c r="B535" s="2"/>
      <c r="F535" s="2"/>
    </row>
    <row r="536" spans="2:6">
      <c r="B536" s="2"/>
      <c r="F536" s="2"/>
    </row>
    <row r="537" spans="2:6">
      <c r="B537" s="2"/>
      <c r="F537" s="2"/>
    </row>
    <row r="538" spans="2:6">
      <c r="B538" s="2"/>
      <c r="F538" s="2"/>
    </row>
    <row r="539" spans="2:6">
      <c r="B539" s="2"/>
      <c r="F539" s="2"/>
    </row>
    <row r="540" spans="2:6">
      <c r="B540" s="2"/>
      <c r="F540" s="2"/>
    </row>
    <row r="541" spans="2:6">
      <c r="B541" s="2"/>
      <c r="F541" s="2"/>
    </row>
    <row r="542" spans="2:6">
      <c r="B542" s="2"/>
      <c r="F542" s="2"/>
    </row>
    <row r="543" spans="2:6">
      <c r="B543" s="2"/>
      <c r="F543" s="2"/>
    </row>
    <row r="544" spans="2:6">
      <c r="B544" s="2"/>
      <c r="F544" s="2"/>
    </row>
    <row r="545" spans="2:6">
      <c r="B545" s="2"/>
      <c r="F545" s="2"/>
    </row>
    <row r="546" spans="2:6">
      <c r="B546" s="2"/>
      <c r="F546" s="2"/>
    </row>
    <row r="547" spans="2:6">
      <c r="B547" s="2"/>
      <c r="F547" s="2"/>
    </row>
    <row r="548" spans="2:6">
      <c r="B548" s="2"/>
      <c r="F548" s="2"/>
    </row>
    <row r="549" spans="2:6">
      <c r="B549" s="2"/>
      <c r="F549" s="2"/>
    </row>
    <row r="550" spans="2:6">
      <c r="B550" s="2"/>
      <c r="F550" s="2"/>
    </row>
    <row r="551" spans="2:6">
      <c r="B551" s="2"/>
      <c r="F551" s="2"/>
    </row>
    <row r="552" spans="2:6">
      <c r="B552" s="2"/>
      <c r="F552" s="2"/>
    </row>
    <row r="553" spans="2:6">
      <c r="B553" s="2"/>
      <c r="F553" s="2"/>
    </row>
    <row r="554" spans="2:6">
      <c r="B554" s="2"/>
      <c r="F554" s="2"/>
    </row>
    <row r="555" spans="2:6">
      <c r="B555" s="2"/>
      <c r="F555" s="2"/>
    </row>
    <row r="556" spans="2:6">
      <c r="B556" s="2"/>
      <c r="F556" s="2"/>
    </row>
    <row r="557" spans="2:6">
      <c r="B557" s="2"/>
      <c r="F557" s="2"/>
    </row>
    <row r="558" spans="2:6">
      <c r="B558" s="2"/>
      <c r="F558" s="2"/>
    </row>
    <row r="559" spans="2:6">
      <c r="B559" s="2"/>
      <c r="F559" s="2"/>
    </row>
    <row r="560" spans="2:6">
      <c r="B560" s="2"/>
      <c r="F560" s="2"/>
    </row>
    <row r="561" spans="2:6">
      <c r="B561" s="2"/>
      <c r="F561" s="2"/>
    </row>
    <row r="562" spans="2:6">
      <c r="B562" s="2"/>
      <c r="F562" s="2"/>
    </row>
    <row r="563" spans="2:6">
      <c r="B563" s="2"/>
      <c r="F563" s="2"/>
    </row>
    <row r="564" spans="2:6">
      <c r="B564" s="2"/>
      <c r="F564" s="2"/>
    </row>
    <row r="565" spans="2:6">
      <c r="B565" s="2"/>
      <c r="F565" s="2"/>
    </row>
    <row r="566" spans="2:6">
      <c r="B566" s="2"/>
      <c r="F566" s="2"/>
    </row>
    <row r="567" spans="2:6">
      <c r="B567" s="2"/>
      <c r="F567" s="2"/>
    </row>
    <row r="568" spans="2:6">
      <c r="B568" s="2"/>
      <c r="F568" s="2"/>
    </row>
    <row r="569" spans="2:6">
      <c r="B569" s="2"/>
      <c r="F569" s="2"/>
    </row>
    <row r="570" spans="2:6">
      <c r="B570" s="2"/>
      <c r="F570" s="2"/>
    </row>
    <row r="571" spans="2:6">
      <c r="B571" s="2"/>
      <c r="F571" s="2"/>
    </row>
    <row r="572" spans="2:6">
      <c r="B572" s="2"/>
      <c r="F572" s="2"/>
    </row>
    <row r="573" spans="2:6">
      <c r="B573" s="2"/>
      <c r="F573" s="2"/>
    </row>
    <row r="574" spans="2:6">
      <c r="B574" s="2"/>
      <c r="F574" s="2"/>
    </row>
    <row r="575" spans="2:6">
      <c r="B575" s="2"/>
      <c r="F575" s="2"/>
    </row>
    <row r="576" spans="2:6">
      <c r="B576" s="2"/>
      <c r="F576" s="2"/>
    </row>
    <row r="577" spans="2:6">
      <c r="B577" s="2"/>
      <c r="F577" s="2"/>
    </row>
    <row r="578" spans="2:6">
      <c r="B578" s="2"/>
      <c r="F578" s="2"/>
    </row>
    <row r="579" spans="2:6">
      <c r="B579" s="2"/>
      <c r="F579" s="2"/>
    </row>
    <row r="580" spans="2:6">
      <c r="B580" s="2"/>
      <c r="F580" s="2"/>
    </row>
    <row r="581" spans="2:6">
      <c r="B581" s="2"/>
      <c r="F581" s="2"/>
    </row>
    <row r="582" spans="2:6">
      <c r="B582" s="2"/>
      <c r="F582" s="2"/>
    </row>
    <row r="583" spans="2:6">
      <c r="B583" s="2"/>
      <c r="F583" s="2"/>
    </row>
    <row r="584" spans="2:6">
      <c r="B584" s="2"/>
      <c r="F584" s="2"/>
    </row>
    <row r="585" spans="2:6">
      <c r="B585" s="2"/>
      <c r="F585" s="2"/>
    </row>
    <row r="586" spans="2:6">
      <c r="B586" s="2"/>
      <c r="F586" s="2"/>
    </row>
    <row r="587" spans="2:6">
      <c r="B587" s="2"/>
      <c r="F587" s="2"/>
    </row>
    <row r="588" spans="2:6">
      <c r="B588" s="2"/>
      <c r="F588" s="2"/>
    </row>
    <row r="589" spans="2:6">
      <c r="B589" s="2"/>
      <c r="F589" s="2"/>
    </row>
    <row r="590" spans="2:6">
      <c r="B590" s="2"/>
      <c r="F590" s="2"/>
    </row>
    <row r="591" spans="2:6">
      <c r="B591" s="2"/>
      <c r="F591" s="2"/>
    </row>
    <row r="592" spans="2:6">
      <c r="B592" s="2"/>
      <c r="F592" s="2"/>
    </row>
    <row r="593" spans="2:6">
      <c r="B593" s="2"/>
      <c r="F593" s="2"/>
    </row>
    <row r="594" spans="2:6">
      <c r="B594" s="2"/>
      <c r="F594" s="2"/>
    </row>
    <row r="595" spans="2:6">
      <c r="B595" s="2"/>
      <c r="F595" s="2"/>
    </row>
    <row r="596" spans="2:6">
      <c r="B596" s="2"/>
      <c r="F596" s="2"/>
    </row>
    <row r="597" spans="2:6">
      <c r="B597" s="2"/>
      <c r="F597" s="2"/>
    </row>
    <row r="598" spans="2:6">
      <c r="B598" s="2"/>
      <c r="F598" s="2"/>
    </row>
    <row r="599" spans="2:6">
      <c r="B599" s="2"/>
      <c r="F599" s="2"/>
    </row>
    <row r="600" spans="2:6">
      <c r="B600" s="2"/>
      <c r="F600" s="2"/>
    </row>
    <row r="601" spans="2:6">
      <c r="B601" s="2"/>
      <c r="F601" s="2"/>
    </row>
    <row r="602" spans="2:6">
      <c r="B602" s="2"/>
      <c r="F602" s="2"/>
    </row>
    <row r="603" spans="2:6">
      <c r="B603" s="2"/>
      <c r="F603" s="2"/>
    </row>
    <row r="604" spans="2:6">
      <c r="B604" s="2"/>
      <c r="F604" s="2"/>
    </row>
    <row r="605" spans="2:6">
      <c r="B605" s="2"/>
      <c r="F605" s="2"/>
    </row>
    <row r="606" spans="2:6">
      <c r="B606" s="2"/>
      <c r="F606" s="2"/>
    </row>
    <row r="607" spans="2:6">
      <c r="B607" s="2"/>
      <c r="F607" s="2"/>
    </row>
    <row r="608" spans="2:6">
      <c r="B608" s="2"/>
      <c r="F608" s="2"/>
    </row>
    <row r="609" spans="2:6">
      <c r="B609" s="2"/>
      <c r="F609" s="2"/>
    </row>
    <row r="610" spans="2:6">
      <c r="B610" s="2"/>
      <c r="F610" s="2"/>
    </row>
    <row r="611" spans="2:6">
      <c r="B611" s="2"/>
      <c r="F611" s="2"/>
    </row>
    <row r="612" spans="2:6">
      <c r="B612" s="2"/>
      <c r="F612" s="2"/>
    </row>
    <row r="613" spans="2:6">
      <c r="B613" s="2"/>
      <c r="F613" s="2"/>
    </row>
    <row r="614" spans="2:6">
      <c r="B614" s="2"/>
      <c r="F614" s="2"/>
    </row>
    <row r="615" spans="2:6">
      <c r="B615" s="2"/>
      <c r="F615" s="2"/>
    </row>
    <row r="616" spans="2:6">
      <c r="B616" s="2"/>
      <c r="F616" s="2"/>
    </row>
    <row r="617" spans="2:6">
      <c r="B617" s="2"/>
      <c r="F617" s="2"/>
    </row>
    <row r="618" spans="2:6">
      <c r="B618" s="2"/>
      <c r="F618" s="2"/>
    </row>
    <row r="619" spans="2:6">
      <c r="B619" s="2"/>
      <c r="F619" s="2"/>
    </row>
    <row r="620" spans="2:6">
      <c r="B620" s="2"/>
      <c r="F620" s="2"/>
    </row>
    <row r="621" spans="2:6">
      <c r="B621" s="2"/>
      <c r="F621" s="2"/>
    </row>
    <row r="622" spans="2:6">
      <c r="B622" s="2"/>
      <c r="F622" s="2"/>
    </row>
    <row r="623" spans="2:6">
      <c r="B623" s="2"/>
      <c r="F623" s="2"/>
    </row>
    <row r="624" spans="2:6">
      <c r="B624" s="2"/>
      <c r="F624" s="2"/>
    </row>
    <row r="625" spans="2:6">
      <c r="B625" s="2"/>
      <c r="F625" s="2"/>
    </row>
    <row r="626" spans="2:6">
      <c r="B626" s="2"/>
      <c r="F626" s="2"/>
    </row>
    <row r="627" spans="2:6">
      <c r="B627" s="2"/>
      <c r="F627" s="2"/>
    </row>
    <row r="628" spans="2:6">
      <c r="B628" s="2"/>
      <c r="F628" s="2"/>
    </row>
    <row r="629" spans="2:6">
      <c r="B629" s="2"/>
      <c r="F629" s="2"/>
    </row>
    <row r="630" spans="2:6">
      <c r="B630" s="2"/>
      <c r="F630" s="2"/>
    </row>
    <row r="631" spans="2:6">
      <c r="B631" s="2"/>
      <c r="F631" s="2"/>
    </row>
    <row r="632" spans="2:6">
      <c r="B632" s="2"/>
      <c r="F632" s="2"/>
    </row>
    <row r="633" spans="2:6">
      <c r="B633" s="2"/>
      <c r="F633" s="2"/>
    </row>
    <row r="634" spans="2:6">
      <c r="B634" s="2"/>
      <c r="F634" s="2"/>
    </row>
    <row r="635" spans="2:6">
      <c r="B635" s="2"/>
      <c r="F635" s="2"/>
    </row>
    <row r="636" spans="2:6">
      <c r="B636" s="2"/>
      <c r="F636" s="2"/>
    </row>
    <row r="637" spans="2:6">
      <c r="B637" s="2"/>
      <c r="F637" s="2"/>
    </row>
    <row r="638" spans="2:6">
      <c r="B638" s="2"/>
      <c r="F638" s="2"/>
    </row>
    <row r="639" spans="2:6">
      <c r="B639" s="2"/>
      <c r="F639" s="2"/>
    </row>
    <row r="640" spans="2:6">
      <c r="B640" s="2"/>
      <c r="F640" s="2"/>
    </row>
    <row r="641" spans="2:6">
      <c r="B641" s="2"/>
      <c r="F641" s="2"/>
    </row>
    <row r="642" spans="2:6">
      <c r="B642" s="2"/>
      <c r="F642" s="2"/>
    </row>
    <row r="643" spans="2:6">
      <c r="B643" s="2"/>
      <c r="F643" s="2"/>
    </row>
    <row r="644" spans="2:6">
      <c r="B644" s="2"/>
      <c r="F644" s="2"/>
    </row>
    <row r="645" spans="2:6">
      <c r="B645" s="2"/>
      <c r="F645" s="2"/>
    </row>
    <row r="646" spans="2:6">
      <c r="B646" s="2"/>
      <c r="F646" s="2"/>
    </row>
    <row r="647" spans="2:6">
      <c r="B647" s="2"/>
      <c r="F647" s="2"/>
    </row>
    <row r="648" spans="2:6">
      <c r="B648" s="2"/>
      <c r="F648" s="2"/>
    </row>
    <row r="649" spans="2:6">
      <c r="B649" s="2"/>
      <c r="F649" s="2"/>
    </row>
    <row r="650" spans="2:6">
      <c r="B650" s="2"/>
      <c r="F650" s="2"/>
    </row>
    <row r="651" spans="2:6">
      <c r="B651" s="2"/>
      <c r="F651" s="2"/>
    </row>
    <row r="652" spans="2:6">
      <c r="B652" s="2"/>
      <c r="F652" s="2"/>
    </row>
    <row r="653" spans="2:6">
      <c r="B653" s="2"/>
      <c r="F653" s="2"/>
    </row>
    <row r="654" spans="2:6">
      <c r="B654" s="2"/>
      <c r="F654" s="2"/>
    </row>
    <row r="655" spans="2:6">
      <c r="B655" s="2"/>
      <c r="F655" s="2"/>
    </row>
    <row r="656" spans="2:6">
      <c r="B656" s="2"/>
      <c r="F656" s="2"/>
    </row>
    <row r="657" spans="2:6">
      <c r="B657" s="2"/>
      <c r="F657" s="2"/>
    </row>
    <row r="658" spans="2:6">
      <c r="B658" s="2"/>
      <c r="F658" s="2"/>
    </row>
    <row r="659" spans="2:6">
      <c r="B659" s="2"/>
      <c r="F659" s="2"/>
    </row>
    <row r="660" spans="2:6">
      <c r="B660" s="2"/>
      <c r="F660" s="2"/>
    </row>
    <row r="661" spans="2:6">
      <c r="B661" s="2"/>
      <c r="F661" s="2"/>
    </row>
    <row r="662" spans="2:6">
      <c r="B662" s="2"/>
      <c r="F662" s="2"/>
    </row>
    <row r="663" spans="2:6">
      <c r="B663" s="2"/>
      <c r="F663" s="2"/>
    </row>
    <row r="664" spans="2:6">
      <c r="B664" s="2"/>
      <c r="F664" s="2"/>
    </row>
    <row r="665" spans="2:6">
      <c r="B665" s="2"/>
      <c r="F665" s="2"/>
    </row>
    <row r="666" spans="2:6">
      <c r="B666" s="2"/>
      <c r="F666" s="2"/>
    </row>
    <row r="667" spans="2:6">
      <c r="B667" s="2"/>
      <c r="F667" s="2"/>
    </row>
    <row r="668" spans="2:6">
      <c r="B668" s="2"/>
      <c r="F668" s="2"/>
    </row>
    <row r="669" spans="2:6">
      <c r="B669" s="2"/>
      <c r="F669" s="2"/>
    </row>
    <row r="670" spans="2:6">
      <c r="B670" s="2"/>
      <c r="F670" s="2"/>
    </row>
    <row r="671" spans="2:6">
      <c r="B671" s="2"/>
      <c r="F671" s="2"/>
    </row>
    <row r="672" spans="2:6">
      <c r="B672" s="2"/>
      <c r="F672" s="2"/>
    </row>
    <row r="673" spans="2:6">
      <c r="B673" s="2"/>
      <c r="F673" s="2"/>
    </row>
    <row r="674" spans="2:6">
      <c r="B674" s="2"/>
      <c r="F674" s="2"/>
    </row>
    <row r="675" spans="2:6">
      <c r="B675" s="2"/>
      <c r="F675" s="2"/>
    </row>
    <row r="676" spans="2:6">
      <c r="B676" s="2"/>
      <c r="F676" s="2"/>
    </row>
    <row r="677" spans="2:6">
      <c r="B677" s="2"/>
      <c r="F677" s="2"/>
    </row>
    <row r="678" spans="2:6">
      <c r="B678" s="2"/>
      <c r="F678" s="2"/>
    </row>
    <row r="679" spans="2:6">
      <c r="B679" s="2"/>
      <c r="F679" s="2"/>
    </row>
    <row r="680" spans="2:6">
      <c r="B680" s="2"/>
      <c r="F680" s="2"/>
    </row>
    <row r="681" spans="2:6">
      <c r="B681" s="2"/>
      <c r="F681" s="2"/>
    </row>
    <row r="682" spans="2:6">
      <c r="B682" s="2"/>
      <c r="F682" s="2"/>
    </row>
    <row r="683" spans="2:6">
      <c r="B683" s="2"/>
      <c r="F683" s="2"/>
    </row>
    <row r="684" spans="2:6">
      <c r="B684" s="2"/>
      <c r="F684" s="2"/>
    </row>
    <row r="685" spans="2:6">
      <c r="B685" s="2"/>
      <c r="F685" s="2"/>
    </row>
    <row r="686" spans="2:6">
      <c r="B686" s="2"/>
      <c r="F686" s="2"/>
    </row>
    <row r="687" spans="2:6">
      <c r="B687" s="2"/>
      <c r="F687" s="2"/>
    </row>
    <row r="688" spans="2:6">
      <c r="B688" s="2"/>
      <c r="F688" s="2"/>
    </row>
    <row r="689" spans="2:6">
      <c r="B689" s="2"/>
      <c r="F689" s="2"/>
    </row>
    <row r="690" spans="2:6">
      <c r="B690" s="2"/>
      <c r="F690" s="2"/>
    </row>
    <row r="691" spans="2:6">
      <c r="B691" s="2"/>
      <c r="F691" s="2"/>
    </row>
    <row r="692" spans="2:6">
      <c r="B692" s="2"/>
      <c r="F692" s="2"/>
    </row>
    <row r="693" spans="2:6">
      <c r="B693" s="2"/>
      <c r="F693" s="2"/>
    </row>
    <row r="694" spans="2:6">
      <c r="B694" s="2"/>
      <c r="F694" s="2"/>
    </row>
    <row r="695" spans="2:6">
      <c r="B695" s="2"/>
      <c r="F695" s="2"/>
    </row>
    <row r="696" spans="2:6">
      <c r="B696" s="2"/>
      <c r="F696" s="2"/>
    </row>
    <row r="697" spans="2:6">
      <c r="B697" s="2"/>
      <c r="F697" s="2"/>
    </row>
    <row r="698" spans="2:6">
      <c r="B698" s="2"/>
      <c r="F698" s="2"/>
    </row>
    <row r="699" spans="2:6">
      <c r="B699" s="2"/>
      <c r="F699" s="2"/>
    </row>
    <row r="700" spans="2:6">
      <c r="B700" s="2"/>
      <c r="F700" s="2"/>
    </row>
    <row r="701" spans="2:6">
      <c r="B701" s="2"/>
      <c r="F701" s="2"/>
    </row>
    <row r="702" spans="2:6">
      <c r="B702" s="2"/>
      <c r="F702" s="2"/>
    </row>
    <row r="703" spans="2:6">
      <c r="B703" s="2"/>
      <c r="F703" s="2"/>
    </row>
    <row r="704" spans="2:6">
      <c r="B704" s="2"/>
      <c r="F704" s="2"/>
    </row>
    <row r="705" spans="2:6">
      <c r="B705" s="2"/>
      <c r="F705" s="2"/>
    </row>
    <row r="706" spans="2:6">
      <c r="B706" s="2"/>
      <c r="F706" s="2"/>
    </row>
    <row r="707" spans="2:6">
      <c r="B707" s="2"/>
      <c r="F707" s="2"/>
    </row>
    <row r="708" spans="2:6">
      <c r="B708" s="2"/>
      <c r="F708" s="2"/>
    </row>
    <row r="709" spans="2:6">
      <c r="B709" s="2"/>
      <c r="F709" s="2"/>
    </row>
    <row r="710" spans="2:6">
      <c r="B710" s="2"/>
      <c r="F710" s="2"/>
    </row>
    <row r="711" spans="2:6">
      <c r="B711" s="2"/>
      <c r="F711" s="2"/>
    </row>
    <row r="712" spans="2:6">
      <c r="B712" s="2"/>
      <c r="F712" s="2"/>
    </row>
    <row r="713" spans="2:6">
      <c r="B713" s="2"/>
      <c r="F713" s="2"/>
    </row>
    <row r="714" spans="2:6">
      <c r="B714" s="2"/>
      <c r="F714" s="2"/>
    </row>
    <row r="715" spans="2:6">
      <c r="B715" s="2"/>
      <c r="F715" s="2"/>
    </row>
    <row r="716" spans="2:6">
      <c r="B716" s="2"/>
      <c r="F716" s="2"/>
    </row>
    <row r="717" spans="2:6">
      <c r="B717" s="2"/>
      <c r="F717" s="2"/>
    </row>
    <row r="718" spans="2:6">
      <c r="B718" s="2"/>
      <c r="F718" s="2"/>
    </row>
    <row r="719" spans="2:6">
      <c r="B719" s="2"/>
      <c r="F719" s="2"/>
    </row>
    <row r="720" spans="2:6">
      <c r="B720" s="2"/>
      <c r="F720" s="2"/>
    </row>
    <row r="721" spans="2:6">
      <c r="B721" s="2"/>
      <c r="F721" s="2"/>
    </row>
    <row r="722" spans="2:6">
      <c r="B722" s="2"/>
      <c r="F722" s="2"/>
    </row>
    <row r="723" spans="2:6">
      <c r="B723" s="2"/>
      <c r="F723" s="2"/>
    </row>
    <row r="724" spans="2:6">
      <c r="B724" s="2"/>
      <c r="F724" s="2"/>
    </row>
    <row r="725" spans="2:6">
      <c r="B725" s="2"/>
      <c r="F725" s="2"/>
    </row>
    <row r="726" spans="2:6">
      <c r="B726" s="2"/>
      <c r="F726" s="2"/>
    </row>
    <row r="727" spans="2:6">
      <c r="B727" s="2"/>
      <c r="F727" s="2"/>
    </row>
    <row r="728" spans="2:6">
      <c r="B728" s="2"/>
      <c r="F728" s="2"/>
    </row>
    <row r="729" spans="2:6">
      <c r="B729" s="2"/>
      <c r="F729" s="2"/>
    </row>
    <row r="730" spans="2:6">
      <c r="B730" s="2"/>
      <c r="F730" s="2"/>
    </row>
    <row r="731" spans="2:6">
      <c r="B731" s="2"/>
      <c r="F731" s="2"/>
    </row>
    <row r="732" spans="2:6">
      <c r="B732" s="2"/>
      <c r="F732" s="2"/>
    </row>
    <row r="733" spans="2:6">
      <c r="B733" s="2"/>
      <c r="F733" s="2"/>
    </row>
    <row r="734" spans="2:6">
      <c r="B734" s="2"/>
      <c r="F734" s="2"/>
    </row>
    <row r="735" spans="2:6">
      <c r="B735" s="2"/>
      <c r="F735" s="2"/>
    </row>
    <row r="736" spans="2:6">
      <c r="B736" s="2"/>
      <c r="F736" s="2"/>
    </row>
    <row r="737" spans="2:6">
      <c r="B737" s="2"/>
      <c r="F737" s="2"/>
    </row>
    <row r="738" spans="2:6">
      <c r="B738" s="2"/>
      <c r="F738" s="2"/>
    </row>
    <row r="739" spans="2:6">
      <c r="B739" s="2"/>
      <c r="F739" s="2"/>
    </row>
    <row r="740" spans="2:6">
      <c r="B740" s="2"/>
      <c r="F740" s="2"/>
    </row>
    <row r="741" spans="2:6">
      <c r="B741" s="2"/>
      <c r="F741" s="2"/>
    </row>
    <row r="742" spans="2:6">
      <c r="B742" s="2"/>
      <c r="F742" s="2"/>
    </row>
    <row r="743" spans="2:6">
      <c r="B743" s="2"/>
      <c r="F743" s="2"/>
    </row>
    <row r="744" spans="2:6">
      <c r="B744" s="2"/>
      <c r="F744" s="2"/>
    </row>
    <row r="745" spans="2:6">
      <c r="B745" s="2"/>
      <c r="F745" s="2"/>
    </row>
    <row r="746" spans="2:6">
      <c r="B746" s="2"/>
      <c r="F746" s="2"/>
    </row>
    <row r="747" spans="2:6">
      <c r="B747" s="2"/>
      <c r="F747" s="2"/>
    </row>
    <row r="748" spans="2:6">
      <c r="B748" s="2"/>
      <c r="F748" s="2"/>
    </row>
    <row r="749" spans="2:6">
      <c r="B749" s="2"/>
      <c r="F749" s="2"/>
    </row>
    <row r="750" spans="2:6">
      <c r="B750" s="2"/>
      <c r="F750" s="2"/>
    </row>
    <row r="751" spans="2:6">
      <c r="B751" s="2"/>
      <c r="F751" s="2"/>
    </row>
    <row r="752" spans="2:6">
      <c r="B752" s="2"/>
      <c r="F752" s="2"/>
    </row>
    <row r="753" spans="2:6">
      <c r="B753" s="2"/>
      <c r="F753" s="2"/>
    </row>
    <row r="754" spans="2:6">
      <c r="B754" s="2"/>
      <c r="F754" s="2"/>
    </row>
    <row r="755" spans="2:6">
      <c r="B755" s="2"/>
      <c r="F755" s="2"/>
    </row>
    <row r="756" spans="2:6">
      <c r="B756" s="2"/>
      <c r="F756" s="2"/>
    </row>
    <row r="757" spans="2:6">
      <c r="B757" s="2"/>
      <c r="F757" s="2"/>
    </row>
    <row r="758" spans="2:6">
      <c r="B758" s="2"/>
      <c r="F758" s="2"/>
    </row>
    <row r="759" spans="2:6">
      <c r="B759" s="2"/>
      <c r="F759" s="2"/>
    </row>
    <row r="760" spans="2:6">
      <c r="B760" s="2"/>
      <c r="F760" s="2"/>
    </row>
    <row r="761" spans="2:6">
      <c r="B761" s="2"/>
      <c r="F761" s="2"/>
    </row>
    <row r="762" spans="2:6">
      <c r="B762" s="2"/>
      <c r="F762" s="2"/>
    </row>
    <row r="763" spans="2:6">
      <c r="B763" s="2"/>
      <c r="F763" s="2"/>
    </row>
    <row r="764" spans="2:6">
      <c r="B764" s="2"/>
      <c r="F764" s="2"/>
    </row>
    <row r="765" spans="2:6">
      <c r="B765" s="2"/>
      <c r="F765" s="2"/>
    </row>
    <row r="766" spans="2:6">
      <c r="B766" s="2"/>
      <c r="F766" s="2"/>
    </row>
    <row r="767" spans="2:6">
      <c r="B767" s="2"/>
      <c r="F767" s="2"/>
    </row>
    <row r="768" spans="2:6">
      <c r="B768" s="2"/>
      <c r="F768" s="2"/>
    </row>
    <row r="769" spans="2:6">
      <c r="B769" s="2"/>
      <c r="F769" s="2"/>
    </row>
    <row r="770" spans="2:6">
      <c r="B770" s="2"/>
      <c r="F770" s="2"/>
    </row>
    <row r="771" spans="2:6">
      <c r="B771" s="2"/>
      <c r="F771" s="2"/>
    </row>
    <row r="772" spans="2:6">
      <c r="B772" s="2"/>
      <c r="F772" s="2"/>
    </row>
    <row r="773" spans="2:6">
      <c r="B773" s="2"/>
      <c r="F773" s="2"/>
    </row>
    <row r="774" spans="2:6">
      <c r="B774" s="2"/>
      <c r="F774" s="2"/>
    </row>
    <row r="775" spans="2:6">
      <c r="B775" s="2"/>
      <c r="F775" s="2"/>
    </row>
    <row r="776" spans="2:6">
      <c r="B776" s="2"/>
      <c r="F776" s="2"/>
    </row>
    <row r="777" spans="2:6">
      <c r="B777" s="2"/>
      <c r="F777" s="2"/>
    </row>
    <row r="778" spans="2:6">
      <c r="B778" s="2"/>
      <c r="F778" s="2"/>
    </row>
    <row r="779" spans="2:6">
      <c r="B779" s="2"/>
      <c r="F779" s="2"/>
    </row>
    <row r="780" spans="2:6">
      <c r="B780" s="2"/>
      <c r="F780" s="2"/>
    </row>
    <row r="781" spans="2:6">
      <c r="B781" s="2"/>
      <c r="F781" s="2"/>
    </row>
    <row r="782" spans="2:6">
      <c r="B782" s="2"/>
      <c r="F782" s="2"/>
    </row>
    <row r="783" spans="2:6">
      <c r="B783" s="2"/>
      <c r="F783" s="2"/>
    </row>
    <row r="784" spans="2:6">
      <c r="B784" s="2"/>
      <c r="F784" s="2"/>
    </row>
    <row r="785" spans="2:6">
      <c r="B785" s="2"/>
      <c r="F785" s="2"/>
    </row>
    <row r="786" spans="2:6">
      <c r="B786" s="2"/>
      <c r="F786" s="2"/>
    </row>
    <row r="787" spans="2:6">
      <c r="B787" s="2"/>
      <c r="F787" s="2"/>
    </row>
    <row r="788" spans="2:6">
      <c r="B788" s="2"/>
      <c r="F788" s="2"/>
    </row>
    <row r="789" spans="2:6">
      <c r="B789" s="2"/>
      <c r="F789" s="2"/>
    </row>
    <row r="790" spans="2:6">
      <c r="B790" s="2"/>
      <c r="F790" s="2"/>
    </row>
    <row r="791" spans="2:6">
      <c r="B791" s="2"/>
      <c r="F791" s="2"/>
    </row>
    <row r="792" spans="2:6">
      <c r="B792" s="2"/>
      <c r="F792" s="2"/>
    </row>
    <row r="793" spans="2:6">
      <c r="B793" s="2"/>
      <c r="F793" s="2"/>
    </row>
    <row r="794" spans="2:6">
      <c r="B794" s="2"/>
      <c r="F794" s="2"/>
    </row>
    <row r="795" spans="2:6">
      <c r="B795" s="2"/>
      <c r="F795" s="2"/>
    </row>
    <row r="796" spans="2:6">
      <c r="B796" s="2"/>
      <c r="F796" s="2"/>
    </row>
    <row r="797" spans="2:6">
      <c r="B797" s="2"/>
      <c r="F797" s="2"/>
    </row>
    <row r="798" spans="2:6">
      <c r="B798" s="2"/>
      <c r="F798" s="2"/>
    </row>
    <row r="799" spans="2:6">
      <c r="B799" s="2"/>
      <c r="F799" s="2"/>
    </row>
    <row r="800" spans="2:6">
      <c r="B800" s="2"/>
      <c r="F800" s="2"/>
    </row>
    <row r="801" spans="2:6">
      <c r="B801" s="2"/>
      <c r="F801" s="2"/>
    </row>
    <row r="802" spans="2:6">
      <c r="B802" s="2"/>
      <c r="F802" s="2"/>
    </row>
    <row r="803" spans="2:6">
      <c r="B803" s="2"/>
      <c r="F803" s="2"/>
    </row>
    <row r="804" spans="2:6">
      <c r="B804" s="2"/>
      <c r="F804" s="2"/>
    </row>
    <row r="805" spans="2:6">
      <c r="B805" s="2"/>
      <c r="F805" s="2"/>
    </row>
    <row r="806" spans="2:6">
      <c r="B806" s="2"/>
      <c r="F806" s="2"/>
    </row>
    <row r="807" spans="2:6">
      <c r="B807" s="2"/>
      <c r="F807" s="2"/>
    </row>
    <row r="808" spans="2:6">
      <c r="B808" s="2"/>
      <c r="F808" s="2"/>
    </row>
    <row r="809" spans="2:6">
      <c r="B809" s="2"/>
      <c r="F809" s="2"/>
    </row>
    <row r="810" spans="2:6">
      <c r="B810" s="2"/>
      <c r="F810" s="2"/>
    </row>
    <row r="811" spans="2:6">
      <c r="B811" s="2"/>
      <c r="F811" s="2"/>
    </row>
    <row r="812" spans="2:6">
      <c r="B812" s="2"/>
      <c r="F812" s="2"/>
    </row>
    <row r="813" spans="2:6">
      <c r="B813" s="2"/>
      <c r="F813" s="2"/>
    </row>
    <row r="814" spans="2:6">
      <c r="B814" s="2"/>
      <c r="F814" s="2"/>
    </row>
    <row r="815" spans="2:6">
      <c r="B815" s="2"/>
      <c r="F815" s="2"/>
    </row>
    <row r="816" spans="2:6">
      <c r="B816" s="2"/>
      <c r="F816" s="2"/>
    </row>
    <row r="817" spans="2:6">
      <c r="B817" s="2"/>
      <c r="F817" s="2"/>
    </row>
    <row r="818" spans="2:6">
      <c r="B818" s="2"/>
      <c r="F818" s="2"/>
    </row>
    <row r="819" spans="2:6">
      <c r="B819" s="2"/>
      <c r="F819" s="2"/>
    </row>
    <row r="820" spans="2:6">
      <c r="B820" s="2"/>
      <c r="F820" s="2"/>
    </row>
    <row r="821" spans="2:6">
      <c r="B821" s="2"/>
      <c r="F821" s="2"/>
    </row>
    <row r="822" spans="2:6">
      <c r="B822" s="2"/>
      <c r="F822" s="2"/>
    </row>
    <row r="823" spans="2:6">
      <c r="B823" s="2"/>
      <c r="F823" s="2"/>
    </row>
    <row r="824" spans="2:6">
      <c r="B824" s="2"/>
      <c r="F824" s="2"/>
    </row>
    <row r="825" spans="2:6">
      <c r="B825" s="2"/>
      <c r="F825" s="2"/>
    </row>
    <row r="826" spans="2:6">
      <c r="B826" s="2"/>
      <c r="F826" s="2"/>
    </row>
    <row r="827" spans="2:6">
      <c r="B827" s="2"/>
      <c r="F827" s="2"/>
    </row>
    <row r="828" spans="2:6">
      <c r="B828" s="2"/>
      <c r="F828" s="2"/>
    </row>
    <row r="829" spans="2:6">
      <c r="B829" s="2"/>
      <c r="F829" s="2"/>
    </row>
    <row r="830" spans="2:6">
      <c r="B830" s="2"/>
      <c r="F830" s="2"/>
    </row>
    <row r="831" spans="2:6">
      <c r="B831" s="2"/>
      <c r="F831" s="2"/>
    </row>
    <row r="832" spans="2:6">
      <c r="B832" s="2"/>
      <c r="F832" s="2"/>
    </row>
    <row r="833" spans="2:6">
      <c r="B833" s="2"/>
      <c r="F833" s="2"/>
    </row>
    <row r="834" spans="2:6">
      <c r="B834" s="2"/>
      <c r="F834" s="2"/>
    </row>
    <row r="835" spans="2:6">
      <c r="B835" s="2"/>
      <c r="F835" s="2"/>
    </row>
    <row r="836" spans="2:6">
      <c r="B836" s="2"/>
      <c r="F836" s="2"/>
    </row>
    <row r="837" spans="2:6">
      <c r="B837" s="2"/>
      <c r="F837" s="2"/>
    </row>
    <row r="838" spans="2:6">
      <c r="B838" s="2"/>
      <c r="F838" s="2"/>
    </row>
    <row r="839" spans="2:6">
      <c r="B839" s="2"/>
      <c r="F839" s="2"/>
    </row>
    <row r="840" spans="2:6">
      <c r="B840" s="2"/>
      <c r="F840" s="2"/>
    </row>
    <row r="841" spans="2:6">
      <c r="B841" s="2"/>
      <c r="F841" s="2"/>
    </row>
    <row r="842" spans="2:6">
      <c r="B842" s="2"/>
      <c r="F842" s="2"/>
    </row>
    <row r="843" spans="2:6">
      <c r="B843" s="2"/>
      <c r="F843" s="2"/>
    </row>
    <row r="844" spans="2:6">
      <c r="B844" s="2"/>
      <c r="F844" s="2"/>
    </row>
    <row r="845" spans="2:6">
      <c r="B845" s="2"/>
      <c r="F845" s="2"/>
    </row>
    <row r="846" spans="2:6">
      <c r="B846" s="2"/>
      <c r="F846" s="2"/>
    </row>
    <row r="847" spans="2:6">
      <c r="B847" s="2"/>
      <c r="F847" s="2"/>
    </row>
    <row r="848" spans="2:6">
      <c r="B848" s="2"/>
      <c r="F848" s="2"/>
    </row>
    <row r="849" spans="2:6">
      <c r="B849" s="2"/>
      <c r="F849" s="2"/>
    </row>
    <row r="850" spans="2:6">
      <c r="B850" s="2"/>
      <c r="F850" s="2"/>
    </row>
    <row r="851" spans="2:6">
      <c r="B851" s="2"/>
      <c r="F851" s="2"/>
    </row>
    <row r="852" spans="2:6">
      <c r="B852" s="2"/>
      <c r="F852" s="2"/>
    </row>
    <row r="853" spans="2:6">
      <c r="B853" s="2"/>
      <c r="F853" s="2"/>
    </row>
    <row r="854" spans="2:6">
      <c r="B854" s="2"/>
      <c r="F854" s="2"/>
    </row>
    <row r="855" spans="2:6">
      <c r="B855" s="2"/>
      <c r="F855" s="2"/>
    </row>
    <row r="856" spans="2:6">
      <c r="B856" s="2"/>
      <c r="F856" s="2"/>
    </row>
    <row r="857" spans="2:6">
      <c r="B857" s="2"/>
      <c r="F857" s="2"/>
    </row>
    <row r="858" spans="2:6">
      <c r="B858" s="2"/>
      <c r="F858" s="2"/>
    </row>
    <row r="859" spans="2:6">
      <c r="B859" s="2"/>
      <c r="F859" s="2"/>
    </row>
    <row r="860" spans="2:6">
      <c r="B860" s="2"/>
      <c r="F860" s="2"/>
    </row>
    <row r="861" spans="2:6">
      <c r="B861" s="2"/>
      <c r="F861" s="2"/>
    </row>
    <row r="862" spans="2:6">
      <c r="B862" s="2"/>
      <c r="F862" s="2"/>
    </row>
    <row r="863" spans="2:6">
      <c r="B863" s="2"/>
      <c r="F863" s="2"/>
    </row>
    <row r="864" spans="2:6">
      <c r="B864" s="2"/>
      <c r="F864" s="2"/>
    </row>
    <row r="865" spans="2:6">
      <c r="B865" s="2"/>
      <c r="F865" s="2"/>
    </row>
    <row r="866" spans="2:6">
      <c r="B866" s="2"/>
      <c r="F866" s="2"/>
    </row>
    <row r="867" spans="2:6">
      <c r="B867" s="2"/>
      <c r="F867" s="2"/>
    </row>
    <row r="868" spans="2:6">
      <c r="B868" s="2"/>
      <c r="F868" s="2"/>
    </row>
    <row r="869" spans="2:6">
      <c r="B869" s="2"/>
      <c r="F869" s="2"/>
    </row>
    <row r="870" spans="2:6">
      <c r="B870" s="2"/>
      <c r="F870" s="2"/>
    </row>
    <row r="871" spans="2:6">
      <c r="B871" s="2"/>
      <c r="F871" s="2"/>
    </row>
    <row r="872" spans="2:6">
      <c r="B872" s="2"/>
      <c r="F872" s="2"/>
    </row>
    <row r="873" spans="2:6">
      <c r="B873" s="2"/>
      <c r="F873" s="2"/>
    </row>
    <row r="874" spans="2:6">
      <c r="B874" s="2"/>
      <c r="F874" s="2"/>
    </row>
    <row r="875" spans="2:6">
      <c r="B875" s="2"/>
      <c r="F875" s="2"/>
    </row>
    <row r="876" spans="2:6">
      <c r="B876" s="2"/>
      <c r="F876" s="2"/>
    </row>
    <row r="877" spans="2:6">
      <c r="B877" s="2"/>
      <c r="F877" s="2"/>
    </row>
    <row r="878" spans="2:6">
      <c r="B878" s="2"/>
      <c r="F878" s="2"/>
    </row>
    <row r="879" spans="2:6">
      <c r="B879" s="2"/>
      <c r="F879" s="2"/>
    </row>
    <row r="880" spans="2:6">
      <c r="B880" s="2"/>
      <c r="F880" s="2"/>
    </row>
    <row r="881" spans="2:6">
      <c r="B881" s="2"/>
      <c r="F881" s="2"/>
    </row>
    <row r="882" spans="2:6">
      <c r="B882" s="2"/>
      <c r="F882" s="2"/>
    </row>
    <row r="883" spans="2:6">
      <c r="B883" s="2"/>
      <c r="F883" s="2"/>
    </row>
    <row r="884" spans="2:6">
      <c r="B884" s="2"/>
      <c r="F884" s="2"/>
    </row>
    <row r="885" spans="2:6">
      <c r="B885" s="2"/>
      <c r="F885" s="2"/>
    </row>
    <row r="886" spans="2:6">
      <c r="B886" s="2"/>
      <c r="F886" s="2"/>
    </row>
    <row r="887" spans="2:6">
      <c r="B887" s="2"/>
      <c r="F887" s="2"/>
    </row>
    <row r="888" spans="2:6">
      <c r="B888" s="2"/>
      <c r="F888" s="2"/>
    </row>
    <row r="889" spans="2:6">
      <c r="B889" s="2"/>
      <c r="F889" s="2"/>
    </row>
    <row r="890" spans="2:6">
      <c r="B890" s="2"/>
      <c r="F890" s="2"/>
    </row>
    <row r="891" spans="2:6">
      <c r="B891" s="2"/>
      <c r="F891" s="2"/>
    </row>
    <row r="892" spans="2:6">
      <c r="B892" s="2"/>
      <c r="F892" s="2"/>
    </row>
    <row r="893" spans="2:6">
      <c r="B893" s="2"/>
      <c r="F893" s="2"/>
    </row>
    <row r="894" spans="2:6">
      <c r="B894" s="2"/>
      <c r="F894" s="2"/>
    </row>
    <row r="895" spans="2:6">
      <c r="B895" s="2"/>
      <c r="F895" s="2"/>
    </row>
    <row r="896" spans="2:6">
      <c r="B896" s="2"/>
      <c r="F896" s="2"/>
    </row>
    <row r="897" spans="2:6">
      <c r="B897" s="2"/>
      <c r="F897" s="2"/>
    </row>
    <row r="898" spans="2:6">
      <c r="B898" s="2"/>
      <c r="F898" s="2"/>
    </row>
    <row r="899" spans="2:6">
      <c r="B899" s="2"/>
      <c r="F899" s="2"/>
    </row>
    <row r="900" spans="2:6">
      <c r="B900" s="2"/>
      <c r="F900" s="2"/>
    </row>
    <row r="901" spans="2:6">
      <c r="B901" s="2"/>
      <c r="F901" s="2"/>
    </row>
    <row r="902" spans="2:6">
      <c r="B902" s="2"/>
      <c r="F902" s="2"/>
    </row>
    <row r="903" spans="2:6">
      <c r="B903" s="2"/>
      <c r="F903" s="2"/>
    </row>
    <row r="904" spans="2:6">
      <c r="B904" s="2"/>
      <c r="F904" s="2"/>
    </row>
    <row r="905" spans="2:6">
      <c r="B905" s="2"/>
      <c r="F905" s="2"/>
    </row>
    <row r="906" spans="2:6">
      <c r="B906" s="2"/>
      <c r="F906" s="2"/>
    </row>
    <row r="907" spans="2:6">
      <c r="B907" s="2"/>
      <c r="F907" s="2"/>
    </row>
    <row r="908" spans="2:6">
      <c r="B908" s="2"/>
      <c r="F908" s="2"/>
    </row>
    <row r="909" spans="2:6">
      <c r="B909" s="2"/>
      <c r="F909" s="2"/>
    </row>
    <row r="910" spans="2:6">
      <c r="B910" s="2"/>
      <c r="F910" s="2"/>
    </row>
    <row r="911" spans="2:6">
      <c r="B911" s="2"/>
      <c r="F911" s="2"/>
    </row>
    <row r="912" spans="2:6">
      <c r="B912" s="2"/>
      <c r="F912" s="2"/>
    </row>
    <row r="913" spans="2:6">
      <c r="B913" s="2"/>
      <c r="F913" s="2"/>
    </row>
    <row r="914" spans="2:6">
      <c r="B914" s="2"/>
      <c r="F914" s="2"/>
    </row>
    <row r="915" spans="2:6">
      <c r="B915" s="2"/>
      <c r="F915" s="2"/>
    </row>
    <row r="916" spans="2:6">
      <c r="B916" s="2"/>
      <c r="F916" s="2"/>
    </row>
    <row r="917" spans="2:6">
      <c r="B917" s="2"/>
      <c r="F917" s="2"/>
    </row>
    <row r="918" spans="2:6">
      <c r="B918" s="2"/>
      <c r="F918" s="2"/>
    </row>
    <row r="919" spans="2:6">
      <c r="B919" s="2"/>
      <c r="F919" s="2"/>
    </row>
    <row r="920" spans="2:6">
      <c r="B920" s="2"/>
      <c r="F920" s="2"/>
    </row>
    <row r="921" spans="2:6">
      <c r="B921" s="2"/>
      <c r="F921" s="2"/>
    </row>
    <row r="922" spans="2:6">
      <c r="B922" s="2"/>
      <c r="F922" s="2"/>
    </row>
    <row r="923" spans="2:6">
      <c r="B923" s="2"/>
      <c r="F923" s="2"/>
    </row>
    <row r="924" spans="2:6">
      <c r="B924" s="2"/>
      <c r="F924" s="2"/>
    </row>
    <row r="925" spans="2:6">
      <c r="B925" s="2"/>
      <c r="F925" s="2"/>
    </row>
    <row r="926" spans="2:6">
      <c r="B926" s="2"/>
      <c r="F926" s="2"/>
    </row>
    <row r="927" spans="2:6">
      <c r="B927" s="2"/>
      <c r="F927" s="2"/>
    </row>
    <row r="928" spans="2:6">
      <c r="B928" s="2"/>
      <c r="F928" s="2"/>
    </row>
    <row r="929" spans="2:6">
      <c r="B929" s="2"/>
      <c r="F929" s="2"/>
    </row>
    <row r="930" spans="2:6">
      <c r="B930" s="2"/>
      <c r="F930" s="2"/>
    </row>
    <row r="931" spans="2:6">
      <c r="B931" s="2"/>
      <c r="F931" s="2"/>
    </row>
    <row r="932" spans="2:6">
      <c r="B932" s="2"/>
      <c r="F932" s="2"/>
    </row>
    <row r="933" spans="2:6">
      <c r="B933" s="2"/>
      <c r="F933" s="2"/>
    </row>
    <row r="934" spans="2:6">
      <c r="B934" s="2"/>
      <c r="F934" s="2"/>
    </row>
    <row r="935" spans="2:6">
      <c r="B935" s="2"/>
      <c r="F935" s="2"/>
    </row>
    <row r="936" spans="2:6">
      <c r="B936" s="2"/>
      <c r="F936" s="2"/>
    </row>
    <row r="937" spans="2:6">
      <c r="B937" s="2"/>
      <c r="F937" s="2"/>
    </row>
    <row r="938" spans="2:6">
      <c r="B938" s="2"/>
      <c r="F938" s="2"/>
    </row>
    <row r="939" spans="2:6">
      <c r="B939" s="2"/>
      <c r="F939" s="2"/>
    </row>
    <row r="940" spans="2:6">
      <c r="B940" s="2"/>
      <c r="F940" s="2"/>
    </row>
    <row r="941" spans="2:6">
      <c r="B941" s="2"/>
      <c r="F941" s="2"/>
    </row>
    <row r="942" spans="2:6">
      <c r="B942" s="2"/>
      <c r="F942" s="2"/>
    </row>
    <row r="943" spans="2:6">
      <c r="B943" s="2"/>
      <c r="F943" s="2"/>
    </row>
    <row r="944" spans="2:6">
      <c r="B944" s="2"/>
      <c r="F944" s="2"/>
    </row>
    <row r="945" spans="2:6">
      <c r="B945" s="2"/>
      <c r="F945" s="2"/>
    </row>
    <row r="946" spans="2:6">
      <c r="B946" s="2"/>
      <c r="F946" s="2"/>
    </row>
    <row r="947" spans="2:6">
      <c r="B947" s="2"/>
      <c r="F947" s="2"/>
    </row>
    <row r="948" spans="2:6">
      <c r="B948" s="2"/>
      <c r="F948" s="2"/>
    </row>
    <row r="949" spans="2:6">
      <c r="B949" s="2"/>
      <c r="F949" s="2"/>
    </row>
    <row r="950" spans="2:6">
      <c r="B950" s="2"/>
      <c r="F950" s="2"/>
    </row>
    <row r="951" spans="2:6">
      <c r="B951" s="2"/>
      <c r="F951" s="2"/>
    </row>
    <row r="952" spans="2:6">
      <c r="B952" s="2"/>
      <c r="F952" s="2"/>
    </row>
    <row r="953" spans="2:6">
      <c r="B953" s="2"/>
      <c r="F953" s="2"/>
    </row>
    <row r="954" spans="2:6">
      <c r="B954" s="2"/>
      <c r="F954" s="2"/>
    </row>
    <row r="955" spans="2:6">
      <c r="B955" s="2"/>
      <c r="F955" s="2"/>
    </row>
    <row r="956" spans="2:6">
      <c r="B956" s="2"/>
      <c r="F956" s="2"/>
    </row>
    <row r="957" spans="2:6">
      <c r="B957" s="2"/>
      <c r="F957" s="2"/>
    </row>
    <row r="958" spans="2:6">
      <c r="B958" s="2"/>
      <c r="F958" s="2"/>
    </row>
    <row r="959" spans="2:6">
      <c r="B959" s="2"/>
      <c r="F959" s="2"/>
    </row>
    <row r="960" spans="2:6">
      <c r="B960" s="2"/>
      <c r="F960" s="2"/>
    </row>
    <row r="961" spans="2:6">
      <c r="B961" s="2"/>
      <c r="F961" s="2"/>
    </row>
    <row r="962" spans="2:6">
      <c r="B962" s="2"/>
      <c r="F962" s="2"/>
    </row>
    <row r="963" spans="2:6">
      <c r="B963" s="2"/>
      <c r="F963" s="2"/>
    </row>
    <row r="964" spans="2:6">
      <c r="B964" s="2"/>
      <c r="F964" s="2"/>
    </row>
    <row r="965" spans="2:6">
      <c r="B965" s="2"/>
      <c r="F965" s="2"/>
    </row>
    <row r="966" spans="2:6">
      <c r="B966" s="2"/>
      <c r="F966" s="2"/>
    </row>
    <row r="967" spans="2:6">
      <c r="B967" s="2"/>
      <c r="F967" s="2"/>
    </row>
    <row r="968" spans="2:6">
      <c r="B968" s="2"/>
      <c r="F968" s="2"/>
    </row>
    <row r="969" spans="2:6">
      <c r="B969" s="2"/>
      <c r="F969" s="2"/>
    </row>
    <row r="970" spans="2:6">
      <c r="B970" s="2"/>
      <c r="F970" s="2"/>
    </row>
    <row r="971" spans="2:6">
      <c r="B971" s="2"/>
      <c r="F971" s="2"/>
    </row>
    <row r="972" spans="2:6">
      <c r="B972" s="2"/>
      <c r="F972" s="2"/>
    </row>
    <row r="973" spans="2:6">
      <c r="B973" s="2"/>
      <c r="F973" s="2"/>
    </row>
    <row r="974" spans="2:6">
      <c r="B974" s="2"/>
      <c r="F974" s="2"/>
    </row>
    <row r="975" spans="2:6">
      <c r="B975" s="2"/>
      <c r="F975" s="2"/>
    </row>
    <row r="976" spans="2:6">
      <c r="B976" s="2"/>
      <c r="F976" s="2"/>
    </row>
    <row r="977" spans="2:6">
      <c r="B977" s="2"/>
      <c r="F977" s="2"/>
    </row>
    <row r="978" spans="2:6">
      <c r="B978" s="2"/>
      <c r="F978" s="2"/>
    </row>
    <row r="979" spans="2:6">
      <c r="B979" s="2"/>
      <c r="F979" s="2"/>
    </row>
    <row r="980" spans="2:6">
      <c r="B980" s="2"/>
      <c r="F980" s="2"/>
    </row>
    <row r="981" spans="2:6">
      <c r="B981" s="2"/>
      <c r="F981" s="2"/>
    </row>
    <row r="982" spans="2:6">
      <c r="B982" s="2"/>
      <c r="F982" s="2"/>
    </row>
    <row r="983" spans="2:6">
      <c r="B983" s="2"/>
      <c r="F983" s="2"/>
    </row>
    <row r="984" spans="2:6">
      <c r="B984" s="2"/>
      <c r="F984" s="2"/>
    </row>
    <row r="985" spans="2:6">
      <c r="B985" s="2"/>
      <c r="F985" s="2"/>
    </row>
    <row r="986" spans="2:6">
      <c r="B986" s="2"/>
      <c r="F986" s="2"/>
    </row>
    <row r="987" spans="2:6">
      <c r="B987" s="2"/>
      <c r="F987" s="2"/>
    </row>
    <row r="988" spans="2:6">
      <c r="B988" s="2"/>
      <c r="F988" s="2"/>
    </row>
    <row r="989" spans="2:6">
      <c r="B989" s="2"/>
      <c r="F989" s="2"/>
    </row>
    <row r="990" spans="2:6">
      <c r="B990" s="2"/>
      <c r="F990" s="2"/>
    </row>
    <row r="991" spans="2:6">
      <c r="B991" s="2"/>
      <c r="F991" s="2"/>
    </row>
    <row r="992" spans="2:6">
      <c r="B992" s="2"/>
      <c r="F992" s="2"/>
    </row>
    <row r="993" spans="2:6">
      <c r="B993" s="2"/>
      <c r="F993" s="2"/>
    </row>
    <row r="994" spans="2:6">
      <c r="B994" s="2"/>
      <c r="F994" s="2"/>
    </row>
    <row r="995" spans="2:6">
      <c r="B995" s="2"/>
      <c r="F995" s="2"/>
    </row>
    <row r="996" spans="2:6">
      <c r="B996" s="2"/>
      <c r="F996" s="2"/>
    </row>
    <row r="997" spans="2:6">
      <c r="B997" s="2"/>
      <c r="F997" s="2"/>
    </row>
    <row r="998" spans="2:6">
      <c r="B998" s="2"/>
      <c r="F998" s="2"/>
    </row>
    <row r="999" spans="2:6">
      <c r="B999" s="2"/>
      <c r="F999" s="2"/>
    </row>
    <row r="1000" spans="2:6">
      <c r="B1000" s="2"/>
      <c r="F1000" s="2"/>
    </row>
    <row r="1001" spans="2:6">
      <c r="B1001" s="2"/>
      <c r="F1001" s="2"/>
    </row>
    <row r="1002" spans="2:6">
      <c r="B1002" s="2"/>
      <c r="F1002" s="2"/>
    </row>
    <row r="1003" spans="2:6">
      <c r="B1003" s="2"/>
      <c r="F1003" s="2"/>
    </row>
    <row r="1004" spans="2:6">
      <c r="B1004" s="2"/>
      <c r="F1004" s="2"/>
    </row>
    <row r="1005" spans="2:6">
      <c r="B1005" s="2"/>
      <c r="F1005" s="2"/>
    </row>
    <row r="1006" spans="2:6">
      <c r="B1006" s="2"/>
      <c r="F1006" s="2"/>
    </row>
    <row r="1007" spans="2:6">
      <c r="B1007" s="2"/>
      <c r="F1007" s="2"/>
    </row>
    <row r="1008" spans="2:6">
      <c r="B1008" s="2"/>
      <c r="F1008" s="2"/>
    </row>
    <row r="1009" spans="2:6">
      <c r="B1009" s="2"/>
      <c r="F1009" s="2"/>
    </row>
    <row r="1010" spans="2:6">
      <c r="B1010" s="2"/>
      <c r="F1010" s="2"/>
    </row>
    <row r="1011" spans="2:6">
      <c r="B1011" s="2"/>
      <c r="F1011" s="2"/>
    </row>
    <row r="1012" spans="2:6">
      <c r="B1012" s="2"/>
      <c r="F1012" s="2"/>
    </row>
    <row r="1013" spans="2:6">
      <c r="B1013" s="2"/>
      <c r="F1013" s="2"/>
    </row>
    <row r="1014" spans="2:6">
      <c r="B1014" s="2"/>
      <c r="F1014" s="2"/>
    </row>
    <row r="1015" spans="2:6">
      <c r="B1015" s="2"/>
      <c r="F1015" s="2"/>
    </row>
    <row r="1016" spans="2:6">
      <c r="B1016" s="2"/>
      <c r="F1016" s="2"/>
    </row>
    <row r="1017" spans="2:6">
      <c r="B1017" s="2"/>
      <c r="F1017" s="2"/>
    </row>
    <row r="1018" spans="2:6">
      <c r="B1018" s="2"/>
      <c r="F1018" s="2"/>
    </row>
    <row r="1019" spans="2:6">
      <c r="B1019" s="2"/>
      <c r="F1019" s="2"/>
    </row>
    <row r="1020" spans="2:6">
      <c r="B1020" s="2"/>
      <c r="F1020" s="2"/>
    </row>
    <row r="1021" spans="2:6">
      <c r="B1021" s="2"/>
      <c r="F1021" s="2"/>
    </row>
    <row r="1022" spans="2:6">
      <c r="B1022" s="2"/>
      <c r="F1022" s="2"/>
    </row>
    <row r="1023" spans="2:6">
      <c r="B1023" s="2"/>
      <c r="F1023" s="2"/>
    </row>
    <row r="1024" spans="2:6">
      <c r="B1024" s="2"/>
      <c r="F1024" s="2"/>
    </row>
    <row r="1025" spans="2:6">
      <c r="B1025" s="2"/>
      <c r="F1025" s="2"/>
    </row>
    <row r="1026" spans="2:6">
      <c r="B1026" s="2"/>
      <c r="F1026" s="2"/>
    </row>
    <row r="1027" spans="2:6">
      <c r="B1027" s="2"/>
      <c r="F1027" s="2"/>
    </row>
    <row r="1028" spans="2:6">
      <c r="B1028" s="2"/>
      <c r="F1028" s="2"/>
    </row>
    <row r="1029" spans="2:6">
      <c r="B1029" s="2"/>
      <c r="F1029" s="2"/>
    </row>
    <row r="1030" spans="2:6">
      <c r="B1030" s="2"/>
      <c r="F1030" s="2"/>
    </row>
    <row r="1031" spans="2:6">
      <c r="B1031" s="2"/>
      <c r="F1031" s="2"/>
    </row>
    <row r="1032" spans="2:6">
      <c r="B1032" s="2"/>
      <c r="F1032" s="2"/>
    </row>
    <row r="1033" spans="2:6">
      <c r="B1033" s="2"/>
      <c r="F1033" s="2"/>
    </row>
    <row r="1034" spans="2:6">
      <c r="B1034" s="2"/>
      <c r="F1034" s="2"/>
    </row>
    <row r="1035" spans="2:6">
      <c r="B1035" s="2"/>
      <c r="F1035" s="2"/>
    </row>
    <row r="1036" spans="2:6">
      <c r="B1036" s="2"/>
      <c r="F1036" s="2"/>
    </row>
    <row r="1037" spans="2:6">
      <c r="B1037" s="2"/>
      <c r="F1037" s="2"/>
    </row>
    <row r="1038" spans="2:6">
      <c r="B1038" s="2"/>
      <c r="F1038" s="2"/>
    </row>
    <row r="1039" spans="2:6">
      <c r="B1039" s="2"/>
      <c r="F1039" s="2"/>
    </row>
    <row r="1040" spans="2:6">
      <c r="B1040" s="2"/>
      <c r="F1040" s="2"/>
    </row>
    <row r="1041" spans="2:6">
      <c r="B1041" s="2"/>
      <c r="F1041" s="2"/>
    </row>
    <row r="1042" spans="2:6">
      <c r="B1042" s="2"/>
      <c r="F1042" s="2"/>
    </row>
    <row r="1043" spans="2:6">
      <c r="B1043" s="2"/>
      <c r="F1043" s="2"/>
    </row>
    <row r="1044" spans="2:6">
      <c r="B1044" s="2"/>
      <c r="F1044" s="2"/>
    </row>
    <row r="1045" spans="2:6">
      <c r="B1045" s="2"/>
      <c r="F1045" s="2"/>
    </row>
    <row r="1046" spans="2:6">
      <c r="B1046" s="2"/>
      <c r="F1046" s="2"/>
    </row>
    <row r="1047" spans="2:6">
      <c r="B1047" s="2"/>
      <c r="F1047" s="2"/>
    </row>
    <row r="1048" spans="2:6">
      <c r="B1048" s="2"/>
      <c r="F1048" s="2"/>
    </row>
    <row r="1049" spans="2:6">
      <c r="B1049" s="2"/>
      <c r="F1049" s="2"/>
    </row>
    <row r="1050" spans="2:6">
      <c r="B1050" s="2"/>
      <c r="F1050" s="2"/>
    </row>
    <row r="1051" spans="2:6">
      <c r="B1051" s="2"/>
      <c r="F1051" s="2"/>
    </row>
    <row r="1052" spans="2:6">
      <c r="B1052" s="2"/>
      <c r="F1052" s="2"/>
    </row>
    <row r="1053" spans="2:6">
      <c r="B1053" s="2"/>
      <c r="F1053" s="2"/>
    </row>
    <row r="1054" spans="2:6">
      <c r="B1054" s="2"/>
      <c r="F1054" s="2"/>
    </row>
    <row r="1055" spans="2:6">
      <c r="B1055" s="2"/>
      <c r="F1055" s="2"/>
    </row>
    <row r="1056" spans="2:6">
      <c r="B1056" s="2"/>
      <c r="F1056" s="2"/>
    </row>
    <row r="1057" spans="2:6">
      <c r="B1057" s="2"/>
      <c r="F1057" s="2"/>
    </row>
    <row r="1058" spans="2:6">
      <c r="B1058" s="2"/>
      <c r="F1058" s="2"/>
    </row>
    <row r="1059" spans="2:6">
      <c r="B1059" s="2"/>
      <c r="F1059" s="2"/>
    </row>
    <row r="1060" spans="2:6">
      <c r="B1060" s="2"/>
      <c r="F1060" s="2"/>
    </row>
    <row r="1061" spans="2:6">
      <c r="B1061" s="2"/>
      <c r="F1061" s="2"/>
    </row>
    <row r="1062" spans="2:6">
      <c r="B1062" s="2"/>
      <c r="F1062" s="2"/>
    </row>
    <row r="1063" spans="2:6">
      <c r="B1063" s="2"/>
      <c r="F1063" s="2"/>
    </row>
    <row r="1064" spans="2:6">
      <c r="B1064" s="2"/>
      <c r="F1064" s="2"/>
    </row>
    <row r="1065" spans="2:6">
      <c r="B1065" s="2"/>
      <c r="F1065" s="2"/>
    </row>
    <row r="1066" spans="2:6">
      <c r="B1066" s="2"/>
      <c r="F1066" s="2"/>
    </row>
    <row r="1067" spans="2:6">
      <c r="B1067" s="2"/>
      <c r="F1067" s="2"/>
    </row>
    <row r="1068" spans="2:6">
      <c r="B1068" s="2"/>
      <c r="F1068" s="2"/>
    </row>
    <row r="1069" spans="2:6">
      <c r="B1069" s="2"/>
      <c r="F1069" s="2"/>
    </row>
    <row r="1070" spans="2:6">
      <c r="B1070" s="2"/>
      <c r="F1070" s="2"/>
    </row>
    <row r="1071" spans="2:6">
      <c r="B1071" s="2"/>
      <c r="F1071" s="2"/>
    </row>
    <row r="1072" spans="2:6">
      <c r="B1072" s="2"/>
      <c r="F1072" s="2"/>
    </row>
    <row r="1073" spans="2:6">
      <c r="B1073" s="2"/>
      <c r="F1073" s="2"/>
    </row>
    <row r="1074" spans="2:6">
      <c r="B1074" s="2"/>
      <c r="F1074" s="2"/>
    </row>
    <row r="1075" spans="2:6">
      <c r="B1075" s="2"/>
      <c r="F1075" s="2"/>
    </row>
    <row r="1076" spans="2:6">
      <c r="B1076" s="2"/>
      <c r="F1076" s="2"/>
    </row>
    <row r="1077" spans="2:6">
      <c r="B1077" s="2"/>
      <c r="F1077" s="2"/>
    </row>
    <row r="1078" spans="2:6">
      <c r="B1078" s="2"/>
      <c r="F1078" s="2"/>
    </row>
    <row r="1079" spans="2:6">
      <c r="B1079" s="2"/>
      <c r="F1079" s="2"/>
    </row>
    <row r="1080" spans="2:6">
      <c r="B1080" s="2"/>
      <c r="F1080" s="2"/>
    </row>
    <row r="1081" spans="2:6">
      <c r="B1081" s="2"/>
      <c r="F1081" s="2"/>
    </row>
    <row r="1082" spans="2:6">
      <c r="B1082" s="2"/>
      <c r="F1082" s="2"/>
    </row>
    <row r="1083" spans="2:6">
      <c r="B1083" s="2"/>
      <c r="F1083" s="2"/>
    </row>
    <row r="1084" spans="2:6">
      <c r="B1084" s="2"/>
      <c r="F1084" s="2"/>
    </row>
    <row r="1085" spans="2:6">
      <c r="B1085" s="2"/>
      <c r="F1085" s="2"/>
    </row>
    <row r="1086" spans="2:6">
      <c r="B1086" s="2"/>
      <c r="F1086" s="2"/>
    </row>
    <row r="1087" spans="2:6">
      <c r="B1087" s="2"/>
      <c r="F1087" s="2"/>
    </row>
    <row r="1088" spans="2:6">
      <c r="B1088" s="2"/>
      <c r="F1088" s="2"/>
    </row>
    <row r="1089" spans="2:6">
      <c r="B1089" s="2"/>
      <c r="F1089" s="2"/>
    </row>
    <row r="1090" spans="2:6">
      <c r="B1090" s="2"/>
      <c r="F1090" s="2"/>
    </row>
    <row r="1091" spans="2:6">
      <c r="B1091" s="2"/>
      <c r="F1091" s="2"/>
    </row>
    <row r="1092" spans="2:6">
      <c r="B1092" s="2"/>
      <c r="F1092" s="2"/>
    </row>
    <row r="1093" spans="2:6">
      <c r="B1093" s="2"/>
      <c r="F1093" s="2"/>
    </row>
    <row r="1094" spans="2:6">
      <c r="B1094" s="2"/>
      <c r="F1094" s="2"/>
    </row>
    <row r="1095" spans="2:6">
      <c r="B1095" s="2"/>
      <c r="F1095" s="2"/>
    </row>
    <row r="1096" spans="2:6">
      <c r="B1096" s="2"/>
      <c r="F1096" s="2"/>
    </row>
    <row r="1097" spans="2:6">
      <c r="B1097" s="2"/>
      <c r="F1097" s="2"/>
    </row>
    <row r="1098" spans="2:6">
      <c r="B1098" s="2"/>
      <c r="F1098" s="2"/>
    </row>
    <row r="1099" spans="2:6">
      <c r="B1099" s="2"/>
      <c r="F1099" s="2"/>
    </row>
    <row r="1100" spans="2:6">
      <c r="B1100" s="2"/>
      <c r="F1100" s="2"/>
    </row>
    <row r="1101" spans="2:6">
      <c r="B1101" s="2"/>
      <c r="F1101" s="2"/>
    </row>
    <row r="1102" spans="2:6">
      <c r="B1102" s="2"/>
      <c r="F1102" s="2"/>
    </row>
    <row r="1103" spans="2:6">
      <c r="B1103" s="2"/>
      <c r="F1103" s="2"/>
    </row>
    <row r="1104" spans="2:6">
      <c r="B1104" s="2"/>
      <c r="F1104" s="2"/>
    </row>
    <row r="1105" spans="2:6">
      <c r="B1105" s="2"/>
      <c r="F1105" s="2"/>
    </row>
    <row r="1106" spans="2:6">
      <c r="B1106" s="2"/>
      <c r="F1106" s="2"/>
    </row>
    <row r="1107" spans="2:6">
      <c r="B1107" s="2"/>
      <c r="F1107" s="2"/>
    </row>
    <row r="1108" spans="2:6">
      <c r="B1108" s="2"/>
      <c r="F1108" s="2"/>
    </row>
    <row r="1109" spans="2:6">
      <c r="B1109" s="2"/>
      <c r="F1109" s="2"/>
    </row>
    <row r="1110" spans="2:6">
      <c r="B1110" s="2"/>
      <c r="F1110" s="2"/>
    </row>
    <row r="1111" spans="2:6">
      <c r="B1111" s="2"/>
      <c r="F1111" s="2"/>
    </row>
    <row r="1112" spans="2:6">
      <c r="B1112" s="2"/>
      <c r="F1112" s="2"/>
    </row>
    <row r="1113" spans="2:6">
      <c r="B1113" s="2"/>
      <c r="F1113" s="2"/>
    </row>
    <row r="1114" spans="2:6">
      <c r="B1114" s="2"/>
      <c r="F1114" s="2"/>
    </row>
    <row r="1115" spans="2:6">
      <c r="B1115" s="2"/>
      <c r="F1115" s="2"/>
    </row>
    <row r="1116" spans="2:6">
      <c r="B1116" s="2"/>
      <c r="F1116" s="2"/>
    </row>
    <row r="1117" spans="2:6">
      <c r="B1117" s="2"/>
      <c r="F1117" s="2"/>
    </row>
    <row r="1118" spans="2:6">
      <c r="B1118" s="2"/>
      <c r="F1118" s="2"/>
    </row>
    <row r="1119" spans="2:6">
      <c r="B1119" s="2"/>
      <c r="F1119" s="2"/>
    </row>
    <row r="1120" spans="2:6">
      <c r="B1120" s="2"/>
      <c r="F1120" s="2"/>
    </row>
    <row r="1121" spans="2:6">
      <c r="B1121" s="2"/>
      <c r="F1121" s="2"/>
    </row>
    <row r="1122" spans="2:6">
      <c r="B1122" s="2"/>
      <c r="F1122" s="2"/>
    </row>
    <row r="1123" spans="2:6">
      <c r="B1123" s="2"/>
      <c r="F1123" s="2"/>
    </row>
    <row r="1124" spans="2:6">
      <c r="B1124" s="2"/>
      <c r="F1124" s="2"/>
    </row>
    <row r="1125" spans="2:6">
      <c r="B1125" s="2"/>
      <c r="F1125" s="2"/>
    </row>
    <row r="1126" spans="2:6">
      <c r="B1126" s="2"/>
      <c r="F1126" s="2"/>
    </row>
    <row r="1127" spans="2:6">
      <c r="B1127" s="2"/>
      <c r="F1127" s="2"/>
    </row>
    <row r="1128" spans="2:6">
      <c r="B1128" s="2"/>
      <c r="F1128" s="2"/>
    </row>
    <row r="1129" spans="2:6">
      <c r="B1129" s="2"/>
      <c r="F1129" s="2"/>
    </row>
    <row r="1130" spans="2:6">
      <c r="B1130" s="2"/>
      <c r="F1130" s="2"/>
    </row>
    <row r="1131" spans="2:6">
      <c r="B1131" s="2"/>
      <c r="F1131" s="2"/>
    </row>
    <row r="1132" spans="2:6">
      <c r="B1132" s="2"/>
      <c r="F1132" s="2"/>
    </row>
    <row r="1133" spans="2:6">
      <c r="B1133" s="2"/>
      <c r="F1133" s="2"/>
    </row>
    <row r="1134" spans="2:6">
      <c r="B1134" s="2"/>
      <c r="F1134" s="2"/>
    </row>
    <row r="1135" spans="2:6">
      <c r="B1135" s="2"/>
      <c r="F1135" s="2"/>
    </row>
    <row r="1136" spans="2:6">
      <c r="B1136" s="2"/>
      <c r="F1136" s="2"/>
    </row>
    <row r="1137" spans="2:6">
      <c r="B1137" s="2"/>
      <c r="F1137" s="2"/>
    </row>
    <row r="1138" spans="2:6">
      <c r="B1138" s="2"/>
      <c r="F1138" s="2"/>
    </row>
    <row r="1139" spans="2:6">
      <c r="B1139" s="2"/>
      <c r="F1139" s="2"/>
    </row>
  </sheetData>
  <phoneticPr fontId="8" type="noConversion"/>
  <hyperlinks>
    <hyperlink ref="P11" r:id="rId1" display="http://www.konkoly.hu/cgi-bin/IBVS?46" xr:uid="{00000000-0004-0000-0100-000000000000}"/>
    <hyperlink ref="P12" r:id="rId2" display="http://www.konkoly.hu/cgi-bin/IBVS?154" xr:uid="{00000000-0004-0000-0100-000001000000}"/>
    <hyperlink ref="P13" r:id="rId3" display="http://www.konkoly.hu/cgi-bin/IBVS?154" xr:uid="{00000000-0004-0000-0100-000002000000}"/>
    <hyperlink ref="P14" r:id="rId4" display="http://www.konkoly.hu/cgi-bin/IBVS?221" xr:uid="{00000000-0004-0000-0100-000003000000}"/>
    <hyperlink ref="P172" r:id="rId5" display="http://www.konkoly.hu/cgi-bin/IBVS?862" xr:uid="{00000000-0004-0000-0100-000004000000}"/>
    <hyperlink ref="P175" r:id="rId6" display="http://www.konkoly.hu/cgi-bin/IBVS?862" xr:uid="{00000000-0004-0000-0100-000005000000}"/>
    <hyperlink ref="P181" r:id="rId7" display="http://vsolj.cetus-net.org/no47.pdf" xr:uid="{00000000-0004-0000-0100-000006000000}"/>
    <hyperlink ref="P84" r:id="rId8" display="http://www.konkoly.hu/cgi-bin/IBVS?4559" xr:uid="{00000000-0004-0000-0100-000007000000}"/>
    <hyperlink ref="P88" r:id="rId9" display="http://www.konkoly.hu/cgi-bin/IBVS?5583" xr:uid="{00000000-0004-0000-0100-000008000000}"/>
    <hyperlink ref="P89" r:id="rId10" display="http://www.bav-astro.de/sfs/BAVM_link.php?BAVMnr=152" xr:uid="{00000000-0004-0000-0100-000009000000}"/>
    <hyperlink ref="P90" r:id="rId11" display="http://www.bav-astro.de/sfs/BAVM_link.php?BAVMnr=158" xr:uid="{00000000-0004-0000-0100-00000A000000}"/>
    <hyperlink ref="P91" r:id="rId12" display="http://www.bav-astro.de/sfs/BAVM_link.php?BAVMnr=172" xr:uid="{00000000-0004-0000-0100-00000B000000}"/>
    <hyperlink ref="P92" r:id="rId13" display="http://var.astro.cz/oejv/issues/oejv0074.pdf" xr:uid="{00000000-0004-0000-0100-00000C000000}"/>
    <hyperlink ref="P93" r:id="rId14" display="http://www.bav-astro.de/sfs/BAVM_link.php?BAVMnr=173" xr:uid="{00000000-0004-0000-0100-00000D000000}"/>
    <hyperlink ref="P94" r:id="rId15" display="http://www.bav-astro.de/sfs/BAVM_link.php?BAVMnr=173" xr:uid="{00000000-0004-0000-0100-00000E000000}"/>
    <hyperlink ref="P95" r:id="rId16" display="http://var.astro.cz/oejv/issues/oejv0074.pdf" xr:uid="{00000000-0004-0000-0100-00000F000000}"/>
    <hyperlink ref="P96" r:id="rId17" display="http://var.astro.cz/oejv/issues/oejv0003.pdf" xr:uid="{00000000-0004-0000-0100-000010000000}"/>
    <hyperlink ref="P97" r:id="rId18" display="http://www.konkoly.hu/cgi-bin/IBVS?5690" xr:uid="{00000000-0004-0000-0100-000011000000}"/>
    <hyperlink ref="P98" r:id="rId19" display="http://www.bav-astro.de/sfs/BAVM_link.php?BAVMnr=201" xr:uid="{00000000-0004-0000-0100-000012000000}"/>
    <hyperlink ref="P99" r:id="rId20" display="http://www.bav-astro.de/sfs/BAVM_link.php?BAVMnr=201" xr:uid="{00000000-0004-0000-0100-000013000000}"/>
    <hyperlink ref="P100" r:id="rId21" display="http://www.konkoly.hu/cgi-bin/IBVS?6007" xr:uid="{00000000-0004-0000-0100-000014000000}"/>
    <hyperlink ref="P101" r:id="rId22" display="http://www.aavso.org/sites/default/files/jaavso/v36n2/186.pdf" xr:uid="{00000000-0004-0000-0100-000015000000}"/>
    <hyperlink ref="P102" r:id="rId23" display="http://www.aavso.org/sites/default/files/jaavso/v36n2/186.pdf" xr:uid="{00000000-0004-0000-0100-000016000000}"/>
    <hyperlink ref="P103" r:id="rId24" display="http://www.aavso.org/sites/default/files/jaavso/v36n2/186.pdf" xr:uid="{00000000-0004-0000-0100-000017000000}"/>
    <hyperlink ref="P104" r:id="rId25" display="http://www.aavso.org/sites/default/files/jaavso/v37n1/44.pdf" xr:uid="{00000000-0004-0000-0100-000018000000}"/>
    <hyperlink ref="P105" r:id="rId26" display="http://www.konkoly.hu/cgi-bin/IBVS?5945" xr:uid="{00000000-0004-0000-0100-000019000000}"/>
    <hyperlink ref="P106" r:id="rId27" display="http://www.bav-astro.de/sfs/BAVM_link.php?BAVMnr=214" xr:uid="{00000000-0004-0000-0100-00001A000000}"/>
    <hyperlink ref="P107" r:id="rId28" display="http://www.konkoly.hu/cgi-bin/IBVS?6007" xr:uid="{00000000-0004-0000-0100-00001B000000}"/>
    <hyperlink ref="P108" r:id="rId29" display="http://www.konkoly.hu/cgi-bin/IBVS?5992" xr:uid="{00000000-0004-0000-0100-00001C000000}"/>
    <hyperlink ref="P197" r:id="rId30" display="http://vsolj.cetus-net.org/vsoljno56.pdf" xr:uid="{00000000-0004-0000-0100-00001D000000}"/>
    <hyperlink ref="P110" r:id="rId31" display="http://www.konkoly.hu/cgi-bin/IBVS?6114" xr:uid="{00000000-0004-0000-0100-00001E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2024-09-28T02:46:25Z</dcterms:modified>
</cp:coreProperties>
</file>