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FE8DF8-3FD9-4E46-8EE2-0A5504CE70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K25" i="1" s="1"/>
  <c r="Q25" i="1"/>
  <c r="E24" i="1"/>
  <c r="F24" i="1"/>
  <c r="G24" i="1"/>
  <c r="K24" i="1"/>
  <c r="E23" i="1"/>
  <c r="F23" i="1"/>
  <c r="G23" i="1"/>
  <c r="K23" i="1"/>
  <c r="E22" i="1"/>
  <c r="F22" i="1"/>
  <c r="G22" i="1"/>
  <c r="J22" i="1"/>
  <c r="D9" i="1"/>
  <c r="C9" i="1"/>
  <c r="Q24" i="1"/>
  <c r="Q22" i="1"/>
  <c r="Q23" i="1"/>
  <c r="A21" i="1"/>
  <c r="C21" i="1"/>
  <c r="E21" i="1"/>
  <c r="F21" i="1"/>
  <c r="F16" i="1"/>
  <c r="C17" i="1"/>
  <c r="Q21" i="1"/>
  <c r="G21" i="1"/>
  <c r="I21" i="1"/>
  <c r="C11" i="1"/>
  <c r="C12" i="1"/>
  <c r="O25" i="1" l="1"/>
  <c r="C16" i="1"/>
  <c r="D18" i="1" s="1"/>
  <c r="C15" i="1"/>
  <c r="O24" i="1"/>
  <c r="O23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<sst xmlns="http://schemas.openxmlformats.org/spreadsheetml/2006/main" count="57" uniqueCount="51">
  <si>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</si>
  <si>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</si>
  <si>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</si>
  <si>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</si>
  <si>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</si>
  <si>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</si>
  <si>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</si>
  <si>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</si>
  <si>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</si>
  <si>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</si>
  <si>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</si>
  <si>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</si>
  <si>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</si>
  <si>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</si>
  <si>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</si>
  <si>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</si>
  <si>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</si>
  <si>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</si>
  <si>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</si>
  <si>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</si>
  <si>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</si>
  <si>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</si>
  <si>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</si>
  <si>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</si>
  <si>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</si>
  <si>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</si>
  <si>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</si>
  <si>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</si>
  <si>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</si>
  <si>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</si>
  <si>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</si>
  <si>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</si>
  <si>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</si>
  <si>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</si>
  <si>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</si>
  <si>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</si>
  <si>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</si>
  <si>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</si>
  <si>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AI Lac</t>
  </si>
  <si>
    <t>AI Lac / GSC 3632-1933</t>
  </si>
  <si>
    <t>EA</t>
  </si>
  <si>
    <t>Malkov</t>
  </si>
  <si>
    <t>IBVS 6070</t>
  </si>
  <si>
    <t>I</t>
  </si>
  <si>
    <t>IBVS 6152</t>
  </si>
  <si>
    <t>G3632-1933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</si>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</sst>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7" fillId="24" borderId="0" xfId="0" applyFont="1" applyFill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29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Lac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5-4E36-A38B-CD9FC104C8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5-4E36-A38B-CD9FC104C8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-0.98790000000735745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E5-4E36-A38B-CD9FC104C8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-0.98872000000119442</c:v>
                </c:pt>
                <c:pt idx="3">
                  <c:v>-1.0139400000043679</c:v>
                </c:pt>
                <c:pt idx="4">
                  <c:v>-1.0368200000011711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E5-4E36-A38B-CD9FC104C8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E5-4E36-A38B-CD9FC104C8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E5-4E36-A38B-CD9FC104C8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E5-4E36-A38B-CD9FC104C8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9.8639060654138966E-2</c:v>
                </c:pt>
                <c:pt idx="1">
                  <c:v>-0.9875511514924622</c:v>
                </c:pt>
                <c:pt idx="2">
                  <c:v>-0.98862033201448574</c:v>
                </c:pt>
                <c:pt idx="3">
                  <c:v>-1.0149610521479739</c:v>
                </c:pt>
                <c:pt idx="4">
                  <c:v>-1.036247464359169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E5-4E36-A38B-CD9FC104C8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11186</c:v>
                </c:pt>
                <c:pt idx="3">
                  <c:v>11457</c:v>
                </c:pt>
                <c:pt idx="4">
                  <c:v>11676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E5-4E36-A38B-CD9FC104C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12728"/>
        <c:axId val="1"/>
      </c:scatterChart>
      <c:valAx>
        <c:axId val="53761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1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86E50E4-84D5-E620-698F-99C26A4AB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10" t="s">
        <v>38</v>
      </c>
      <c r="F2" t="s">
        <v>45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40">
        <v>24775.51</v>
      </c>
      <c r="D7" s="29" t="s">
        <v>41</v>
      </c>
    </row>
    <row r="8" spans="1:6" x14ac:dyDescent="0.2">
      <c r="A8" t="s">
        <v>3</v>
      </c>
      <c r="C8" s="40">
        <v>2.8083200000000001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9.8639060654138966E-2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-9.7198229274863648E-5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57564.418072535642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2.8082228017707251</v>
      </c>
      <c r="E16" s="14" t="s">
        <v>30</v>
      </c>
      <c r="F16" s="15">
        <f ca="1">NOW()+15018.5+$C$5/24</f>
        <v>60356.72796157407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12671</v>
      </c>
    </row>
    <row r="18" spans="1:21" ht="14.25" thickTop="1" thickBot="1" x14ac:dyDescent="0.25">
      <c r="A18" s="16" t="s">
        <v>5</v>
      </c>
      <c r="B18" s="10"/>
      <c r="C18" s="19">
        <f ca="1">+C15</f>
        <v>57564.418072535642</v>
      </c>
      <c r="D18" s="20">
        <f ca="1">+C16</f>
        <v>2.8082228017707251</v>
      </c>
      <c r="E18" s="14" t="s">
        <v>36</v>
      </c>
      <c r="F18" s="23">
        <f ca="1">ROUND(2*(F16-$C$15)/$C$16,0)/2+F15</f>
        <v>995.5</v>
      </c>
    </row>
    <row r="19" spans="1:21" ht="13.5" thickTop="1" x14ac:dyDescent="0.2">
      <c r="E19" s="14" t="s">
        <v>31</v>
      </c>
      <c r="F19" s="18">
        <f ca="1">+$C$15+$C$16*F18-15018.5-$C$5/24</f>
        <v>45341.899705031734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Malkov</v>
      </c>
      <c r="C21" s="8">
        <f>C$7</f>
        <v>24775.51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9.8639060654138966E-2</v>
      </c>
      <c r="Q21" s="2">
        <f>+C21-15018.5</f>
        <v>9757.0099999999984</v>
      </c>
    </row>
    <row r="22" spans="1:21" x14ac:dyDescent="0.2">
      <c r="A22" s="31" t="s">
        <v>42</v>
      </c>
      <c r="B22" s="32" t="s">
        <v>43</v>
      </c>
      <c r="C22" s="33">
        <v>56157.498099999997</v>
      </c>
      <c r="D22" s="33">
        <v>2.3999999999999998E-3</v>
      </c>
      <c r="E22">
        <f>+(C22-C$7)/C$8</f>
        <v>11174.648223849134</v>
      </c>
      <c r="F22" s="30">
        <f>ROUND(2*E22,0)/2+0.5</f>
        <v>11175</v>
      </c>
      <c r="G22">
        <f>+C22-(C$7+F22*C$8)</f>
        <v>-0.98790000000735745</v>
      </c>
      <c r="J22">
        <f>+G22</f>
        <v>-0.98790000000735745</v>
      </c>
      <c r="O22">
        <f ca="1">+C$11+C$12*$F22</f>
        <v>-0.9875511514924622</v>
      </c>
      <c r="Q22" s="2">
        <f>+C22-15018.5</f>
        <v>41138.998099999997</v>
      </c>
    </row>
    <row r="23" spans="1:21" x14ac:dyDescent="0.2">
      <c r="A23" s="31" t="s">
        <v>42</v>
      </c>
      <c r="B23" s="32" t="s">
        <v>43</v>
      </c>
      <c r="C23" s="33">
        <v>56188.388800000001</v>
      </c>
      <c r="D23" s="33">
        <v>6.9999999999999999E-4</v>
      </c>
      <c r="E23">
        <f>+(C23-C$7)/C$8</f>
        <v>11185.647931859618</v>
      </c>
      <c r="F23" s="30">
        <f>ROUND(2*E23,0)/2+0.5</f>
        <v>11186</v>
      </c>
      <c r="G23">
        <f>+C23-(C$7+F23*C$8)</f>
        <v>-0.98872000000119442</v>
      </c>
      <c r="K23">
        <f>+G23</f>
        <v>-0.98872000000119442</v>
      </c>
      <c r="O23">
        <f ca="1">+C$11+C$12*$F23</f>
        <v>-0.98862033201448574</v>
      </c>
      <c r="Q23" s="2">
        <f>+C23-15018.5</f>
        <v>41169.888800000001</v>
      </c>
    </row>
    <row r="24" spans="1:21" x14ac:dyDescent="0.2">
      <c r="A24" s="34" t="s">
        <v>44</v>
      </c>
      <c r="B24" s="32"/>
      <c r="C24" s="34">
        <v>56949.418299999998</v>
      </c>
      <c r="D24" s="34">
        <v>5.0000000000000001E-4</v>
      </c>
      <c r="E24">
        <f>+(C24-C$7)/C$8</f>
        <v>11456.638951401548</v>
      </c>
      <c r="F24" s="30">
        <f>ROUND(2*E24,0)/2+0.5</f>
        <v>11457</v>
      </c>
      <c r="G24">
        <f>+C24-(C$7+F24*C$8)</f>
        <v>-1.0139400000043679</v>
      </c>
      <c r="K24">
        <f>+G24</f>
        <v>-1.0139400000043679</v>
      </c>
      <c r="O24">
        <f ca="1">+C$11+C$12*$F24</f>
        <v>-1.0149610521479739</v>
      </c>
      <c r="Q24" s="2">
        <f>+C24-15018.5</f>
        <v>41930.918299999998</v>
      </c>
    </row>
    <row r="25" spans="1:21" x14ac:dyDescent="0.2">
      <c r="A25" s="36" t="s">
        <v>46</v>
      </c>
      <c r="B25" s="37" t="s">
        <v>43</v>
      </c>
      <c r="C25" s="38">
        <v>57564.417500000003</v>
      </c>
      <c r="D25" s="39">
        <v>4.0000000000000002E-4</v>
      </c>
      <c r="E25">
        <f>+(C25-C$7)/C$8</f>
        <v>11675.630804181859</v>
      </c>
      <c r="F25" s="30">
        <f>ROUND(2*E25,0)/2+0.5</f>
        <v>11676</v>
      </c>
      <c r="G25">
        <f>+C25-(C$7+F25*C$8)</f>
        <v>-1.0368200000011711</v>
      </c>
      <c r="K25">
        <f>+G25</f>
        <v>-1.0368200000011711</v>
      </c>
      <c r="O25">
        <f ca="1">+C$11+C$12*$F25</f>
        <v>-1.036247464359169</v>
      </c>
      <c r="Q25" s="2">
        <f>+C25-15018.5</f>
        <v>42545.917500000003</v>
      </c>
    </row>
    <row r="26" spans="1:21" x14ac:dyDescent="0.2">
      <c r="A26" s="35"/>
      <c r="B26" s="35"/>
      <c r="C26" s="33"/>
      <c r="D26" s="33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2024-02-16T04:28:15Z</dcterms:modified>
</cp:coreProperties>
</file>