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71EF80-96D0-4D87-BC39-021FBBDB8E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F11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<sst xmlns="http://schemas.openxmlformats.org/spreadsheetml/2006/main" count="53" uniqueCount="50">
  <si>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</si>
  <si>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</si>
  <si>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</si>
  <si>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</si>
  <si>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</si>
  <si>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</si>
  <si>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</si>
  <si>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</si>
  <si>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</si>
  <si>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</si>
  <si>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</si>
  <si>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</si>
  <si>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</si>
  <si>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</si>
  <si>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</si>
  <si>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</si>
  <si>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</si>
  <si>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</si>
  <si>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</si>
  <si>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</si>
  <si>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</si>
  <si>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</si>
  <si>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</si>
  <si>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</si>
  <si>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</si>
  <si>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</si>
  <si>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</si>
  <si>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</si>
  <si>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</si>
  <si>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</si>
  <si>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</si>
  <si>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</si>
  <si>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</si>
  <si>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</si>
  <si>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</si>
  <si>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</si>
  <si>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</si>
  <si>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</si>
  <si>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</si>
  <si>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</si>
  <si>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</si>
  <si>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</si>
  <si>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IR Lac</t>
  </si>
  <si>
    <t>IR Lac / GSC na</t>
  </si>
  <si>
    <t>EA</t>
  </si>
  <si>
    <t>Malkov</t>
  </si>
  <si>
    <t>IBVS 6010</t>
  </si>
  <si>
    <t>II</t>
  </si>
  <si>
    <t>.0030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</si>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</sst>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IR Lac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-7.6060250001319218E-2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57-4345-A032-A841A43241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57-4345-A032-A841A43241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57-4345-A032-A841A43241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57-4345-A032-A841A43241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57-4345-A032-A841A43241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57-4345-A032-A841A43241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57-4345-A032-A841A43241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-7.6060250001319218E-2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57-4345-A032-A841A432413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34024.5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57-4345-A032-A841A4324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087384"/>
        <c:axId val="1"/>
      </c:scatterChart>
      <c:valAx>
        <c:axId val="69508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08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0</xdr:rowOff>
    </xdr:from>
    <xdr:to>
      <xdr:col>17</xdr:col>
      <xdr:colOff>390525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5E14700-006D-AAAE-6112-CD3CCD109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13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33617.351000000002</v>
      </c>
      <c r="D4" s="9">
        <v>0.65150450000000004</v>
      </c>
    </row>
    <row r="6" spans="1:7" x14ac:dyDescent="0.2">
      <c r="A6" s="5" t="s">
        <v>1</v>
      </c>
    </row>
    <row r="7" spans="1:7" x14ac:dyDescent="0.2">
      <c r="A7" t="s">
        <v>2</v>
      </c>
      <c r="C7">
        <v>33617.351000000002</v>
      </c>
      <c r="D7" s="31" t="s">
        <v>45</v>
      </c>
    </row>
    <row r="8" spans="1:7" x14ac:dyDescent="0.2">
      <c r="A8" t="s">
        <v>3</v>
      </c>
      <c r="C8">
        <v>0.65150450000000004</v>
      </c>
      <c r="D8" s="31" t="s">
        <v>45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-2.2354553336954023E-6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60357.656384027774</v>
      </c>
    </row>
    <row r="15" spans="1:7" x14ac:dyDescent="0.2">
      <c r="A15" s="14" t="s">
        <v>17</v>
      </c>
      <c r="B15" s="12"/>
      <c r="C15" s="15">
        <f ca="1">(C7+C11)+(C8+C12)*INT(MAX(F21:F3533))</f>
        <v>55784.064048867731</v>
      </c>
      <c r="D15" s="16" t="s">
        <v>40</v>
      </c>
      <c r="E15" s="17">
        <f ca="1">ROUND(2*(E14-$C$7)/$C$8,0)/2+E13</f>
        <v>41045</v>
      </c>
    </row>
    <row r="16" spans="1:7" x14ac:dyDescent="0.2">
      <c r="A16" s="18" t="s">
        <v>4</v>
      </c>
      <c r="B16" s="12"/>
      <c r="C16" s="19">
        <f ca="1">+C8+C12</f>
        <v>0.65150226454466631</v>
      </c>
      <c r="D16" s="16" t="s">
        <v>33</v>
      </c>
      <c r="E16" s="26">
        <f ca="1">ROUND(2*(E14-$C$15)/$C$16,0)/2+E13</f>
        <v>7021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45340.157281569169</v>
      </c>
    </row>
    <row r="18" spans="1:18" ht="14.25" thickTop="1" thickBot="1" x14ac:dyDescent="0.25">
      <c r="A18" s="18" t="s">
        <v>5</v>
      </c>
      <c r="B18" s="12"/>
      <c r="C18" s="21">
        <f ca="1">+C15</f>
        <v>55784.064048867731</v>
      </c>
      <c r="D18" s="22">
        <f ca="1">+C16</f>
        <v>0.65150226454466631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s="31" t="s">
        <v>41</v>
      </c>
      <c r="C21" s="10">
        <v>33617.351000000002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18598.851000000002</v>
      </c>
    </row>
    <row r="22" spans="1:18" x14ac:dyDescent="0.2">
      <c r="A22" s="32" t="s">
        <v>46</v>
      </c>
      <c r="B22" s="33" t="s">
        <v>47</v>
      </c>
      <c r="C22" s="32">
        <v>55784.389799999997</v>
      </c>
      <c r="D22" s="32" t="s">
        <v>48</v>
      </c>
      <c r="E22">
        <f>+(C22-C$7)/C$8</f>
        <v>34024.383254451801</v>
      </c>
      <c r="F22">
        <f>ROUND(2*E22,0)/2</f>
        <v>34024.5</v>
      </c>
      <c r="G22">
        <f>+C22-(C$7+F22*C$8)</f>
        <v>-7.6060250001319218E-2</v>
      </c>
      <c r="H22">
        <f>+G22</f>
        <v>-7.6060250001319218E-2</v>
      </c>
      <c r="O22">
        <f ca="1">+C$11+C$12*$F22</f>
        <v>-7.6060250001319218E-2</v>
      </c>
      <c r="Q22" s="2">
        <f>+C22-15018.5</f>
        <v>40765.889799999997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2024-02-17T02:45:11Z</dcterms:modified>
</cp:coreProperties>
</file>