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E30B5C7-70E2-4E8A-AA73-2039210E28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</sheets>
  <calcPr calcId="181029"/>
</workbook>
</file>

<file path=xl/calcChain.xml><?xml version="1.0" encoding="utf-8"?>
<calcChain xmlns="http://schemas.openxmlformats.org/spreadsheetml/2006/main">
  <c r="F11" i="2" l="1"/>
  <c r="E21" i="2"/>
  <c r="F21" i="2"/>
  <c r="G21" i="2"/>
  <c r="I21" i="2"/>
  <c r="E22" i="2"/>
  <c r="F22" i="2"/>
  <c r="G22" i="2"/>
  <c r="I22" i="2"/>
  <c r="E23" i="2"/>
  <c r="F23" i="2"/>
  <c r="G23" i="2"/>
  <c r="I23" i="2"/>
  <c r="E24" i="2"/>
  <c r="F24" i="2"/>
  <c r="G24" i="2"/>
  <c r="H24" i="2"/>
  <c r="E25" i="2"/>
  <c r="F25" i="2"/>
  <c r="G25" i="2"/>
  <c r="I25" i="2"/>
  <c r="E26" i="2"/>
  <c r="F26" i="2"/>
  <c r="G26" i="2"/>
  <c r="I26" i="2"/>
  <c r="E27" i="2"/>
  <c r="F27" i="2"/>
  <c r="G27" i="2"/>
  <c r="I27" i="2"/>
  <c r="E28" i="2"/>
  <c r="F28" i="2"/>
  <c r="G28" i="2"/>
  <c r="I28" i="2"/>
  <c r="E29" i="2"/>
  <c r="F29" i="2"/>
  <c r="G29" i="2"/>
  <c r="E30" i="2"/>
  <c r="F30" i="2"/>
  <c r="G30" i="2"/>
  <c r="I30" i="2"/>
  <c r="E31" i="2"/>
  <c r="F31" i="2"/>
  <c r="G31" i="2"/>
  <c r="I31" i="2"/>
  <c r="G11" i="2"/>
  <c r="E14" i="2"/>
  <c r="E15" i="2" s="1"/>
  <c r="C17" i="2"/>
  <c r="Q21" i="2"/>
  <c r="Q22" i="2"/>
  <c r="Q23" i="2"/>
  <c r="Q24" i="2"/>
  <c r="Q25" i="2"/>
  <c r="Q26" i="2"/>
  <c r="Q27" i="2"/>
  <c r="Q28" i="2"/>
  <c r="I29" i="2"/>
  <c r="Q29" i="2"/>
  <c r="Q30" i="2"/>
  <c r="Q31" i="2"/>
  <c r="E25" i="1"/>
  <c r="F25" i="1"/>
  <c r="G25" i="1"/>
  <c r="I25" i="1"/>
  <c r="E26" i="1"/>
  <c r="F26" i="1"/>
  <c r="G26" i="1"/>
  <c r="I26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H24" i="1"/>
  <c r="E27" i="1"/>
  <c r="F27" i="1"/>
  <c r="G27" i="1"/>
  <c r="I27" i="1"/>
  <c r="F11" i="1"/>
  <c r="Q25" i="1"/>
  <c r="Q26" i="1"/>
  <c r="Q28" i="1"/>
  <c r="Q29" i="1"/>
  <c r="Q30" i="1"/>
  <c r="Q31" i="1"/>
  <c r="Q27" i="1"/>
  <c r="Q21" i="1"/>
  <c r="Q22" i="1"/>
  <c r="Q23" i="1"/>
  <c r="G11" i="1"/>
  <c r="E14" i="1"/>
  <c r="E15" i="1" s="1"/>
  <c r="C17" i="1"/>
  <c r="Q24" i="1"/>
  <c r="C11" i="2"/>
  <c r="C12" i="2"/>
  <c r="C11" i="1"/>
  <c r="C16" i="2" l="1"/>
  <c r="D18" i="2" s="1"/>
  <c r="O28" i="2"/>
  <c r="O31" i="2"/>
  <c r="C15" i="2"/>
  <c r="O22" i="2"/>
  <c r="O24" i="2"/>
  <c r="O25" i="2"/>
  <c r="O26" i="2"/>
  <c r="O21" i="2"/>
  <c r="O27" i="2"/>
  <c r="O30" i="2"/>
  <c r="O23" i="2"/>
  <c r="O29" i="2"/>
  <c r="C12" i="1"/>
  <c r="C16" i="1" l="1"/>
  <c r="D18" i="1" s="1"/>
  <c r="O24" i="1"/>
  <c r="O28" i="1"/>
  <c r="O27" i="1"/>
  <c r="O26" i="1"/>
  <c r="O22" i="1"/>
  <c r="O30" i="1"/>
  <c r="O21" i="1"/>
  <c r="O31" i="1"/>
  <c r="C15" i="1"/>
  <c r="O23" i="1"/>
  <c r="O25" i="1"/>
  <c r="O29" i="1"/>
  <c r="C18" i="2"/>
  <c r="E16" i="2"/>
  <c r="E17" i="2" s="1"/>
  <c r="C18" i="1" l="1"/>
  <c r="E16" i="1"/>
  <c r="E17" i="1" s="1"/>
</calcChain>
</file>

<file path=xl/sharedStrings.xml><?xml version="1.0" encoding="utf-8"?>
<sst xmlns="http://schemas.openxmlformats.org/spreadsheetml/2006/main" count="129" uniqueCount="55">
  <si>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</si>
  <si>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</si>
  <si>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</si>
  <si>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</si>
  <si>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</si>
  <si>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</si>
  <si>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</si>
  <si>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</si>
  <si>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</si>
  <si>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</si>
  <si>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</si>
  <si>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</si>
  <si>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</si>
  <si>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</si>
  <si>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</si>
  <si>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</si>
  <si>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</si>
  <si>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</si>
  <si>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</si>
  <si>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</si>
  <si>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</si>
  <si>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</si>
  <si>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</si>
  <si>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</si>
  <si>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</si>
  <si>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</si>
  <si>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</si>
  <si>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</si>
  <si>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</si>
  <si>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</si>
  <si>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</si>
  <si>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</si>
  <si>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</si>
  <si>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</si>
  <si>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</si>
  <si>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</si>
  <si>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</si>
  <si>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</si>
  <si>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</si>
  <si>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</si>
  <si>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</si>
  <si>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</si>
  <si>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</si>
  <si>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GSC 3618-0162</t>
  </si>
  <si>
    <t>IBVS 5959</t>
  </si>
  <si>
    <t>I</t>
  </si>
  <si>
    <t>II</t>
  </si>
  <si>
    <t>Per</t>
  </si>
  <si>
    <t>EW</t>
  </si>
  <si>
    <t>IBVS 6070</t>
  </si>
  <si>
    <t>IBVS 5984</t>
  </si>
  <si>
    <t>IBVS 6152</t>
  </si>
  <si>
    <t>ToMcat 2015-12-21</t>
  </si>
  <si>
    <t>V0486 Lac / GSC 3618-0162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</si>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</sst>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7" fillId="0" borderId="0" xfId="0" applyFont="1" applyAlignment="1"/>
    <xf numFmtId="0" fontId="15" fillId="0" borderId="0" xfId="0" applyFont="1" applyAlignment="1">
      <alignment horizontal="center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V0786 Lac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10609</c:v>
                </c:pt>
                <c:pt idx="4">
                  <c:v>12223</c:v>
                </c:pt>
                <c:pt idx="5">
                  <c:v>12223.5</c:v>
                </c:pt>
                <c:pt idx="6">
                  <c:v>15194</c:v>
                </c:pt>
                <c:pt idx="7">
                  <c:v>18376</c:v>
                </c:pt>
                <c:pt idx="8">
                  <c:v>18376.5</c:v>
                </c:pt>
                <c:pt idx="9">
                  <c:v>18438</c:v>
                </c:pt>
                <c:pt idx="10">
                  <c:v>18438.5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1.9109999993816018E-3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C3-46D8-8355-86306F3746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10609</c:v>
                </c:pt>
                <c:pt idx="4">
                  <c:v>12223</c:v>
                </c:pt>
                <c:pt idx="5">
                  <c:v>12223.5</c:v>
                </c:pt>
                <c:pt idx="6">
                  <c:v>15194</c:v>
                </c:pt>
                <c:pt idx="7">
                  <c:v>18376</c:v>
                </c:pt>
                <c:pt idx="8">
                  <c:v>18376.5</c:v>
                </c:pt>
                <c:pt idx="9">
                  <c:v>18438</c:v>
                </c:pt>
                <c:pt idx="10">
                  <c:v>18438.5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-3.1049999961396679E-4</c:v>
                </c:pt>
                <c:pt idx="2">
                  <c:v>-1.0194499998760875E-2</c:v>
                </c:pt>
                <c:pt idx="4">
                  <c:v>-1.1830000003101304E-3</c:v>
                </c:pt>
                <c:pt idx="5">
                  <c:v>-2.9350000113481656E-4</c:v>
                </c:pt>
                <c:pt idx="6">
                  <c:v>4.3260000020381995E-3</c:v>
                </c:pt>
                <c:pt idx="7">
                  <c:v>7.0399999822257087E-4</c:v>
                </c:pt>
                <c:pt idx="8">
                  <c:v>1.99350000184495E-3</c:v>
                </c:pt>
                <c:pt idx="9">
                  <c:v>2.5019999957294203E-3</c:v>
                </c:pt>
                <c:pt idx="10">
                  <c:v>7.0915000032982789E-3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C3-46D8-8355-86306F3746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10609</c:v>
                </c:pt>
                <c:pt idx="4">
                  <c:v>12223</c:v>
                </c:pt>
                <c:pt idx="5">
                  <c:v>12223.5</c:v>
                </c:pt>
                <c:pt idx="6">
                  <c:v>15194</c:v>
                </c:pt>
                <c:pt idx="7">
                  <c:v>18376</c:v>
                </c:pt>
                <c:pt idx="8">
                  <c:v>18376.5</c:v>
                </c:pt>
                <c:pt idx="9">
                  <c:v>18438</c:v>
                </c:pt>
                <c:pt idx="10">
                  <c:v>18438.5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C3-46D8-8355-86306F3746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10609</c:v>
                </c:pt>
                <c:pt idx="4">
                  <c:v>12223</c:v>
                </c:pt>
                <c:pt idx="5">
                  <c:v>12223.5</c:v>
                </c:pt>
                <c:pt idx="6">
                  <c:v>15194</c:v>
                </c:pt>
                <c:pt idx="7">
                  <c:v>18376</c:v>
                </c:pt>
                <c:pt idx="8">
                  <c:v>18376.5</c:v>
                </c:pt>
                <c:pt idx="9">
                  <c:v>18438</c:v>
                </c:pt>
                <c:pt idx="10">
                  <c:v>18438.5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C3-46D8-8355-86306F3746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10609</c:v>
                </c:pt>
                <c:pt idx="4">
                  <c:v>12223</c:v>
                </c:pt>
                <c:pt idx="5">
                  <c:v>12223.5</c:v>
                </c:pt>
                <c:pt idx="6">
                  <c:v>15194</c:v>
                </c:pt>
                <c:pt idx="7">
                  <c:v>18376</c:v>
                </c:pt>
                <c:pt idx="8">
                  <c:v>18376.5</c:v>
                </c:pt>
                <c:pt idx="9">
                  <c:v>18438</c:v>
                </c:pt>
                <c:pt idx="10">
                  <c:v>18438.5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C3-46D8-8355-86306F3746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10609</c:v>
                </c:pt>
                <c:pt idx="4">
                  <c:v>12223</c:v>
                </c:pt>
                <c:pt idx="5">
                  <c:v>12223.5</c:v>
                </c:pt>
                <c:pt idx="6">
                  <c:v>15194</c:v>
                </c:pt>
                <c:pt idx="7">
                  <c:v>18376</c:v>
                </c:pt>
                <c:pt idx="8">
                  <c:v>18376.5</c:v>
                </c:pt>
                <c:pt idx="9">
                  <c:v>18438</c:v>
                </c:pt>
                <c:pt idx="10">
                  <c:v>18438.5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C3-46D8-8355-86306F3746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10609</c:v>
                </c:pt>
                <c:pt idx="4">
                  <c:v>12223</c:v>
                </c:pt>
                <c:pt idx="5">
                  <c:v>12223.5</c:v>
                </c:pt>
                <c:pt idx="6">
                  <c:v>15194</c:v>
                </c:pt>
                <c:pt idx="7">
                  <c:v>18376</c:v>
                </c:pt>
                <c:pt idx="8">
                  <c:v>18376.5</c:v>
                </c:pt>
                <c:pt idx="9">
                  <c:v>18438</c:v>
                </c:pt>
                <c:pt idx="10">
                  <c:v>18438.5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C3-46D8-8355-86306F3746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10609</c:v>
                </c:pt>
                <c:pt idx="4">
                  <c:v>12223</c:v>
                </c:pt>
                <c:pt idx="5">
                  <c:v>12223.5</c:v>
                </c:pt>
                <c:pt idx="6">
                  <c:v>15194</c:v>
                </c:pt>
                <c:pt idx="7">
                  <c:v>18376</c:v>
                </c:pt>
                <c:pt idx="8">
                  <c:v>18376.5</c:v>
                </c:pt>
                <c:pt idx="9">
                  <c:v>18438</c:v>
                </c:pt>
                <c:pt idx="10">
                  <c:v>18438.5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-3.5302344917905694E-3</c:v>
                </c:pt>
                <c:pt idx="1">
                  <c:v>-3.530051339557179E-3</c:v>
                </c:pt>
                <c:pt idx="2">
                  <c:v>-3.5285861216900576E-3</c:v>
                </c:pt>
                <c:pt idx="3">
                  <c:v>3.5588959628284978E-4</c:v>
                </c:pt>
                <c:pt idx="4">
                  <c:v>9.4710500566643884E-4</c:v>
                </c:pt>
                <c:pt idx="5">
                  <c:v>9.4728815789982875E-4</c:v>
                </c:pt>
                <c:pt idx="6">
                  <c:v>2.0353955764710512E-3</c:v>
                </c:pt>
                <c:pt idx="7">
                  <c:v>3.2009763897663298E-3</c:v>
                </c:pt>
                <c:pt idx="8">
                  <c:v>3.2011595419997206E-3</c:v>
                </c:pt>
                <c:pt idx="9">
                  <c:v>3.223687266706716E-3</c:v>
                </c:pt>
                <c:pt idx="10">
                  <c:v>3.2238704189401059E-3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C3-46D8-8355-86306F37464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10609</c:v>
                </c:pt>
                <c:pt idx="4">
                  <c:v>12223</c:v>
                </c:pt>
                <c:pt idx="5">
                  <c:v>12223.5</c:v>
                </c:pt>
                <c:pt idx="6">
                  <c:v>15194</c:v>
                </c:pt>
                <c:pt idx="7">
                  <c:v>18376</c:v>
                </c:pt>
                <c:pt idx="8">
                  <c:v>18376.5</c:v>
                </c:pt>
                <c:pt idx="9">
                  <c:v>18438</c:v>
                </c:pt>
                <c:pt idx="10">
                  <c:v>18438.5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C3-46D8-8355-86306F374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22936"/>
        <c:axId val="1"/>
      </c:scatterChart>
      <c:valAx>
        <c:axId val="1114922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22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3618-0162 -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'A (old)'!$D$21:$D$239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10623</c:v>
                </c:pt>
                <c:pt idx="4">
                  <c:v>12239</c:v>
                </c:pt>
                <c:pt idx="5">
                  <c:v>12239.5</c:v>
                </c:pt>
                <c:pt idx="6">
                  <c:v>15214</c:v>
                </c:pt>
                <c:pt idx="7">
                  <c:v>18400</c:v>
                </c:pt>
                <c:pt idx="8">
                  <c:v>18400.5</c:v>
                </c:pt>
                <c:pt idx="9">
                  <c:v>18462.5</c:v>
                </c:pt>
                <c:pt idx="10">
                  <c:v>18463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3">
                  <c:v>-4.8920000044745393E-3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F5-47CE-8B49-429DF9BCE0AF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10623</c:v>
                </c:pt>
                <c:pt idx="4">
                  <c:v>12239</c:v>
                </c:pt>
                <c:pt idx="5">
                  <c:v>12239.5</c:v>
                </c:pt>
                <c:pt idx="6">
                  <c:v>15214</c:v>
                </c:pt>
                <c:pt idx="7">
                  <c:v>18400</c:v>
                </c:pt>
                <c:pt idx="8">
                  <c:v>18400.5</c:v>
                </c:pt>
                <c:pt idx="9">
                  <c:v>18462.5</c:v>
                </c:pt>
                <c:pt idx="10">
                  <c:v>18463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-1.5200000052573159E-4</c:v>
                </c:pt>
                <c:pt idx="2">
                  <c:v>-8.7679999996908009E-3</c:v>
                </c:pt>
                <c:pt idx="4">
                  <c:v>2.2243999999773223E-2</c:v>
                </c:pt>
                <c:pt idx="5">
                  <c:v>2.3291999998036772E-2</c:v>
                </c:pt>
                <c:pt idx="6">
                  <c:v>6.7440000057104044E-3</c:v>
                </c:pt>
                <c:pt idx="7">
                  <c:v>4.8999999999068677E-2</c:v>
                </c:pt>
                <c:pt idx="8">
                  <c:v>5.0448000001779292E-2</c:v>
                </c:pt>
                <c:pt idx="9">
                  <c:v>-4.9900000005436596E-2</c:v>
                </c:pt>
                <c:pt idx="10">
                  <c:v>-4.5151999998779502E-2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F5-47CE-8B49-429DF9BCE0AF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10623</c:v>
                </c:pt>
                <c:pt idx="4">
                  <c:v>12239</c:v>
                </c:pt>
                <c:pt idx="5">
                  <c:v>12239.5</c:v>
                </c:pt>
                <c:pt idx="6">
                  <c:v>15214</c:v>
                </c:pt>
                <c:pt idx="7">
                  <c:v>18400</c:v>
                </c:pt>
                <c:pt idx="8">
                  <c:v>18400.5</c:v>
                </c:pt>
                <c:pt idx="9">
                  <c:v>18462.5</c:v>
                </c:pt>
                <c:pt idx="10">
                  <c:v>18463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F5-47CE-8B49-429DF9BCE0AF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10623</c:v>
                </c:pt>
                <c:pt idx="4">
                  <c:v>12239</c:v>
                </c:pt>
                <c:pt idx="5">
                  <c:v>12239.5</c:v>
                </c:pt>
                <c:pt idx="6">
                  <c:v>15214</c:v>
                </c:pt>
                <c:pt idx="7">
                  <c:v>18400</c:v>
                </c:pt>
                <c:pt idx="8">
                  <c:v>18400.5</c:v>
                </c:pt>
                <c:pt idx="9">
                  <c:v>18462.5</c:v>
                </c:pt>
                <c:pt idx="10">
                  <c:v>18463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F5-47CE-8B49-429DF9BCE0AF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10623</c:v>
                </c:pt>
                <c:pt idx="4">
                  <c:v>12239</c:v>
                </c:pt>
                <c:pt idx="5">
                  <c:v>12239.5</c:v>
                </c:pt>
                <c:pt idx="6">
                  <c:v>15214</c:v>
                </c:pt>
                <c:pt idx="7">
                  <c:v>18400</c:v>
                </c:pt>
                <c:pt idx="8">
                  <c:v>18400.5</c:v>
                </c:pt>
                <c:pt idx="9">
                  <c:v>18462.5</c:v>
                </c:pt>
                <c:pt idx="10">
                  <c:v>18463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F5-47CE-8B49-429DF9BCE0AF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10623</c:v>
                </c:pt>
                <c:pt idx="4">
                  <c:v>12239</c:v>
                </c:pt>
                <c:pt idx="5">
                  <c:v>12239.5</c:v>
                </c:pt>
                <c:pt idx="6">
                  <c:v>15214</c:v>
                </c:pt>
                <c:pt idx="7">
                  <c:v>18400</c:v>
                </c:pt>
                <c:pt idx="8">
                  <c:v>18400.5</c:v>
                </c:pt>
                <c:pt idx="9">
                  <c:v>18462.5</c:v>
                </c:pt>
                <c:pt idx="10">
                  <c:v>18463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F5-47CE-8B49-429DF9BCE0AF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6.9999999999999999E-4</c:v>
                  </c:pt>
                  <c:pt idx="2">
                    <c:v>1.7100000000000001E-2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9.1999999999999998E-3</c:v>
                  </c:pt>
                  <c:pt idx="6">
                    <c:v>3.3999999999999998E-3</c:v>
                  </c:pt>
                  <c:pt idx="7">
                    <c:v>5.7000000000000002E-3</c:v>
                  </c:pt>
                  <c:pt idx="8">
                    <c:v>3.3999999999999998E-3</c:v>
                  </c:pt>
                  <c:pt idx="9">
                    <c:v>4.3E-3</c:v>
                  </c:pt>
                  <c:pt idx="1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10623</c:v>
                </c:pt>
                <c:pt idx="4">
                  <c:v>12239</c:v>
                </c:pt>
                <c:pt idx="5">
                  <c:v>12239.5</c:v>
                </c:pt>
                <c:pt idx="6">
                  <c:v>15214</c:v>
                </c:pt>
                <c:pt idx="7">
                  <c:v>18400</c:v>
                </c:pt>
                <c:pt idx="8">
                  <c:v>18400.5</c:v>
                </c:pt>
                <c:pt idx="9">
                  <c:v>18462.5</c:v>
                </c:pt>
                <c:pt idx="10">
                  <c:v>18463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F5-47CE-8B49-429DF9BCE0AF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10623</c:v>
                </c:pt>
                <c:pt idx="4">
                  <c:v>12239</c:v>
                </c:pt>
                <c:pt idx="5">
                  <c:v>12239.5</c:v>
                </c:pt>
                <c:pt idx="6">
                  <c:v>15214</c:v>
                </c:pt>
                <c:pt idx="7">
                  <c:v>18400</c:v>
                </c:pt>
                <c:pt idx="8">
                  <c:v>18400.5</c:v>
                </c:pt>
                <c:pt idx="9">
                  <c:v>18462.5</c:v>
                </c:pt>
                <c:pt idx="10">
                  <c:v>18463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1.7162356588822959E-4</c:v>
                </c:pt>
                <c:pt idx="1">
                  <c:v>1.7178873032564092E-4</c:v>
                </c:pt>
                <c:pt idx="2">
                  <c:v>1.7311004582493163E-4</c:v>
                </c:pt>
                <c:pt idx="3">
                  <c:v>3.6807072031294821E-3</c:v>
                </c:pt>
                <c:pt idx="4">
                  <c:v>4.2145186648429207E-3</c:v>
                </c:pt>
                <c:pt idx="5">
                  <c:v>4.2146838292803322E-3</c:v>
                </c:pt>
                <c:pt idx="6">
                  <c:v>5.1972470674403722E-3</c:v>
                </c:pt>
                <c:pt idx="7">
                  <c:v>6.2496748626254079E-3</c:v>
                </c:pt>
                <c:pt idx="8">
                  <c:v>6.2498400270628186E-3</c:v>
                </c:pt>
                <c:pt idx="9">
                  <c:v>6.2703204173018244E-3</c:v>
                </c:pt>
                <c:pt idx="10">
                  <c:v>6.2704855817392359E-3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F5-47CE-8B49-429DF9BCE0AF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4.5</c:v>
                </c:pt>
                <c:pt idx="3">
                  <c:v>10623</c:v>
                </c:pt>
                <c:pt idx="4">
                  <c:v>12239</c:v>
                </c:pt>
                <c:pt idx="5">
                  <c:v>12239.5</c:v>
                </c:pt>
                <c:pt idx="6">
                  <c:v>15214</c:v>
                </c:pt>
                <c:pt idx="7">
                  <c:v>18400</c:v>
                </c:pt>
                <c:pt idx="8">
                  <c:v>18400.5</c:v>
                </c:pt>
                <c:pt idx="9">
                  <c:v>18462.5</c:v>
                </c:pt>
                <c:pt idx="10">
                  <c:v>18463</c:v>
                </c:pt>
              </c:numCache>
            </c:numRef>
          </c:xVal>
          <c:yVal>
            <c:numRef>
              <c:f>'A (old)'!$R$21:$R$999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F5-47CE-8B49-429DF9BCE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4926176"/>
        <c:axId val="1"/>
      </c:scatterChart>
      <c:valAx>
        <c:axId val="1114926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926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150375939849624"/>
          <c:y val="0.92375366568914952"/>
          <c:w val="0.93533834586466158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9374B44B-7773-291A-2A29-15DF6EACC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6563077-AF56-4197-4240-008832A16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53</v>
      </c>
    </row>
    <row r="2" spans="1:7" x14ac:dyDescent="0.2">
      <c r="A2" t="s">
        <v>24</v>
      </c>
      <c r="B2" t="s">
        <v>48</v>
      </c>
      <c r="D2" s="3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42</v>
      </c>
      <c r="D4" s="9" t="s">
        <v>42</v>
      </c>
    </row>
    <row r="6" spans="1:7" x14ac:dyDescent="0.2">
      <c r="A6" s="5" t="s">
        <v>1</v>
      </c>
    </row>
    <row r="7" spans="1:7" x14ac:dyDescent="0.2">
      <c r="A7" t="s">
        <v>2</v>
      </c>
      <c r="C7">
        <v>52505.398300000001</v>
      </c>
      <c r="D7" s="30"/>
    </row>
    <row r="8" spans="1:7" x14ac:dyDescent="0.2">
      <c r="A8" t="s">
        <v>3</v>
      </c>
      <c r="C8">
        <v>0.24102100000000001</v>
      </c>
      <c r="D8" s="38" t="s">
        <v>52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-3.5302344917905694E-3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3.6630446678041465E-7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60357.720841782408</v>
      </c>
    </row>
    <row r="15" spans="1:7" x14ac:dyDescent="0.2">
      <c r="A15" s="14" t="s">
        <v>17</v>
      </c>
      <c r="B15" s="12"/>
      <c r="C15" s="15">
        <f ca="1">(C7+C11)+(C8+C12)*INT(MAX(F21:F3533))</f>
        <v>56949.346721687267</v>
      </c>
      <c r="D15" s="16" t="s">
        <v>38</v>
      </c>
      <c r="E15" s="17">
        <f ca="1">ROUND(2*(E14-$C$7)/$C$8,0)/2+E13</f>
        <v>32580.5</v>
      </c>
    </row>
    <row r="16" spans="1:7" x14ac:dyDescent="0.2">
      <c r="A16" s="18" t="s">
        <v>4</v>
      </c>
      <c r="B16" s="12"/>
      <c r="C16" s="19">
        <f ca="1">+C8+C12</f>
        <v>0.2410213663044668</v>
      </c>
      <c r="D16" s="16" t="s">
        <v>39</v>
      </c>
      <c r="E16" s="26">
        <f ca="1">ROUND(2*(E14-$C$15)/$C$16,0)/2+E13</f>
        <v>14142.5</v>
      </c>
    </row>
    <row r="17" spans="1:18" ht="13.5" thickBot="1" x14ac:dyDescent="0.25">
      <c r="A17" s="16" t="s">
        <v>30</v>
      </c>
      <c r="B17" s="12"/>
      <c r="C17" s="12">
        <f>COUNT(C21:C2191)</f>
        <v>11</v>
      </c>
      <c r="D17" s="16" t="s">
        <v>34</v>
      </c>
      <c r="E17" s="20">
        <f ca="1">+$C$15+$C$16*E16-15018.5-$C$9/24</f>
        <v>45339.887227981526</v>
      </c>
    </row>
    <row r="18" spans="1:18" ht="14.25" thickTop="1" thickBot="1" x14ac:dyDescent="0.25">
      <c r="A18" s="18" t="s">
        <v>5</v>
      </c>
      <c r="B18" s="12"/>
      <c r="C18" s="21">
        <f ca="1">+C15</f>
        <v>56949.346721687267</v>
      </c>
      <c r="D18" s="22">
        <f ca="1">+C16</f>
        <v>0.2410213663044668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29</v>
      </c>
      <c r="J20" s="7" t="s">
        <v>54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41</v>
      </c>
    </row>
    <row r="21" spans="1:18" x14ac:dyDescent="0.2">
      <c r="A21" t="s">
        <v>44</v>
      </c>
      <c r="B21" s="3" t="s">
        <v>45</v>
      </c>
      <c r="C21" s="10">
        <v>52505.398300000001</v>
      </c>
      <c r="D21" s="10">
        <v>1.2999999999999999E-3</v>
      </c>
      <c r="E21">
        <f t="shared" ref="E21:E31" si="0">+(C21-C$7)/C$8</f>
        <v>0</v>
      </c>
      <c r="F21">
        <f t="shared" ref="F21:F31" si="1">ROUND(2*E21,0)/2</f>
        <v>0</v>
      </c>
      <c r="G21">
        <f t="shared" ref="G21:G31" si="2">+C21-(C$7+F21*C$8)</f>
        <v>0</v>
      </c>
      <c r="I21">
        <f>+G21</f>
        <v>0</v>
      </c>
      <c r="O21">
        <f t="shared" ref="O21:O31" ca="1" si="3">+C$11+C$12*$F21</f>
        <v>-3.5302344917905694E-3</v>
      </c>
      <c r="Q21" s="2">
        <f t="shared" ref="Q21:Q31" si="4">+C21-15018.5</f>
        <v>37486.898300000001</v>
      </c>
    </row>
    <row r="22" spans="1:18" x14ac:dyDescent="0.2">
      <c r="A22" t="s">
        <v>44</v>
      </c>
      <c r="B22" s="3" t="s">
        <v>46</v>
      </c>
      <c r="C22" s="10">
        <v>52505.518499999998</v>
      </c>
      <c r="D22" s="10">
        <v>6.9999999999999999E-4</v>
      </c>
      <c r="E22">
        <f t="shared" si="0"/>
        <v>0.49871173050301393</v>
      </c>
      <c r="F22">
        <f t="shared" si="1"/>
        <v>0.5</v>
      </c>
      <c r="G22">
        <f t="shared" si="2"/>
        <v>-3.1049999961396679E-4</v>
      </c>
      <c r="I22">
        <f>+G22</f>
        <v>-3.1049999961396679E-4</v>
      </c>
      <c r="O22">
        <f t="shared" ca="1" si="3"/>
        <v>-3.530051339557179E-3</v>
      </c>
      <c r="Q22" s="2">
        <f t="shared" si="4"/>
        <v>37487.018499999998</v>
      </c>
    </row>
    <row r="23" spans="1:18" x14ac:dyDescent="0.2">
      <c r="A23" t="s">
        <v>44</v>
      </c>
      <c r="B23" s="3" t="s">
        <v>46</v>
      </c>
      <c r="C23" s="10">
        <v>52506.472699999998</v>
      </c>
      <c r="D23" s="10">
        <v>1.7100000000000001E-2</v>
      </c>
      <c r="E23">
        <f t="shared" si="0"/>
        <v>4.4577028557581908</v>
      </c>
      <c r="F23">
        <f t="shared" si="1"/>
        <v>4.5</v>
      </c>
      <c r="G23">
        <f t="shared" si="2"/>
        <v>-1.0194499998760875E-2</v>
      </c>
      <c r="I23">
        <f>+G23</f>
        <v>-1.0194499998760875E-2</v>
      </c>
      <c r="O23">
        <f t="shared" ca="1" si="3"/>
        <v>-3.5285861216900576E-3</v>
      </c>
      <c r="Q23" s="2">
        <f t="shared" si="4"/>
        <v>37487.972699999998</v>
      </c>
    </row>
    <row r="24" spans="1:18" x14ac:dyDescent="0.2">
      <c r="A24" t="s">
        <v>40</v>
      </c>
      <c r="B24" s="3"/>
      <c r="C24" s="10">
        <v>55062.392</v>
      </c>
      <c r="D24" s="10" t="s">
        <v>13</v>
      </c>
      <c r="E24">
        <f t="shared" si="0"/>
        <v>10609.007928769688</v>
      </c>
      <c r="F24">
        <f t="shared" si="1"/>
        <v>10609</v>
      </c>
      <c r="G24">
        <f t="shared" si="2"/>
        <v>1.9109999993816018E-3</v>
      </c>
      <c r="H24">
        <f>G24</f>
        <v>1.9109999993816018E-3</v>
      </c>
      <c r="O24">
        <f t="shared" ca="1" si="3"/>
        <v>3.5588959628284978E-4</v>
      </c>
      <c r="Q24" s="2">
        <f t="shared" si="4"/>
        <v>40043.892</v>
      </c>
    </row>
    <row r="25" spans="1:18" x14ac:dyDescent="0.2">
      <c r="A25" s="34" t="s">
        <v>50</v>
      </c>
      <c r="B25" s="40"/>
      <c r="C25" s="35">
        <v>55451.396800000002</v>
      </c>
      <c r="D25" s="35">
        <v>8.3000000000000001E-3</v>
      </c>
      <c r="E25">
        <f t="shared" si="0"/>
        <v>12222.995091714005</v>
      </c>
      <c r="F25">
        <f t="shared" si="1"/>
        <v>12223</v>
      </c>
      <c r="G25">
        <f t="shared" si="2"/>
        <v>-1.1830000003101304E-3</v>
      </c>
      <c r="I25">
        <f t="shared" ref="I25:I31" si="5">+G25</f>
        <v>-1.1830000003101304E-3</v>
      </c>
      <c r="O25">
        <f t="shared" ca="1" si="3"/>
        <v>9.4710500566643884E-4</v>
      </c>
      <c r="Q25" s="2">
        <f t="shared" si="4"/>
        <v>40432.896800000002</v>
      </c>
    </row>
    <row r="26" spans="1:18" x14ac:dyDescent="0.2">
      <c r="A26" s="34" t="s">
        <v>50</v>
      </c>
      <c r="B26" s="40"/>
      <c r="C26" s="35">
        <v>55451.518199999999</v>
      </c>
      <c r="D26" s="35">
        <v>9.1999999999999998E-3</v>
      </c>
      <c r="E26">
        <f t="shared" si="0"/>
        <v>12223.498782263776</v>
      </c>
      <c r="F26">
        <f t="shared" si="1"/>
        <v>12223.5</v>
      </c>
      <c r="G26">
        <f t="shared" si="2"/>
        <v>-2.9350000113481656E-4</v>
      </c>
      <c r="I26">
        <f t="shared" si="5"/>
        <v>-2.9350000113481656E-4</v>
      </c>
      <c r="O26">
        <f t="shared" ca="1" si="3"/>
        <v>9.4728815789982875E-4</v>
      </c>
      <c r="Q26" s="2">
        <f t="shared" si="4"/>
        <v>40433.018199999999</v>
      </c>
    </row>
    <row r="27" spans="1:18" x14ac:dyDescent="0.2">
      <c r="A27" s="31" t="s">
        <v>49</v>
      </c>
      <c r="B27" s="32" t="s">
        <v>45</v>
      </c>
      <c r="C27" s="33">
        <v>56167.475700000003</v>
      </c>
      <c r="D27" s="33">
        <v>3.3999999999999998E-3</v>
      </c>
      <c r="E27">
        <f t="shared" si="0"/>
        <v>15194.017948643486</v>
      </c>
      <c r="F27">
        <f t="shared" si="1"/>
        <v>15194</v>
      </c>
      <c r="G27">
        <f t="shared" si="2"/>
        <v>4.3260000020381995E-3</v>
      </c>
      <c r="I27">
        <f t="shared" si="5"/>
        <v>4.3260000020381995E-3</v>
      </c>
      <c r="O27">
        <f t="shared" ca="1" si="3"/>
        <v>2.0353955764710512E-3</v>
      </c>
      <c r="Q27" s="2">
        <f t="shared" si="4"/>
        <v>41148.975700000003</v>
      </c>
    </row>
    <row r="28" spans="1:18" x14ac:dyDescent="0.2">
      <c r="A28" s="36" t="s">
        <v>51</v>
      </c>
      <c r="B28" s="37"/>
      <c r="C28" s="36">
        <v>56934.400900000001</v>
      </c>
      <c r="D28" s="36">
        <v>5.7000000000000002E-3</v>
      </c>
      <c r="E28">
        <f t="shared" si="0"/>
        <v>18376.002920907304</v>
      </c>
      <c r="F28">
        <f t="shared" si="1"/>
        <v>18376</v>
      </c>
      <c r="G28">
        <f t="shared" si="2"/>
        <v>7.0399999822257087E-4</v>
      </c>
      <c r="I28">
        <f t="shared" si="5"/>
        <v>7.0399999822257087E-4</v>
      </c>
      <c r="O28">
        <f t="shared" ca="1" si="3"/>
        <v>3.2009763897663298E-3</v>
      </c>
      <c r="Q28" s="2">
        <f t="shared" si="4"/>
        <v>41915.900900000001</v>
      </c>
    </row>
    <row r="29" spans="1:18" x14ac:dyDescent="0.2">
      <c r="A29" s="36" t="s">
        <v>51</v>
      </c>
      <c r="B29" s="37"/>
      <c r="C29" s="36">
        <v>56934.522700000001</v>
      </c>
      <c r="D29" s="36">
        <v>3.3999999999999998E-3</v>
      </c>
      <c r="E29">
        <f t="shared" si="0"/>
        <v>18376.508271063518</v>
      </c>
      <c r="F29">
        <f t="shared" si="1"/>
        <v>18376.5</v>
      </c>
      <c r="G29">
        <f t="shared" si="2"/>
        <v>1.99350000184495E-3</v>
      </c>
      <c r="I29">
        <f t="shared" si="5"/>
        <v>1.99350000184495E-3</v>
      </c>
      <c r="O29">
        <f t="shared" ca="1" si="3"/>
        <v>3.2011595419997206E-3</v>
      </c>
      <c r="Q29" s="2">
        <f t="shared" si="4"/>
        <v>41916.022700000001</v>
      </c>
    </row>
    <row r="30" spans="1:18" x14ac:dyDescent="0.2">
      <c r="A30" s="36" t="s">
        <v>51</v>
      </c>
      <c r="B30" s="37"/>
      <c r="C30" s="36">
        <v>56949.345999999998</v>
      </c>
      <c r="D30" s="36">
        <v>4.3E-3</v>
      </c>
      <c r="E30">
        <f t="shared" si="0"/>
        <v>18438.010380838172</v>
      </c>
      <c r="F30">
        <f t="shared" si="1"/>
        <v>18438</v>
      </c>
      <c r="G30">
        <f t="shared" si="2"/>
        <v>2.5019999957294203E-3</v>
      </c>
      <c r="I30">
        <f t="shared" si="5"/>
        <v>2.5019999957294203E-3</v>
      </c>
      <c r="O30">
        <f t="shared" ca="1" si="3"/>
        <v>3.223687266706716E-3</v>
      </c>
      <c r="Q30" s="2">
        <f t="shared" si="4"/>
        <v>41930.845999999998</v>
      </c>
    </row>
    <row r="31" spans="1:18" x14ac:dyDescent="0.2">
      <c r="A31" s="36" t="s">
        <v>51</v>
      </c>
      <c r="B31" s="37"/>
      <c r="C31" s="36">
        <v>56949.471100000002</v>
      </c>
      <c r="D31" s="36">
        <v>4.7000000000000002E-3</v>
      </c>
      <c r="E31">
        <f t="shared" si="0"/>
        <v>18438.529422747401</v>
      </c>
      <c r="F31">
        <f t="shared" si="1"/>
        <v>18438.5</v>
      </c>
      <c r="G31">
        <f t="shared" si="2"/>
        <v>7.0915000032982789E-3</v>
      </c>
      <c r="I31">
        <f t="shared" si="5"/>
        <v>7.0915000032982789E-3</v>
      </c>
      <c r="O31">
        <f t="shared" ca="1" si="3"/>
        <v>3.2238704189401059E-3</v>
      </c>
      <c r="Q31" s="2">
        <f t="shared" si="4"/>
        <v>41930.971100000002</v>
      </c>
    </row>
    <row r="32" spans="1:18" x14ac:dyDescent="0.2">
      <c r="B32" s="3"/>
      <c r="C32" s="10"/>
      <c r="D32" s="10"/>
      <c r="Q32" s="2"/>
    </row>
    <row r="33" spans="2:17" x14ac:dyDescent="0.2">
      <c r="B33" s="3"/>
      <c r="C33" s="10"/>
      <c r="D33" s="10"/>
      <c r="Q33" s="2"/>
    </row>
    <row r="34" spans="2:17" x14ac:dyDescent="0.2">
      <c r="B34" s="3"/>
      <c r="C34" s="10"/>
      <c r="D34" s="10"/>
    </row>
    <row r="35" spans="2:17" x14ac:dyDescent="0.2">
      <c r="B35" s="3"/>
      <c r="C35" s="10"/>
      <c r="D35" s="10"/>
    </row>
    <row r="36" spans="2:17" x14ac:dyDescent="0.2">
      <c r="B36" s="3"/>
      <c r="C36" s="10"/>
      <c r="D36" s="10"/>
    </row>
    <row r="37" spans="2:17" x14ac:dyDescent="0.2">
      <c r="B37" s="3"/>
      <c r="C37" s="10"/>
      <c r="D37" s="10"/>
    </row>
    <row r="38" spans="2:17" x14ac:dyDescent="0.2">
      <c r="C38" s="10"/>
      <c r="D38" s="10"/>
    </row>
    <row r="39" spans="2:17" x14ac:dyDescent="0.2">
      <c r="C39" s="10"/>
      <c r="D39" s="10"/>
    </row>
    <row r="40" spans="2:17" x14ac:dyDescent="0.2">
      <c r="C40" s="10"/>
      <c r="D40" s="10"/>
    </row>
    <row r="41" spans="2:17" x14ac:dyDescent="0.2">
      <c r="C41" s="10"/>
      <c r="D41" s="10"/>
    </row>
    <row r="42" spans="2:17" x14ac:dyDescent="0.2">
      <c r="C42" s="10"/>
      <c r="D42" s="10"/>
    </row>
    <row r="43" spans="2:17" x14ac:dyDescent="0.2">
      <c r="C43" s="10"/>
      <c r="D43" s="10"/>
    </row>
    <row r="44" spans="2:17" x14ac:dyDescent="0.2">
      <c r="C44" s="10"/>
      <c r="D44" s="10"/>
    </row>
    <row r="45" spans="2:17" x14ac:dyDescent="0.2">
      <c r="C45" s="10"/>
      <c r="D45" s="10"/>
    </row>
    <row r="46" spans="2:17" x14ac:dyDescent="0.2">
      <c r="C46" s="10"/>
      <c r="D46" s="10"/>
    </row>
    <row r="47" spans="2:17" x14ac:dyDescent="0.2">
      <c r="C47" s="10"/>
      <c r="D47" s="10"/>
    </row>
    <row r="48" spans="2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C21" sqref="C21:C3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48</v>
      </c>
      <c r="D2" s="3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42</v>
      </c>
      <c r="D4" s="9" t="s">
        <v>42</v>
      </c>
    </row>
    <row r="6" spans="1:7" x14ac:dyDescent="0.2">
      <c r="A6" s="5" t="s">
        <v>1</v>
      </c>
    </row>
    <row r="7" spans="1:7" x14ac:dyDescent="0.2">
      <c r="A7" t="s">
        <v>2</v>
      </c>
      <c r="C7">
        <v>52505.398300000001</v>
      </c>
      <c r="D7" s="30" t="s">
        <v>44</v>
      </c>
    </row>
    <row r="8" spans="1:7" x14ac:dyDescent="0.2">
      <c r="A8" t="s">
        <v>3</v>
      </c>
      <c r="C8">
        <v>0.240704</v>
      </c>
      <c r="D8" s="30" t="s">
        <v>40</v>
      </c>
    </row>
    <row r="9" spans="1:7" x14ac:dyDescent="0.2">
      <c r="A9" s="11" t="s">
        <v>31</v>
      </c>
      <c r="B9" s="12"/>
      <c r="C9" s="13">
        <v>8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1.7162356588822959E-4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3.3032887482267272E-7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60358.450008449079</v>
      </c>
    </row>
    <row r="15" spans="1:7" x14ac:dyDescent="0.2">
      <c r="A15" s="14" t="s">
        <v>17</v>
      </c>
      <c r="B15" s="12"/>
      <c r="C15" s="15">
        <f ca="1">(C7+C11)+(C8+C12)*INT(MAX(F21:F3533))</f>
        <v>56949.522522485582</v>
      </c>
      <c r="D15" s="16" t="s">
        <v>38</v>
      </c>
      <c r="E15" s="17">
        <f ca="1">ROUND(2*(E14-$C$7)/$C$8,0)/2+E13</f>
        <v>32626.5</v>
      </c>
    </row>
    <row r="16" spans="1:7" x14ac:dyDescent="0.2">
      <c r="A16" s="18" t="s">
        <v>4</v>
      </c>
      <c r="B16" s="12"/>
      <c r="C16" s="19">
        <f ca="1">+C8+C12</f>
        <v>0.24070433032887481</v>
      </c>
      <c r="D16" s="16" t="s">
        <v>39</v>
      </c>
      <c r="E16" s="26">
        <f ca="1">ROUND(2*(E14-$C$15)/$C$16,0)/2+E13</f>
        <v>14163.5</v>
      </c>
    </row>
    <row r="17" spans="1:18" ht="13.5" thickBot="1" x14ac:dyDescent="0.25">
      <c r="A17" s="16" t="s">
        <v>30</v>
      </c>
      <c r="B17" s="12"/>
      <c r="C17" s="12">
        <f>COUNT(C21:C2191)</f>
        <v>11</v>
      </c>
      <c r="D17" s="16" t="s">
        <v>34</v>
      </c>
      <c r="E17" s="20">
        <f ca="1">+$C$15+$C$16*E16-15018.5-$C$9/24</f>
        <v>45339.904971765267</v>
      </c>
    </row>
    <row r="18" spans="1:18" ht="14.25" thickTop="1" thickBot="1" x14ac:dyDescent="0.25">
      <c r="A18" s="18" t="s">
        <v>5</v>
      </c>
      <c r="B18" s="12"/>
      <c r="C18" s="21">
        <f ca="1">+C15</f>
        <v>56949.522522485582</v>
      </c>
      <c r="D18" s="22">
        <f ca="1">+C16</f>
        <v>0.24070433032887481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41</v>
      </c>
    </row>
    <row r="21" spans="1:18" x14ac:dyDescent="0.2">
      <c r="A21" t="s">
        <v>44</v>
      </c>
      <c r="B21" t="s">
        <v>45</v>
      </c>
      <c r="C21" s="10">
        <v>52505.398300000001</v>
      </c>
      <c r="D21" s="10">
        <v>1.2999999999999999E-3</v>
      </c>
      <c r="E21">
        <f t="shared" ref="E21:E31" si="0">+(C21-C$7)/C$8</f>
        <v>0</v>
      </c>
      <c r="F21">
        <f t="shared" ref="F21:F31" si="1">ROUND(2*E21,0)/2</f>
        <v>0</v>
      </c>
      <c r="G21">
        <f t="shared" ref="G21:G31" si="2">+C21-(C$7+F21*C$8)</f>
        <v>0</v>
      </c>
      <c r="I21">
        <f>+G21</f>
        <v>0</v>
      </c>
      <c r="O21">
        <f t="shared" ref="O21:O31" ca="1" si="3">+C$11+C$12*$F21</f>
        <v>1.7162356588822959E-4</v>
      </c>
      <c r="Q21" s="2">
        <f t="shared" ref="Q21:Q31" si="4">+C21-15018.5</f>
        <v>37486.898300000001</v>
      </c>
    </row>
    <row r="22" spans="1:18" x14ac:dyDescent="0.2">
      <c r="A22" t="s">
        <v>44</v>
      </c>
      <c r="B22" t="s">
        <v>46</v>
      </c>
      <c r="C22" s="10">
        <v>52505.518499999998</v>
      </c>
      <c r="D22" s="10">
        <v>6.9999999999999999E-4</v>
      </c>
      <c r="E22">
        <f t="shared" si="0"/>
        <v>0.49936851900079315</v>
      </c>
      <c r="F22">
        <f t="shared" si="1"/>
        <v>0.5</v>
      </c>
      <c r="G22">
        <f t="shared" si="2"/>
        <v>-1.5200000052573159E-4</v>
      </c>
      <c r="I22">
        <f>+G22</f>
        <v>-1.5200000052573159E-4</v>
      </c>
      <c r="O22">
        <f t="shared" ca="1" si="3"/>
        <v>1.7178873032564092E-4</v>
      </c>
      <c r="Q22" s="2">
        <f t="shared" si="4"/>
        <v>37487.018499999998</v>
      </c>
    </row>
    <row r="23" spans="1:18" x14ac:dyDescent="0.2">
      <c r="A23" t="s">
        <v>44</v>
      </c>
      <c r="B23" t="s">
        <v>46</v>
      </c>
      <c r="C23" s="10">
        <v>52506.472699999998</v>
      </c>
      <c r="D23" s="10">
        <v>1.7100000000000001E-2</v>
      </c>
      <c r="E23">
        <f t="shared" si="0"/>
        <v>4.4635735176718914</v>
      </c>
      <c r="F23">
        <f t="shared" si="1"/>
        <v>4.5</v>
      </c>
      <c r="G23">
        <f t="shared" si="2"/>
        <v>-8.7679999996908009E-3</v>
      </c>
      <c r="I23">
        <f>+G23</f>
        <v>-8.7679999996908009E-3</v>
      </c>
      <c r="O23">
        <f t="shared" ca="1" si="3"/>
        <v>1.7311004582493163E-4</v>
      </c>
      <c r="Q23" s="2">
        <f t="shared" si="4"/>
        <v>37487.972699999998</v>
      </c>
    </row>
    <row r="24" spans="1:18" x14ac:dyDescent="0.2">
      <c r="A24" t="s">
        <v>40</v>
      </c>
      <c r="C24" s="10">
        <v>55062.392</v>
      </c>
      <c r="D24" s="10" t="s">
        <v>13</v>
      </c>
      <c r="E24">
        <f t="shared" si="0"/>
        <v>10622.979676282899</v>
      </c>
      <c r="F24">
        <f t="shared" si="1"/>
        <v>10623</v>
      </c>
      <c r="G24">
        <f t="shared" si="2"/>
        <v>-4.8920000044745393E-3</v>
      </c>
      <c r="H24">
        <f>G24</f>
        <v>-4.8920000044745393E-3</v>
      </c>
      <c r="O24">
        <f t="shared" ca="1" si="3"/>
        <v>3.6807072031294821E-3</v>
      </c>
      <c r="Q24" s="2">
        <f t="shared" si="4"/>
        <v>40043.892</v>
      </c>
    </row>
    <row r="25" spans="1:18" x14ac:dyDescent="0.2">
      <c r="A25" s="34" t="s">
        <v>50</v>
      </c>
      <c r="B25" s="34"/>
      <c r="C25" s="35">
        <v>55451.396800000002</v>
      </c>
      <c r="D25" s="35">
        <v>8.3000000000000001E-3</v>
      </c>
      <c r="E25">
        <f t="shared" si="0"/>
        <v>12239.092412257385</v>
      </c>
      <c r="F25">
        <f t="shared" si="1"/>
        <v>12239</v>
      </c>
      <c r="G25">
        <f t="shared" si="2"/>
        <v>2.2243999999773223E-2</v>
      </c>
      <c r="I25">
        <f t="shared" ref="I25:I31" si="5">+G25</f>
        <v>2.2243999999773223E-2</v>
      </c>
      <c r="O25">
        <f t="shared" ca="1" si="3"/>
        <v>4.2145186648429207E-3</v>
      </c>
      <c r="Q25" s="2">
        <f t="shared" si="4"/>
        <v>40432.896800000002</v>
      </c>
    </row>
    <row r="26" spans="1:18" x14ac:dyDescent="0.2">
      <c r="A26" s="34" t="s">
        <v>50</v>
      </c>
      <c r="B26" s="34"/>
      <c r="C26" s="35">
        <v>55451.518199999999</v>
      </c>
      <c r="D26" s="35">
        <v>9.1999999999999998E-3</v>
      </c>
      <c r="E26">
        <f t="shared" si="0"/>
        <v>12239.59676615261</v>
      </c>
      <c r="F26">
        <f t="shared" si="1"/>
        <v>12239.5</v>
      </c>
      <c r="G26">
        <f t="shared" si="2"/>
        <v>2.3291999998036772E-2</v>
      </c>
      <c r="I26">
        <f t="shared" si="5"/>
        <v>2.3291999998036772E-2</v>
      </c>
      <c r="O26">
        <f t="shared" ca="1" si="3"/>
        <v>4.2146838292803322E-3</v>
      </c>
      <c r="Q26" s="2">
        <f t="shared" si="4"/>
        <v>40433.018199999999</v>
      </c>
    </row>
    <row r="27" spans="1:18" x14ac:dyDescent="0.2">
      <c r="A27" s="31" t="s">
        <v>49</v>
      </c>
      <c r="B27" s="32" t="s">
        <v>45</v>
      </c>
      <c r="C27" s="33">
        <v>56167.475700000003</v>
      </c>
      <c r="D27" s="33">
        <v>3.3999999999999998E-3</v>
      </c>
      <c r="E27">
        <f t="shared" si="0"/>
        <v>15214.028017814418</v>
      </c>
      <c r="F27">
        <f t="shared" si="1"/>
        <v>15214</v>
      </c>
      <c r="G27">
        <f t="shared" si="2"/>
        <v>6.7440000057104044E-3</v>
      </c>
      <c r="I27">
        <f t="shared" si="5"/>
        <v>6.7440000057104044E-3</v>
      </c>
      <c r="O27">
        <f t="shared" ca="1" si="3"/>
        <v>5.1972470674403722E-3</v>
      </c>
      <c r="Q27" s="2">
        <f t="shared" si="4"/>
        <v>41148.975700000003</v>
      </c>
    </row>
    <row r="28" spans="1:18" x14ac:dyDescent="0.2">
      <c r="A28" s="36" t="s">
        <v>51</v>
      </c>
      <c r="B28" s="37"/>
      <c r="C28" s="36">
        <v>56934.400900000001</v>
      </c>
      <c r="D28" s="36">
        <v>5.7000000000000002E-3</v>
      </c>
      <c r="E28">
        <f t="shared" si="0"/>
        <v>18400.203569529378</v>
      </c>
      <c r="F28">
        <f t="shared" si="1"/>
        <v>18400</v>
      </c>
      <c r="G28">
        <f t="shared" si="2"/>
        <v>4.8999999999068677E-2</v>
      </c>
      <c r="I28">
        <f t="shared" si="5"/>
        <v>4.8999999999068677E-2</v>
      </c>
      <c r="O28">
        <f t="shared" ca="1" si="3"/>
        <v>6.2496748626254079E-3</v>
      </c>
      <c r="Q28" s="2">
        <f t="shared" si="4"/>
        <v>41915.900900000001</v>
      </c>
    </row>
    <row r="29" spans="1:18" x14ac:dyDescent="0.2">
      <c r="A29" s="36" t="s">
        <v>51</v>
      </c>
      <c r="B29" s="37"/>
      <c r="C29" s="36">
        <v>56934.522700000001</v>
      </c>
      <c r="D29" s="36">
        <v>3.3999999999999998E-3</v>
      </c>
      <c r="E29">
        <f t="shared" si="0"/>
        <v>18400.7095852167</v>
      </c>
      <c r="F29">
        <f t="shared" si="1"/>
        <v>18400.5</v>
      </c>
      <c r="G29">
        <f t="shared" si="2"/>
        <v>5.0448000001779292E-2</v>
      </c>
      <c r="I29">
        <f t="shared" si="5"/>
        <v>5.0448000001779292E-2</v>
      </c>
      <c r="O29">
        <f t="shared" ca="1" si="3"/>
        <v>6.2498400270628186E-3</v>
      </c>
      <c r="Q29" s="2">
        <f t="shared" si="4"/>
        <v>41916.022700000001</v>
      </c>
    </row>
    <row r="30" spans="1:18" x14ac:dyDescent="0.2">
      <c r="A30" s="36" t="s">
        <v>51</v>
      </c>
      <c r="B30" s="37"/>
      <c r="C30" s="36">
        <v>56949.345999999998</v>
      </c>
      <c r="D30" s="36">
        <v>4.3E-3</v>
      </c>
      <c r="E30">
        <f t="shared" si="0"/>
        <v>18462.292691438433</v>
      </c>
      <c r="F30">
        <f t="shared" si="1"/>
        <v>18462.5</v>
      </c>
      <c r="G30">
        <f t="shared" si="2"/>
        <v>-4.9900000005436596E-2</v>
      </c>
      <c r="I30">
        <f t="shared" si="5"/>
        <v>-4.9900000005436596E-2</v>
      </c>
      <c r="O30">
        <f t="shared" ca="1" si="3"/>
        <v>6.2703204173018244E-3</v>
      </c>
      <c r="Q30" s="2">
        <f t="shared" si="4"/>
        <v>41930.845999999998</v>
      </c>
    </row>
    <row r="31" spans="1:18" x14ac:dyDescent="0.2">
      <c r="A31" s="36" t="s">
        <v>51</v>
      </c>
      <c r="B31" s="37"/>
      <c r="C31" s="36">
        <v>56949.471100000002</v>
      </c>
      <c r="D31" s="36">
        <v>4.7000000000000002E-3</v>
      </c>
      <c r="E31">
        <f t="shared" si="0"/>
        <v>18462.812416910405</v>
      </c>
      <c r="F31">
        <f t="shared" si="1"/>
        <v>18463</v>
      </c>
      <c r="G31">
        <f t="shared" si="2"/>
        <v>-4.5151999998779502E-2</v>
      </c>
      <c r="I31">
        <f t="shared" si="5"/>
        <v>-4.5151999998779502E-2</v>
      </c>
      <c r="O31">
        <f t="shared" ca="1" si="3"/>
        <v>6.2704855817392359E-3</v>
      </c>
      <c r="Q31" s="2">
        <f t="shared" si="4"/>
        <v>41930.971100000002</v>
      </c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2024-02-17T04:18:00Z</dcterms:modified>
</cp:coreProperties>
</file>