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No period stars\"/>
    </mc:Choice>
  </mc:AlternateContent>
  <xr:revisionPtr revIDLastSave="0" documentId="13_ncr:1_{1CA80532-E6C6-48DE-9D6B-018A7D77E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<sst xmlns="http://schemas.openxmlformats.org/spreadsheetml/2006/main" count="60" uniqueCount="53">
  <si>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</si>
  <si>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</si>
  <si>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</si>
  <si>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</si>
  <si>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</si>
  <si>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</si>
  <si>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</si>
  <si>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</si>
  <si>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</si>
  <si>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</si>
  <si>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</si>
  <si>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</si>
  <si>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</si>
  <si>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</si>
  <si>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</si>
  <si>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</si>
  <si>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</si>
  <si>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</si>
  <si>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</si>
  <si>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</si>
  <si>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</si>
  <si>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</si>
  <si>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</si>
  <si>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</si>
  <si>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</si>
  <si>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</si>
  <si>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</si>
  <si>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</si>
  <si>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</si>
  <si>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</si>
  <si>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</si>
  <si>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</si>
  <si>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</si>
  <si>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</si>
  <si>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</si>
  <si>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</si>
  <si>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</si>
  <si>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</si>
  <si>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</si>
  <si>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</si>
  <si>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</si>
  <si>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</si>
  <si>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</si>
  <si>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</si>
  <si>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</si>
  <si>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OEJV 0248 2024</t>
  </si>
  <si>
    <t>II</t>
  </si>
  <si>
    <t>I</t>
  </si>
  <si>
    <t>WISE J222805.5+564513 Lac / ATO J337.0231+56.7537</t>
  </si>
  <si>
    <t>EW</t>
  </si>
  <si>
    <t>VSX</t>
  </si>
  <si>
    <t>13.550 (0.268)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</si>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</sst>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J222805.5+564513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3737797163843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-5.0497800002631266E-2</c:v>
                </c:pt>
                <c:pt idx="2">
                  <c:v>-5.0461800004995894E-2</c:v>
                </c:pt>
                <c:pt idx="3">
                  <c:v>-4.9502000001666602E-2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-1.2550350013990075E-5</c:v>
                </c:pt>
                <c:pt idx="1">
                  <c:v>-4.9871266108486322E-2</c:v>
                </c:pt>
                <c:pt idx="2">
                  <c:v>-5.0036662412213211E-2</c:v>
                </c:pt>
                <c:pt idx="3">
                  <c:v>-5.0541121138580239E-2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3014.5</c:v>
                      </c:pt>
                      <c:pt idx="2">
                        <c:v>3024.5</c:v>
                      </c:pt>
                      <c:pt idx="3">
                        <c:v>3055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J222805.5+564513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-5.0497800002631266E-2</c:v>
                </c:pt>
                <c:pt idx="2">
                  <c:v>-5.0461800004995894E-2</c:v>
                </c:pt>
                <c:pt idx="3">
                  <c:v>-4.9502000001666602E-2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-1.2550350013990075E-5</c:v>
                </c:pt>
                <c:pt idx="1">
                  <c:v>-4.9871266108486322E-2</c:v>
                </c:pt>
                <c:pt idx="2">
                  <c:v>-5.0036662412213211E-2</c:v>
                </c:pt>
                <c:pt idx="3">
                  <c:v>-5.0541121138580239E-2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3014.5</c:v>
                </c:pt>
                <c:pt idx="2">
                  <c:v>3024.5</c:v>
                </c:pt>
                <c:pt idx="3">
                  <c:v>3055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I35" sqref="I35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58294.957000000002</v>
      </c>
      <c r="D7" s="13" t="s">
        <v>50</v>
      </c>
    </row>
    <row r="8" spans="1:15" ht="12.95" customHeight="1" x14ac:dyDescent="0.2">
      <c r="A8" s="20" t="s">
        <v>3</v>
      </c>
      <c r="C8" s="45">
        <v>0.51829639999999999</v>
      </c>
      <c r="D8" s="46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-1.2550350013990075E-5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-1.6539630372689444E-5</v>
      </c>
      <c r="D12" s="21"/>
      <c r="E12" s="35" t="s">
        <v>52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60621.737168865737</v>
      </c>
    </row>
    <row r="15" spans="1:15" ht="12.95" customHeight="1" x14ac:dyDescent="0.2">
      <c r="A15" s="17" t="s">
        <v>17</v>
      </c>
      <c r="C15" s="18">
        <f ca="1">(C7+C11)+(C8+C12)*INT(MAX(F21:F3533))</f>
        <v>59878.30196087886</v>
      </c>
      <c r="E15" s="37" t="s">
        <v>33</v>
      </c>
      <c r="F15" s="39">
        <f ca="1">ROUND(2*(F14-$C$7)/$C$8,0)/2+F13</f>
        <v>4490.5</v>
      </c>
    </row>
    <row r="16" spans="1:15" ht="12.95" customHeight="1" x14ac:dyDescent="0.2">
      <c r="A16" s="17" t="s">
        <v>4</v>
      </c>
      <c r="C16" s="18">
        <f ca="1">+C8+C12</f>
        <v>0.51827986036962725</v>
      </c>
      <c r="E16" s="37" t="s">
        <v>34</v>
      </c>
      <c r="F16" s="39">
        <f ca="1">ROUND(2*(F14-$C$15)/$C$16,0)/2+F13</f>
        <v>1435.5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45604.188533772794</v>
      </c>
    </row>
    <row r="18" spans="1:21" ht="12.95" customHeight="1" thickTop="1" thickBot="1" x14ac:dyDescent="0.25">
      <c r="A18" s="17" t="s">
        <v>5</v>
      </c>
      <c r="C18" s="24">
        <f ca="1">+C15</f>
        <v>59878.30196087886</v>
      </c>
      <c r="D18" s="25">
        <f ca="1">+C16</f>
        <v>0.51827986036962725</v>
      </c>
      <c r="E18" s="42" t="s">
        <v>44</v>
      </c>
      <c r="F18" s="41">
        <f ca="1">+($C$15+$C$16*$F$16)-($C$16/2)-15018.5-$C$5/24</f>
        <v>45603.929393842613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50</v>
      </c>
      <c r="B21" s="21"/>
      <c r="C21" s="22">
        <v>58294.957000000002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-1.2550350013990075E-5</v>
      </c>
      <c r="Q21" s="26">
        <f>+C21-15018.5</f>
        <v>43276.457000000002</v>
      </c>
    </row>
    <row r="22" spans="1:21" ht="12.95" customHeight="1" x14ac:dyDescent="0.2">
      <c r="A22" s="47" t="s">
        <v>45</v>
      </c>
      <c r="B22" s="48" t="s">
        <v>46</v>
      </c>
      <c r="C22" s="47">
        <v>59857.311000000002</v>
      </c>
      <c r="D22" s="47">
        <v>2E-3</v>
      </c>
      <c r="E22" s="20">
        <f t="shared" ref="E22:E24" si="0">+(C22-C$7)/C$8</f>
        <v>3014.4025696493345</v>
      </c>
      <c r="F22" s="20">
        <f t="shared" ref="F22:F24" si="1">ROUND(2*E22,0)/2</f>
        <v>3014.5</v>
      </c>
      <c r="G22" s="20">
        <f t="shared" ref="G22:G24" si="2">+C22-(C$7+F22*C$8)</f>
        <v>-5.0497800002631266E-2</v>
      </c>
      <c r="K22" s="20">
        <f t="shared" ref="K22:K24" si="3">+G22</f>
        <v>-5.0497800002631266E-2</v>
      </c>
      <c r="O22" s="20">
        <f t="shared" ref="O22:O24" ca="1" si="4">+C$11+C$12*$F22</f>
        <v>-4.9871266108486322E-2</v>
      </c>
      <c r="Q22" s="26">
        <f t="shared" ref="Q22:Q24" si="5">+C22-15018.5</f>
        <v>44838.811000000002</v>
      </c>
    </row>
    <row r="23" spans="1:21" ht="12.95" customHeight="1" x14ac:dyDescent="0.2">
      <c r="A23" s="47" t="s">
        <v>45</v>
      </c>
      <c r="B23" s="48" t="s">
        <v>46</v>
      </c>
      <c r="C23" s="47">
        <v>59862.493999999999</v>
      </c>
      <c r="D23" s="47">
        <v>5.0000000000000001E-3</v>
      </c>
      <c r="E23" s="20">
        <f t="shared" si="0"/>
        <v>3024.4026391076545</v>
      </c>
      <c r="F23" s="20">
        <f t="shared" si="1"/>
        <v>3024.5</v>
      </c>
      <c r="G23" s="20">
        <f t="shared" si="2"/>
        <v>-5.0461800004995894E-2</v>
      </c>
      <c r="K23" s="20">
        <f t="shared" si="3"/>
        <v>-5.0461800004995894E-2</v>
      </c>
      <c r="O23" s="20">
        <f t="shared" ca="1" si="4"/>
        <v>-5.0036662412213211E-2</v>
      </c>
      <c r="Q23" s="26">
        <f t="shared" si="5"/>
        <v>44843.993999999999</v>
      </c>
    </row>
    <row r="24" spans="1:21" ht="12.95" customHeight="1" x14ac:dyDescent="0.2">
      <c r="A24" s="47" t="s">
        <v>45</v>
      </c>
      <c r="B24" s="48" t="s">
        <v>47</v>
      </c>
      <c r="C24" s="47">
        <v>59878.303</v>
      </c>
      <c r="D24" s="47">
        <v>3.0000000000000001E-3</v>
      </c>
      <c r="E24" s="20">
        <f t="shared" si="0"/>
        <v>3054.9044909437876</v>
      </c>
      <c r="F24" s="20">
        <f t="shared" si="1"/>
        <v>3055</v>
      </c>
      <c r="G24" s="20">
        <f t="shared" si="2"/>
        <v>-4.9502000001666602E-2</v>
      </c>
      <c r="K24" s="20">
        <f t="shared" si="3"/>
        <v>-4.9502000001666602E-2</v>
      </c>
      <c r="O24" s="20">
        <f t="shared" ca="1" si="4"/>
        <v>-5.0541121138580239E-2</v>
      </c>
      <c r="Q24" s="26">
        <f t="shared" si="5"/>
        <v>44859.803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2024-11-07T04:41:31Z</dcterms:modified>
</cp:coreProperties>
</file>