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658C777-A369-44EC-AB14-6A843444A58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E21" i="1"/>
  <c r="F21" i="1"/>
  <c r="G11" i="1"/>
  <c r="F11" i="1"/>
  <c r="E14" i="1"/>
  <c r="Q21" i="1"/>
  <c r="C17" i="1"/>
  <c r="G21" i="1"/>
  <c r="H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<sst xmlns="http://schemas.openxmlformats.org/spreadsheetml/2006/main" count="52" uniqueCount="49">
  <si>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</si>
  <si>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</si>
  <si>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</si>
  <si>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</si>
  <si>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</si>
  <si>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</si>
  <si>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</si>
  <si>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</si>
  <si>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</si>
  <si>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</si>
  <si>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</si>
  <si>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</si>
  <si>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</si>
  <si>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</si>
  <si>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</si>
  <si>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</si>
  <si>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</si>
  <si>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</si>
  <si>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</si>
  <si>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</si>
  <si>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</si>
  <si>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</si>
  <si>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</si>
  <si>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</si>
  <si>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</si>
  <si>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</si>
  <si>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</si>
  <si>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</si>
  <si>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</si>
  <si>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</si>
  <si>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</si>
  <si>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</si>
  <si>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</si>
  <si>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</si>
  <si>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</si>
  <si>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</si>
  <si>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</si>
  <si>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</si>
  <si>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</si>
  <si>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</si>
  <si>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</si>
  <si>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FZ Leo</t>
  </si>
  <si>
    <t>FZ Leo / GSC 0871-0398</t>
  </si>
  <si>
    <t>EB/RS</t>
  </si>
  <si>
    <t>VSX</t>
  </si>
  <si>
    <t>IBVS 6048</t>
  </si>
  <si>
    <t>I</t>
  </si>
  <si>
    <t>G0871-0398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</si>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</sst>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FZ Leo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4-4FAA-AE72-AABC895C914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-1.9275000006018672E-2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4-4FAA-AE72-AABC895C914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24-4FAA-AE72-AABC895C914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24-4FAA-AE72-AABC895C914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24-4FAA-AE72-AABC895C914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24-4FAA-AE72-AABC895C914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24-4FAA-AE72-AABC895C914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-1.9275000006018672E-2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24-4FAA-AE72-AABC895C914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3701.5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24-4FAA-AE72-AABC895C9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375640"/>
        <c:axId val="1"/>
      </c:scatterChart>
      <c:valAx>
        <c:axId val="837375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375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7B3DAE8-E1F0-8E3D-2AB3-1AF4E915F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24</v>
      </c>
      <c r="B2" t="s">
        <v>43</v>
      </c>
      <c r="C2" s="3"/>
      <c r="D2" s="3"/>
      <c r="E2" s="10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52625.760000000002</v>
      </c>
      <c r="D7" s="30" t="s">
        <v>44</v>
      </c>
    </row>
    <row r="8" spans="1:7" x14ac:dyDescent="0.2">
      <c r="A8" t="s">
        <v>3</v>
      </c>
      <c r="C8" s="34">
        <v>0.91225000000000001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-5.2073483739075163E-6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60357.773474537033</v>
      </c>
    </row>
    <row r="15" spans="1:7" x14ac:dyDescent="0.2">
      <c r="A15" s="12" t="s">
        <v>17</v>
      </c>
      <c r="B15" s="10"/>
      <c r="C15" s="13">
        <f ca="1">(C7+C11)+(C8+C12)*INT(MAX(F21:F3533))</f>
        <v>56001.977977603674</v>
      </c>
      <c r="D15" s="14" t="s">
        <v>38</v>
      </c>
      <c r="E15" s="15">
        <f ca="1">ROUND(2*(E14-$C$7)/$C$8,0)/2+E13</f>
        <v>8477</v>
      </c>
    </row>
    <row r="16" spans="1:7" x14ac:dyDescent="0.2">
      <c r="A16" s="16" t="s">
        <v>4</v>
      </c>
      <c r="B16" s="10"/>
      <c r="C16" s="17">
        <f ca="1">+C8+C12</f>
        <v>0.91224479265162606</v>
      </c>
      <c r="D16" s="14" t="s">
        <v>39</v>
      </c>
      <c r="E16" s="24">
        <f ca="1">ROUND(2*(E14-$C$15)/$C$16,0)/2+E13</f>
        <v>4776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45340.754940641178</v>
      </c>
    </row>
    <row r="18" spans="1:18" ht="14.25" thickTop="1" thickBot="1" x14ac:dyDescent="0.25">
      <c r="A18" s="16" t="s">
        <v>5</v>
      </c>
      <c r="B18" s="10"/>
      <c r="C18" s="19">
        <f ca="1">+C15</f>
        <v>56001.977977603674</v>
      </c>
      <c r="D18" s="20">
        <f ca="1">+C16</f>
        <v>0.91224479265162606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48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8" x14ac:dyDescent="0.2">
      <c r="A21" t="str">
        <f>D7</f>
        <v>VSX</v>
      </c>
      <c r="C21" s="8">
        <f>C$7</f>
        <v>52625.760000000002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37607.26</v>
      </c>
    </row>
    <row r="22" spans="1:18" x14ac:dyDescent="0.2">
      <c r="A22" s="31" t="s">
        <v>45</v>
      </c>
      <c r="B22" s="32" t="s">
        <v>46</v>
      </c>
      <c r="C22" s="33">
        <v>56002.434099999999</v>
      </c>
      <c r="D22" s="33">
        <v>2.0000000000000001E-4</v>
      </c>
      <c r="E22">
        <f>+(C22-C$7)/C$8</f>
        <v>3701.4788709235368</v>
      </c>
      <c r="F22">
        <f>ROUND(2*E22,0)/2</f>
        <v>3701.5</v>
      </c>
      <c r="G22">
        <f>+C22-(C$7+F22*C$8)</f>
        <v>-1.9275000006018672E-2</v>
      </c>
      <c r="I22">
        <f>+G22</f>
        <v>-1.9275000006018672E-2</v>
      </c>
      <c r="O22">
        <f ca="1">+C$11+C$12*$F22</f>
        <v>-1.9275000006018672E-2</v>
      </c>
      <c r="Q22" s="2">
        <f>+C22-15018.5</f>
        <v>40983.934099999999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2024-02-17T05:33:48Z</dcterms:modified>
</cp:coreProperties>
</file>