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D785F0A-9556-4313-8117-39528608973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3" i="1" l="1"/>
  <c r="S23" i="1" s="1"/>
  <c r="O25" i="1"/>
  <c r="S25" i="1" s="1"/>
  <c r="O21" i="1"/>
  <c r="S21" i="1" s="1"/>
  <c r="C15" i="1"/>
  <c r="O22" i="1"/>
  <c r="S22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<sst xmlns="http://schemas.openxmlformats.org/spreadsheetml/2006/main" count="60" uniqueCount="53">
  <si>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</si>
  <si>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</si>
  <si>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</si>
  <si>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</si>
  <si>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</si>
  <si>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</si>
  <si>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</si>
  <si>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</si>
  <si>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</si>
  <si>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</si>
  <si>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</si>
  <si>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</si>
  <si>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</si>
  <si>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</si>
  <si>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</si>
  <si>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</si>
  <si>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</si>
  <si>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</si>
  <si>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</si>
  <si>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</si>
  <si>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</si>
  <si>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</si>
  <si>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</si>
  <si>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</si>
  <si>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</si>
  <si>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</si>
  <si>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</si>
  <si>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</si>
  <si>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</si>
  <si>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</si>
  <si>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</si>
  <si>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</si>
  <si>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</si>
  <si>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</si>
  <si>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</si>
  <si>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</si>
  <si>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</si>
  <si>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</si>
  <si>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</si>
  <si>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</si>
  <si>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</si>
  <si>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</si>
  <si>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G1969-0579</t>
  </si>
  <si>
    <t>G1969-0579_Leo.xls</t>
  </si>
  <si>
    <t>ESD</t>
  </si>
  <si>
    <t>Leo</t>
  </si>
  <si>
    <t>VSX</t>
  </si>
  <si>
    <t>IBVS 5945</t>
  </si>
  <si>
    <t>I</t>
  </si>
  <si>
    <t>IBVS 5992</t>
  </si>
  <si>
    <t>IBVS 6029</t>
  </si>
  <si>
    <t>MU Leo / GSC 1969-0579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</si>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</sst>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MU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9-42AA-BB54-B198B4F67D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2.0694000122603029E-2</c:v>
                </c:pt>
                <c:pt idx="2">
                  <c:v>2.4344000128621701E-2</c:v>
                </c:pt>
                <c:pt idx="3">
                  <c:v>2.6264000123774167E-2</c:v>
                </c:pt>
                <c:pt idx="4">
                  <c:v>2.7268000121694058E-2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39-42AA-BB54-B198B4F67D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39-42AA-BB54-B198B4F67D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39-42AA-BB54-B198B4F67D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39-42AA-BB54-B198B4F67D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39-42AA-BB54-B198B4F67D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39-42AA-BB54-B198B4F67D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1.7719347232053369E-2</c:v>
                </c:pt>
                <c:pt idx="1">
                  <c:v>2.1439037362887124E-2</c:v>
                </c:pt>
                <c:pt idx="2">
                  <c:v>2.4202949013314885E-2</c:v>
                </c:pt>
                <c:pt idx="3">
                  <c:v>2.4880553159871373E-2</c:v>
                </c:pt>
                <c:pt idx="4">
                  <c:v>2.8047460960619573E-2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39-42AA-BB54-B198B4F67DC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1043</c:v>
                </c:pt>
                <c:pt idx="2">
                  <c:v>1818</c:v>
                </c:pt>
                <c:pt idx="3">
                  <c:v>2008</c:v>
                </c:pt>
                <c:pt idx="4">
                  <c:v>2896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39-42AA-BB54-B198B4F6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240560"/>
        <c:axId val="1"/>
      </c:scatterChart>
      <c:valAx>
        <c:axId val="1018240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8240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A1B328C-88B8-4AF2-0AE0-38DAE13AF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51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54885.717999999877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0.38844200000000001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1.7719347232053369E-2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3.5663376134551803E-6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60357.793626388884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56010.674079460841</v>
      </c>
      <c r="D15" s="19" t="s">
        <v>38</v>
      </c>
      <c r="E15" s="20">
        <f ca="1">ROUND(2*(E14-$C$7)/$C$8,0)/2+E13</f>
        <v>14088</v>
      </c>
    </row>
    <row r="16" spans="1:7" s="6" customFormat="1" ht="12.95" customHeight="1" x14ac:dyDescent="0.2">
      <c r="A16" s="9" t="s">
        <v>4</v>
      </c>
      <c r="C16" s="23">
        <f ca="1">+C8+C12</f>
        <v>0.38844556633761346</v>
      </c>
      <c r="D16" s="19" t="s">
        <v>39</v>
      </c>
      <c r="E16" s="17">
        <f ca="1">ROUND(2*(E14-$C$15)/$C$16,0)/2+E13</f>
        <v>11192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45340.052691244746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56010.674079460841</v>
      </c>
      <c r="D18" s="26">
        <f ca="1">+C16</f>
        <v>0.38844556633761346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8.9032539969660408E-3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54885.717999999877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1.7719347232053369E-2</v>
      </c>
      <c r="Q21" s="33">
        <f>+C21-15018.5</f>
        <v>39867.217999999877</v>
      </c>
      <c r="S21" s="6">
        <f ca="1">+(O21-G21)^2</f>
        <v>3.1397526633007738E-4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55290.883699999998</v>
      </c>
      <c r="D22" s="3">
        <v>4.0000000000000002E-4</v>
      </c>
      <c r="E22" s="6">
        <f>+(C22-C$7)/C$8</f>
        <v>1043.0532743630231</v>
      </c>
      <c r="F22" s="6">
        <f>ROUND(2*E22,0)/2</f>
        <v>1043</v>
      </c>
      <c r="G22" s="6">
        <f>+C22-(C$7+F22*C$8)</f>
        <v>2.0694000122603029E-2</v>
      </c>
      <c r="I22" s="6">
        <f>+G22</f>
        <v>2.0694000122603029E-2</v>
      </c>
      <c r="O22" s="6">
        <f ca="1">+C$11+C$12*$F22</f>
        <v>2.1439037362887124E-2</v>
      </c>
      <c r="Q22" s="33">
        <f>+C22-15018.5</f>
        <v>40272.383699999998</v>
      </c>
      <c r="S22" s="6">
        <f ca="1">+(O22-G22)^2</f>
        <v>5.550804894101406E-7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55591.929900000003</v>
      </c>
      <c r="D23" s="3">
        <v>2.9999999999999997E-4</v>
      </c>
      <c r="E23" s="6">
        <f>+(C23-C$7)/C$8</f>
        <v>1818.0626708752548</v>
      </c>
      <c r="F23" s="6">
        <f>ROUND(2*E23,0)/2</f>
        <v>1818</v>
      </c>
      <c r="G23" s="6">
        <f>+C23-(C$7+F23*C$8)</f>
        <v>2.4344000128621701E-2</v>
      </c>
      <c r="I23" s="6">
        <f>+G23</f>
        <v>2.4344000128621701E-2</v>
      </c>
      <c r="O23" s="6">
        <f ca="1">+C$11+C$12*$F23</f>
        <v>2.4202949013314885E-2</v>
      </c>
      <c r="Q23" s="33">
        <f>+C23-15018.5</f>
        <v>40573.429900000003</v>
      </c>
      <c r="S23" s="6">
        <f ca="1">+(O23-G23)^2</f>
        <v>1.9895417129296662E-8</v>
      </c>
    </row>
    <row r="24" spans="1:19" s="6" customFormat="1" ht="12.95" customHeight="1" x14ac:dyDescent="0.2">
      <c r="A24" s="3" t="s">
        <v>49</v>
      </c>
      <c r="B24" s="4" t="s">
        <v>48</v>
      </c>
      <c r="C24" s="3">
        <v>55665.735800000002</v>
      </c>
      <c r="D24" s="3">
        <v>5.0000000000000001E-4</v>
      </c>
      <c r="E24" s="6">
        <f>+(C24-C$7)/C$8</f>
        <v>2008.0676136981199</v>
      </c>
      <c r="F24" s="6">
        <f>ROUND(2*E24,0)/2</f>
        <v>2008</v>
      </c>
      <c r="G24" s="6">
        <f>+C24-(C$7+F24*C$8)</f>
        <v>2.6264000123774167E-2</v>
      </c>
      <c r="I24" s="6">
        <f>+G24</f>
        <v>2.6264000123774167E-2</v>
      </c>
      <c r="O24" s="6">
        <f ca="1">+C$11+C$12*$F24</f>
        <v>2.4880553159871373E-2</v>
      </c>
      <c r="Q24" s="33">
        <f>+C24-15018.5</f>
        <v>40647.235800000002</v>
      </c>
      <c r="S24" s="6">
        <f ca="1">+(O24-G24)^2</f>
        <v>1.9139255019318596E-6</v>
      </c>
    </row>
    <row r="25" spans="1:19" s="6" customFormat="1" ht="12.95" customHeight="1" x14ac:dyDescent="0.2">
      <c r="A25" s="3" t="s">
        <v>50</v>
      </c>
      <c r="B25" s="4" t="s">
        <v>48</v>
      </c>
      <c r="C25" s="3">
        <v>56010.673300000002</v>
      </c>
      <c r="D25" s="3">
        <v>6.9999999999999999E-4</v>
      </c>
      <c r="E25" s="6">
        <f>+(C25-C$7)/C$8</f>
        <v>2896.0701983825775</v>
      </c>
      <c r="F25" s="6">
        <f>ROUND(2*E25,0)/2</f>
        <v>2896</v>
      </c>
      <c r="G25" s="6">
        <f>+C25-(C$7+F25*C$8)</f>
        <v>2.7268000121694058E-2</v>
      </c>
      <c r="I25" s="6">
        <f>+G25</f>
        <v>2.7268000121694058E-2</v>
      </c>
      <c r="O25" s="6">
        <f ca="1">+C$11+C$12*$F25</f>
        <v>2.8047460960619573E-2</v>
      </c>
      <c r="Q25" s="33">
        <f>+C25-15018.5</f>
        <v>40992.173300000002</v>
      </c>
      <c r="S25" s="6">
        <f ca="1">+(O25-G25)^2</f>
        <v>6.0755919941846766E-7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2024-02-17T06:02:49Z</dcterms:modified>
</cp:coreProperties>
</file>