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4F9904-5F53-40FF-BB2C-39E971166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1" i="1" l="1"/>
  <c r="F591" i="1" s="1"/>
  <c r="G591" i="1" s="1"/>
  <c r="K591" i="1" s="1"/>
  <c r="Q591" i="1"/>
  <c r="E600" i="1"/>
  <c r="F600" i="1" s="1"/>
  <c r="G600" i="1" s="1"/>
  <c r="K600" i="1" s="1"/>
  <c r="Q600" i="1"/>
  <c r="E601" i="1"/>
  <c r="F601" i="1" s="1"/>
  <c r="G601" i="1" s="1"/>
  <c r="K601" i="1" s="1"/>
  <c r="Q601" i="1"/>
  <c r="E597" i="1"/>
  <c r="F597" i="1" s="1"/>
  <c r="G597" i="1" s="1"/>
  <c r="K597" i="1" s="1"/>
  <c r="Q597" i="1"/>
  <c r="E598" i="1"/>
  <c r="F598" i="1" s="1"/>
  <c r="G598" i="1" s="1"/>
  <c r="K598" i="1" s="1"/>
  <c r="Q598" i="1"/>
  <c r="E599" i="1"/>
  <c r="F599" i="1" s="1"/>
  <c r="G599" i="1" s="1"/>
  <c r="K599" i="1" s="1"/>
  <c r="Q599" i="1"/>
  <c r="E579" i="1"/>
  <c r="F579" i="1" s="1"/>
  <c r="Q579" i="1"/>
  <c r="E596" i="1"/>
  <c r="F596" i="1" s="1"/>
  <c r="G596" i="1" s="1"/>
  <c r="K596" i="1" s="1"/>
  <c r="Q596" i="1"/>
  <c r="E595" i="1"/>
  <c r="F595" i="1" s="1"/>
  <c r="G595" i="1" s="1"/>
  <c r="K595" i="1" s="1"/>
  <c r="Q595" i="1"/>
  <c r="Q594" i="1"/>
  <c r="Q592" i="1"/>
  <c r="Q593" i="1"/>
  <c r="Q583" i="1"/>
  <c r="Q585" i="1"/>
  <c r="Q586" i="1"/>
  <c r="Q587" i="1"/>
  <c r="Q589" i="1"/>
  <c r="Q590" i="1"/>
  <c r="Q575" i="1"/>
  <c r="Q576" i="1"/>
  <c r="Q584" i="1"/>
  <c r="D9" i="1"/>
  <c r="C9" i="1"/>
  <c r="Q588" i="1"/>
  <c r="Q570" i="1"/>
  <c r="Q573" i="1"/>
  <c r="Q574" i="1"/>
  <c r="Q577" i="1"/>
  <c r="Q578" i="1"/>
  <c r="Q580" i="1"/>
  <c r="Q558" i="1"/>
  <c r="Q581" i="1"/>
  <c r="Q582" i="1"/>
  <c r="Q571" i="1"/>
  <c r="E594" i="1"/>
  <c r="F594" i="1" s="1"/>
  <c r="G594" i="1" s="1"/>
  <c r="K594" i="1" s="1"/>
  <c r="E583" i="1"/>
  <c r="F583" i="1" s="1"/>
  <c r="G583" i="1" s="1"/>
  <c r="K583" i="1" s="1"/>
  <c r="E34" i="1"/>
  <c r="F34" i="1" s="1"/>
  <c r="G34" i="1" s="1"/>
  <c r="I34" i="1" s="1"/>
  <c r="E523" i="1"/>
  <c r="F523" i="1" s="1"/>
  <c r="G523" i="1" s="1"/>
  <c r="K523" i="1" s="1"/>
  <c r="E531" i="1"/>
  <c r="F531" i="1" s="1"/>
  <c r="G531" i="1" s="1"/>
  <c r="J531" i="1" s="1"/>
  <c r="E536" i="1"/>
  <c r="F536" i="1" s="1"/>
  <c r="G536" i="1" s="1"/>
  <c r="K536" i="1" s="1"/>
  <c r="E537" i="1"/>
  <c r="F537" i="1" s="1"/>
  <c r="G537" i="1" s="1"/>
  <c r="K537" i="1" s="1"/>
  <c r="E563" i="1"/>
  <c r="F563" i="1" s="1"/>
  <c r="G563" i="1" s="1"/>
  <c r="J563" i="1" s="1"/>
  <c r="E22" i="1"/>
  <c r="F22" i="1" s="1"/>
  <c r="G22" i="1" s="1"/>
  <c r="I22" i="1" s="1"/>
  <c r="E24" i="1"/>
  <c r="F24" i="1" s="1"/>
  <c r="E28" i="1"/>
  <c r="F28" i="1" s="1"/>
  <c r="G28" i="1" s="1"/>
  <c r="E30" i="1"/>
  <c r="F30" i="1" s="1"/>
  <c r="G30" i="1" s="1"/>
  <c r="I30" i="1" s="1"/>
  <c r="E35" i="1"/>
  <c r="E330" i="2" s="1"/>
  <c r="E36" i="1"/>
  <c r="F36" i="1" s="1"/>
  <c r="G36" i="1" s="1"/>
  <c r="I36" i="1" s="1"/>
  <c r="E39" i="1"/>
  <c r="F39" i="1" s="1"/>
  <c r="G39" i="1" s="1"/>
  <c r="H39" i="1" s="1"/>
  <c r="E40" i="1"/>
  <c r="F40" i="1" s="1"/>
  <c r="G40" i="1" s="1"/>
  <c r="H40" i="1" s="1"/>
  <c r="E43" i="1"/>
  <c r="F43" i="1" s="1"/>
  <c r="G43" i="1" s="1"/>
  <c r="H43" i="1" s="1"/>
  <c r="E44" i="1"/>
  <c r="F44" i="1" s="1"/>
  <c r="G44" i="1" s="1"/>
  <c r="H44" i="1" s="1"/>
  <c r="E47" i="1"/>
  <c r="F47" i="1" s="1"/>
  <c r="G47" i="1" s="1"/>
  <c r="H47" i="1" s="1"/>
  <c r="E48" i="1"/>
  <c r="F48" i="1" s="1"/>
  <c r="G48" i="1" s="1"/>
  <c r="H48" i="1" s="1"/>
  <c r="E51" i="1"/>
  <c r="F51" i="1" s="1"/>
  <c r="E52" i="1"/>
  <c r="F52" i="1" s="1"/>
  <c r="G52" i="1" s="1"/>
  <c r="H52" i="1" s="1"/>
  <c r="E55" i="1"/>
  <c r="F55" i="1" s="1"/>
  <c r="G55" i="1" s="1"/>
  <c r="H55" i="1" s="1"/>
  <c r="E56" i="1"/>
  <c r="F56" i="1" s="1"/>
  <c r="G56" i="1" s="1"/>
  <c r="E58" i="1"/>
  <c r="F58" i="1" s="1"/>
  <c r="G58" i="1" s="1"/>
  <c r="H58" i="1" s="1"/>
  <c r="E59" i="1"/>
  <c r="E60" i="1"/>
  <c r="F60" i="1" s="1"/>
  <c r="G60" i="1" s="1"/>
  <c r="H60" i="1" s="1"/>
  <c r="E62" i="1"/>
  <c r="F62" i="1" s="1"/>
  <c r="G62" i="1" s="1"/>
  <c r="H62" i="1" s="1"/>
  <c r="E63" i="1"/>
  <c r="F63" i="1" s="1"/>
  <c r="G63" i="1" s="1"/>
  <c r="H63" i="1" s="1"/>
  <c r="E64" i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J68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E78" i="1"/>
  <c r="F78" i="1" s="1"/>
  <c r="U78" i="1" s="1"/>
  <c r="E79" i="1"/>
  <c r="F79" i="1" s="1"/>
  <c r="G79" i="1" s="1"/>
  <c r="H79" i="1" s="1"/>
  <c r="E80" i="1"/>
  <c r="F80" i="1" s="1"/>
  <c r="G80" i="1" s="1"/>
  <c r="E81" i="1"/>
  <c r="F81" i="1" s="1"/>
  <c r="G81" i="1" s="1"/>
  <c r="H81" i="1" s="1"/>
  <c r="E82" i="1"/>
  <c r="F82" i="1" s="1"/>
  <c r="G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H85" i="1" s="1"/>
  <c r="E86" i="1"/>
  <c r="F86" i="1" s="1"/>
  <c r="G86" i="1" s="1"/>
  <c r="J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H89" i="1" s="1"/>
  <c r="E91" i="1"/>
  <c r="F91" i="1" s="1"/>
  <c r="G91" i="1" s="1"/>
  <c r="H91" i="1" s="1"/>
  <c r="E90" i="1"/>
  <c r="F90" i="1" s="1"/>
  <c r="G90" i="1" s="1"/>
  <c r="H90" i="1" s="1"/>
  <c r="E92" i="1"/>
  <c r="E93" i="1"/>
  <c r="F93" i="1" s="1"/>
  <c r="G93" i="1" s="1"/>
  <c r="H93" i="1" s="1"/>
  <c r="E95" i="1"/>
  <c r="F95" i="1" s="1"/>
  <c r="G95" i="1" s="1"/>
  <c r="H95" i="1" s="1"/>
  <c r="E94" i="1"/>
  <c r="F94" i="1" s="1"/>
  <c r="G94" i="1" s="1"/>
  <c r="H94" i="1" s="1"/>
  <c r="E96" i="1"/>
  <c r="F96" i="1" s="1"/>
  <c r="G96" i="1" s="1"/>
  <c r="H96" i="1" s="1"/>
  <c r="E97" i="1"/>
  <c r="F97" i="1" s="1"/>
  <c r="G97" i="1" s="1"/>
  <c r="H97" i="1" s="1"/>
  <c r="E98" i="1"/>
  <c r="E393" i="2" s="1"/>
  <c r="E99" i="1"/>
  <c r="E394" i="2" s="1"/>
  <c r="E100" i="1"/>
  <c r="F100" i="1" s="1"/>
  <c r="G100" i="1" s="1"/>
  <c r="H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E106" i="1"/>
  <c r="F106" i="1" s="1"/>
  <c r="G106" i="1" s="1"/>
  <c r="H106" i="1" s="1"/>
  <c r="E107" i="1"/>
  <c r="F107" i="1" s="1"/>
  <c r="G107" i="1" s="1"/>
  <c r="H107" i="1" s="1"/>
  <c r="E108" i="1"/>
  <c r="F108" i="1" s="1"/>
  <c r="G108" i="1" s="1"/>
  <c r="E109" i="1"/>
  <c r="F109" i="1" s="1"/>
  <c r="G109" i="1" s="1"/>
  <c r="H109" i="1" s="1"/>
  <c r="E110" i="1"/>
  <c r="E111" i="1"/>
  <c r="F111" i="1" s="1"/>
  <c r="G111" i="1" s="1"/>
  <c r="H111" i="1" s="1"/>
  <c r="E112" i="1"/>
  <c r="F112" i="1" s="1"/>
  <c r="G112" i="1" s="1"/>
  <c r="H112" i="1" s="1"/>
  <c r="E113" i="1"/>
  <c r="F113" i="1" s="1"/>
  <c r="G113" i="1" s="1"/>
  <c r="H113" i="1" s="1"/>
  <c r="E114" i="1"/>
  <c r="E115" i="1"/>
  <c r="F115" i="1" s="1"/>
  <c r="G115" i="1" s="1"/>
  <c r="E116" i="1"/>
  <c r="F116" i="1" s="1"/>
  <c r="G116" i="1" s="1"/>
  <c r="H116" i="1" s="1"/>
  <c r="E117" i="1"/>
  <c r="E118" i="1"/>
  <c r="F118" i="1" s="1"/>
  <c r="G118" i="1" s="1"/>
  <c r="H118" i="1" s="1"/>
  <c r="E119" i="1"/>
  <c r="E414" i="2" s="1"/>
  <c r="E120" i="1"/>
  <c r="F120" i="1" s="1"/>
  <c r="G120" i="1" s="1"/>
  <c r="H120" i="1" s="1"/>
  <c r="E121" i="1"/>
  <c r="E122" i="1"/>
  <c r="F122" i="1" s="1"/>
  <c r="G122" i="1" s="1"/>
  <c r="H122" i="1" s="1"/>
  <c r="E123" i="1"/>
  <c r="F123" i="1" s="1"/>
  <c r="G123" i="1" s="1"/>
  <c r="H123" i="1" s="1"/>
  <c r="E124" i="1"/>
  <c r="F124" i="1" s="1"/>
  <c r="G124" i="1" s="1"/>
  <c r="J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E128" i="1"/>
  <c r="F128" i="1" s="1"/>
  <c r="G128" i="1" s="1"/>
  <c r="H128" i="1" s="1"/>
  <c r="E129" i="1"/>
  <c r="F129" i="1" s="1"/>
  <c r="G129" i="1" s="1"/>
  <c r="H129" i="1" s="1"/>
  <c r="E130" i="1"/>
  <c r="F130" i="1" s="1"/>
  <c r="G130" i="1" s="1"/>
  <c r="I130" i="1" s="1"/>
  <c r="E131" i="1"/>
  <c r="E426" i="2" s="1"/>
  <c r="E132" i="1"/>
  <c r="F132" i="1" s="1"/>
  <c r="G132" i="1" s="1"/>
  <c r="E133" i="1"/>
  <c r="E428" i="2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137" i="1"/>
  <c r="F137" i="1" s="1"/>
  <c r="G137" i="1" s="1"/>
  <c r="I137" i="1" s="1"/>
  <c r="E138" i="1"/>
  <c r="F138" i="1" s="1"/>
  <c r="G138" i="1" s="1"/>
  <c r="I138" i="1" s="1"/>
  <c r="E139" i="1"/>
  <c r="E140" i="1"/>
  <c r="F140" i="1" s="1"/>
  <c r="G140" i="1" s="1"/>
  <c r="H140" i="1" s="1"/>
  <c r="E141" i="1"/>
  <c r="F141" i="1" s="1"/>
  <c r="G141" i="1" s="1"/>
  <c r="I141" i="1" s="1"/>
  <c r="E142" i="1"/>
  <c r="F142" i="1" s="1"/>
  <c r="G142" i="1" s="1"/>
  <c r="I142" i="1" s="1"/>
  <c r="E143" i="1"/>
  <c r="E144" i="1"/>
  <c r="F144" i="1" s="1"/>
  <c r="G144" i="1" s="1"/>
  <c r="I144" i="1" s="1"/>
  <c r="E145" i="1"/>
  <c r="F145" i="1" s="1"/>
  <c r="G145" i="1" s="1"/>
  <c r="E146" i="1"/>
  <c r="F146" i="1"/>
  <c r="G146" i="1" s="1"/>
  <c r="H146" i="1" s="1"/>
  <c r="E147" i="1"/>
  <c r="E442" i="2" s="1"/>
  <c r="E148" i="1"/>
  <c r="F148" i="1" s="1"/>
  <c r="G148" i="1" s="1"/>
  <c r="H148" i="1" s="1"/>
  <c r="E149" i="1"/>
  <c r="F149" i="1" s="1"/>
  <c r="G149" i="1" s="1"/>
  <c r="I149" i="1" s="1"/>
  <c r="E150" i="1"/>
  <c r="F150" i="1" s="1"/>
  <c r="G150" i="1" s="1"/>
  <c r="H150" i="1" s="1"/>
  <c r="E151" i="1"/>
  <c r="E152" i="1"/>
  <c r="F152" i="1" s="1"/>
  <c r="U152" i="1" s="1"/>
  <c r="E153" i="1"/>
  <c r="F153" i="1" s="1"/>
  <c r="G153" i="1" s="1"/>
  <c r="I153" i="1" s="1"/>
  <c r="E154" i="1"/>
  <c r="E155" i="1"/>
  <c r="F155" i="1" s="1"/>
  <c r="G155" i="1" s="1"/>
  <c r="J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J169" i="1" s="1"/>
  <c r="E170" i="1"/>
  <c r="F170" i="1" s="1"/>
  <c r="G170" i="1" s="1"/>
  <c r="E172" i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80" i="1"/>
  <c r="F180" i="1" s="1"/>
  <c r="G180" i="1" s="1"/>
  <c r="I180" i="1" s="1"/>
  <c r="E186" i="1"/>
  <c r="E187" i="1"/>
  <c r="F187" i="1" s="1"/>
  <c r="G187" i="1" s="1"/>
  <c r="I187" i="1" s="1"/>
  <c r="E197" i="1"/>
  <c r="F197" i="1" s="1"/>
  <c r="G197" i="1" s="1"/>
  <c r="E199" i="1"/>
  <c r="F199" i="1" s="1"/>
  <c r="G199" i="1" s="1"/>
  <c r="I199" i="1" s="1"/>
  <c r="E200" i="1"/>
  <c r="E201" i="1"/>
  <c r="F201" i="1" s="1"/>
  <c r="G201" i="1" s="1"/>
  <c r="I201" i="1" s="1"/>
  <c r="E205" i="1"/>
  <c r="E479" i="2" s="1"/>
  <c r="E210" i="1"/>
  <c r="F210" i="1" s="1"/>
  <c r="G210" i="1" s="1"/>
  <c r="I210" i="1" s="1"/>
  <c r="E212" i="1"/>
  <c r="F212" i="1" s="1"/>
  <c r="G212" i="1" s="1"/>
  <c r="I212" i="1" s="1"/>
  <c r="E214" i="1"/>
  <c r="E482" i="2" s="1"/>
  <c r="E218" i="1"/>
  <c r="F218" i="1" s="1"/>
  <c r="G218" i="1" s="1"/>
  <c r="I218" i="1" s="1"/>
  <c r="E220" i="1"/>
  <c r="F220" i="1" s="1"/>
  <c r="G220" i="1" s="1"/>
  <c r="J220" i="1" s="1"/>
  <c r="E221" i="1"/>
  <c r="F221" i="1" s="1"/>
  <c r="G221" i="1" s="1"/>
  <c r="J221" i="1" s="1"/>
  <c r="E222" i="1"/>
  <c r="E223" i="1"/>
  <c r="F223" i="1" s="1"/>
  <c r="G223" i="1" s="1"/>
  <c r="I223" i="1" s="1"/>
  <c r="E226" i="1"/>
  <c r="F226" i="1" s="1"/>
  <c r="G226" i="1" s="1"/>
  <c r="I226" i="1" s="1"/>
  <c r="E230" i="1"/>
  <c r="F230" i="1" s="1"/>
  <c r="G230" i="1" s="1"/>
  <c r="J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6" i="1"/>
  <c r="F236" i="1" s="1"/>
  <c r="G236" i="1" s="1"/>
  <c r="I236" i="1" s="1"/>
  <c r="E237" i="1"/>
  <c r="F237" i="1" s="1"/>
  <c r="G237" i="1" s="1"/>
  <c r="I237" i="1" s="1"/>
  <c r="E240" i="1"/>
  <c r="F240" i="1" s="1"/>
  <c r="G240" i="1" s="1"/>
  <c r="I240" i="1" s="1"/>
  <c r="E241" i="1"/>
  <c r="F241" i="1" s="1"/>
  <c r="G241" i="1" s="1"/>
  <c r="E242" i="1"/>
  <c r="F242" i="1" s="1"/>
  <c r="G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G245" i="1" s="1"/>
  <c r="E249" i="1"/>
  <c r="F249" i="1" s="1"/>
  <c r="G249" i="1" s="1"/>
  <c r="I249" i="1" s="1"/>
  <c r="E257" i="1"/>
  <c r="F257" i="1" s="1"/>
  <c r="G257" i="1" s="1"/>
  <c r="I257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E280" i="1"/>
  <c r="F280" i="1" s="1"/>
  <c r="G280" i="1" s="1"/>
  <c r="J280" i="1" s="1"/>
  <c r="E283" i="1"/>
  <c r="F283" i="1" s="1"/>
  <c r="G283" i="1" s="1"/>
  <c r="I283" i="1" s="1"/>
  <c r="E284" i="1"/>
  <c r="F284" i="1" s="1"/>
  <c r="G284" i="1" s="1"/>
  <c r="I284" i="1" s="1"/>
  <c r="E285" i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H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294" i="1"/>
  <c r="E298" i="1"/>
  <c r="F298" i="1" s="1"/>
  <c r="G298" i="1" s="1"/>
  <c r="H298" i="1" s="1"/>
  <c r="E318" i="1"/>
  <c r="F318" i="1" s="1"/>
  <c r="G318" i="1" s="1"/>
  <c r="H318" i="1" s="1"/>
  <c r="E324" i="1"/>
  <c r="F324" i="1" s="1"/>
  <c r="G324" i="1" s="1"/>
  <c r="J324" i="1" s="1"/>
  <c r="E468" i="1"/>
  <c r="F468" i="1" s="1"/>
  <c r="G468" i="1" s="1"/>
  <c r="K468" i="1" s="1"/>
  <c r="E474" i="1"/>
  <c r="F474" i="1" s="1"/>
  <c r="G474" i="1" s="1"/>
  <c r="K474" i="1" s="1"/>
  <c r="E496" i="1"/>
  <c r="F496" i="1" s="1"/>
  <c r="G496" i="1" s="1"/>
  <c r="E498" i="1"/>
  <c r="F498" i="1" s="1"/>
  <c r="G498" i="1" s="1"/>
  <c r="I498" i="1" s="1"/>
  <c r="E500" i="1"/>
  <c r="E501" i="1"/>
  <c r="F501" i="1" s="1"/>
  <c r="G501" i="1" s="1"/>
  <c r="I501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9" i="1"/>
  <c r="F509" i="1" s="1"/>
  <c r="G509" i="1" s="1"/>
  <c r="I509" i="1" s="1"/>
  <c r="E511" i="1"/>
  <c r="F511" i="1" s="1"/>
  <c r="G511" i="1" s="1"/>
  <c r="K511" i="1" s="1"/>
  <c r="E512" i="1"/>
  <c r="F512" i="1" s="1"/>
  <c r="G512" i="1" s="1"/>
  <c r="J512" i="1" s="1"/>
  <c r="E520" i="1"/>
  <c r="F520" i="1" s="1"/>
  <c r="G520" i="1" s="1"/>
  <c r="I520" i="1" s="1"/>
  <c r="E525" i="1"/>
  <c r="F525" i="1" s="1"/>
  <c r="G525" i="1" s="1"/>
  <c r="I525" i="1" s="1"/>
  <c r="E527" i="1"/>
  <c r="F527" i="1" s="1"/>
  <c r="G527" i="1" s="1"/>
  <c r="E534" i="1"/>
  <c r="F534" i="1" s="1"/>
  <c r="G534" i="1" s="1"/>
  <c r="K534" i="1" s="1"/>
  <c r="E535" i="1"/>
  <c r="F535" i="1" s="1"/>
  <c r="G535" i="1" s="1"/>
  <c r="K535" i="1" s="1"/>
  <c r="E538" i="1"/>
  <c r="F538" i="1" s="1"/>
  <c r="G538" i="1" s="1"/>
  <c r="E539" i="1"/>
  <c r="F539" i="1" s="1"/>
  <c r="G539" i="1" s="1"/>
  <c r="K539" i="1" s="1"/>
  <c r="E540" i="1"/>
  <c r="E541" i="1"/>
  <c r="F541" i="1" s="1"/>
  <c r="G541" i="1" s="1"/>
  <c r="K541" i="1" s="1"/>
  <c r="E542" i="1"/>
  <c r="F542" i="1" s="1"/>
  <c r="G542" i="1" s="1"/>
  <c r="E543" i="1"/>
  <c r="F543" i="1" s="1"/>
  <c r="G543" i="1" s="1"/>
  <c r="K543" i="1" s="1"/>
  <c r="E545" i="1"/>
  <c r="E569" i="1"/>
  <c r="F569" i="1" s="1"/>
  <c r="G569" i="1" s="1"/>
  <c r="E572" i="1"/>
  <c r="F572" i="1" s="1"/>
  <c r="G572" i="1" s="1"/>
  <c r="K572" i="1" s="1"/>
  <c r="E508" i="1"/>
  <c r="F508" i="1" s="1"/>
  <c r="G508" i="1" s="1"/>
  <c r="J508" i="1" s="1"/>
  <c r="E510" i="1"/>
  <c r="F510" i="1" s="1"/>
  <c r="G510" i="1" s="1"/>
  <c r="J510" i="1" s="1"/>
  <c r="E513" i="1"/>
  <c r="E514" i="1"/>
  <c r="F514" i="1" s="1"/>
  <c r="G514" i="1" s="1"/>
  <c r="I514" i="1" s="1"/>
  <c r="E515" i="1"/>
  <c r="F515" i="1" s="1"/>
  <c r="G515" i="1" s="1"/>
  <c r="I515" i="1" s="1"/>
  <c r="E517" i="1"/>
  <c r="F517" i="1" s="1"/>
  <c r="G517" i="1" s="1"/>
  <c r="E519" i="1"/>
  <c r="E521" i="1"/>
  <c r="F521" i="1" s="1"/>
  <c r="G521" i="1" s="1"/>
  <c r="K521" i="1" s="1"/>
  <c r="E522" i="1"/>
  <c r="F522" i="1" s="1"/>
  <c r="G522" i="1" s="1"/>
  <c r="K522" i="1" s="1"/>
  <c r="E526" i="1"/>
  <c r="F526" i="1" s="1"/>
  <c r="G526" i="1" s="1"/>
  <c r="E544" i="1"/>
  <c r="F544" i="1" s="1"/>
  <c r="G544" i="1" s="1"/>
  <c r="K544" i="1" s="1"/>
  <c r="E546" i="1"/>
  <c r="E547" i="1"/>
  <c r="F547" i="1" s="1"/>
  <c r="G547" i="1" s="1"/>
  <c r="K547" i="1" s="1"/>
  <c r="E549" i="1"/>
  <c r="F549" i="1" s="1"/>
  <c r="G549" i="1" s="1"/>
  <c r="E551" i="1"/>
  <c r="F551" i="1" s="1"/>
  <c r="G551" i="1" s="1"/>
  <c r="K551" i="1" s="1"/>
  <c r="E553" i="1"/>
  <c r="F553" i="1" s="1"/>
  <c r="G553" i="1" s="1"/>
  <c r="K553" i="1" s="1"/>
  <c r="E554" i="1"/>
  <c r="F554" i="1" s="1"/>
  <c r="G554" i="1" s="1"/>
  <c r="K554" i="1" s="1"/>
  <c r="E555" i="1"/>
  <c r="F555" i="1" s="1"/>
  <c r="G555" i="1" s="1"/>
  <c r="K555" i="1" s="1"/>
  <c r="E557" i="1"/>
  <c r="F557" i="1" s="1"/>
  <c r="G557" i="1" s="1"/>
  <c r="K557" i="1" s="1"/>
  <c r="E560" i="1"/>
  <c r="F560" i="1" s="1"/>
  <c r="G560" i="1" s="1"/>
  <c r="K560" i="1" s="1"/>
  <c r="E562" i="1"/>
  <c r="F562" i="1" s="1"/>
  <c r="G562" i="1" s="1"/>
  <c r="E564" i="1"/>
  <c r="F564" i="1" s="1"/>
  <c r="G564" i="1" s="1"/>
  <c r="K564" i="1" s="1"/>
  <c r="E565" i="1"/>
  <c r="F565" i="1" s="1"/>
  <c r="G565" i="1" s="1"/>
  <c r="J565" i="1" s="1"/>
  <c r="E566" i="1"/>
  <c r="F566" i="1" s="1"/>
  <c r="G566" i="1" s="1"/>
  <c r="K566" i="1" s="1"/>
  <c r="E567" i="1"/>
  <c r="F567" i="1" s="1"/>
  <c r="G567" i="1" s="1"/>
  <c r="K567" i="1" s="1"/>
  <c r="E568" i="1"/>
  <c r="F568" i="1" s="1"/>
  <c r="G568" i="1" s="1"/>
  <c r="K568" i="1" s="1"/>
  <c r="E423" i="1"/>
  <c r="F423" i="1" s="1"/>
  <c r="G423" i="1" s="1"/>
  <c r="I423" i="1" s="1"/>
  <c r="E425" i="1"/>
  <c r="F425" i="1" s="1"/>
  <c r="G425" i="1" s="1"/>
  <c r="E428" i="1"/>
  <c r="E210" i="2" s="1"/>
  <c r="E429" i="1"/>
  <c r="E431" i="1"/>
  <c r="F431" i="1" s="1"/>
  <c r="G431" i="1" s="1"/>
  <c r="I431" i="1" s="1"/>
  <c r="E436" i="1"/>
  <c r="F436" i="1" s="1"/>
  <c r="G436" i="1" s="1"/>
  <c r="I436" i="1" s="1"/>
  <c r="E439" i="1"/>
  <c r="F439" i="1" s="1"/>
  <c r="G439" i="1" s="1"/>
  <c r="I439" i="1" s="1"/>
  <c r="E442" i="1"/>
  <c r="F442" i="1" s="1"/>
  <c r="G442" i="1" s="1"/>
  <c r="E443" i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50" i="1"/>
  <c r="F450" i="1" s="1"/>
  <c r="G450" i="1" s="1"/>
  <c r="I450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E460" i="1"/>
  <c r="F460" i="1" s="1"/>
  <c r="G460" i="1" s="1"/>
  <c r="I460" i="1" s="1"/>
  <c r="E463" i="1"/>
  <c r="F463" i="1" s="1"/>
  <c r="G463" i="1" s="1"/>
  <c r="E469" i="1"/>
  <c r="F469" i="1" s="1"/>
  <c r="G469" i="1" s="1"/>
  <c r="I469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I473" i="1" s="1"/>
  <c r="E478" i="1"/>
  <c r="F478" i="1" s="1"/>
  <c r="G478" i="1" s="1"/>
  <c r="I478" i="1" s="1"/>
  <c r="E480" i="1"/>
  <c r="F480" i="1" s="1"/>
  <c r="G480" i="1" s="1"/>
  <c r="I480" i="1" s="1"/>
  <c r="E482" i="1"/>
  <c r="E262" i="2" s="1"/>
  <c r="E483" i="1"/>
  <c r="F483" i="1" s="1"/>
  <c r="G483" i="1" s="1"/>
  <c r="I483" i="1" s="1"/>
  <c r="E484" i="1"/>
  <c r="F484" i="1" s="1"/>
  <c r="G484" i="1" s="1"/>
  <c r="I484" i="1" s="1"/>
  <c r="E489" i="1"/>
  <c r="F489" i="1" s="1"/>
  <c r="G489" i="1" s="1"/>
  <c r="I489" i="1" s="1"/>
  <c r="E493" i="1"/>
  <c r="F493" i="1" s="1"/>
  <c r="G493" i="1" s="1"/>
  <c r="I493" i="1" s="1"/>
  <c r="E495" i="1"/>
  <c r="F495" i="1" s="1"/>
  <c r="G495" i="1" s="1"/>
  <c r="I495" i="1" s="1"/>
  <c r="E430" i="1"/>
  <c r="E212" i="2" s="1"/>
  <c r="E492" i="1"/>
  <c r="F492" i="1" s="1"/>
  <c r="G492" i="1" s="1"/>
  <c r="J492" i="1" s="1"/>
  <c r="E494" i="1"/>
  <c r="F494" i="1" s="1"/>
  <c r="G494" i="1" s="1"/>
  <c r="J494" i="1" s="1"/>
  <c r="E497" i="1"/>
  <c r="F497" i="1" s="1"/>
  <c r="G497" i="1" s="1"/>
  <c r="E356" i="1"/>
  <c r="F356" i="1" s="1"/>
  <c r="G356" i="1" s="1"/>
  <c r="J356" i="1" s="1"/>
  <c r="E171" i="1"/>
  <c r="F171" i="1" s="1"/>
  <c r="G171" i="1" s="1"/>
  <c r="E178" i="1"/>
  <c r="F178" i="1" s="1"/>
  <c r="G178" i="1" s="1"/>
  <c r="J178" i="1" s="1"/>
  <c r="E182" i="1"/>
  <c r="F182" i="1" s="1"/>
  <c r="G182" i="1" s="1"/>
  <c r="J182" i="1" s="1"/>
  <c r="E185" i="1"/>
  <c r="F185" i="1" s="1"/>
  <c r="G185" i="1" s="1"/>
  <c r="E198" i="1"/>
  <c r="F198" i="1" s="1"/>
  <c r="G198" i="1" s="1"/>
  <c r="J198" i="1" s="1"/>
  <c r="E202" i="1"/>
  <c r="F202" i="1" s="1"/>
  <c r="G202" i="1" s="1"/>
  <c r="J202" i="1" s="1"/>
  <c r="E203" i="1"/>
  <c r="E204" i="1"/>
  <c r="F204" i="1" s="1"/>
  <c r="G204" i="1" s="1"/>
  <c r="E206" i="1"/>
  <c r="E31" i="2" s="1"/>
  <c r="E207" i="1"/>
  <c r="F207" i="1" s="1"/>
  <c r="G207" i="1" s="1"/>
  <c r="J207" i="1" s="1"/>
  <c r="E208" i="1"/>
  <c r="F208" i="1" s="1"/>
  <c r="G208" i="1" s="1"/>
  <c r="J208" i="1" s="1"/>
  <c r="E209" i="1"/>
  <c r="F209" i="1" s="1"/>
  <c r="G209" i="1" s="1"/>
  <c r="E211" i="1"/>
  <c r="E35" i="2" s="1"/>
  <c r="E213" i="1"/>
  <c r="F213" i="1" s="1"/>
  <c r="G213" i="1" s="1"/>
  <c r="U213" i="1" s="1"/>
  <c r="E215" i="1"/>
  <c r="E216" i="1"/>
  <c r="F216" i="1" s="1"/>
  <c r="G216" i="1" s="1"/>
  <c r="E217" i="1"/>
  <c r="F217" i="1" s="1"/>
  <c r="G217" i="1" s="1"/>
  <c r="J217" i="1" s="1"/>
  <c r="E219" i="1"/>
  <c r="F219" i="1" s="1"/>
  <c r="G219" i="1" s="1"/>
  <c r="J219" i="1" s="1"/>
  <c r="E224" i="1"/>
  <c r="F224" i="1" s="1"/>
  <c r="G224" i="1" s="1"/>
  <c r="J224" i="1" s="1"/>
  <c r="E225" i="1"/>
  <c r="E227" i="1"/>
  <c r="F227" i="1" s="1"/>
  <c r="G227" i="1" s="1"/>
  <c r="J227" i="1" s="1"/>
  <c r="E228" i="1"/>
  <c r="F228" i="1" s="1"/>
  <c r="G228" i="1" s="1"/>
  <c r="J228" i="1" s="1"/>
  <c r="E229" i="1"/>
  <c r="F229" i="1" s="1"/>
  <c r="G229" i="1" s="1"/>
  <c r="E235" i="1"/>
  <c r="F235" i="1" s="1"/>
  <c r="G235" i="1" s="1"/>
  <c r="J235" i="1" s="1"/>
  <c r="E238" i="1"/>
  <c r="E455" i="1"/>
  <c r="F455" i="1" s="1"/>
  <c r="G455" i="1" s="1"/>
  <c r="J455" i="1" s="1"/>
  <c r="E456" i="1"/>
  <c r="F456" i="1" s="1"/>
  <c r="G456" i="1" s="1"/>
  <c r="J456" i="1" s="1"/>
  <c r="E461" i="1"/>
  <c r="F461" i="1" s="1"/>
  <c r="G461" i="1" s="1"/>
  <c r="J461" i="1" s="1"/>
  <c r="E462" i="1"/>
  <c r="F462" i="1" s="1"/>
  <c r="G462" i="1" s="1"/>
  <c r="J462" i="1" s="1"/>
  <c r="E464" i="1"/>
  <c r="F464" i="1" s="1"/>
  <c r="G464" i="1" s="1"/>
  <c r="J464" i="1" s="1"/>
  <c r="E465" i="1"/>
  <c r="F465" i="1" s="1"/>
  <c r="G465" i="1" s="1"/>
  <c r="J465" i="1" s="1"/>
  <c r="E466" i="1"/>
  <c r="F466" i="1" s="1"/>
  <c r="G466" i="1" s="1"/>
  <c r="E467" i="1"/>
  <c r="F467" i="1" s="1"/>
  <c r="G467" i="1" s="1"/>
  <c r="J467" i="1" s="1"/>
  <c r="E470" i="1"/>
  <c r="E475" i="1"/>
  <c r="F475" i="1" s="1"/>
  <c r="G475" i="1" s="1"/>
  <c r="J475" i="1" s="1"/>
  <c r="E476" i="1"/>
  <c r="F476" i="1" s="1"/>
  <c r="G476" i="1" s="1"/>
  <c r="J476" i="1" s="1"/>
  <c r="E477" i="1"/>
  <c r="F477" i="1" s="1"/>
  <c r="G477" i="1" s="1"/>
  <c r="J477" i="1" s="1"/>
  <c r="E479" i="1"/>
  <c r="F479" i="1" s="1"/>
  <c r="G479" i="1" s="1"/>
  <c r="J479" i="1" s="1"/>
  <c r="E481" i="1"/>
  <c r="F481" i="1" s="1"/>
  <c r="G481" i="1" s="1"/>
  <c r="E485" i="1"/>
  <c r="F485" i="1" s="1"/>
  <c r="G485" i="1" s="1"/>
  <c r="J485" i="1" s="1"/>
  <c r="E486" i="1"/>
  <c r="F486" i="1" s="1"/>
  <c r="G486" i="1" s="1"/>
  <c r="E487" i="1"/>
  <c r="F487" i="1" s="1"/>
  <c r="G487" i="1" s="1"/>
  <c r="J487" i="1" s="1"/>
  <c r="E490" i="1"/>
  <c r="E488" i="1"/>
  <c r="F488" i="1" s="1"/>
  <c r="G488" i="1" s="1"/>
  <c r="E491" i="1"/>
  <c r="F491" i="1" s="1"/>
  <c r="G491" i="1" s="1"/>
  <c r="J491" i="1" s="1"/>
  <c r="E258" i="1"/>
  <c r="F258" i="1" s="1"/>
  <c r="G258" i="1" s="1"/>
  <c r="E259" i="1"/>
  <c r="F259" i="1" s="1"/>
  <c r="G259" i="1" s="1"/>
  <c r="J259" i="1" s="1"/>
  <c r="E260" i="1"/>
  <c r="E265" i="1"/>
  <c r="F265" i="1" s="1"/>
  <c r="G265" i="1" s="1"/>
  <c r="J265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J273" i="1" s="1"/>
  <c r="E274" i="1"/>
  <c r="E275" i="1"/>
  <c r="F275" i="1" s="1"/>
  <c r="G275" i="1" s="1"/>
  <c r="E276" i="1"/>
  <c r="F276" i="1" s="1"/>
  <c r="G276" i="1" s="1"/>
  <c r="J276" i="1" s="1"/>
  <c r="E277" i="1"/>
  <c r="F277" i="1" s="1"/>
  <c r="G277" i="1" s="1"/>
  <c r="E278" i="1"/>
  <c r="E279" i="1"/>
  <c r="F279" i="1" s="1"/>
  <c r="G279" i="1" s="1"/>
  <c r="J279" i="1" s="1"/>
  <c r="E281" i="1"/>
  <c r="F281" i="1" s="1"/>
  <c r="G281" i="1" s="1"/>
  <c r="J281" i="1" s="1"/>
  <c r="E282" i="1"/>
  <c r="F282" i="1" s="1"/>
  <c r="G282" i="1" s="1"/>
  <c r="J282" i="1" s="1"/>
  <c r="E293" i="1"/>
  <c r="E295" i="1"/>
  <c r="F295" i="1" s="1"/>
  <c r="G295" i="1" s="1"/>
  <c r="J295" i="1" s="1"/>
  <c r="E296" i="1"/>
  <c r="F296" i="1" s="1"/>
  <c r="G296" i="1" s="1"/>
  <c r="J296" i="1" s="1"/>
  <c r="E297" i="1"/>
  <c r="F297" i="1" s="1"/>
  <c r="G297" i="1" s="1"/>
  <c r="J297" i="1" s="1"/>
  <c r="E300" i="1"/>
  <c r="F300" i="1" s="1"/>
  <c r="G300" i="1" s="1"/>
  <c r="J300" i="1" s="1"/>
  <c r="E301" i="1"/>
  <c r="F301" i="1" s="1"/>
  <c r="G301" i="1" s="1"/>
  <c r="J301" i="1" s="1"/>
  <c r="E303" i="1"/>
  <c r="F303" i="1" s="1"/>
  <c r="G303" i="1" s="1"/>
  <c r="J303" i="1" s="1"/>
  <c r="E304" i="1"/>
  <c r="F304" i="1" s="1"/>
  <c r="G304" i="1" s="1"/>
  <c r="J304" i="1" s="1"/>
  <c r="E305" i="1"/>
  <c r="F305" i="1" s="1"/>
  <c r="G305" i="1" s="1"/>
  <c r="J305" i="1" s="1"/>
  <c r="E307" i="1"/>
  <c r="F307" i="1" s="1"/>
  <c r="G307" i="1" s="1"/>
  <c r="E308" i="1"/>
  <c r="F308" i="1" s="1"/>
  <c r="G308" i="1" s="1"/>
  <c r="J308" i="1" s="1"/>
  <c r="E246" i="1"/>
  <c r="F246" i="1" s="1"/>
  <c r="G246" i="1" s="1"/>
  <c r="J246" i="1" s="1"/>
  <c r="E310" i="1"/>
  <c r="F310" i="1" s="1"/>
  <c r="G310" i="1" s="1"/>
  <c r="J310" i="1" s="1"/>
  <c r="E313" i="1"/>
  <c r="F313" i="1" s="1"/>
  <c r="G313" i="1" s="1"/>
  <c r="J313" i="1" s="1"/>
  <c r="E314" i="1"/>
  <c r="F314" i="1" s="1"/>
  <c r="G314" i="1" s="1"/>
  <c r="J314" i="1" s="1"/>
  <c r="E320" i="1"/>
  <c r="E103" i="2" s="1"/>
  <c r="E325" i="1"/>
  <c r="F325" i="1" s="1"/>
  <c r="G325" i="1" s="1"/>
  <c r="J325" i="1" s="1"/>
  <c r="E326" i="1"/>
  <c r="F326" i="1" s="1"/>
  <c r="G326" i="1" s="1"/>
  <c r="J326" i="1" s="1"/>
  <c r="E327" i="1"/>
  <c r="F327" i="1" s="1"/>
  <c r="G327" i="1" s="1"/>
  <c r="J327" i="1" s="1"/>
  <c r="E328" i="1"/>
  <c r="F328" i="1" s="1"/>
  <c r="G328" i="1" s="1"/>
  <c r="J328" i="1" s="1"/>
  <c r="E329" i="1"/>
  <c r="F329" i="1" s="1"/>
  <c r="G329" i="1" s="1"/>
  <c r="J329" i="1" s="1"/>
  <c r="E331" i="1"/>
  <c r="F331" i="1" s="1"/>
  <c r="G331" i="1" s="1"/>
  <c r="J331" i="1" s="1"/>
  <c r="E332" i="1"/>
  <c r="F332" i="1" s="1"/>
  <c r="G332" i="1" s="1"/>
  <c r="U332" i="1" s="1"/>
  <c r="E334" i="1"/>
  <c r="F334" i="1" s="1"/>
  <c r="G334" i="1" s="1"/>
  <c r="J334" i="1" s="1"/>
  <c r="E335" i="1"/>
  <c r="F335" i="1" s="1"/>
  <c r="G335" i="1" s="1"/>
  <c r="J335" i="1" s="1"/>
  <c r="E336" i="1"/>
  <c r="F336" i="1" s="1"/>
  <c r="G336" i="1" s="1"/>
  <c r="J336" i="1" s="1"/>
  <c r="E337" i="1"/>
  <c r="F337" i="1" s="1"/>
  <c r="G337" i="1" s="1"/>
  <c r="J337" i="1" s="1"/>
  <c r="E338" i="1"/>
  <c r="F338" i="1" s="1"/>
  <c r="G338" i="1" s="1"/>
  <c r="J338" i="1" s="1"/>
  <c r="E339" i="1"/>
  <c r="F339" i="1" s="1"/>
  <c r="G339" i="1" s="1"/>
  <c r="J339" i="1" s="1"/>
  <c r="E340" i="1"/>
  <c r="F340" i="1" s="1"/>
  <c r="G340" i="1" s="1"/>
  <c r="J340" i="1" s="1"/>
  <c r="E343" i="1"/>
  <c r="E344" i="1"/>
  <c r="F344" i="1" s="1"/>
  <c r="G344" i="1" s="1"/>
  <c r="J344" i="1" s="1"/>
  <c r="E345" i="1"/>
  <c r="F345" i="1" s="1"/>
  <c r="G345" i="1" s="1"/>
  <c r="J345" i="1" s="1"/>
  <c r="E346" i="1"/>
  <c r="F346" i="1" s="1"/>
  <c r="G346" i="1" s="1"/>
  <c r="J346" i="1" s="1"/>
  <c r="E347" i="1"/>
  <c r="F347" i="1" s="1"/>
  <c r="G347" i="1" s="1"/>
  <c r="J347" i="1" s="1"/>
  <c r="E350" i="1"/>
  <c r="E351" i="1"/>
  <c r="F351" i="1" s="1"/>
  <c r="G351" i="1" s="1"/>
  <c r="J351" i="1" s="1"/>
  <c r="E357" i="1"/>
  <c r="F357" i="1" s="1"/>
  <c r="G357" i="1" s="1"/>
  <c r="J357" i="1" s="1"/>
  <c r="E358" i="1"/>
  <c r="F358" i="1" s="1"/>
  <c r="G358" i="1" s="1"/>
  <c r="J358" i="1" s="1"/>
  <c r="E359" i="1"/>
  <c r="F359" i="1" s="1"/>
  <c r="G359" i="1" s="1"/>
  <c r="J359" i="1" s="1"/>
  <c r="E361" i="1"/>
  <c r="F361" i="1" s="1"/>
  <c r="G361" i="1" s="1"/>
  <c r="J361" i="1" s="1"/>
  <c r="E364" i="1"/>
  <c r="E365" i="1"/>
  <c r="F365" i="1" s="1"/>
  <c r="G365" i="1" s="1"/>
  <c r="J365" i="1" s="1"/>
  <c r="E247" i="1"/>
  <c r="F247" i="1" s="1"/>
  <c r="G247" i="1" s="1"/>
  <c r="E366" i="1"/>
  <c r="E146" i="2" s="1"/>
  <c r="E367" i="1"/>
  <c r="F367" i="1" s="1"/>
  <c r="G367" i="1" s="1"/>
  <c r="J367" i="1" s="1"/>
  <c r="E368" i="1"/>
  <c r="F368" i="1" s="1"/>
  <c r="G368" i="1" s="1"/>
  <c r="J368" i="1" s="1"/>
  <c r="E369" i="1"/>
  <c r="F369" i="1" s="1"/>
  <c r="G369" i="1" s="1"/>
  <c r="J369" i="1" s="1"/>
  <c r="E370" i="1"/>
  <c r="F370" i="1" s="1"/>
  <c r="G370" i="1" s="1"/>
  <c r="J370" i="1" s="1"/>
  <c r="E372" i="1"/>
  <c r="F372" i="1" s="1"/>
  <c r="G372" i="1" s="1"/>
  <c r="J372" i="1" s="1"/>
  <c r="E373" i="1"/>
  <c r="F373" i="1" s="1"/>
  <c r="G373" i="1" s="1"/>
  <c r="J373" i="1" s="1"/>
  <c r="E374" i="1"/>
  <c r="F374" i="1" s="1"/>
  <c r="G374" i="1" s="1"/>
  <c r="E375" i="1"/>
  <c r="F375" i="1" s="1"/>
  <c r="G375" i="1" s="1"/>
  <c r="E376" i="1"/>
  <c r="F376" i="1" s="1"/>
  <c r="G376" i="1" s="1"/>
  <c r="J376" i="1" s="1"/>
  <c r="E377" i="1"/>
  <c r="E158" i="2" s="1"/>
  <c r="E379" i="1"/>
  <c r="F379" i="1" s="1"/>
  <c r="G379" i="1" s="1"/>
  <c r="J379" i="1" s="1"/>
  <c r="E380" i="1"/>
  <c r="F380" i="1" s="1"/>
  <c r="G380" i="1" s="1"/>
  <c r="J380" i="1" s="1"/>
  <c r="E381" i="1"/>
  <c r="F381" i="1" s="1"/>
  <c r="G381" i="1" s="1"/>
  <c r="E382" i="1"/>
  <c r="F382" i="1" s="1"/>
  <c r="G382" i="1" s="1"/>
  <c r="J382" i="1" s="1"/>
  <c r="E248" i="1"/>
  <c r="F248" i="1" s="1"/>
  <c r="G248" i="1" s="1"/>
  <c r="J248" i="1" s="1"/>
  <c r="E383" i="1"/>
  <c r="E384" i="1"/>
  <c r="F384" i="1" s="1"/>
  <c r="G384" i="1" s="1"/>
  <c r="E385" i="1"/>
  <c r="F385" i="1" s="1"/>
  <c r="G385" i="1" s="1"/>
  <c r="J385" i="1" s="1"/>
  <c r="E386" i="1"/>
  <c r="F386" i="1" s="1"/>
  <c r="G386" i="1" s="1"/>
  <c r="J386" i="1" s="1"/>
  <c r="E387" i="1"/>
  <c r="F387" i="1" s="1"/>
  <c r="G387" i="1" s="1"/>
  <c r="J387" i="1" s="1"/>
  <c r="E388" i="1"/>
  <c r="E392" i="1"/>
  <c r="F392" i="1" s="1"/>
  <c r="G392" i="1" s="1"/>
  <c r="J392" i="1" s="1"/>
  <c r="E400" i="1"/>
  <c r="E182" i="2" s="1"/>
  <c r="E401" i="1"/>
  <c r="F401" i="1" s="1"/>
  <c r="G401" i="1" s="1"/>
  <c r="E250" i="1"/>
  <c r="F250" i="1" s="1"/>
  <c r="G250" i="1" s="1"/>
  <c r="J250" i="1" s="1"/>
  <c r="E251" i="1"/>
  <c r="E252" i="1"/>
  <c r="F252" i="1" s="1"/>
  <c r="G252" i="1" s="1"/>
  <c r="J252" i="1" s="1"/>
  <c r="E404" i="1"/>
  <c r="F404" i="1" s="1"/>
  <c r="G404" i="1" s="1"/>
  <c r="J404" i="1" s="1"/>
  <c r="E408" i="1"/>
  <c r="F408" i="1" s="1"/>
  <c r="G408" i="1" s="1"/>
  <c r="J408" i="1" s="1"/>
  <c r="E409" i="1"/>
  <c r="E191" i="2" s="1"/>
  <c r="E410" i="1"/>
  <c r="E413" i="1"/>
  <c r="F413" i="1" s="1"/>
  <c r="G413" i="1" s="1"/>
  <c r="J413" i="1" s="1"/>
  <c r="E414" i="1"/>
  <c r="F414" i="1" s="1"/>
  <c r="G414" i="1" s="1"/>
  <c r="J414" i="1" s="1"/>
  <c r="E415" i="1"/>
  <c r="F415" i="1" s="1"/>
  <c r="G415" i="1" s="1"/>
  <c r="E417" i="1"/>
  <c r="F417" i="1" s="1"/>
  <c r="G417" i="1" s="1"/>
  <c r="J417" i="1" s="1"/>
  <c r="E416" i="1"/>
  <c r="F416" i="1" s="1"/>
  <c r="G416" i="1" s="1"/>
  <c r="J416" i="1" s="1"/>
  <c r="E419" i="1"/>
  <c r="E420" i="1"/>
  <c r="F420" i="1" s="1"/>
  <c r="G420" i="1" s="1"/>
  <c r="J420" i="1" s="1"/>
  <c r="E253" i="1"/>
  <c r="F253" i="1" s="1"/>
  <c r="G253" i="1" s="1"/>
  <c r="J253" i="1" s="1"/>
  <c r="E254" i="1"/>
  <c r="F254" i="1" s="1"/>
  <c r="G254" i="1" s="1"/>
  <c r="E255" i="1"/>
  <c r="E256" i="1"/>
  <c r="F256" i="1" s="1"/>
  <c r="G256" i="1" s="1"/>
  <c r="J256" i="1" s="1"/>
  <c r="E424" i="1"/>
  <c r="F424" i="1" s="1"/>
  <c r="G424" i="1" s="1"/>
  <c r="J424" i="1" s="1"/>
  <c r="E426" i="1"/>
  <c r="F426" i="1" s="1"/>
  <c r="G426" i="1" s="1"/>
  <c r="J426" i="1" s="1"/>
  <c r="E427" i="1"/>
  <c r="F427" i="1" s="1"/>
  <c r="G427" i="1" s="1"/>
  <c r="J427" i="1" s="1"/>
  <c r="E432" i="1"/>
  <c r="E433" i="1"/>
  <c r="F433" i="1" s="1"/>
  <c r="G433" i="1" s="1"/>
  <c r="J433" i="1" s="1"/>
  <c r="E434" i="1"/>
  <c r="F434" i="1" s="1"/>
  <c r="G434" i="1" s="1"/>
  <c r="E435" i="1"/>
  <c r="F435" i="1" s="1"/>
  <c r="G435" i="1" s="1"/>
  <c r="J435" i="1" s="1"/>
  <c r="E440" i="1"/>
  <c r="E437" i="1"/>
  <c r="F437" i="1" s="1"/>
  <c r="G437" i="1" s="1"/>
  <c r="J437" i="1" s="1"/>
  <c r="E438" i="1"/>
  <c r="F438" i="1" s="1"/>
  <c r="G438" i="1" s="1"/>
  <c r="E441" i="1"/>
  <c r="F441" i="1" s="1"/>
  <c r="G441" i="1" s="1"/>
  <c r="J441" i="1" s="1"/>
  <c r="E444" i="1"/>
  <c r="E448" i="1"/>
  <c r="F448" i="1" s="1"/>
  <c r="G448" i="1" s="1"/>
  <c r="J448" i="1" s="1"/>
  <c r="E449" i="1"/>
  <c r="F449" i="1" s="1"/>
  <c r="G449" i="1" s="1"/>
  <c r="J449" i="1" s="1"/>
  <c r="E451" i="1"/>
  <c r="F451" i="1" s="1"/>
  <c r="G451" i="1" s="1"/>
  <c r="J451" i="1" s="1"/>
  <c r="E452" i="1"/>
  <c r="E453" i="1"/>
  <c r="F453" i="1" s="1"/>
  <c r="G453" i="1" s="1"/>
  <c r="J453" i="1" s="1"/>
  <c r="E454" i="1"/>
  <c r="F454" i="1" s="1"/>
  <c r="G454" i="1" s="1"/>
  <c r="J454" i="1" s="1"/>
  <c r="E341" i="1"/>
  <c r="F341" i="1" s="1"/>
  <c r="G341" i="1" s="1"/>
  <c r="J341" i="1" s="1"/>
  <c r="E342" i="1"/>
  <c r="F342" i="1" s="1"/>
  <c r="G342" i="1" s="1"/>
  <c r="J342" i="1" s="1"/>
  <c r="E360" i="1"/>
  <c r="F360" i="1" s="1"/>
  <c r="G360" i="1" s="1"/>
  <c r="J360" i="1" s="1"/>
  <c r="E390" i="1"/>
  <c r="F390" i="1" s="1"/>
  <c r="G390" i="1" s="1"/>
  <c r="J390" i="1" s="1"/>
  <c r="E411" i="1"/>
  <c r="F411" i="1" s="1"/>
  <c r="G411" i="1" s="1"/>
  <c r="E421" i="1"/>
  <c r="F421" i="1" s="1"/>
  <c r="G421" i="1" s="1"/>
  <c r="J421" i="1" s="1"/>
  <c r="E422" i="1"/>
  <c r="F422" i="1" s="1"/>
  <c r="G422" i="1" s="1"/>
  <c r="J422" i="1" s="1"/>
  <c r="E378" i="1"/>
  <c r="F378" i="1" s="1"/>
  <c r="G378" i="1" s="1"/>
  <c r="H378" i="1" s="1"/>
  <c r="E179" i="1"/>
  <c r="F179" i="1" s="1"/>
  <c r="G179" i="1" s="1"/>
  <c r="I179" i="1" s="1"/>
  <c r="E181" i="1"/>
  <c r="F181" i="1" s="1"/>
  <c r="G181" i="1" s="1"/>
  <c r="I181" i="1" s="1"/>
  <c r="E183" i="1"/>
  <c r="F183" i="1" s="1"/>
  <c r="G183" i="1" s="1"/>
  <c r="I183" i="1" s="1"/>
  <c r="E184" i="1"/>
  <c r="F184" i="1" s="1"/>
  <c r="G184" i="1" s="1"/>
  <c r="I184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I196" i="1" s="1"/>
  <c r="E239" i="1"/>
  <c r="F239" i="1" s="1"/>
  <c r="G239" i="1" s="1"/>
  <c r="E499" i="1"/>
  <c r="F499" i="1" s="1"/>
  <c r="G499" i="1" s="1"/>
  <c r="K499" i="1" s="1"/>
  <c r="E502" i="1"/>
  <c r="F502" i="1" s="1"/>
  <c r="G502" i="1" s="1"/>
  <c r="K502" i="1" s="1"/>
  <c r="E321" i="1"/>
  <c r="F321" i="1" s="1"/>
  <c r="E299" i="1"/>
  <c r="F299" i="1" s="1"/>
  <c r="G299" i="1" s="1"/>
  <c r="I299" i="1" s="1"/>
  <c r="E302" i="1"/>
  <c r="F302" i="1" s="1"/>
  <c r="G302" i="1" s="1"/>
  <c r="I302" i="1" s="1"/>
  <c r="E306" i="1"/>
  <c r="F306" i="1" s="1"/>
  <c r="G306" i="1" s="1"/>
  <c r="I306" i="1" s="1"/>
  <c r="E309" i="1"/>
  <c r="F309" i="1" s="1"/>
  <c r="G309" i="1" s="1"/>
  <c r="I309" i="1" s="1"/>
  <c r="E311" i="1"/>
  <c r="F311" i="1" s="1"/>
  <c r="G311" i="1" s="1"/>
  <c r="E312" i="1"/>
  <c r="F312" i="1" s="1"/>
  <c r="G312" i="1" s="1"/>
  <c r="I312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9" i="1"/>
  <c r="F319" i="1" s="1"/>
  <c r="G319" i="1" s="1"/>
  <c r="I319" i="1" s="1"/>
  <c r="E322" i="1"/>
  <c r="F322" i="1" s="1"/>
  <c r="G322" i="1" s="1"/>
  <c r="I322" i="1" s="1"/>
  <c r="E323" i="1"/>
  <c r="E105" i="2" s="1"/>
  <c r="E330" i="1"/>
  <c r="F330" i="1" s="1"/>
  <c r="G330" i="1" s="1"/>
  <c r="E333" i="1"/>
  <c r="F333" i="1" s="1"/>
  <c r="G333" i="1" s="1"/>
  <c r="I333" i="1" s="1"/>
  <c r="E348" i="1"/>
  <c r="F348" i="1" s="1"/>
  <c r="G348" i="1" s="1"/>
  <c r="I348" i="1" s="1"/>
  <c r="E349" i="1"/>
  <c r="F349" i="1" s="1"/>
  <c r="G349" i="1" s="1"/>
  <c r="E352" i="1"/>
  <c r="F352" i="1" s="1"/>
  <c r="G352" i="1" s="1"/>
  <c r="I352" i="1" s="1"/>
  <c r="E353" i="1"/>
  <c r="F353" i="1" s="1"/>
  <c r="G353" i="1" s="1"/>
  <c r="I353" i="1" s="1"/>
  <c r="E354" i="1"/>
  <c r="E355" i="1"/>
  <c r="F355" i="1" s="1"/>
  <c r="G355" i="1" s="1"/>
  <c r="E362" i="1"/>
  <c r="F362" i="1" s="1"/>
  <c r="G362" i="1" s="1"/>
  <c r="E363" i="1"/>
  <c r="E143" i="2" s="1"/>
  <c r="E389" i="1"/>
  <c r="F389" i="1" s="1"/>
  <c r="G389" i="1" s="1"/>
  <c r="I389" i="1" s="1"/>
  <c r="E391" i="1"/>
  <c r="F391" i="1" s="1"/>
  <c r="G391" i="1" s="1"/>
  <c r="I391" i="1" s="1"/>
  <c r="E393" i="1"/>
  <c r="F393" i="1" s="1"/>
  <c r="G393" i="1" s="1"/>
  <c r="I393" i="1" s="1"/>
  <c r="E394" i="1"/>
  <c r="F394" i="1" s="1"/>
  <c r="G394" i="1" s="1"/>
  <c r="E395" i="1"/>
  <c r="F395" i="1" s="1"/>
  <c r="G395" i="1" s="1"/>
  <c r="I395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2" i="1"/>
  <c r="F402" i="1" s="1"/>
  <c r="G402" i="1" s="1"/>
  <c r="I402" i="1" s="1"/>
  <c r="E403" i="1"/>
  <c r="F403" i="1" s="1"/>
  <c r="G403" i="1" s="1"/>
  <c r="I403" i="1" s="1"/>
  <c r="E405" i="1"/>
  <c r="F405" i="1" s="1"/>
  <c r="G405" i="1" s="1"/>
  <c r="E406" i="1"/>
  <c r="F406" i="1" s="1"/>
  <c r="G406" i="1" s="1"/>
  <c r="E407" i="1"/>
  <c r="E412" i="1"/>
  <c r="F412" i="1" s="1"/>
  <c r="G412" i="1" s="1"/>
  <c r="I412" i="1" s="1"/>
  <c r="E418" i="1"/>
  <c r="F418" i="1" s="1"/>
  <c r="G418" i="1" s="1"/>
  <c r="I418" i="1" s="1"/>
  <c r="E371" i="1"/>
  <c r="F371" i="1" s="1"/>
  <c r="Q22" i="1"/>
  <c r="Q23" i="1"/>
  <c r="Q24" i="1"/>
  <c r="Q25" i="1"/>
  <c r="Q26" i="1"/>
  <c r="Q27" i="1"/>
  <c r="H28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H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H73" i="1"/>
  <c r="Q73" i="1"/>
  <c r="Q74" i="1"/>
  <c r="Q75" i="1"/>
  <c r="Q76" i="1"/>
  <c r="Q77" i="1"/>
  <c r="Q78" i="1"/>
  <c r="Q79" i="1"/>
  <c r="H80" i="1"/>
  <c r="Q80" i="1"/>
  <c r="Q81" i="1"/>
  <c r="H82" i="1"/>
  <c r="Q82" i="1"/>
  <c r="Q83" i="1"/>
  <c r="Q84" i="1"/>
  <c r="Q85" i="1"/>
  <c r="Q86" i="1"/>
  <c r="Q87" i="1"/>
  <c r="Q88" i="1"/>
  <c r="Q89" i="1"/>
  <c r="Q91" i="1"/>
  <c r="Q90" i="1"/>
  <c r="Q92" i="1"/>
  <c r="Q93" i="1"/>
  <c r="Q95" i="1"/>
  <c r="Q94" i="1"/>
  <c r="Q96" i="1"/>
  <c r="Q97" i="1"/>
  <c r="Q98" i="1"/>
  <c r="Q99" i="1"/>
  <c r="Q100" i="1"/>
  <c r="Q101" i="1"/>
  <c r="Q102" i="1"/>
  <c r="Q103" i="1"/>
  <c r="Q104" i="1"/>
  <c r="Q105" i="1"/>
  <c r="Q106" i="1"/>
  <c r="Q107" i="1"/>
  <c r="H108" i="1"/>
  <c r="Q108" i="1"/>
  <c r="Q109" i="1"/>
  <c r="Q110" i="1"/>
  <c r="Q111" i="1"/>
  <c r="Q112" i="1"/>
  <c r="Q113" i="1"/>
  <c r="Q114" i="1"/>
  <c r="H115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I127" i="1"/>
  <c r="Q127" i="1"/>
  <c r="Q128" i="1"/>
  <c r="Q129" i="1"/>
  <c r="Q130" i="1"/>
  <c r="Q131" i="1"/>
  <c r="I132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I145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I165" i="1"/>
  <c r="Q165" i="1"/>
  <c r="Q166" i="1"/>
  <c r="Q167" i="1"/>
  <c r="Q168" i="1"/>
  <c r="Q169" i="1"/>
  <c r="I170" i="1"/>
  <c r="Q170" i="1"/>
  <c r="Q172" i="1"/>
  <c r="Q173" i="1"/>
  <c r="Q174" i="1"/>
  <c r="Q175" i="1"/>
  <c r="Q176" i="1"/>
  <c r="Q177" i="1"/>
  <c r="Q180" i="1"/>
  <c r="Q186" i="1"/>
  <c r="Q187" i="1"/>
  <c r="I197" i="1"/>
  <c r="Q197" i="1"/>
  <c r="Q199" i="1"/>
  <c r="Q200" i="1"/>
  <c r="Q201" i="1"/>
  <c r="Q205" i="1"/>
  <c r="Q210" i="1"/>
  <c r="Q212" i="1"/>
  <c r="Q214" i="1"/>
  <c r="Q218" i="1"/>
  <c r="Q220" i="1"/>
  <c r="Q221" i="1"/>
  <c r="Q222" i="1"/>
  <c r="Q223" i="1"/>
  <c r="Q226" i="1"/>
  <c r="Q230" i="1"/>
  <c r="Q231" i="1"/>
  <c r="Q232" i="1"/>
  <c r="Q233" i="1"/>
  <c r="Q234" i="1"/>
  <c r="Q236" i="1"/>
  <c r="Q237" i="1"/>
  <c r="Q240" i="1"/>
  <c r="I241" i="1"/>
  <c r="Q241" i="1"/>
  <c r="I242" i="1"/>
  <c r="Q242" i="1"/>
  <c r="Q243" i="1"/>
  <c r="Q244" i="1"/>
  <c r="J245" i="1"/>
  <c r="Q245" i="1"/>
  <c r="Q249" i="1"/>
  <c r="Q257" i="1"/>
  <c r="Q261" i="1"/>
  <c r="Q262" i="1"/>
  <c r="Q263" i="1"/>
  <c r="Q264" i="1"/>
  <c r="Q266" i="1"/>
  <c r="Q267" i="1"/>
  <c r="Q268" i="1"/>
  <c r="Q269" i="1"/>
  <c r="Q280" i="1"/>
  <c r="Q283" i="1"/>
  <c r="Q284" i="1"/>
  <c r="Q285" i="1"/>
  <c r="Q286" i="1"/>
  <c r="Q287" i="1"/>
  <c r="Q288" i="1"/>
  <c r="Q289" i="1"/>
  <c r="Q290" i="1"/>
  <c r="Q291" i="1"/>
  <c r="Q292" i="1"/>
  <c r="Q294" i="1"/>
  <c r="Q298" i="1"/>
  <c r="Q318" i="1"/>
  <c r="Q324" i="1"/>
  <c r="Q468" i="1"/>
  <c r="Q474" i="1"/>
  <c r="I496" i="1"/>
  <c r="Q496" i="1"/>
  <c r="Q498" i="1"/>
  <c r="Q500" i="1"/>
  <c r="Q501" i="1"/>
  <c r="Q503" i="1"/>
  <c r="Q504" i="1"/>
  <c r="Q505" i="1"/>
  <c r="Q506" i="1"/>
  <c r="Q507" i="1"/>
  <c r="Q509" i="1"/>
  <c r="Q511" i="1"/>
  <c r="Q512" i="1"/>
  <c r="Q520" i="1"/>
  <c r="Q525" i="1"/>
  <c r="K527" i="1"/>
  <c r="Q527" i="1"/>
  <c r="Q534" i="1"/>
  <c r="Q535" i="1"/>
  <c r="K538" i="1"/>
  <c r="Q538" i="1"/>
  <c r="Q539" i="1"/>
  <c r="Q540" i="1"/>
  <c r="Q541" i="1"/>
  <c r="K542" i="1"/>
  <c r="Q542" i="1"/>
  <c r="Q543" i="1"/>
  <c r="Q545" i="1"/>
  <c r="K569" i="1"/>
  <c r="Q569" i="1"/>
  <c r="Q572" i="1"/>
  <c r="G558" i="2"/>
  <c r="C558" i="2"/>
  <c r="G557" i="2"/>
  <c r="C557" i="2"/>
  <c r="E557" i="2"/>
  <c r="G315" i="2"/>
  <c r="C315" i="2"/>
  <c r="E315" i="2"/>
  <c r="G314" i="2"/>
  <c r="C314" i="2"/>
  <c r="E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G556" i="2"/>
  <c r="C556" i="2"/>
  <c r="G555" i="2"/>
  <c r="C555" i="2"/>
  <c r="E555" i="2"/>
  <c r="G554" i="2"/>
  <c r="C554" i="2"/>
  <c r="E554" i="2"/>
  <c r="G553" i="2"/>
  <c r="C553" i="2"/>
  <c r="E553" i="2"/>
  <c r="G552" i="2"/>
  <c r="C552" i="2"/>
  <c r="G551" i="2"/>
  <c r="C551" i="2"/>
  <c r="G550" i="2"/>
  <c r="C550" i="2"/>
  <c r="G549" i="2"/>
  <c r="C549" i="2"/>
  <c r="E549" i="2"/>
  <c r="G296" i="2"/>
  <c r="C296" i="2"/>
  <c r="G295" i="2"/>
  <c r="C295" i="2"/>
  <c r="G548" i="2"/>
  <c r="C548" i="2"/>
  <c r="G547" i="2"/>
  <c r="C547" i="2"/>
  <c r="E547" i="2"/>
  <c r="G294" i="2"/>
  <c r="C294" i="2"/>
  <c r="G293" i="2"/>
  <c r="C293" i="2"/>
  <c r="G292" i="2"/>
  <c r="C292" i="2"/>
  <c r="E292" i="2"/>
  <c r="G546" i="2"/>
  <c r="C546" i="2"/>
  <c r="E546" i="2"/>
  <c r="G291" i="2"/>
  <c r="C291" i="2"/>
  <c r="G545" i="2"/>
  <c r="C545" i="2"/>
  <c r="E545" i="2"/>
  <c r="G290" i="2"/>
  <c r="C290" i="2"/>
  <c r="G544" i="2"/>
  <c r="C544" i="2"/>
  <c r="G289" i="2"/>
  <c r="C289" i="2"/>
  <c r="G288" i="2"/>
  <c r="C288" i="2"/>
  <c r="G287" i="2"/>
  <c r="C287" i="2"/>
  <c r="G286" i="2"/>
  <c r="C286" i="2"/>
  <c r="E286" i="2"/>
  <c r="G543" i="2"/>
  <c r="C543" i="2"/>
  <c r="G285" i="2"/>
  <c r="C285" i="2"/>
  <c r="G284" i="2"/>
  <c r="C284" i="2"/>
  <c r="G283" i="2"/>
  <c r="C283" i="2"/>
  <c r="E283" i="2"/>
  <c r="G542" i="2"/>
  <c r="C542" i="2"/>
  <c r="E542" i="2"/>
  <c r="G282" i="2"/>
  <c r="C282" i="2"/>
  <c r="G281" i="2"/>
  <c r="C281" i="2"/>
  <c r="G541" i="2"/>
  <c r="C541" i="2"/>
  <c r="E541" i="2"/>
  <c r="G540" i="2"/>
  <c r="C540" i="2"/>
  <c r="G280" i="2"/>
  <c r="C280" i="2"/>
  <c r="G539" i="2"/>
  <c r="C539" i="2"/>
  <c r="E539" i="2"/>
  <c r="G538" i="2"/>
  <c r="C538" i="2"/>
  <c r="E538" i="2"/>
  <c r="G537" i="2"/>
  <c r="C537" i="2"/>
  <c r="G536" i="2"/>
  <c r="C536" i="2"/>
  <c r="G535" i="2"/>
  <c r="C535" i="2"/>
  <c r="E535" i="2"/>
  <c r="G534" i="2"/>
  <c r="C534" i="2"/>
  <c r="G533" i="2"/>
  <c r="C533" i="2"/>
  <c r="G279" i="2"/>
  <c r="C279" i="2"/>
  <c r="G532" i="2"/>
  <c r="C532" i="2"/>
  <c r="E532" i="2"/>
  <c r="G531" i="2"/>
  <c r="C531" i="2"/>
  <c r="G278" i="2"/>
  <c r="C278" i="2"/>
  <c r="G530" i="2"/>
  <c r="C530" i="2"/>
  <c r="E530" i="2"/>
  <c r="G277" i="2"/>
  <c r="C277" i="2"/>
  <c r="E277" i="2"/>
  <c r="G529" i="2"/>
  <c r="C529" i="2"/>
  <c r="E529" i="2"/>
  <c r="G276" i="2"/>
  <c r="C276" i="2"/>
  <c r="G275" i="2"/>
  <c r="C275" i="2"/>
  <c r="G274" i="2"/>
  <c r="C274" i="2"/>
  <c r="E274" i="2"/>
  <c r="G273" i="2"/>
  <c r="C273" i="2"/>
  <c r="G272" i="2"/>
  <c r="C272" i="2"/>
  <c r="G271" i="2"/>
  <c r="C271" i="2"/>
  <c r="G270" i="2"/>
  <c r="C270" i="2"/>
  <c r="E270" i="2"/>
  <c r="G269" i="2"/>
  <c r="C269" i="2"/>
  <c r="E269" i="2"/>
  <c r="G268" i="2"/>
  <c r="C268" i="2"/>
  <c r="E268" i="2"/>
  <c r="G267" i="2"/>
  <c r="C267" i="2"/>
  <c r="G266" i="2"/>
  <c r="C266" i="2"/>
  <c r="G265" i="2"/>
  <c r="C265" i="2"/>
  <c r="G264" i="2"/>
  <c r="C264" i="2"/>
  <c r="G263" i="2"/>
  <c r="C263" i="2"/>
  <c r="E263" i="2"/>
  <c r="G262" i="2"/>
  <c r="C262" i="2"/>
  <c r="G261" i="2"/>
  <c r="C261" i="2"/>
  <c r="E261" i="2"/>
  <c r="G260" i="2"/>
  <c r="C260" i="2"/>
  <c r="G259" i="2"/>
  <c r="C259" i="2"/>
  <c r="G258" i="2"/>
  <c r="C258" i="2"/>
  <c r="E258" i="2"/>
  <c r="G257" i="2"/>
  <c r="C257" i="2"/>
  <c r="G256" i="2"/>
  <c r="C256" i="2"/>
  <c r="G255" i="2"/>
  <c r="C255" i="2"/>
  <c r="G528" i="2"/>
  <c r="C528" i="2"/>
  <c r="G254" i="2"/>
  <c r="C254" i="2"/>
  <c r="G253" i="2"/>
  <c r="C253" i="2"/>
  <c r="G252" i="2"/>
  <c r="C252" i="2"/>
  <c r="E252" i="2"/>
  <c r="G251" i="2"/>
  <c r="C251" i="2"/>
  <c r="G250" i="2"/>
  <c r="C250" i="2"/>
  <c r="E250" i="2"/>
  <c r="G527" i="2"/>
  <c r="C527" i="2"/>
  <c r="E527" i="2"/>
  <c r="G249" i="2"/>
  <c r="C249" i="2"/>
  <c r="G248" i="2"/>
  <c r="C248" i="2"/>
  <c r="G247" i="2"/>
  <c r="C247" i="2"/>
  <c r="E247" i="2"/>
  <c r="G246" i="2"/>
  <c r="C246" i="2"/>
  <c r="G245" i="2"/>
  <c r="C245" i="2"/>
  <c r="E245" i="2"/>
  <c r="G244" i="2"/>
  <c r="C244" i="2"/>
  <c r="G243" i="2"/>
  <c r="C243" i="2"/>
  <c r="G242" i="2"/>
  <c r="C242" i="2"/>
  <c r="G241" i="2"/>
  <c r="C241" i="2"/>
  <c r="E241" i="2"/>
  <c r="G240" i="2"/>
  <c r="C240" i="2"/>
  <c r="E240" i="2"/>
  <c r="G239" i="2"/>
  <c r="C239" i="2"/>
  <c r="G238" i="2"/>
  <c r="C238" i="2"/>
  <c r="E238" i="2"/>
  <c r="G237" i="2"/>
  <c r="C237" i="2"/>
  <c r="E237" i="2"/>
  <c r="G236" i="2"/>
  <c r="C236" i="2"/>
  <c r="G235" i="2"/>
  <c r="C235" i="2"/>
  <c r="G234" i="2"/>
  <c r="C234" i="2"/>
  <c r="G233" i="2"/>
  <c r="C233" i="2"/>
  <c r="E233" i="2"/>
  <c r="G232" i="2"/>
  <c r="C232" i="2"/>
  <c r="E232" i="2"/>
  <c r="G231" i="2"/>
  <c r="C231" i="2"/>
  <c r="E231" i="2"/>
  <c r="G230" i="2"/>
  <c r="C230" i="2"/>
  <c r="E230" i="2"/>
  <c r="G229" i="2"/>
  <c r="C229" i="2"/>
  <c r="E229" i="2"/>
  <c r="G228" i="2"/>
  <c r="C228" i="2"/>
  <c r="E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E218" i="2"/>
  <c r="G217" i="2"/>
  <c r="C217" i="2"/>
  <c r="E217" i="2"/>
  <c r="G216" i="2"/>
  <c r="C216" i="2"/>
  <c r="E216" i="2"/>
  <c r="G215" i="2"/>
  <c r="C215" i="2"/>
  <c r="E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E207" i="2"/>
  <c r="G206" i="2"/>
  <c r="C206" i="2"/>
  <c r="G205" i="2"/>
  <c r="C205" i="2"/>
  <c r="G204" i="2"/>
  <c r="C204" i="2"/>
  <c r="G203" i="2"/>
  <c r="C203" i="2"/>
  <c r="E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E197" i="2"/>
  <c r="G196" i="2"/>
  <c r="C196" i="2"/>
  <c r="G195" i="2"/>
  <c r="C195" i="2"/>
  <c r="E195" i="2"/>
  <c r="G194" i="2"/>
  <c r="C194" i="2"/>
  <c r="G193" i="2"/>
  <c r="C193" i="2"/>
  <c r="E193" i="2"/>
  <c r="G192" i="2"/>
  <c r="C192" i="2"/>
  <c r="G191" i="2"/>
  <c r="C191" i="2"/>
  <c r="G190" i="2"/>
  <c r="C190" i="2"/>
  <c r="E190" i="2"/>
  <c r="G189" i="2"/>
  <c r="C189" i="2"/>
  <c r="G188" i="2"/>
  <c r="C188" i="2"/>
  <c r="G187" i="2"/>
  <c r="C187" i="2"/>
  <c r="E187" i="2"/>
  <c r="G186" i="2"/>
  <c r="C186" i="2"/>
  <c r="G185" i="2"/>
  <c r="C185" i="2"/>
  <c r="E185" i="2"/>
  <c r="G184" i="2"/>
  <c r="C184" i="2"/>
  <c r="E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G168" i="2"/>
  <c r="C168" i="2"/>
  <c r="E168" i="2"/>
  <c r="G167" i="2"/>
  <c r="C167" i="2"/>
  <c r="G166" i="2"/>
  <c r="C166" i="2"/>
  <c r="E166" i="2"/>
  <c r="G165" i="2"/>
  <c r="C165" i="2"/>
  <c r="E165" i="2"/>
  <c r="G164" i="2"/>
  <c r="C164" i="2"/>
  <c r="G163" i="2"/>
  <c r="C163" i="2"/>
  <c r="G162" i="2"/>
  <c r="C162" i="2"/>
  <c r="G161" i="2"/>
  <c r="C161" i="2"/>
  <c r="E161" i="2"/>
  <c r="G160" i="2"/>
  <c r="C160" i="2"/>
  <c r="G159" i="2"/>
  <c r="C159" i="2"/>
  <c r="G158" i="2"/>
  <c r="C158" i="2"/>
  <c r="G157" i="2"/>
  <c r="C157" i="2"/>
  <c r="E157" i="2"/>
  <c r="G156" i="2"/>
  <c r="C156" i="2"/>
  <c r="G155" i="2"/>
  <c r="C155" i="2"/>
  <c r="E155" i="2"/>
  <c r="G154" i="2"/>
  <c r="C154" i="2"/>
  <c r="E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E148" i="2"/>
  <c r="G147" i="2"/>
  <c r="C147" i="2"/>
  <c r="E147" i="2"/>
  <c r="G146" i="2"/>
  <c r="C146" i="2"/>
  <c r="G145" i="2"/>
  <c r="C145" i="2"/>
  <c r="E145" i="2"/>
  <c r="G144" i="2"/>
  <c r="C144" i="2"/>
  <c r="G143" i="2"/>
  <c r="C143" i="2"/>
  <c r="G142" i="2"/>
  <c r="C142" i="2"/>
  <c r="E142" i="2"/>
  <c r="G141" i="2"/>
  <c r="C141" i="2"/>
  <c r="G140" i="2"/>
  <c r="C140" i="2"/>
  <c r="E140" i="2"/>
  <c r="G139" i="2"/>
  <c r="C139" i="2"/>
  <c r="G138" i="2"/>
  <c r="C138" i="2"/>
  <c r="G137" i="2"/>
  <c r="C137" i="2"/>
  <c r="G136" i="2"/>
  <c r="C136" i="2"/>
  <c r="G135" i="2"/>
  <c r="C135" i="2"/>
  <c r="E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G126" i="2"/>
  <c r="C126" i="2"/>
  <c r="E126" i="2"/>
  <c r="G125" i="2"/>
  <c r="C125" i="2"/>
  <c r="G124" i="2"/>
  <c r="C124" i="2"/>
  <c r="G123" i="2"/>
  <c r="C123" i="2"/>
  <c r="G122" i="2"/>
  <c r="C122" i="2"/>
  <c r="E122" i="2"/>
  <c r="G121" i="2"/>
  <c r="C121" i="2"/>
  <c r="G120" i="2"/>
  <c r="C120" i="2"/>
  <c r="G119" i="2"/>
  <c r="C119" i="2"/>
  <c r="E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E111" i="2"/>
  <c r="G110" i="2"/>
  <c r="C110" i="2"/>
  <c r="E110" i="2"/>
  <c r="G109" i="2"/>
  <c r="C109" i="2"/>
  <c r="E109" i="2"/>
  <c r="G108" i="2"/>
  <c r="C108" i="2"/>
  <c r="G107" i="2"/>
  <c r="C107" i="2"/>
  <c r="G106" i="2"/>
  <c r="C106" i="2"/>
  <c r="G526" i="2"/>
  <c r="C526" i="2"/>
  <c r="G105" i="2"/>
  <c r="C105" i="2"/>
  <c r="G104" i="2"/>
  <c r="C104" i="2"/>
  <c r="E104" i="2"/>
  <c r="G103" i="2"/>
  <c r="C103" i="2"/>
  <c r="G102" i="2"/>
  <c r="C102" i="2"/>
  <c r="E102" i="2"/>
  <c r="G525" i="2"/>
  <c r="C525" i="2"/>
  <c r="E525" i="2"/>
  <c r="G101" i="2"/>
  <c r="C101" i="2"/>
  <c r="E101" i="2"/>
  <c r="G100" i="2"/>
  <c r="C100" i="2"/>
  <c r="E100" i="2"/>
  <c r="G99" i="2"/>
  <c r="C99" i="2"/>
  <c r="G98" i="2"/>
  <c r="C98" i="2"/>
  <c r="G97" i="2"/>
  <c r="C97" i="2"/>
  <c r="E97" i="2"/>
  <c r="G96" i="2"/>
  <c r="C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E83" i="2"/>
  <c r="G82" i="2"/>
  <c r="C82" i="2"/>
  <c r="G524" i="2"/>
  <c r="C524" i="2"/>
  <c r="G81" i="2"/>
  <c r="C81" i="2"/>
  <c r="G80" i="2"/>
  <c r="C80" i="2"/>
  <c r="G79" i="2"/>
  <c r="C79" i="2"/>
  <c r="E79" i="2"/>
  <c r="G523" i="2"/>
  <c r="C523" i="2"/>
  <c r="G78" i="2"/>
  <c r="C78" i="2"/>
  <c r="G522" i="2"/>
  <c r="C522" i="2"/>
  <c r="E522" i="2"/>
  <c r="G521" i="2"/>
  <c r="C521" i="2"/>
  <c r="G520" i="2"/>
  <c r="C520" i="2"/>
  <c r="E520" i="2"/>
  <c r="G519" i="2"/>
  <c r="C519" i="2"/>
  <c r="E519" i="2"/>
  <c r="G518" i="2"/>
  <c r="C518" i="2"/>
  <c r="E518" i="2"/>
  <c r="G517" i="2"/>
  <c r="C517" i="2"/>
  <c r="E517" i="2"/>
  <c r="G516" i="2"/>
  <c r="C516" i="2"/>
  <c r="E516" i="2"/>
  <c r="G515" i="2"/>
  <c r="C515" i="2"/>
  <c r="G514" i="2"/>
  <c r="C514" i="2"/>
  <c r="G513" i="2"/>
  <c r="C513" i="2"/>
  <c r="E513" i="2"/>
  <c r="G77" i="2"/>
  <c r="C77" i="2"/>
  <c r="G76" i="2"/>
  <c r="C76" i="2"/>
  <c r="E76" i="2"/>
  <c r="G512" i="2"/>
  <c r="C512" i="2"/>
  <c r="G75" i="2"/>
  <c r="C75" i="2"/>
  <c r="G74" i="2"/>
  <c r="C74" i="2"/>
  <c r="G73" i="2"/>
  <c r="C73" i="2"/>
  <c r="E73" i="2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E66" i="2"/>
  <c r="G511" i="2"/>
  <c r="C511" i="2"/>
  <c r="G510" i="2"/>
  <c r="C510" i="2"/>
  <c r="G509" i="2"/>
  <c r="C509" i="2"/>
  <c r="E509" i="2"/>
  <c r="G508" i="2"/>
  <c r="C508" i="2"/>
  <c r="E508" i="2"/>
  <c r="G65" i="2"/>
  <c r="C65" i="2"/>
  <c r="E65" i="2"/>
  <c r="G507" i="2"/>
  <c r="C507" i="2"/>
  <c r="G506" i="2"/>
  <c r="C506" i="2"/>
  <c r="G505" i="2"/>
  <c r="C505" i="2"/>
  <c r="G504" i="2"/>
  <c r="C504" i="2"/>
  <c r="G64" i="2"/>
  <c r="C64" i="2"/>
  <c r="G63" i="2"/>
  <c r="C63" i="2"/>
  <c r="G62" i="2"/>
  <c r="C62" i="2"/>
  <c r="G503" i="2"/>
  <c r="C503" i="2"/>
  <c r="E503" i="2"/>
  <c r="G61" i="2"/>
  <c r="C61" i="2"/>
  <c r="E61" i="2"/>
  <c r="G60" i="2"/>
  <c r="C60" i="2"/>
  <c r="G59" i="2"/>
  <c r="C59" i="2"/>
  <c r="E59" i="2"/>
  <c r="G58" i="2"/>
  <c r="C58" i="2"/>
  <c r="E58" i="2"/>
  <c r="G57" i="2"/>
  <c r="C57" i="2"/>
  <c r="G56" i="2"/>
  <c r="C56" i="2"/>
  <c r="G55" i="2"/>
  <c r="C55" i="2"/>
  <c r="G54" i="2"/>
  <c r="C54" i="2"/>
  <c r="E54" i="2"/>
  <c r="G53" i="2"/>
  <c r="C53" i="2"/>
  <c r="E53" i="2"/>
  <c r="G502" i="2"/>
  <c r="C502" i="2"/>
  <c r="G52" i="2"/>
  <c r="C52" i="2"/>
  <c r="G51" i="2"/>
  <c r="C51" i="2"/>
  <c r="E51" i="2"/>
  <c r="G50" i="2"/>
  <c r="C50" i="2"/>
  <c r="G501" i="2"/>
  <c r="C501" i="2"/>
  <c r="E501" i="2"/>
  <c r="G500" i="2"/>
  <c r="C500" i="2"/>
  <c r="G499" i="2"/>
  <c r="C499" i="2"/>
  <c r="G498" i="2"/>
  <c r="C498" i="2"/>
  <c r="E498" i="2"/>
  <c r="G497" i="2"/>
  <c r="C497" i="2"/>
  <c r="E497" i="2"/>
  <c r="G496" i="2"/>
  <c r="C496" i="2"/>
  <c r="G49" i="2"/>
  <c r="C49" i="2"/>
  <c r="E49" i="2"/>
  <c r="G48" i="2"/>
  <c r="C48" i="2"/>
  <c r="E48" i="2"/>
  <c r="G47" i="2"/>
  <c r="C47" i="2"/>
  <c r="G495" i="2"/>
  <c r="C495" i="2"/>
  <c r="G494" i="2"/>
  <c r="C494" i="2"/>
  <c r="G46" i="2"/>
  <c r="C46" i="2"/>
  <c r="E46" i="2"/>
  <c r="G493" i="2"/>
  <c r="C493" i="2"/>
  <c r="G492" i="2"/>
  <c r="C492" i="2"/>
  <c r="G491" i="2"/>
  <c r="C491" i="2"/>
  <c r="G490" i="2"/>
  <c r="C490" i="2"/>
  <c r="E490" i="2"/>
  <c r="G489" i="2"/>
  <c r="C489" i="2"/>
  <c r="G45" i="2"/>
  <c r="C45" i="2"/>
  <c r="E45" i="2"/>
  <c r="G44" i="2"/>
  <c r="C44" i="2"/>
  <c r="G43" i="2"/>
  <c r="C43" i="2"/>
  <c r="G488" i="2"/>
  <c r="C488" i="2"/>
  <c r="G42" i="2"/>
  <c r="C42" i="2"/>
  <c r="G41" i="2"/>
  <c r="C41" i="2"/>
  <c r="G40" i="2"/>
  <c r="C40" i="2"/>
  <c r="E40" i="2"/>
  <c r="G487" i="2"/>
  <c r="C487" i="2"/>
  <c r="G486" i="2"/>
  <c r="C486" i="2"/>
  <c r="G485" i="2"/>
  <c r="C485" i="2"/>
  <c r="G484" i="2"/>
  <c r="C484" i="2"/>
  <c r="E484" i="2"/>
  <c r="G39" i="2"/>
  <c r="C39" i="2"/>
  <c r="G483" i="2"/>
  <c r="C483" i="2"/>
  <c r="G38" i="2"/>
  <c r="C38" i="2"/>
  <c r="E38" i="2"/>
  <c r="G37" i="2"/>
  <c r="C37" i="2"/>
  <c r="E37" i="2"/>
  <c r="G36" i="2"/>
  <c r="C36" i="2"/>
  <c r="G482" i="2"/>
  <c r="C482" i="2"/>
  <c r="G481" i="2"/>
  <c r="C481" i="2"/>
  <c r="E481" i="2"/>
  <c r="G35" i="2"/>
  <c r="C35" i="2"/>
  <c r="G480" i="2"/>
  <c r="C480" i="2"/>
  <c r="E480" i="2"/>
  <c r="G34" i="2"/>
  <c r="C34" i="2"/>
  <c r="E34" i="2"/>
  <c r="G33" i="2"/>
  <c r="C33" i="2"/>
  <c r="E33" i="2"/>
  <c r="G32" i="2"/>
  <c r="C32" i="2"/>
  <c r="G31" i="2"/>
  <c r="C31" i="2"/>
  <c r="G479" i="2"/>
  <c r="C479" i="2"/>
  <c r="G30" i="2"/>
  <c r="C30" i="2"/>
  <c r="E30" i="2"/>
  <c r="G29" i="2"/>
  <c r="C29" i="2"/>
  <c r="G28" i="2"/>
  <c r="C28" i="2"/>
  <c r="G478" i="2"/>
  <c r="C478" i="2"/>
  <c r="G477" i="2"/>
  <c r="C477" i="2"/>
  <c r="G476" i="2"/>
  <c r="C476" i="2"/>
  <c r="E476" i="2"/>
  <c r="G27" i="2"/>
  <c r="C27" i="2"/>
  <c r="G475" i="2"/>
  <c r="C475" i="2"/>
  <c r="E475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G20" i="2"/>
  <c r="C20" i="2"/>
  <c r="E20" i="2"/>
  <c r="G19" i="2"/>
  <c r="C19" i="2"/>
  <c r="G18" i="2"/>
  <c r="C18" i="2"/>
  <c r="E18" i="2"/>
  <c r="G474" i="2"/>
  <c r="C474" i="2"/>
  <c r="G473" i="2"/>
  <c r="C473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472" i="2"/>
  <c r="C472" i="2"/>
  <c r="G12" i="2"/>
  <c r="C12" i="2"/>
  <c r="G11" i="2"/>
  <c r="C11" i="2"/>
  <c r="E11" i="2"/>
  <c r="G471" i="2"/>
  <c r="C471" i="2"/>
  <c r="G470" i="2"/>
  <c r="C470" i="2"/>
  <c r="G469" i="2"/>
  <c r="C469" i="2"/>
  <c r="E469" i="2"/>
  <c r="G468" i="2"/>
  <c r="C468" i="2"/>
  <c r="G467" i="2"/>
  <c r="C467" i="2"/>
  <c r="E467" i="2"/>
  <c r="G466" i="2"/>
  <c r="C466" i="2"/>
  <c r="G465" i="2"/>
  <c r="C465" i="2"/>
  <c r="E465" i="2"/>
  <c r="G464" i="2"/>
  <c r="C464" i="2"/>
  <c r="G463" i="2"/>
  <c r="C463" i="2"/>
  <c r="E463" i="2"/>
  <c r="G462" i="2"/>
  <c r="C462" i="2"/>
  <c r="G461" i="2"/>
  <c r="C461" i="2"/>
  <c r="G460" i="2"/>
  <c r="C460" i="2"/>
  <c r="E460" i="2"/>
  <c r="G459" i="2"/>
  <c r="C459" i="2"/>
  <c r="G458" i="2"/>
  <c r="C458" i="2"/>
  <c r="E458" i="2"/>
  <c r="G457" i="2"/>
  <c r="C457" i="2"/>
  <c r="G456" i="2"/>
  <c r="C456" i="2"/>
  <c r="G455" i="2"/>
  <c r="C455" i="2"/>
  <c r="G454" i="2"/>
  <c r="C454" i="2"/>
  <c r="G453" i="2"/>
  <c r="C453" i="2"/>
  <c r="E453" i="2"/>
  <c r="G452" i="2"/>
  <c r="C452" i="2"/>
  <c r="E452" i="2"/>
  <c r="G451" i="2"/>
  <c r="C451" i="2"/>
  <c r="G450" i="2"/>
  <c r="C450" i="2"/>
  <c r="G449" i="2"/>
  <c r="C449" i="2"/>
  <c r="G448" i="2"/>
  <c r="C448" i="2"/>
  <c r="E448" i="2"/>
  <c r="G447" i="2"/>
  <c r="C447" i="2"/>
  <c r="E447" i="2"/>
  <c r="G446" i="2"/>
  <c r="C446" i="2"/>
  <c r="G445" i="2"/>
  <c r="C445" i="2"/>
  <c r="E445" i="2"/>
  <c r="G444" i="2"/>
  <c r="C444" i="2"/>
  <c r="E444" i="2"/>
  <c r="G443" i="2"/>
  <c r="C443" i="2"/>
  <c r="G442" i="2"/>
  <c r="C442" i="2"/>
  <c r="G441" i="2"/>
  <c r="C441" i="2"/>
  <c r="E441" i="2"/>
  <c r="G440" i="2"/>
  <c r="C440" i="2"/>
  <c r="E440" i="2"/>
  <c r="G439" i="2"/>
  <c r="C439" i="2"/>
  <c r="G438" i="2"/>
  <c r="C438" i="2"/>
  <c r="G437" i="2"/>
  <c r="C437" i="2"/>
  <c r="G436" i="2"/>
  <c r="C436" i="2"/>
  <c r="G435" i="2"/>
  <c r="C435" i="2"/>
  <c r="E435" i="2"/>
  <c r="G434" i="2"/>
  <c r="C434" i="2"/>
  <c r="G433" i="2"/>
  <c r="C433" i="2"/>
  <c r="E433" i="2"/>
  <c r="G432" i="2"/>
  <c r="C432" i="2"/>
  <c r="G431" i="2"/>
  <c r="C431" i="2"/>
  <c r="G430" i="2"/>
  <c r="C430" i="2"/>
  <c r="E430" i="2"/>
  <c r="G429" i="2"/>
  <c r="C429" i="2"/>
  <c r="E429" i="2"/>
  <c r="G428" i="2"/>
  <c r="C428" i="2"/>
  <c r="G427" i="2"/>
  <c r="C427" i="2"/>
  <c r="E427" i="2"/>
  <c r="G426" i="2"/>
  <c r="C426" i="2"/>
  <c r="G425" i="2"/>
  <c r="C425" i="2"/>
  <c r="G424" i="2"/>
  <c r="C424" i="2"/>
  <c r="E424" i="2"/>
  <c r="G423" i="2"/>
  <c r="C423" i="2"/>
  <c r="G422" i="2"/>
  <c r="C422" i="2"/>
  <c r="E422" i="2"/>
  <c r="G421" i="2"/>
  <c r="C421" i="2"/>
  <c r="E421" i="2"/>
  <c r="G420" i="2"/>
  <c r="C420" i="2"/>
  <c r="G419" i="2"/>
  <c r="C419" i="2"/>
  <c r="E419" i="2"/>
  <c r="G418" i="2"/>
  <c r="C418" i="2"/>
  <c r="G417" i="2"/>
  <c r="C417" i="2"/>
  <c r="E417" i="2"/>
  <c r="G416" i="2"/>
  <c r="C416" i="2"/>
  <c r="G415" i="2"/>
  <c r="C415" i="2"/>
  <c r="G414" i="2"/>
  <c r="C414" i="2"/>
  <c r="G413" i="2"/>
  <c r="C413" i="2"/>
  <c r="E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E406" i="2"/>
  <c r="G405" i="2"/>
  <c r="C405" i="2"/>
  <c r="G404" i="2"/>
  <c r="C404" i="2"/>
  <c r="G403" i="2"/>
  <c r="C403" i="2"/>
  <c r="E403" i="2"/>
  <c r="G402" i="2"/>
  <c r="C402" i="2"/>
  <c r="G401" i="2"/>
  <c r="C401" i="2"/>
  <c r="E401" i="2"/>
  <c r="G400" i="2"/>
  <c r="C400" i="2"/>
  <c r="G399" i="2"/>
  <c r="C399" i="2"/>
  <c r="G398" i="2"/>
  <c r="C398" i="2"/>
  <c r="E398" i="2"/>
  <c r="G397" i="2"/>
  <c r="C397" i="2"/>
  <c r="E397" i="2"/>
  <c r="G396" i="2"/>
  <c r="C396" i="2"/>
  <c r="G395" i="2"/>
  <c r="C395" i="2"/>
  <c r="G394" i="2"/>
  <c r="C394" i="2"/>
  <c r="G393" i="2"/>
  <c r="C393" i="2"/>
  <c r="G392" i="2"/>
  <c r="C392" i="2"/>
  <c r="E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E384" i="2"/>
  <c r="G383" i="2"/>
  <c r="C383" i="2"/>
  <c r="G382" i="2"/>
  <c r="C382" i="2"/>
  <c r="E382" i="2"/>
  <c r="G381" i="2"/>
  <c r="C381" i="2"/>
  <c r="E381" i="2"/>
  <c r="G380" i="2"/>
  <c r="C380" i="2"/>
  <c r="G379" i="2"/>
  <c r="C379" i="2"/>
  <c r="E379" i="2"/>
  <c r="G378" i="2"/>
  <c r="C378" i="2"/>
  <c r="G377" i="2"/>
  <c r="C377" i="2"/>
  <c r="E377" i="2"/>
  <c r="G376" i="2"/>
  <c r="C376" i="2"/>
  <c r="E376" i="2"/>
  <c r="G375" i="2"/>
  <c r="C375" i="2"/>
  <c r="G374" i="2"/>
  <c r="C374" i="2"/>
  <c r="E374" i="2"/>
  <c r="G373" i="2"/>
  <c r="C373" i="2"/>
  <c r="G372" i="2"/>
  <c r="C372" i="2"/>
  <c r="G371" i="2"/>
  <c r="C371" i="2"/>
  <c r="E371" i="2"/>
  <c r="G370" i="2"/>
  <c r="C370" i="2"/>
  <c r="G369" i="2"/>
  <c r="C369" i="2"/>
  <c r="E369" i="2"/>
  <c r="G368" i="2"/>
  <c r="C368" i="2"/>
  <c r="E368" i="2"/>
  <c r="G367" i="2"/>
  <c r="C367" i="2"/>
  <c r="G366" i="2"/>
  <c r="C366" i="2"/>
  <c r="E366" i="2"/>
  <c r="G365" i="2"/>
  <c r="C365" i="2"/>
  <c r="G364" i="2"/>
  <c r="C364" i="2"/>
  <c r="G363" i="2"/>
  <c r="C363" i="2"/>
  <c r="G362" i="2"/>
  <c r="C362" i="2"/>
  <c r="E362" i="2"/>
  <c r="G361" i="2"/>
  <c r="C361" i="2"/>
  <c r="G360" i="2"/>
  <c r="C360" i="2"/>
  <c r="G359" i="2"/>
  <c r="C359" i="2"/>
  <c r="G358" i="2"/>
  <c r="C358" i="2"/>
  <c r="E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E351" i="2"/>
  <c r="G350" i="2"/>
  <c r="C350" i="2"/>
  <c r="G349" i="2"/>
  <c r="C349" i="2"/>
  <c r="G348" i="2"/>
  <c r="C348" i="2"/>
  <c r="G347" i="2"/>
  <c r="C347" i="2"/>
  <c r="E347" i="2"/>
  <c r="G346" i="2"/>
  <c r="C346" i="2"/>
  <c r="E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E339" i="2"/>
  <c r="G338" i="2"/>
  <c r="C338" i="2"/>
  <c r="G337" i="2"/>
  <c r="C337" i="2"/>
  <c r="G336" i="2"/>
  <c r="C336" i="2"/>
  <c r="G335" i="2"/>
  <c r="C335" i="2"/>
  <c r="E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E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A477" i="2"/>
  <c r="H477" i="2"/>
  <c r="B477" i="2"/>
  <c r="D477" i="2"/>
  <c r="A478" i="2"/>
  <c r="H478" i="2"/>
  <c r="B478" i="2"/>
  <c r="D478" i="2"/>
  <c r="A28" i="2"/>
  <c r="H28" i="2"/>
  <c r="B28" i="2"/>
  <c r="D28" i="2"/>
  <c r="A29" i="2"/>
  <c r="H29" i="2"/>
  <c r="B29" i="2"/>
  <c r="D29" i="2"/>
  <c r="A30" i="2"/>
  <c r="H30" i="2"/>
  <c r="B30" i="2"/>
  <c r="D30" i="2"/>
  <c r="A479" i="2"/>
  <c r="H479" i="2"/>
  <c r="B479" i="2"/>
  <c r="D479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480" i="2"/>
  <c r="H480" i="2"/>
  <c r="B480" i="2"/>
  <c r="D480" i="2"/>
  <c r="A35" i="2"/>
  <c r="H35" i="2"/>
  <c r="B35" i="2"/>
  <c r="D35" i="2"/>
  <c r="A481" i="2"/>
  <c r="H481" i="2"/>
  <c r="B481" i="2"/>
  <c r="D481" i="2"/>
  <c r="A482" i="2"/>
  <c r="H482" i="2"/>
  <c r="B482" i="2"/>
  <c r="D482" i="2"/>
  <c r="A36" i="2"/>
  <c r="H36" i="2"/>
  <c r="B36" i="2"/>
  <c r="D36" i="2"/>
  <c r="A37" i="2"/>
  <c r="H37" i="2"/>
  <c r="B37" i="2"/>
  <c r="D37" i="2"/>
  <c r="A38" i="2"/>
  <c r="H38" i="2"/>
  <c r="B38" i="2"/>
  <c r="D38" i="2"/>
  <c r="A483" i="2"/>
  <c r="H483" i="2"/>
  <c r="B483" i="2"/>
  <c r="D483" i="2"/>
  <c r="A39" i="2"/>
  <c r="H39" i="2"/>
  <c r="B39" i="2"/>
  <c r="D39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0" i="2"/>
  <c r="H40" i="2"/>
  <c r="B40" i="2"/>
  <c r="D40" i="2"/>
  <c r="A41" i="2"/>
  <c r="H41" i="2"/>
  <c r="B41" i="2"/>
  <c r="D41" i="2"/>
  <c r="A42" i="2"/>
  <c r="H42" i="2"/>
  <c r="B42" i="2"/>
  <c r="D42" i="2"/>
  <c r="A488" i="2"/>
  <c r="H488" i="2"/>
  <c r="B488" i="2"/>
  <c r="D488" i="2"/>
  <c r="A43" i="2"/>
  <c r="H43" i="2"/>
  <c r="B43" i="2"/>
  <c r="D43" i="2"/>
  <c r="A44" i="2"/>
  <c r="H44" i="2"/>
  <c r="B44" i="2"/>
  <c r="D44" i="2"/>
  <c r="A45" i="2"/>
  <c r="H45" i="2"/>
  <c r="B45" i="2"/>
  <c r="D45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6" i="2"/>
  <c r="H46" i="2"/>
  <c r="B46" i="2"/>
  <c r="D46" i="2"/>
  <c r="A494" i="2"/>
  <c r="H494" i="2"/>
  <c r="B494" i="2"/>
  <c r="D494" i="2"/>
  <c r="A495" i="2"/>
  <c r="H495" i="2"/>
  <c r="B495" i="2"/>
  <c r="D495" i="2"/>
  <c r="A47" i="2"/>
  <c r="H47" i="2"/>
  <c r="B47" i="2"/>
  <c r="D47" i="2"/>
  <c r="A48" i="2"/>
  <c r="H48" i="2"/>
  <c r="B48" i="2"/>
  <c r="D48" i="2"/>
  <c r="A49" i="2"/>
  <c r="H49" i="2"/>
  <c r="B49" i="2"/>
  <c r="D49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" i="2"/>
  <c r="H50" i="2"/>
  <c r="B50" i="2"/>
  <c r="D50" i="2"/>
  <c r="A51" i="2"/>
  <c r="H51" i="2"/>
  <c r="B51" i="2"/>
  <c r="D51" i="2"/>
  <c r="A52" i="2"/>
  <c r="H52" i="2"/>
  <c r="B52" i="2"/>
  <c r="D52" i="2"/>
  <c r="A502" i="2"/>
  <c r="H502" i="2"/>
  <c r="B502" i="2"/>
  <c r="D50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503" i="2"/>
  <c r="H503" i="2"/>
  <c r="B503" i="2"/>
  <c r="D503" i="2"/>
  <c r="A62" i="2"/>
  <c r="H62" i="2"/>
  <c r="B62" i="2"/>
  <c r="D62" i="2"/>
  <c r="A63" i="2"/>
  <c r="H63" i="2"/>
  <c r="B63" i="2"/>
  <c r="D63" i="2"/>
  <c r="A64" i="2"/>
  <c r="H64" i="2"/>
  <c r="B64" i="2"/>
  <c r="D64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65" i="2"/>
  <c r="H65" i="2"/>
  <c r="B65" i="2"/>
  <c r="D65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512" i="2"/>
  <c r="H512" i="2"/>
  <c r="B512" i="2"/>
  <c r="D512" i="2"/>
  <c r="A76" i="2"/>
  <c r="H76" i="2"/>
  <c r="B76" i="2"/>
  <c r="D76" i="2"/>
  <c r="A77" i="2"/>
  <c r="H77" i="2"/>
  <c r="B77" i="2"/>
  <c r="D77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78" i="2"/>
  <c r="H78" i="2"/>
  <c r="B78" i="2"/>
  <c r="D78" i="2"/>
  <c r="A523" i="2"/>
  <c r="H523" i="2"/>
  <c r="B523" i="2"/>
  <c r="D523" i="2"/>
  <c r="A79" i="2"/>
  <c r="H79" i="2"/>
  <c r="B79" i="2"/>
  <c r="D79" i="2"/>
  <c r="A80" i="2"/>
  <c r="H80" i="2"/>
  <c r="B80" i="2"/>
  <c r="D80" i="2"/>
  <c r="A81" i="2"/>
  <c r="H81" i="2"/>
  <c r="B81" i="2"/>
  <c r="D81" i="2"/>
  <c r="A524" i="2"/>
  <c r="H524" i="2"/>
  <c r="B524" i="2"/>
  <c r="D524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525" i="2"/>
  <c r="H525" i="2"/>
  <c r="B525" i="2"/>
  <c r="D525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526" i="2"/>
  <c r="H526" i="2"/>
  <c r="B526" i="2"/>
  <c r="D526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527" i="2"/>
  <c r="H527" i="2"/>
  <c r="B527" i="2"/>
  <c r="D527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528" i="2"/>
  <c r="H528" i="2"/>
  <c r="B528" i="2"/>
  <c r="D528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529" i="2"/>
  <c r="H529" i="2"/>
  <c r="B529" i="2"/>
  <c r="D529" i="2"/>
  <c r="A277" i="2"/>
  <c r="H277" i="2"/>
  <c r="B277" i="2"/>
  <c r="D277" i="2"/>
  <c r="A530" i="2"/>
  <c r="H530" i="2"/>
  <c r="B530" i="2"/>
  <c r="D530" i="2"/>
  <c r="A278" i="2"/>
  <c r="H278" i="2"/>
  <c r="B278" i="2"/>
  <c r="D278" i="2"/>
  <c r="A531" i="2"/>
  <c r="H531" i="2"/>
  <c r="B531" i="2"/>
  <c r="D531" i="2"/>
  <c r="A532" i="2"/>
  <c r="H532" i="2"/>
  <c r="B532" i="2"/>
  <c r="D532" i="2"/>
  <c r="A279" i="2"/>
  <c r="H279" i="2"/>
  <c r="B279" i="2"/>
  <c r="D279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280" i="2"/>
  <c r="H280" i="2"/>
  <c r="B280" i="2"/>
  <c r="D280" i="2"/>
  <c r="A540" i="2"/>
  <c r="H540" i="2"/>
  <c r="B540" i="2"/>
  <c r="D540" i="2"/>
  <c r="A541" i="2"/>
  <c r="H541" i="2"/>
  <c r="B541" i="2"/>
  <c r="D541" i="2"/>
  <c r="A281" i="2"/>
  <c r="H281" i="2"/>
  <c r="B281" i="2"/>
  <c r="D281" i="2"/>
  <c r="A282" i="2"/>
  <c r="H282" i="2"/>
  <c r="B282" i="2"/>
  <c r="D282" i="2"/>
  <c r="A542" i="2"/>
  <c r="H542" i="2"/>
  <c r="B542" i="2"/>
  <c r="D54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543" i="2"/>
  <c r="H543" i="2"/>
  <c r="B543" i="2"/>
  <c r="D543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544" i="2"/>
  <c r="H544" i="2"/>
  <c r="B544" i="2"/>
  <c r="D544" i="2"/>
  <c r="A290" i="2"/>
  <c r="H290" i="2"/>
  <c r="B290" i="2"/>
  <c r="D290" i="2"/>
  <c r="A545" i="2"/>
  <c r="H545" i="2"/>
  <c r="B545" i="2"/>
  <c r="D545" i="2"/>
  <c r="A291" i="2"/>
  <c r="H291" i="2"/>
  <c r="B291" i="2"/>
  <c r="D291" i="2"/>
  <c r="A546" i="2"/>
  <c r="H546" i="2"/>
  <c r="B546" i="2"/>
  <c r="D546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547" i="2"/>
  <c r="H547" i="2"/>
  <c r="B547" i="2"/>
  <c r="D547" i="2"/>
  <c r="A548" i="2"/>
  <c r="H548" i="2"/>
  <c r="B548" i="2"/>
  <c r="D548" i="2"/>
  <c r="A295" i="2"/>
  <c r="H295" i="2"/>
  <c r="B295" i="2"/>
  <c r="D295" i="2"/>
  <c r="A296" i="2"/>
  <c r="H296" i="2"/>
  <c r="B296" i="2"/>
  <c r="D296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557" i="2"/>
  <c r="H557" i="2"/>
  <c r="B557" i="2"/>
  <c r="D557" i="2"/>
  <c r="A558" i="2"/>
  <c r="H558" i="2"/>
  <c r="B558" i="2"/>
  <c r="D558" i="2"/>
  <c r="H476" i="2"/>
  <c r="B476" i="2"/>
  <c r="D476" i="2"/>
  <c r="A476" i="2"/>
  <c r="H27" i="2"/>
  <c r="B27" i="2"/>
  <c r="D27" i="2"/>
  <c r="A27" i="2"/>
  <c r="H475" i="2"/>
  <c r="B475" i="2"/>
  <c r="D475" i="2"/>
  <c r="A475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474" i="2"/>
  <c r="B474" i="2"/>
  <c r="D474" i="2"/>
  <c r="A474" i="2"/>
  <c r="H473" i="2"/>
  <c r="B473" i="2"/>
  <c r="D473" i="2"/>
  <c r="A473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472" i="2"/>
  <c r="B472" i="2"/>
  <c r="D472" i="2"/>
  <c r="A472" i="2"/>
  <c r="H12" i="2"/>
  <c r="B12" i="2"/>
  <c r="D12" i="2"/>
  <c r="A12" i="2"/>
  <c r="H11" i="2"/>
  <c r="B11" i="2"/>
  <c r="D11" i="2"/>
  <c r="A11" i="2"/>
  <c r="H471" i="2"/>
  <c r="B471" i="2"/>
  <c r="D471" i="2"/>
  <c r="A471" i="2"/>
  <c r="H470" i="2"/>
  <c r="B470" i="2"/>
  <c r="D470" i="2"/>
  <c r="A470" i="2"/>
  <c r="H469" i="2"/>
  <c r="B469" i="2"/>
  <c r="D469" i="2"/>
  <c r="A469" i="2"/>
  <c r="H468" i="2"/>
  <c r="B468" i="2"/>
  <c r="D468" i="2"/>
  <c r="A468" i="2"/>
  <c r="H467" i="2"/>
  <c r="B467" i="2"/>
  <c r="D467" i="2"/>
  <c r="A467" i="2"/>
  <c r="H466" i="2"/>
  <c r="B466" i="2"/>
  <c r="D466" i="2"/>
  <c r="A466" i="2"/>
  <c r="H465" i="2"/>
  <c r="B465" i="2"/>
  <c r="D465" i="2"/>
  <c r="A465" i="2"/>
  <c r="H464" i="2"/>
  <c r="B464" i="2"/>
  <c r="D464" i="2"/>
  <c r="A464" i="2"/>
  <c r="H463" i="2"/>
  <c r="B463" i="2"/>
  <c r="D463" i="2"/>
  <c r="A463" i="2"/>
  <c r="H462" i="2"/>
  <c r="B462" i="2"/>
  <c r="D462" i="2"/>
  <c r="A462" i="2"/>
  <c r="H461" i="2"/>
  <c r="B461" i="2"/>
  <c r="D461" i="2"/>
  <c r="A461" i="2"/>
  <c r="H460" i="2"/>
  <c r="B460" i="2"/>
  <c r="D460" i="2"/>
  <c r="A460" i="2"/>
  <c r="H459" i="2"/>
  <c r="B459" i="2"/>
  <c r="D459" i="2"/>
  <c r="A459" i="2"/>
  <c r="H458" i="2"/>
  <c r="B458" i="2"/>
  <c r="D458" i="2"/>
  <c r="A458" i="2"/>
  <c r="H457" i="2"/>
  <c r="B457" i="2"/>
  <c r="D457" i="2"/>
  <c r="A457" i="2"/>
  <c r="H456" i="2"/>
  <c r="B456" i="2"/>
  <c r="D456" i="2"/>
  <c r="A456" i="2"/>
  <c r="H455" i="2"/>
  <c r="B455" i="2"/>
  <c r="D455" i="2"/>
  <c r="A455" i="2"/>
  <c r="H454" i="2"/>
  <c r="B454" i="2"/>
  <c r="D454" i="2"/>
  <c r="A454" i="2"/>
  <c r="H453" i="2"/>
  <c r="B453" i="2"/>
  <c r="D453" i="2"/>
  <c r="A453" i="2"/>
  <c r="H452" i="2"/>
  <c r="B452" i="2"/>
  <c r="D452" i="2"/>
  <c r="A452" i="2"/>
  <c r="H451" i="2"/>
  <c r="B451" i="2"/>
  <c r="D451" i="2"/>
  <c r="A451" i="2"/>
  <c r="H450" i="2"/>
  <c r="B450" i="2"/>
  <c r="D450" i="2"/>
  <c r="A450" i="2"/>
  <c r="H449" i="2"/>
  <c r="B449" i="2"/>
  <c r="D449" i="2"/>
  <c r="A449" i="2"/>
  <c r="H448" i="2"/>
  <c r="B448" i="2"/>
  <c r="D448" i="2"/>
  <c r="A448" i="2"/>
  <c r="H447" i="2"/>
  <c r="B447" i="2"/>
  <c r="D447" i="2"/>
  <c r="A447" i="2"/>
  <c r="H446" i="2"/>
  <c r="B446" i="2"/>
  <c r="D446" i="2"/>
  <c r="A446" i="2"/>
  <c r="H445" i="2"/>
  <c r="B445" i="2"/>
  <c r="D445" i="2"/>
  <c r="A445" i="2"/>
  <c r="H444" i="2"/>
  <c r="B444" i="2"/>
  <c r="D444" i="2"/>
  <c r="A444" i="2"/>
  <c r="H443" i="2"/>
  <c r="B443" i="2"/>
  <c r="D443" i="2"/>
  <c r="A443" i="2"/>
  <c r="H442" i="2"/>
  <c r="B442" i="2"/>
  <c r="D442" i="2"/>
  <c r="A442" i="2"/>
  <c r="H441" i="2"/>
  <c r="B441" i="2"/>
  <c r="D441" i="2"/>
  <c r="A441" i="2"/>
  <c r="H440" i="2"/>
  <c r="B440" i="2"/>
  <c r="D440" i="2"/>
  <c r="A440" i="2"/>
  <c r="H439" i="2"/>
  <c r="B439" i="2"/>
  <c r="D439" i="2"/>
  <c r="A439" i="2"/>
  <c r="H438" i="2"/>
  <c r="B438" i="2"/>
  <c r="D438" i="2"/>
  <c r="A438" i="2"/>
  <c r="H437" i="2"/>
  <c r="B437" i="2"/>
  <c r="D437" i="2"/>
  <c r="A437" i="2"/>
  <c r="H436" i="2"/>
  <c r="B436" i="2"/>
  <c r="D436" i="2"/>
  <c r="A436" i="2"/>
  <c r="H435" i="2"/>
  <c r="B435" i="2"/>
  <c r="D435" i="2"/>
  <c r="A435" i="2"/>
  <c r="H434" i="2"/>
  <c r="B434" i="2"/>
  <c r="D434" i="2"/>
  <c r="A434" i="2"/>
  <c r="H433" i="2"/>
  <c r="B433" i="2"/>
  <c r="D433" i="2"/>
  <c r="A433" i="2"/>
  <c r="H432" i="2"/>
  <c r="B432" i="2"/>
  <c r="D432" i="2"/>
  <c r="A432" i="2"/>
  <c r="H431" i="2"/>
  <c r="B431" i="2"/>
  <c r="D431" i="2"/>
  <c r="A431" i="2"/>
  <c r="H430" i="2"/>
  <c r="B430" i="2"/>
  <c r="D430" i="2"/>
  <c r="A430" i="2"/>
  <c r="H429" i="2"/>
  <c r="B429" i="2"/>
  <c r="D429" i="2"/>
  <c r="A429" i="2"/>
  <c r="H428" i="2"/>
  <c r="B428" i="2"/>
  <c r="D428" i="2"/>
  <c r="A428" i="2"/>
  <c r="H427" i="2"/>
  <c r="B427" i="2"/>
  <c r="D427" i="2"/>
  <c r="A427" i="2"/>
  <c r="H426" i="2"/>
  <c r="B426" i="2"/>
  <c r="D426" i="2"/>
  <c r="A426" i="2"/>
  <c r="H425" i="2"/>
  <c r="B425" i="2"/>
  <c r="D425" i="2"/>
  <c r="A425" i="2"/>
  <c r="H424" i="2"/>
  <c r="B424" i="2"/>
  <c r="D424" i="2"/>
  <c r="A424" i="2"/>
  <c r="H423" i="2"/>
  <c r="B423" i="2"/>
  <c r="D423" i="2"/>
  <c r="A423" i="2"/>
  <c r="H422" i="2"/>
  <c r="B422" i="2"/>
  <c r="D422" i="2"/>
  <c r="A422" i="2"/>
  <c r="H421" i="2"/>
  <c r="B421" i="2"/>
  <c r="D421" i="2"/>
  <c r="A421" i="2"/>
  <c r="H420" i="2"/>
  <c r="B420" i="2"/>
  <c r="D420" i="2"/>
  <c r="A420" i="2"/>
  <c r="H419" i="2"/>
  <c r="B419" i="2"/>
  <c r="D419" i="2"/>
  <c r="A419" i="2"/>
  <c r="H418" i="2"/>
  <c r="B418" i="2"/>
  <c r="D418" i="2"/>
  <c r="A418" i="2"/>
  <c r="H417" i="2"/>
  <c r="B417" i="2"/>
  <c r="D417" i="2"/>
  <c r="A417" i="2"/>
  <c r="H416" i="2"/>
  <c r="B416" i="2"/>
  <c r="D416" i="2"/>
  <c r="A416" i="2"/>
  <c r="H415" i="2"/>
  <c r="B415" i="2"/>
  <c r="D415" i="2"/>
  <c r="A415" i="2"/>
  <c r="H414" i="2"/>
  <c r="B414" i="2"/>
  <c r="D414" i="2"/>
  <c r="A414" i="2"/>
  <c r="H413" i="2"/>
  <c r="B413" i="2"/>
  <c r="D413" i="2"/>
  <c r="A413" i="2"/>
  <c r="H412" i="2"/>
  <c r="B412" i="2"/>
  <c r="D412" i="2"/>
  <c r="A412" i="2"/>
  <c r="H411" i="2"/>
  <c r="B411" i="2"/>
  <c r="D411" i="2"/>
  <c r="A411" i="2"/>
  <c r="H410" i="2"/>
  <c r="B410" i="2"/>
  <c r="D410" i="2"/>
  <c r="A410" i="2"/>
  <c r="H409" i="2"/>
  <c r="B409" i="2"/>
  <c r="D409" i="2"/>
  <c r="A409" i="2"/>
  <c r="H408" i="2"/>
  <c r="B408" i="2"/>
  <c r="D408" i="2"/>
  <c r="A408" i="2"/>
  <c r="H407" i="2"/>
  <c r="B407" i="2"/>
  <c r="D407" i="2"/>
  <c r="A407" i="2"/>
  <c r="H406" i="2"/>
  <c r="B406" i="2"/>
  <c r="D406" i="2"/>
  <c r="A406" i="2"/>
  <c r="H405" i="2"/>
  <c r="B405" i="2"/>
  <c r="D405" i="2"/>
  <c r="A405" i="2"/>
  <c r="H404" i="2"/>
  <c r="B404" i="2"/>
  <c r="D404" i="2"/>
  <c r="A404" i="2"/>
  <c r="H403" i="2"/>
  <c r="B403" i="2"/>
  <c r="D403" i="2"/>
  <c r="A403" i="2"/>
  <c r="H402" i="2"/>
  <c r="B402" i="2"/>
  <c r="D402" i="2"/>
  <c r="A402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398" i="2"/>
  <c r="B398" i="2"/>
  <c r="D398" i="2"/>
  <c r="A398" i="2"/>
  <c r="H397" i="2"/>
  <c r="B397" i="2"/>
  <c r="D397" i="2"/>
  <c r="A397" i="2"/>
  <c r="H396" i="2"/>
  <c r="B396" i="2"/>
  <c r="D396" i="2"/>
  <c r="A396" i="2"/>
  <c r="H395" i="2"/>
  <c r="B395" i="2"/>
  <c r="D395" i="2"/>
  <c r="A395" i="2"/>
  <c r="H394" i="2"/>
  <c r="B394" i="2"/>
  <c r="D394" i="2"/>
  <c r="A394" i="2"/>
  <c r="H393" i="2"/>
  <c r="B393" i="2"/>
  <c r="D393" i="2"/>
  <c r="A393" i="2"/>
  <c r="H392" i="2"/>
  <c r="B392" i="2"/>
  <c r="D392" i="2"/>
  <c r="A392" i="2"/>
  <c r="H391" i="2"/>
  <c r="B391" i="2"/>
  <c r="D391" i="2"/>
  <c r="A391" i="2"/>
  <c r="H390" i="2"/>
  <c r="B390" i="2"/>
  <c r="D390" i="2"/>
  <c r="A390" i="2"/>
  <c r="H389" i="2"/>
  <c r="B389" i="2"/>
  <c r="D389" i="2"/>
  <c r="A389" i="2"/>
  <c r="H388" i="2"/>
  <c r="B388" i="2"/>
  <c r="D388" i="2"/>
  <c r="A388" i="2"/>
  <c r="H387" i="2"/>
  <c r="F387" i="2"/>
  <c r="D387" i="2"/>
  <c r="B387" i="2"/>
  <c r="A387" i="2"/>
  <c r="H386" i="2"/>
  <c r="B386" i="2"/>
  <c r="F386" i="2"/>
  <c r="D386" i="2"/>
  <c r="A386" i="2"/>
  <c r="H385" i="2"/>
  <c r="B385" i="2"/>
  <c r="F385" i="2"/>
  <c r="D385" i="2"/>
  <c r="A385" i="2"/>
  <c r="H384" i="2"/>
  <c r="B384" i="2"/>
  <c r="F384" i="2"/>
  <c r="D384" i="2"/>
  <c r="A384" i="2"/>
  <c r="H383" i="2"/>
  <c r="B383" i="2"/>
  <c r="F383" i="2"/>
  <c r="D383" i="2"/>
  <c r="A383" i="2"/>
  <c r="H382" i="2"/>
  <c r="D382" i="2"/>
  <c r="B382" i="2"/>
  <c r="A382" i="2"/>
  <c r="H381" i="2"/>
  <c r="D381" i="2"/>
  <c r="B381" i="2"/>
  <c r="A381" i="2"/>
  <c r="H380" i="2"/>
  <c r="D380" i="2"/>
  <c r="B380" i="2"/>
  <c r="A380" i="2"/>
  <c r="H379" i="2"/>
  <c r="D379" i="2"/>
  <c r="B379" i="2"/>
  <c r="A379" i="2"/>
  <c r="H378" i="2"/>
  <c r="D378" i="2"/>
  <c r="B378" i="2"/>
  <c r="A378" i="2"/>
  <c r="H377" i="2"/>
  <c r="D377" i="2"/>
  <c r="B377" i="2"/>
  <c r="A377" i="2"/>
  <c r="H376" i="2"/>
  <c r="D376" i="2"/>
  <c r="B376" i="2"/>
  <c r="A376" i="2"/>
  <c r="H375" i="2"/>
  <c r="D375" i="2"/>
  <c r="B375" i="2"/>
  <c r="A375" i="2"/>
  <c r="H374" i="2"/>
  <c r="D374" i="2"/>
  <c r="B374" i="2"/>
  <c r="A374" i="2"/>
  <c r="H373" i="2"/>
  <c r="D373" i="2"/>
  <c r="B373" i="2"/>
  <c r="A373" i="2"/>
  <c r="H372" i="2"/>
  <c r="D372" i="2"/>
  <c r="B372" i="2"/>
  <c r="A372" i="2"/>
  <c r="H371" i="2"/>
  <c r="D371" i="2"/>
  <c r="B371" i="2"/>
  <c r="A371" i="2"/>
  <c r="H370" i="2"/>
  <c r="D370" i="2"/>
  <c r="B370" i="2"/>
  <c r="A370" i="2"/>
  <c r="H369" i="2"/>
  <c r="D369" i="2"/>
  <c r="B369" i="2"/>
  <c r="A369" i="2"/>
  <c r="H368" i="2"/>
  <c r="D368" i="2"/>
  <c r="B368" i="2"/>
  <c r="A368" i="2"/>
  <c r="H367" i="2"/>
  <c r="D367" i="2"/>
  <c r="B367" i="2"/>
  <c r="A367" i="2"/>
  <c r="H366" i="2"/>
  <c r="D366" i="2"/>
  <c r="B366" i="2"/>
  <c r="A366" i="2"/>
  <c r="H365" i="2"/>
  <c r="D365" i="2"/>
  <c r="B365" i="2"/>
  <c r="A365" i="2"/>
  <c r="H364" i="2"/>
  <c r="D364" i="2"/>
  <c r="B364" i="2"/>
  <c r="A364" i="2"/>
  <c r="H363" i="2"/>
  <c r="D363" i="2"/>
  <c r="B363" i="2"/>
  <c r="A363" i="2"/>
  <c r="H362" i="2"/>
  <c r="D362" i="2"/>
  <c r="B362" i="2"/>
  <c r="A362" i="2"/>
  <c r="H361" i="2"/>
  <c r="D361" i="2"/>
  <c r="B361" i="2"/>
  <c r="A361" i="2"/>
  <c r="H360" i="2"/>
  <c r="D360" i="2"/>
  <c r="B360" i="2"/>
  <c r="A360" i="2"/>
  <c r="H359" i="2"/>
  <c r="D359" i="2"/>
  <c r="B359" i="2"/>
  <c r="A359" i="2"/>
  <c r="H358" i="2"/>
  <c r="D358" i="2"/>
  <c r="B358" i="2"/>
  <c r="A358" i="2"/>
  <c r="H357" i="2"/>
  <c r="D357" i="2"/>
  <c r="B357" i="2"/>
  <c r="A357" i="2"/>
  <c r="H356" i="2"/>
  <c r="D356" i="2"/>
  <c r="B356" i="2"/>
  <c r="A356" i="2"/>
  <c r="H355" i="2"/>
  <c r="D355" i="2"/>
  <c r="B355" i="2"/>
  <c r="A355" i="2"/>
  <c r="H354" i="2"/>
  <c r="D354" i="2"/>
  <c r="B354" i="2"/>
  <c r="A354" i="2"/>
  <c r="H353" i="2"/>
  <c r="D353" i="2"/>
  <c r="B353" i="2"/>
  <c r="A353" i="2"/>
  <c r="H352" i="2"/>
  <c r="D352" i="2"/>
  <c r="B352" i="2"/>
  <c r="A352" i="2"/>
  <c r="H351" i="2"/>
  <c r="D351" i="2"/>
  <c r="B351" i="2"/>
  <c r="A351" i="2"/>
  <c r="H350" i="2"/>
  <c r="D350" i="2"/>
  <c r="B350" i="2"/>
  <c r="A350" i="2"/>
  <c r="H349" i="2"/>
  <c r="D349" i="2"/>
  <c r="B349" i="2"/>
  <c r="A349" i="2"/>
  <c r="H348" i="2"/>
  <c r="D348" i="2"/>
  <c r="B348" i="2"/>
  <c r="A348" i="2"/>
  <c r="H347" i="2"/>
  <c r="D347" i="2"/>
  <c r="B347" i="2"/>
  <c r="A347" i="2"/>
  <c r="H346" i="2"/>
  <c r="D346" i="2"/>
  <c r="B346" i="2"/>
  <c r="A346" i="2"/>
  <c r="H345" i="2"/>
  <c r="D345" i="2"/>
  <c r="B345" i="2"/>
  <c r="A345" i="2"/>
  <c r="H344" i="2"/>
  <c r="D344" i="2"/>
  <c r="B344" i="2"/>
  <c r="A344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337" i="2"/>
  <c r="D337" i="2"/>
  <c r="B337" i="2"/>
  <c r="A337" i="2"/>
  <c r="H336" i="2"/>
  <c r="D336" i="2"/>
  <c r="B336" i="2"/>
  <c r="A336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Q568" i="1"/>
  <c r="Q567" i="1"/>
  <c r="Q566" i="1"/>
  <c r="Q565" i="1"/>
  <c r="Q564" i="1"/>
  <c r="Q563" i="1"/>
  <c r="Q562" i="1"/>
  <c r="K562" i="1"/>
  <c r="Q560" i="1"/>
  <c r="K549" i="1"/>
  <c r="Q549" i="1"/>
  <c r="Q551" i="1"/>
  <c r="Q555" i="1"/>
  <c r="Q557" i="1"/>
  <c r="Q546" i="1"/>
  <c r="Q547" i="1"/>
  <c r="Q553" i="1"/>
  <c r="Q554" i="1"/>
  <c r="Q561" i="1"/>
  <c r="Q179" i="1"/>
  <c r="Q181" i="1"/>
  <c r="Q183" i="1"/>
  <c r="Q184" i="1"/>
  <c r="Q188" i="1"/>
  <c r="Q189" i="1"/>
  <c r="Q190" i="1"/>
  <c r="Q191" i="1"/>
  <c r="Q192" i="1"/>
  <c r="Q193" i="1"/>
  <c r="Q194" i="1"/>
  <c r="Q195" i="1"/>
  <c r="Q196" i="1"/>
  <c r="I239" i="1"/>
  <c r="Q239" i="1"/>
  <c r="Q515" i="1"/>
  <c r="Q519" i="1"/>
  <c r="Q529" i="1"/>
  <c r="Q556" i="1"/>
  <c r="Q559" i="1"/>
  <c r="I526" i="1"/>
  <c r="Q526" i="1"/>
  <c r="Q544" i="1"/>
  <c r="F14" i="1"/>
  <c r="F15" i="1" s="1"/>
  <c r="C17" i="1"/>
  <c r="Q537" i="1"/>
  <c r="Q548" i="1"/>
  <c r="Q550" i="1"/>
  <c r="Q552" i="1"/>
  <c r="Q502" i="1"/>
  <c r="Q508" i="1"/>
  <c r="Q518" i="1"/>
  <c r="Q522" i="1"/>
  <c r="Q532" i="1"/>
  <c r="Q536" i="1"/>
  <c r="Q514" i="1"/>
  <c r="Q533" i="1"/>
  <c r="Q531" i="1"/>
  <c r="Q516" i="1"/>
  <c r="Q528" i="1"/>
  <c r="Q524" i="1"/>
  <c r="Q530" i="1"/>
  <c r="Q521" i="1"/>
  <c r="Q523" i="1"/>
  <c r="Q499" i="1"/>
  <c r="Q299" i="1"/>
  <c r="Q302" i="1"/>
  <c r="Q306" i="1"/>
  <c r="Q309" i="1"/>
  <c r="Q311" i="1"/>
  <c r="Q312" i="1"/>
  <c r="Q315" i="1"/>
  <c r="Q316" i="1"/>
  <c r="Q317" i="1"/>
  <c r="Q319" i="1"/>
  <c r="Q322" i="1"/>
  <c r="Q323" i="1"/>
  <c r="Q330" i="1"/>
  <c r="Q333" i="1"/>
  <c r="Q348" i="1"/>
  <c r="Q349" i="1"/>
  <c r="Q352" i="1"/>
  <c r="Q353" i="1"/>
  <c r="Q354" i="1"/>
  <c r="Q355" i="1"/>
  <c r="Q362" i="1"/>
  <c r="Q363" i="1"/>
  <c r="Q371" i="1"/>
  <c r="Q389" i="1"/>
  <c r="Q391" i="1"/>
  <c r="Q393" i="1"/>
  <c r="Q394" i="1"/>
  <c r="Q395" i="1"/>
  <c r="Q396" i="1"/>
  <c r="Q397" i="1"/>
  <c r="Q398" i="1"/>
  <c r="Q399" i="1"/>
  <c r="Q402" i="1"/>
  <c r="Q403" i="1"/>
  <c r="Q405" i="1"/>
  <c r="Q406" i="1"/>
  <c r="Q407" i="1"/>
  <c r="Q412" i="1"/>
  <c r="Q418" i="1"/>
  <c r="Q423" i="1"/>
  <c r="Q425" i="1"/>
  <c r="Q428" i="1"/>
  <c r="Q429" i="1"/>
  <c r="Q431" i="1"/>
  <c r="Q436" i="1"/>
  <c r="Q439" i="1"/>
  <c r="Q442" i="1"/>
  <c r="Q443" i="1"/>
  <c r="Q445" i="1"/>
  <c r="Q446" i="1"/>
  <c r="Q447" i="1"/>
  <c r="Q450" i="1"/>
  <c r="Q457" i="1"/>
  <c r="Q458" i="1"/>
  <c r="Q459" i="1"/>
  <c r="Q460" i="1"/>
  <c r="Q463" i="1"/>
  <c r="Q469" i="1"/>
  <c r="Q471" i="1"/>
  <c r="Q472" i="1"/>
  <c r="Q473" i="1"/>
  <c r="Q478" i="1"/>
  <c r="Q480" i="1"/>
  <c r="Q482" i="1"/>
  <c r="Q483" i="1"/>
  <c r="Q484" i="1"/>
  <c r="Q489" i="1"/>
  <c r="Q493" i="1"/>
  <c r="Q495" i="1"/>
  <c r="Q430" i="1"/>
  <c r="Q492" i="1"/>
  <c r="Q494" i="1"/>
  <c r="Q497" i="1"/>
  <c r="Q356" i="1"/>
  <c r="Q171" i="1"/>
  <c r="Q178" i="1"/>
  <c r="Q182" i="1"/>
  <c r="Q185" i="1"/>
  <c r="Q198" i="1"/>
  <c r="Q202" i="1"/>
  <c r="Q203" i="1"/>
  <c r="Q204" i="1"/>
  <c r="Q206" i="1"/>
  <c r="Q207" i="1"/>
  <c r="Q208" i="1"/>
  <c r="Q209" i="1"/>
  <c r="Q211" i="1"/>
  <c r="Q213" i="1"/>
  <c r="Q215" i="1"/>
  <c r="Q216" i="1"/>
  <c r="Q217" i="1"/>
  <c r="Q219" i="1"/>
  <c r="Q224" i="1"/>
  <c r="Q225" i="1"/>
  <c r="Q227" i="1"/>
  <c r="Q228" i="1"/>
  <c r="Q229" i="1"/>
  <c r="Q235" i="1"/>
  <c r="Q238" i="1"/>
  <c r="Q455" i="1"/>
  <c r="Q456" i="1"/>
  <c r="Q461" i="1"/>
  <c r="Q462" i="1"/>
  <c r="Q464" i="1"/>
  <c r="Q465" i="1"/>
  <c r="Q466" i="1"/>
  <c r="Q467" i="1"/>
  <c r="Q470" i="1"/>
  <c r="Q475" i="1"/>
  <c r="Q476" i="1"/>
  <c r="Q477" i="1"/>
  <c r="Q479" i="1"/>
  <c r="Q481" i="1"/>
  <c r="Q485" i="1"/>
  <c r="Q486" i="1"/>
  <c r="Q487" i="1"/>
  <c r="Q490" i="1"/>
  <c r="Q488" i="1"/>
  <c r="Q491" i="1"/>
  <c r="Q258" i="1"/>
  <c r="Q259" i="1"/>
  <c r="Q260" i="1"/>
  <c r="Q265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93" i="1"/>
  <c r="Q295" i="1"/>
  <c r="Q296" i="1"/>
  <c r="Q297" i="1"/>
  <c r="Q300" i="1"/>
  <c r="Q301" i="1"/>
  <c r="Q303" i="1"/>
  <c r="Q304" i="1"/>
  <c r="Q305" i="1"/>
  <c r="Q307" i="1"/>
  <c r="Q308" i="1"/>
  <c r="Q246" i="1"/>
  <c r="Q310" i="1"/>
  <c r="Q313" i="1"/>
  <c r="Q314" i="1"/>
  <c r="Q320" i="1"/>
  <c r="Q321" i="1"/>
  <c r="Q325" i="1"/>
  <c r="Q326" i="1"/>
  <c r="Q327" i="1"/>
  <c r="Q328" i="1"/>
  <c r="Q329" i="1"/>
  <c r="Q331" i="1"/>
  <c r="Q332" i="1"/>
  <c r="Q334" i="1"/>
  <c r="Q335" i="1"/>
  <c r="Q336" i="1"/>
  <c r="Q337" i="1"/>
  <c r="Q338" i="1"/>
  <c r="Q339" i="1"/>
  <c r="Q340" i="1"/>
  <c r="Q343" i="1"/>
  <c r="Q344" i="1"/>
  <c r="Q345" i="1"/>
  <c r="Q346" i="1"/>
  <c r="Q347" i="1"/>
  <c r="Q350" i="1"/>
  <c r="Q351" i="1"/>
  <c r="Q357" i="1"/>
  <c r="Q358" i="1"/>
  <c r="Q359" i="1"/>
  <c r="Q361" i="1"/>
  <c r="Q364" i="1"/>
  <c r="Q365" i="1"/>
  <c r="Q247" i="1"/>
  <c r="Q366" i="1"/>
  <c r="Q367" i="1"/>
  <c r="Q368" i="1"/>
  <c r="Q369" i="1"/>
  <c r="Q370" i="1"/>
  <c r="Q372" i="1"/>
  <c r="Q373" i="1"/>
  <c r="Q374" i="1"/>
  <c r="Q375" i="1"/>
  <c r="Q376" i="1"/>
  <c r="Q377" i="1"/>
  <c r="Q379" i="1"/>
  <c r="Q380" i="1"/>
  <c r="Q381" i="1"/>
  <c r="Q382" i="1"/>
  <c r="Q248" i="1"/>
  <c r="Q383" i="1"/>
  <c r="Q384" i="1"/>
  <c r="Q385" i="1"/>
  <c r="Q386" i="1"/>
  <c r="Q387" i="1"/>
  <c r="Q388" i="1"/>
  <c r="Q392" i="1"/>
  <c r="Q400" i="1"/>
  <c r="Q401" i="1"/>
  <c r="Q250" i="1"/>
  <c r="Q251" i="1"/>
  <c r="Q252" i="1"/>
  <c r="Q404" i="1"/>
  <c r="Q408" i="1"/>
  <c r="Q409" i="1"/>
  <c r="Q410" i="1"/>
  <c r="Q413" i="1"/>
  <c r="Q414" i="1"/>
  <c r="Q415" i="1"/>
  <c r="Q417" i="1"/>
  <c r="Q416" i="1"/>
  <c r="Q419" i="1"/>
  <c r="Q420" i="1"/>
  <c r="Q253" i="1"/>
  <c r="Q254" i="1"/>
  <c r="Q255" i="1"/>
  <c r="Q256" i="1"/>
  <c r="Q424" i="1"/>
  <c r="Q426" i="1"/>
  <c r="Q427" i="1"/>
  <c r="Q432" i="1"/>
  <c r="Q433" i="1"/>
  <c r="Q434" i="1"/>
  <c r="Q435" i="1"/>
  <c r="Q440" i="1"/>
  <c r="Q437" i="1"/>
  <c r="Q438" i="1"/>
  <c r="Q441" i="1"/>
  <c r="Q444" i="1"/>
  <c r="Q448" i="1"/>
  <c r="Q449" i="1"/>
  <c r="Q451" i="1"/>
  <c r="Q452" i="1"/>
  <c r="Q453" i="1"/>
  <c r="Q454" i="1"/>
  <c r="Q341" i="1"/>
  <c r="Q342" i="1"/>
  <c r="Q360" i="1"/>
  <c r="Q390" i="1"/>
  <c r="Q411" i="1"/>
  <c r="Q421" i="1"/>
  <c r="Q422" i="1"/>
  <c r="Q510" i="1"/>
  <c r="Q513" i="1"/>
  <c r="Q517" i="1"/>
  <c r="J517" i="1"/>
  <c r="J411" i="1"/>
  <c r="J497" i="1"/>
  <c r="U171" i="1"/>
  <c r="J185" i="1"/>
  <c r="J204" i="1"/>
  <c r="J209" i="1"/>
  <c r="J216" i="1"/>
  <c r="J229" i="1"/>
  <c r="J466" i="1"/>
  <c r="J481" i="1"/>
  <c r="J486" i="1"/>
  <c r="J488" i="1"/>
  <c r="J258" i="1"/>
  <c r="J275" i="1"/>
  <c r="J277" i="1"/>
  <c r="J307" i="1"/>
  <c r="J247" i="1"/>
  <c r="J374" i="1"/>
  <c r="J375" i="1"/>
  <c r="J381" i="1"/>
  <c r="J384" i="1"/>
  <c r="J401" i="1"/>
  <c r="J415" i="1"/>
  <c r="J254" i="1"/>
  <c r="J434" i="1"/>
  <c r="U438" i="1"/>
  <c r="I311" i="1"/>
  <c r="I330" i="1"/>
  <c r="I349" i="1"/>
  <c r="I355" i="1"/>
  <c r="I362" i="1"/>
  <c r="I394" i="1"/>
  <c r="I405" i="1"/>
  <c r="I406" i="1"/>
  <c r="I425" i="1"/>
  <c r="I442" i="1"/>
  <c r="I459" i="1"/>
  <c r="I463" i="1"/>
  <c r="Q378" i="1"/>
  <c r="E69" i="1"/>
  <c r="E364" i="2" s="1"/>
  <c r="E65" i="1"/>
  <c r="E61" i="1"/>
  <c r="E356" i="2" s="1"/>
  <c r="E57" i="1"/>
  <c r="F57" i="1" s="1"/>
  <c r="G57" i="1" s="1"/>
  <c r="H57" i="1" s="1"/>
  <c r="E53" i="1"/>
  <c r="E348" i="2" s="1"/>
  <c r="G51" i="1"/>
  <c r="H51" i="1" s="1"/>
  <c r="E49" i="1"/>
  <c r="F49" i="1" s="1"/>
  <c r="G49" i="1" s="1"/>
  <c r="H49" i="1" s="1"/>
  <c r="E45" i="1"/>
  <c r="E340" i="2" s="1"/>
  <c r="E41" i="1"/>
  <c r="E336" i="2" s="1"/>
  <c r="E37" i="1"/>
  <c r="E332" i="2" s="1"/>
  <c r="E33" i="1"/>
  <c r="E29" i="1"/>
  <c r="E324" i="2" s="1"/>
  <c r="E25" i="1"/>
  <c r="F25" i="1" s="1"/>
  <c r="G25" i="1" s="1"/>
  <c r="I25" i="1" s="1"/>
  <c r="E21" i="1"/>
  <c r="F21" i="1" s="1"/>
  <c r="U21" i="1" s="1"/>
  <c r="E571" i="1"/>
  <c r="F571" i="1" s="1"/>
  <c r="G571" i="1" s="1"/>
  <c r="K571" i="1" s="1"/>
  <c r="E524" i="1"/>
  <c r="F524" i="1" s="1"/>
  <c r="G524" i="1" s="1"/>
  <c r="J524" i="1" s="1"/>
  <c r="E518" i="1"/>
  <c r="F518" i="1" s="1"/>
  <c r="G518" i="1" s="1"/>
  <c r="K518" i="1" s="1"/>
  <c r="E139" i="2"/>
  <c r="E574" i="1"/>
  <c r="F574" i="1" s="1"/>
  <c r="G574" i="1" s="1"/>
  <c r="K574" i="1" s="1"/>
  <c r="E578" i="1"/>
  <c r="F578" i="1" s="1"/>
  <c r="G578" i="1" s="1"/>
  <c r="K578" i="1" s="1"/>
  <c r="E573" i="1"/>
  <c r="F573" i="1" s="1"/>
  <c r="G573" i="1" s="1"/>
  <c r="K573" i="1" s="1"/>
  <c r="E570" i="1"/>
  <c r="F570" i="1" s="1"/>
  <c r="G570" i="1" s="1"/>
  <c r="K570" i="1" s="1"/>
  <c r="E581" i="1"/>
  <c r="F581" i="1" s="1"/>
  <c r="G581" i="1" s="1"/>
  <c r="K581" i="1" s="1"/>
  <c r="E558" i="1"/>
  <c r="F558" i="1" s="1"/>
  <c r="G558" i="1" s="1"/>
  <c r="K558" i="1" s="1"/>
  <c r="E577" i="1"/>
  <c r="F577" i="1" s="1"/>
  <c r="G577" i="1" s="1"/>
  <c r="K577" i="1" s="1"/>
  <c r="E288" i="2"/>
  <c r="E313" i="2"/>
  <c r="E267" i="2"/>
  <c r="E582" i="1"/>
  <c r="F582" i="1" s="1"/>
  <c r="G582" i="1" s="1"/>
  <c r="K582" i="1" s="1"/>
  <c r="E589" i="1"/>
  <c r="F589" i="1" s="1"/>
  <c r="G589" i="1" s="1"/>
  <c r="K589" i="1" s="1"/>
  <c r="E561" i="1"/>
  <c r="F561" i="1" s="1"/>
  <c r="G561" i="1" s="1"/>
  <c r="K561" i="1" s="1"/>
  <c r="E550" i="1"/>
  <c r="F550" i="1" s="1"/>
  <c r="G550" i="1" s="1"/>
  <c r="K550" i="1" s="1"/>
  <c r="E532" i="1"/>
  <c r="E293" i="2" s="1"/>
  <c r="E516" i="1"/>
  <c r="F516" i="1" s="1"/>
  <c r="G516" i="1" s="1"/>
  <c r="K516" i="1" s="1"/>
  <c r="E27" i="1"/>
  <c r="E322" i="2" s="1"/>
  <c r="E23" i="1"/>
  <c r="F23" i="1" s="1"/>
  <c r="G23" i="1" s="1"/>
  <c r="H23" i="1" s="1"/>
  <c r="E575" i="1"/>
  <c r="F575" i="1" s="1"/>
  <c r="G575" i="1" s="1"/>
  <c r="K575" i="1" s="1"/>
  <c r="E580" i="1"/>
  <c r="F580" i="1" s="1"/>
  <c r="G580" i="1" s="1"/>
  <c r="K580" i="1" s="1"/>
  <c r="E586" i="1"/>
  <c r="F586" i="1" s="1"/>
  <c r="G586" i="1" s="1"/>
  <c r="K586" i="1" s="1"/>
  <c r="E559" i="1"/>
  <c r="F559" i="1" s="1"/>
  <c r="G559" i="1" s="1"/>
  <c r="K559" i="1" s="1"/>
  <c r="E548" i="1"/>
  <c r="F548" i="1" s="1"/>
  <c r="G548" i="1" s="1"/>
  <c r="K548" i="1" s="1"/>
  <c r="E533" i="1"/>
  <c r="F533" i="1" s="1"/>
  <c r="G533" i="1" s="1"/>
  <c r="J533" i="1" s="1"/>
  <c r="E530" i="1"/>
  <c r="F530" i="1" s="1"/>
  <c r="G530" i="1" s="1"/>
  <c r="K530" i="1" s="1"/>
  <c r="E590" i="1"/>
  <c r="F590" i="1" s="1"/>
  <c r="G590" i="1" s="1"/>
  <c r="K590" i="1" s="1"/>
  <c r="E54" i="1"/>
  <c r="F54" i="1" s="1"/>
  <c r="G54" i="1" s="1"/>
  <c r="H54" i="1" s="1"/>
  <c r="E50" i="1"/>
  <c r="E345" i="2" s="1"/>
  <c r="E46" i="1"/>
  <c r="F46" i="1" s="1"/>
  <c r="G46" i="1" s="1"/>
  <c r="H46" i="1" s="1"/>
  <c r="E42" i="1"/>
  <c r="F42" i="1" s="1"/>
  <c r="G42" i="1" s="1"/>
  <c r="H42" i="1" s="1"/>
  <c r="E38" i="1"/>
  <c r="F38" i="1" s="1"/>
  <c r="G38" i="1" s="1"/>
  <c r="I38" i="1" s="1"/>
  <c r="E584" i="1"/>
  <c r="F584" i="1" s="1"/>
  <c r="G584" i="1" s="1"/>
  <c r="K584" i="1" s="1"/>
  <c r="E399" i="2" l="1"/>
  <c r="E439" i="2"/>
  <c r="E289" i="2"/>
  <c r="E325" i="2"/>
  <c r="E383" i="2"/>
  <c r="E462" i="2"/>
  <c r="E106" i="2"/>
  <c r="E116" i="2"/>
  <c r="E169" i="2"/>
  <c r="E181" i="2"/>
  <c r="E208" i="2"/>
  <c r="E259" i="2"/>
  <c r="E282" i="2"/>
  <c r="E544" i="2"/>
  <c r="E160" i="2"/>
  <c r="E375" i="2"/>
  <c r="E391" i="2"/>
  <c r="E407" i="2"/>
  <c r="E478" i="2"/>
  <c r="E151" i="2"/>
  <c r="E62" i="2"/>
  <c r="E88" i="2"/>
  <c r="E367" i="2"/>
  <c r="E454" i="2"/>
  <c r="E28" i="2"/>
  <c r="E152" i="2"/>
  <c r="E171" i="2"/>
  <c r="E220" i="2"/>
  <c r="E533" i="2"/>
  <c r="E396" i="2"/>
  <c r="E459" i="2"/>
  <c r="E57" i="2"/>
  <c r="E504" i="2"/>
  <c r="E87" i="2"/>
  <c r="E150" i="2"/>
  <c r="E159" i="2"/>
  <c r="E219" i="2"/>
  <c r="E235" i="2"/>
  <c r="E275" i="2"/>
  <c r="E489" i="2"/>
  <c r="E543" i="2"/>
  <c r="E338" i="2"/>
  <c r="E124" i="2"/>
  <c r="E204" i="2"/>
  <c r="E451" i="2"/>
  <c r="E27" i="2"/>
  <c r="E257" i="2"/>
  <c r="E534" i="2"/>
  <c r="E363" i="2"/>
  <c r="E420" i="2"/>
  <c r="E496" i="2"/>
  <c r="E528" i="2"/>
  <c r="E353" i="2"/>
  <c r="E388" i="2"/>
  <c r="E436" i="2"/>
  <c r="E56" i="2"/>
  <c r="E205" i="2"/>
  <c r="E404" i="2"/>
  <c r="E199" i="2"/>
  <c r="E278" i="2"/>
  <c r="E308" i="2"/>
  <c r="E22" i="2"/>
  <c r="E80" i="2"/>
  <c r="E526" i="2"/>
  <c r="E108" i="2"/>
  <c r="E114" i="2"/>
  <c r="E117" i="2"/>
  <c r="E162" i="2"/>
  <c r="E305" i="2"/>
  <c r="E386" i="2"/>
  <c r="E418" i="2"/>
  <c r="E221" i="2"/>
  <c r="F363" i="1"/>
  <c r="G363" i="1" s="1"/>
  <c r="I363" i="1" s="1"/>
  <c r="E502" i="2"/>
  <c r="E163" i="2"/>
  <c r="E540" i="2"/>
  <c r="E471" i="2"/>
  <c r="E350" i="2"/>
  <c r="E194" i="2"/>
  <c r="E39" i="2"/>
  <c r="E334" i="2"/>
  <c r="E361" i="2"/>
  <c r="E72" i="2"/>
  <c r="E248" i="2"/>
  <c r="E370" i="2"/>
  <c r="E410" i="2"/>
  <c r="E487" i="2"/>
  <c r="E12" i="2"/>
  <c r="E32" i="2"/>
  <c r="E179" i="2"/>
  <c r="E254" i="2"/>
  <c r="E296" i="2"/>
  <c r="F532" i="1"/>
  <c r="G532" i="1" s="1"/>
  <c r="K532" i="1" s="1"/>
  <c r="E26" i="2"/>
  <c r="E485" i="2"/>
  <c r="E77" i="2"/>
  <c r="E86" i="2"/>
  <c r="E113" i="2"/>
  <c r="E138" i="2"/>
  <c r="E156" i="2"/>
  <c r="E552" i="2"/>
  <c r="E402" i="2"/>
  <c r="E423" i="2"/>
  <c r="E457" i="2"/>
  <c r="E69" i="2"/>
  <c r="E89" i="2"/>
  <c r="F482" i="1"/>
  <c r="G482" i="1" s="1"/>
  <c r="I482" i="1" s="1"/>
  <c r="E408" i="2"/>
  <c r="E52" i="2"/>
  <c r="E507" i="2"/>
  <c r="E521" i="2"/>
  <c r="E98" i="2"/>
  <c r="E174" i="2"/>
  <c r="E253" i="2"/>
  <c r="E264" i="2"/>
  <c r="F50" i="1"/>
  <c r="G50" i="1" s="1"/>
  <c r="H50" i="1" s="1"/>
  <c r="E342" i="2"/>
  <c r="E355" i="2"/>
  <c r="E133" i="2"/>
  <c r="E136" i="2"/>
  <c r="E224" i="2"/>
  <c r="E239" i="2"/>
  <c r="E349" i="2"/>
  <c r="E365" i="2"/>
  <c r="E470" i="2"/>
  <c r="E149" i="2"/>
  <c r="E299" i="2"/>
  <c r="E395" i="2"/>
  <c r="E499" i="2"/>
  <c r="E121" i="2"/>
  <c r="E380" i="2"/>
  <c r="E431" i="2"/>
  <c r="E491" i="2"/>
  <c r="E514" i="2"/>
  <c r="E200" i="2"/>
  <c r="E67" i="2"/>
  <c r="E524" i="2"/>
  <c r="E137" i="2"/>
  <c r="E260" i="2"/>
  <c r="E536" i="2"/>
  <c r="E295" i="2"/>
  <c r="E306" i="2"/>
  <c r="F45" i="1"/>
  <c r="G45" i="1" s="1"/>
  <c r="H45" i="1" s="1"/>
  <c r="F61" i="1"/>
  <c r="G61" i="1" s="1"/>
  <c r="H61" i="1" s="1"/>
  <c r="E242" i="2"/>
  <c r="E276" i="2"/>
  <c r="E290" i="2"/>
  <c r="F323" i="1"/>
  <c r="G323" i="1" s="1"/>
  <c r="I323" i="1" s="1"/>
  <c r="F366" i="1"/>
  <c r="G366" i="1" s="1"/>
  <c r="J366" i="1" s="1"/>
  <c r="F214" i="1"/>
  <c r="G214" i="1" s="1"/>
  <c r="I214" i="1" s="1"/>
  <c r="F131" i="1"/>
  <c r="G131" i="1" s="1"/>
  <c r="I131" i="1" s="1"/>
  <c r="F98" i="1"/>
  <c r="G98" i="1" s="1"/>
  <c r="H98" i="1" s="1"/>
  <c r="F35" i="1"/>
  <c r="G35" i="1" s="1"/>
  <c r="I35" i="1" s="1"/>
  <c r="E437" i="2"/>
  <c r="E443" i="2"/>
  <c r="E492" i="2"/>
  <c r="E44" i="2"/>
  <c r="E91" i="2"/>
  <c r="E120" i="2"/>
  <c r="E256" i="2"/>
  <c r="E115" i="2"/>
  <c r="E244" i="2"/>
  <c r="E468" i="2"/>
  <c r="E352" i="2"/>
  <c r="E343" i="2"/>
  <c r="E385" i="2"/>
  <c r="E107" i="2"/>
  <c r="E202" i="2"/>
  <c r="E301" i="2"/>
  <c r="F27" i="1"/>
  <c r="G27" i="1" s="1"/>
  <c r="H27" i="1" s="1"/>
  <c r="F29" i="1"/>
  <c r="G29" i="1" s="1"/>
  <c r="H29" i="1" s="1"/>
  <c r="E390" i="2"/>
  <c r="E415" i="2"/>
  <c r="E43" i="2"/>
  <c r="E68" i="2"/>
  <c r="E125" i="2"/>
  <c r="E213" i="2"/>
  <c r="E236" i="2"/>
  <c r="E273" i="2"/>
  <c r="E304" i="2"/>
  <c r="E310" i="2"/>
  <c r="F409" i="1"/>
  <c r="G409" i="1" s="1"/>
  <c r="J409" i="1" s="1"/>
  <c r="F400" i="1"/>
  <c r="G400" i="1" s="1"/>
  <c r="J400" i="1" s="1"/>
  <c r="F377" i="1"/>
  <c r="G377" i="1" s="1"/>
  <c r="J377" i="1" s="1"/>
  <c r="F320" i="1"/>
  <c r="G320" i="1" s="1"/>
  <c r="J320" i="1" s="1"/>
  <c r="F211" i="1"/>
  <c r="G211" i="1" s="1"/>
  <c r="J211" i="1" s="1"/>
  <c r="F206" i="1"/>
  <c r="G206" i="1" s="1"/>
  <c r="J206" i="1" s="1"/>
  <c r="F430" i="1"/>
  <c r="G430" i="1" s="1"/>
  <c r="J430" i="1" s="1"/>
  <c r="F205" i="1"/>
  <c r="G205" i="1" s="1"/>
  <c r="I205" i="1" s="1"/>
  <c r="F147" i="1"/>
  <c r="G147" i="1" s="1"/>
  <c r="I147" i="1" s="1"/>
  <c r="F133" i="1"/>
  <c r="G133" i="1" s="1"/>
  <c r="I133" i="1" s="1"/>
  <c r="F119" i="1"/>
  <c r="G119" i="1" s="1"/>
  <c r="H119" i="1" s="1"/>
  <c r="F99" i="1"/>
  <c r="G99" i="1" s="1"/>
  <c r="H99" i="1" s="1"/>
  <c r="E357" i="2"/>
  <c r="E432" i="2"/>
  <c r="E472" i="2"/>
  <c r="E21" i="2"/>
  <c r="E50" i="2"/>
  <c r="E84" i="2"/>
  <c r="E265" i="2"/>
  <c r="E287" i="2"/>
  <c r="E294" i="2"/>
  <c r="E329" i="2"/>
  <c r="E455" i="2"/>
  <c r="E15" i="2"/>
  <c r="E24" i="2"/>
  <c r="E75" i="2"/>
  <c r="E112" i="2"/>
  <c r="E132" i="2"/>
  <c r="E188" i="2"/>
  <c r="E537" i="2"/>
  <c r="E558" i="2"/>
  <c r="E320" i="2"/>
  <c r="E318" i="2"/>
  <c r="E319" i="2"/>
  <c r="E450" i="2"/>
  <c r="E19" i="2"/>
  <c r="E500" i="2"/>
  <c r="E82" i="2"/>
  <c r="E180" i="2"/>
  <c r="E223" i="2"/>
  <c r="E280" i="2"/>
  <c r="E550" i="2"/>
  <c r="E118" i="2"/>
  <c r="E378" i="2"/>
  <c r="E389" i="2"/>
  <c r="E411" i="2"/>
  <c r="E425" i="2"/>
  <c r="E461" i="2"/>
  <c r="E483" i="2"/>
  <c r="E488" i="2"/>
  <c r="E493" i="2"/>
  <c r="E495" i="2"/>
  <c r="E63" i="2"/>
  <c r="E510" i="2"/>
  <c r="E153" i="2"/>
  <c r="E183" i="2"/>
  <c r="E206" i="2"/>
  <c r="E243" i="2"/>
  <c r="E255" i="2"/>
  <c r="E266" i="2"/>
  <c r="E272" i="2"/>
  <c r="E312" i="2"/>
  <c r="E309" i="2"/>
  <c r="E333" i="2"/>
  <c r="E284" i="2"/>
  <c r="F41" i="1"/>
  <c r="G41" i="1" s="1"/>
  <c r="H41" i="1" s="1"/>
  <c r="E373" i="2"/>
  <c r="E400" i="2"/>
  <c r="E456" i="2"/>
  <c r="E464" i="2"/>
  <c r="E474" i="2"/>
  <c r="E512" i="2"/>
  <c r="E81" i="2"/>
  <c r="E96" i="2"/>
  <c r="E127" i="2"/>
  <c r="E167" i="2"/>
  <c r="E198" i="2"/>
  <c r="E209" i="2"/>
  <c r="E227" i="2"/>
  <c r="E249" i="2"/>
  <c r="E300" i="2"/>
  <c r="E60" i="2"/>
  <c r="F255" i="1"/>
  <c r="G255" i="1" s="1"/>
  <c r="J255" i="1" s="1"/>
  <c r="E271" i="2"/>
  <c r="F490" i="1"/>
  <c r="G490" i="1" s="1"/>
  <c r="J490" i="1" s="1"/>
  <c r="E297" i="2"/>
  <c r="F546" i="1"/>
  <c r="G546" i="1" s="1"/>
  <c r="K546" i="1" s="1"/>
  <c r="F37" i="1"/>
  <c r="G37" i="1" s="1"/>
  <c r="I37" i="1" s="1"/>
  <c r="F440" i="1"/>
  <c r="G440" i="1" s="1"/>
  <c r="J440" i="1" s="1"/>
  <c r="E222" i="2"/>
  <c r="E74" i="2"/>
  <c r="F278" i="1"/>
  <c r="G278" i="1" s="1"/>
  <c r="J278" i="1" s="1"/>
  <c r="F443" i="1"/>
  <c r="G443" i="1" s="1"/>
  <c r="I443" i="1" s="1"/>
  <c r="E225" i="2"/>
  <c r="F429" i="1"/>
  <c r="G429" i="1" s="1"/>
  <c r="I429" i="1" s="1"/>
  <c r="E211" i="2"/>
  <c r="E511" i="2"/>
  <c r="F269" i="1"/>
  <c r="G269" i="1" s="1"/>
  <c r="I269" i="1" s="1"/>
  <c r="E438" i="2"/>
  <c r="F143" i="1"/>
  <c r="G143" i="1" s="1"/>
  <c r="I143" i="1" s="1"/>
  <c r="F500" i="1"/>
  <c r="G500" i="1" s="1"/>
  <c r="I500" i="1" s="1"/>
  <c r="E531" i="2"/>
  <c r="F251" i="1"/>
  <c r="G251" i="1" s="1"/>
  <c r="J251" i="1" s="1"/>
  <c r="E55" i="2"/>
  <c r="F350" i="1"/>
  <c r="G350" i="1" s="1"/>
  <c r="J350" i="1" s="1"/>
  <c r="E130" i="2"/>
  <c r="F293" i="1"/>
  <c r="G293" i="1" s="1"/>
  <c r="J293" i="1" s="1"/>
  <c r="E78" i="2"/>
  <c r="E515" i="2"/>
  <c r="F285" i="1"/>
  <c r="G285" i="1" s="1"/>
  <c r="I285" i="1" s="1"/>
  <c r="E170" i="2"/>
  <c r="F388" i="1"/>
  <c r="G388" i="1" s="1"/>
  <c r="J388" i="1" s="1"/>
  <c r="E556" i="2"/>
  <c r="F545" i="1"/>
  <c r="G545" i="1" s="1"/>
  <c r="K545" i="1" s="1"/>
  <c r="E409" i="2"/>
  <c r="F114" i="1"/>
  <c r="G114" i="1" s="1"/>
  <c r="H114" i="1" s="1"/>
  <c r="E316" i="2"/>
  <c r="E189" i="2"/>
  <c r="F407" i="1"/>
  <c r="G407" i="1" s="1"/>
  <c r="I407" i="1" s="1"/>
  <c r="E226" i="2"/>
  <c r="F444" i="1"/>
  <c r="G444" i="1" s="1"/>
  <c r="J444" i="1" s="1"/>
  <c r="E214" i="2"/>
  <c r="F432" i="1"/>
  <c r="G432" i="1" s="1"/>
  <c r="J432" i="1" s="1"/>
  <c r="F364" i="1"/>
  <c r="G364" i="1" s="1"/>
  <c r="J364" i="1" s="1"/>
  <c r="E144" i="2"/>
  <c r="F260" i="1"/>
  <c r="G260" i="1" s="1"/>
  <c r="J260" i="1" s="1"/>
  <c r="E64" i="2"/>
  <c r="E36" i="2"/>
  <c r="F215" i="1"/>
  <c r="G215" i="1" s="1"/>
  <c r="J215" i="1" s="1"/>
  <c r="F513" i="1"/>
  <c r="G513" i="1" s="1"/>
  <c r="J513" i="1" s="1"/>
  <c r="E281" i="2"/>
  <c r="F200" i="1"/>
  <c r="G200" i="1" s="1"/>
  <c r="I200" i="1" s="1"/>
  <c r="E477" i="2"/>
  <c r="F117" i="1"/>
  <c r="G117" i="1" s="1"/>
  <c r="H117" i="1" s="1"/>
  <c r="E412" i="2"/>
  <c r="E354" i="2"/>
  <c r="F59" i="1"/>
  <c r="G59" i="1" s="1"/>
  <c r="H59" i="1" s="1"/>
  <c r="F343" i="1"/>
  <c r="G343" i="1" s="1"/>
  <c r="J343" i="1" s="1"/>
  <c r="E123" i="2"/>
  <c r="F238" i="1"/>
  <c r="G238" i="1" s="1"/>
  <c r="J238" i="1" s="1"/>
  <c r="E47" i="2"/>
  <c r="E473" i="2"/>
  <c r="F186" i="1"/>
  <c r="G186" i="1" s="1"/>
  <c r="I186" i="1" s="1"/>
  <c r="E328" i="2"/>
  <c r="F33" i="1"/>
  <c r="G33" i="1" s="1"/>
  <c r="I33" i="1" s="1"/>
  <c r="E494" i="2"/>
  <c r="E134" i="2"/>
  <c r="F354" i="1"/>
  <c r="G354" i="1" s="1"/>
  <c r="I354" i="1" s="1"/>
  <c r="E192" i="2"/>
  <c r="F410" i="1"/>
  <c r="G410" i="1" s="1"/>
  <c r="J410" i="1" s="1"/>
  <c r="E70" i="2"/>
  <c r="F274" i="1"/>
  <c r="G274" i="1" s="1"/>
  <c r="J274" i="1" s="1"/>
  <c r="E486" i="2"/>
  <c r="F222" i="1"/>
  <c r="G222" i="1" s="1"/>
  <c r="I222" i="1" s="1"/>
  <c r="E466" i="2"/>
  <c r="F172" i="1"/>
  <c r="G172" i="1" s="1"/>
  <c r="I172" i="1" s="1"/>
  <c r="E446" i="2"/>
  <c r="F151" i="1"/>
  <c r="U151" i="1" s="1"/>
  <c r="E387" i="2"/>
  <c r="F92" i="1"/>
  <c r="G92" i="1" s="1"/>
  <c r="H92" i="1" s="1"/>
  <c r="F419" i="1"/>
  <c r="G419" i="1" s="1"/>
  <c r="J419" i="1" s="1"/>
  <c r="E201" i="2"/>
  <c r="F470" i="1"/>
  <c r="G470" i="1" s="1"/>
  <c r="J470" i="1" s="1"/>
  <c r="E251" i="2"/>
  <c r="E41" i="2"/>
  <c r="F225" i="1"/>
  <c r="G225" i="1" s="1"/>
  <c r="J225" i="1" s="1"/>
  <c r="E42" i="2"/>
  <c r="E551" i="2"/>
  <c r="F540" i="1"/>
  <c r="G540" i="1" s="1"/>
  <c r="K540" i="1" s="1"/>
  <c r="E434" i="2"/>
  <c r="F139" i="1"/>
  <c r="G139" i="1" s="1"/>
  <c r="I139" i="1" s="1"/>
  <c r="E360" i="2"/>
  <c r="F65" i="1"/>
  <c r="G65" i="1" s="1"/>
  <c r="H65" i="1" s="1"/>
  <c r="F203" i="1"/>
  <c r="G203" i="1" s="1"/>
  <c r="J203" i="1" s="1"/>
  <c r="E29" i="2"/>
  <c r="F154" i="1"/>
  <c r="G154" i="1" s="1"/>
  <c r="I154" i="1" s="1"/>
  <c r="E449" i="2"/>
  <c r="F77" i="1"/>
  <c r="G77" i="1" s="1"/>
  <c r="H77" i="1" s="1"/>
  <c r="E372" i="2"/>
  <c r="E311" i="2"/>
  <c r="E234" i="2"/>
  <c r="F452" i="1"/>
  <c r="G452" i="1" s="1"/>
  <c r="J452" i="1" s="1"/>
  <c r="E164" i="2"/>
  <c r="F383" i="1"/>
  <c r="G383" i="1" s="1"/>
  <c r="J383" i="1" s="1"/>
  <c r="F519" i="1"/>
  <c r="G519" i="1" s="1"/>
  <c r="J519" i="1" s="1"/>
  <c r="E285" i="2"/>
  <c r="E523" i="2"/>
  <c r="F294" i="1"/>
  <c r="G294" i="1" s="1"/>
  <c r="I294" i="1" s="1"/>
  <c r="E416" i="2"/>
  <c r="F121" i="1"/>
  <c r="G121" i="1" s="1"/>
  <c r="H121" i="1" s="1"/>
  <c r="E405" i="2"/>
  <c r="F110" i="1"/>
  <c r="G110" i="1" s="1"/>
  <c r="H110" i="1" s="1"/>
  <c r="F64" i="1"/>
  <c r="G64" i="1" s="1"/>
  <c r="H64" i="1" s="1"/>
  <c r="E359" i="2"/>
  <c r="E593" i="1"/>
  <c r="F593" i="1" s="1"/>
  <c r="G593" i="1" s="1"/>
  <c r="K593" i="1" s="1"/>
  <c r="F428" i="1"/>
  <c r="G428" i="1" s="1"/>
  <c r="I428" i="1" s="1"/>
  <c r="E587" i="1"/>
  <c r="F587" i="1" s="1"/>
  <c r="G587" i="1" s="1"/>
  <c r="K587" i="1" s="1"/>
  <c r="E32" i="1"/>
  <c r="E528" i="1"/>
  <c r="E26" i="1"/>
  <c r="E556" i="1"/>
  <c r="E529" i="1"/>
  <c r="F529" i="1" s="1"/>
  <c r="G529" i="1" s="1"/>
  <c r="K529" i="1" s="1"/>
  <c r="E588" i="1"/>
  <c r="F588" i="1" s="1"/>
  <c r="G588" i="1" s="1"/>
  <c r="K588" i="1" s="1"/>
  <c r="E31" i="1"/>
  <c r="G24" i="1"/>
  <c r="I24" i="1" s="1"/>
  <c r="E552" i="1"/>
  <c r="E576" i="1"/>
  <c r="F576" i="1" s="1"/>
  <c r="G576" i="1" s="1"/>
  <c r="K576" i="1" s="1"/>
  <c r="E585" i="1"/>
  <c r="F585" i="1" s="1"/>
  <c r="G585" i="1" s="1"/>
  <c r="E592" i="1"/>
  <c r="F592" i="1" s="1"/>
  <c r="G592" i="1" s="1"/>
  <c r="K592" i="1" s="1"/>
  <c r="E196" i="2"/>
  <c r="E331" i="2"/>
  <c r="E341" i="2"/>
  <c r="E317" i="2"/>
  <c r="E99" i="2"/>
  <c r="E186" i="2"/>
  <c r="E279" i="2"/>
  <c r="E548" i="2"/>
  <c r="F69" i="1"/>
  <c r="G69" i="1" s="1"/>
  <c r="H69" i="1" s="1"/>
  <c r="E506" i="2"/>
  <c r="E505" i="2"/>
  <c r="F53" i="1"/>
  <c r="G53" i="1" s="1"/>
  <c r="H53" i="1" s="1"/>
  <c r="E141" i="2"/>
  <c r="E344" i="2"/>
  <c r="E337" i="2"/>
  <c r="E128" i="2"/>
  <c r="E246" i="2"/>
  <c r="C12" i="1"/>
  <c r="C11" i="1"/>
  <c r="O600" i="1" l="1"/>
  <c r="O591" i="1"/>
  <c r="O601" i="1"/>
  <c r="O599" i="1"/>
  <c r="O598" i="1"/>
  <c r="O597" i="1"/>
  <c r="O596" i="1"/>
  <c r="O579" i="1"/>
  <c r="O595" i="1"/>
  <c r="C16" i="1"/>
  <c r="D18" i="1" s="1"/>
  <c r="O542" i="1"/>
  <c r="O524" i="1"/>
  <c r="O549" i="1"/>
  <c r="O500" i="1"/>
  <c r="O527" i="1"/>
  <c r="O566" i="1"/>
  <c r="O584" i="1"/>
  <c r="O553" i="1"/>
  <c r="O519" i="1"/>
  <c r="O564" i="1"/>
  <c r="O593" i="1"/>
  <c r="O563" i="1"/>
  <c r="O513" i="1"/>
  <c r="O581" i="1"/>
  <c r="O592" i="1"/>
  <c r="O575" i="1"/>
  <c r="O568" i="1"/>
  <c r="O502" i="1"/>
  <c r="O571" i="1"/>
  <c r="O522" i="1"/>
  <c r="O587" i="1"/>
  <c r="O541" i="1"/>
  <c r="O515" i="1"/>
  <c r="O550" i="1"/>
  <c r="O570" i="1"/>
  <c r="O559" i="1"/>
  <c r="O594" i="1"/>
  <c r="O516" i="1"/>
  <c r="O520" i="1"/>
  <c r="O576" i="1"/>
  <c r="O588" i="1"/>
  <c r="O544" i="1"/>
  <c r="O537" i="1"/>
  <c r="O569" i="1"/>
  <c r="O554" i="1"/>
  <c r="O523" i="1"/>
  <c r="O546" i="1"/>
  <c r="O558" i="1"/>
  <c r="O532" i="1"/>
  <c r="O536" i="1"/>
  <c r="O561" i="1"/>
  <c r="O577" i="1"/>
  <c r="O590" i="1"/>
  <c r="O512" i="1"/>
  <c r="O525" i="1"/>
  <c r="O567" i="1"/>
  <c r="O557" i="1"/>
  <c r="O572" i="1"/>
  <c r="O555" i="1"/>
  <c r="O511" i="1"/>
  <c r="O504" i="1"/>
  <c r="O530" i="1"/>
  <c r="O506" i="1"/>
  <c r="O548" i="1"/>
  <c r="O547" i="1"/>
  <c r="O534" i="1"/>
  <c r="O529" i="1"/>
  <c r="O538" i="1"/>
  <c r="O517" i="1"/>
  <c r="O582" i="1"/>
  <c r="O585" i="1"/>
  <c r="O535" i="1"/>
  <c r="O540" i="1"/>
  <c r="O503" i="1"/>
  <c r="O562" i="1"/>
  <c r="O551" i="1"/>
  <c r="O543" i="1"/>
  <c r="O507" i="1"/>
  <c r="O578" i="1"/>
  <c r="O573" i="1"/>
  <c r="O21" i="1"/>
  <c r="O514" i="1"/>
  <c r="O574" i="1"/>
  <c r="O586" i="1"/>
  <c r="O531" i="1"/>
  <c r="O509" i="1"/>
  <c r="O539" i="1"/>
  <c r="O560" i="1"/>
  <c r="O521" i="1"/>
  <c r="O589" i="1"/>
  <c r="O533" i="1"/>
  <c r="O518" i="1"/>
  <c r="O545" i="1"/>
  <c r="O526" i="1"/>
  <c r="O580" i="1"/>
  <c r="O505" i="1"/>
  <c r="O501" i="1"/>
  <c r="O565" i="1"/>
  <c r="O583" i="1"/>
  <c r="K585" i="1"/>
  <c r="E321" i="2"/>
  <c r="F26" i="1"/>
  <c r="G26" i="1" s="1"/>
  <c r="I26" i="1" s="1"/>
  <c r="F552" i="1"/>
  <c r="G552" i="1" s="1"/>
  <c r="K552" i="1" s="1"/>
  <c r="E303" i="2"/>
  <c r="F528" i="1"/>
  <c r="G528" i="1" s="1"/>
  <c r="K528" i="1" s="1"/>
  <c r="E291" i="2"/>
  <c r="F32" i="1"/>
  <c r="G32" i="1" s="1"/>
  <c r="H32" i="1" s="1"/>
  <c r="E327" i="2"/>
  <c r="F31" i="1"/>
  <c r="G31" i="1" s="1"/>
  <c r="I31" i="1" s="1"/>
  <c r="E326" i="2"/>
  <c r="F556" i="1"/>
  <c r="G556" i="1" s="1"/>
  <c r="J556" i="1" s="1"/>
  <c r="E307" i="2"/>
  <c r="O556" i="1" l="1"/>
  <c r="C15" i="1"/>
  <c r="O552" i="1"/>
  <c r="O52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<sst xmlns="http://schemas.openxmlformats.org/spreadsheetml/2006/main" count="5562" uniqueCount="1830">
  <si>
    <t>IBVS 6244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</si>
  <si>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</si>
  <si>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</si>
  <si>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</si>
  <si>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</si>
  <si>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</si>
  <si>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</si>
  <si>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</si>
  <si>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</si>
  <si>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</si>
  <si>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</si>
  <si>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</si>
  <si>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</si>
  <si>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</si>
  <si>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</si>
  <si>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</si>
  <si>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</si>
  <si>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</si>
  <si>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</si>
  <si>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</si>
  <si>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</si>
  <si>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</si>
  <si>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</si>
  <si>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</si>
  <si>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</si>
  <si>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</si>
  <si>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</si>
  <si>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</si>
  <si>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Hasler N</t>
  </si>
  <si>
    <t>BBSAG Bull....1</t>
  </si>
  <si>
    <t>B</t>
  </si>
  <si>
    <t>Locher K</t>
  </si>
  <si>
    <t>BBSAG Bull....3</t>
  </si>
  <si>
    <t>Peter H</t>
  </si>
  <si>
    <t>BBSAG Bull....4</t>
  </si>
  <si>
    <t>BBSAG Bull...11</t>
  </si>
  <si>
    <t>BBSAG Bull...12</t>
  </si>
  <si>
    <t>BBSAG Bull...17</t>
  </si>
  <si>
    <t>Diethelm R</t>
  </si>
  <si>
    <t>Germann R</t>
  </si>
  <si>
    <t>BBSAG Bull...18</t>
  </si>
  <si>
    <t>BBSAG Bull...22</t>
  </si>
  <si>
    <t>BBSAG Bull...23</t>
  </si>
  <si>
    <t>Raeuber N</t>
  </si>
  <si>
    <t>BBSAG Bull...24</t>
  </si>
  <si>
    <t>BBSAG Bull...29</t>
  </si>
  <si>
    <t>BBSAG Bull...30</t>
  </si>
  <si>
    <t>BBSAG Bull.3</t>
  </si>
  <si>
    <t>BBSAG Bull.6</t>
  </si>
  <si>
    <t>BBSAG Bull.7</t>
  </si>
  <si>
    <t>Mallama A</t>
  </si>
  <si>
    <t>BBSAG Bull.8</t>
  </si>
  <si>
    <t>BBSAG Bull.9</t>
  </si>
  <si>
    <t>BBSAG Bull.13</t>
  </si>
  <si>
    <t>BBSAG Bull.14</t>
  </si>
  <si>
    <t>BBSAG Bull.15</t>
  </si>
  <si>
    <t>BBSAG Bull.20</t>
  </si>
  <si>
    <t>BBSAG Bull.21</t>
  </si>
  <si>
    <t>BBSAG Bull.23</t>
  </si>
  <si>
    <t>BBSAG Bull.26</t>
  </si>
  <si>
    <t>W. Farrar</t>
  </si>
  <si>
    <t>AAVSO 1</t>
  </si>
  <si>
    <t>A</t>
  </si>
  <si>
    <t>BBSAG Bull.27</t>
  </si>
  <si>
    <t>v</t>
  </si>
  <si>
    <t>E. Mayer</t>
  </si>
  <si>
    <t>T. Cragg</t>
  </si>
  <si>
    <t>Marc Le Saout</t>
  </si>
  <si>
    <t>BBSAG Bull.28</t>
  </si>
  <si>
    <t>Ralincourt P</t>
  </si>
  <si>
    <t>G. Samolyk</t>
  </si>
  <si>
    <t>BBSAG Bull.33</t>
  </si>
  <si>
    <t>BBSAG Bull.37</t>
  </si>
  <si>
    <t>BBSAG Bull.41</t>
  </si>
  <si>
    <t>D. Ruokonen</t>
  </si>
  <si>
    <t>BBSAG Bull.42</t>
  </si>
  <si>
    <t>M. Wesolowski</t>
  </si>
  <si>
    <t>BBSAG Bull.46</t>
  </si>
  <si>
    <t>BBSAG Bull.47</t>
  </si>
  <si>
    <t>BBSAG Bull.48</t>
  </si>
  <si>
    <t>BRNO 23</t>
  </si>
  <si>
    <t>K</t>
  </si>
  <si>
    <t>BRNO 26</t>
  </si>
  <si>
    <t>BBSAG Bull.52</t>
  </si>
  <si>
    <t>Stoikidis N</t>
  </si>
  <si>
    <t>BBSAG Bull.53</t>
  </si>
  <si>
    <t>Mavrofridis G</t>
  </si>
  <si>
    <t>Parris A</t>
  </si>
  <si>
    <t>D. Williams</t>
  </si>
  <si>
    <t>M. Baldwin</t>
  </si>
  <si>
    <t>BBSAG Bull.54</t>
  </si>
  <si>
    <t>BBSAG 57</t>
  </si>
  <si>
    <t>Andrakakou M</t>
  </si>
  <si>
    <t>BBSAG Bull.58</t>
  </si>
  <si>
    <t>Mourikis D</t>
  </si>
  <si>
    <t>BBSAG Bull.59</t>
  </si>
  <si>
    <t>L. Rogers</t>
  </si>
  <si>
    <t>BBSAG Bull.60</t>
  </si>
  <si>
    <t>BBSAG Bull.64</t>
  </si>
  <si>
    <t>BBSAG Bull.65</t>
  </si>
  <si>
    <t>?     S</t>
  </si>
  <si>
    <t>BBSAG Bull.66</t>
  </si>
  <si>
    <t>BBSAG Bull.67</t>
  </si>
  <si>
    <t>BBSAG Bull.68</t>
  </si>
  <si>
    <t>Daratsakis Ch</t>
  </si>
  <si>
    <t>BBSAG Bull.69</t>
  </si>
  <si>
    <t>BBSAG Bull.70</t>
  </si>
  <si>
    <t>Elias D</t>
  </si>
  <si>
    <t>BBSAG Bull.71</t>
  </si>
  <si>
    <t>BBSAG Bull.72</t>
  </si>
  <si>
    <t>BBSAG Bull.76</t>
  </si>
  <si>
    <t>BRNO 27</t>
  </si>
  <si>
    <t>S. Cook</t>
  </si>
  <si>
    <t>P. Sventek</t>
  </si>
  <si>
    <t>P. Atwood</t>
  </si>
  <si>
    <t>R. Hill</t>
  </si>
  <si>
    <t>BBSAG Bull.79</t>
  </si>
  <si>
    <t>BBSAG Bull.82</t>
  </si>
  <si>
    <t>BBSAG Bull.83</t>
  </si>
  <si>
    <t>BRNO 30</t>
  </si>
  <si>
    <t>BBSAG Bull.84</t>
  </si>
  <si>
    <t>Kohl M</t>
  </si>
  <si>
    <t>BBSAG Bull.85</t>
  </si>
  <si>
    <t>BBSAG Bull.86</t>
  </si>
  <si>
    <t>BBSAG Bull.88</t>
  </si>
  <si>
    <t>BBSAG Bull.87</t>
  </si>
  <si>
    <t>BBSAG Bull.90</t>
  </si>
  <si>
    <t>BBSAG Bull.91</t>
  </si>
  <si>
    <t>Bellas Y</t>
  </si>
  <si>
    <t>BAV-M 52</t>
  </si>
  <si>
    <t>BBSAG Bull.92</t>
  </si>
  <si>
    <t>BBSAG Bull.94</t>
  </si>
  <si>
    <t>Vandenbroere J</t>
  </si>
  <si>
    <t>BBSAG Bull.95</t>
  </si>
  <si>
    <t>BBSAG Bull.96</t>
  </si>
  <si>
    <t>AAVSO 5</t>
  </si>
  <si>
    <t>BBSAG Bull.97</t>
  </si>
  <si>
    <t>BBSAG Bull.98</t>
  </si>
  <si>
    <t>BBSAG Bull.99</t>
  </si>
  <si>
    <t>BBSAG Bull.100</t>
  </si>
  <si>
    <t>BBSAG Bull.101</t>
  </si>
  <si>
    <t>BBSAG Bull.102</t>
  </si>
  <si>
    <t>Paschke A</t>
  </si>
  <si>
    <t>BBSAG Bull.103</t>
  </si>
  <si>
    <t>BBSAG Bull.104</t>
  </si>
  <si>
    <t>BBSAG Bull.106</t>
  </si>
  <si>
    <t>BBSAG Bull.108</t>
  </si>
  <si>
    <t>BBSAG Bull.111</t>
  </si>
  <si>
    <t>BBSAG Bull.114</t>
  </si>
  <si>
    <t>ccd</t>
  </si>
  <si>
    <t>BBSAG Bull.115</t>
  </si>
  <si>
    <t>BBSAG Bull.117</t>
  </si>
  <si>
    <t>BBSAG Bull.118</t>
  </si>
  <si>
    <t>Locher Kurt</t>
  </si>
  <si>
    <t>K. Locher</t>
  </si>
  <si>
    <t>BBSAG 119</t>
  </si>
  <si>
    <t>M. Kohl</t>
  </si>
  <si>
    <t>R. Berg</t>
  </si>
  <si>
    <t>BBSAG 120</t>
  </si>
  <si>
    <t>II</t>
  </si>
  <si>
    <t>IBVS 5263</t>
  </si>
  <si>
    <t>I</t>
  </si>
  <si>
    <t>IBVS 5583</t>
  </si>
  <si>
    <t>IBVS 5602</t>
  </si>
  <si>
    <t>IBVS 5643</t>
  </si>
  <si>
    <t>Y Leo / GSC 01962-01473</t>
  </si>
  <si>
    <t>IBVS 5672</t>
  </si>
  <si>
    <t>IBVS 5676</t>
  </si>
  <si>
    <t>IBVS 5684</t>
  </si>
  <si>
    <t># of data points:</t>
  </si>
  <si>
    <t>IBVS 5731</t>
  </si>
  <si>
    <t>EA/SD</t>
  </si>
  <si>
    <t>IBVS 5438</t>
  </si>
  <si>
    <t>My time zone &gt;&gt;&gt;&gt;&gt;</t>
  </si>
  <si>
    <t>(PST=8, PDT=MDT=7, MDT=CST=6, etc.)</t>
  </si>
  <si>
    <t>JD today</t>
  </si>
  <si>
    <t>New Cycle</t>
  </si>
  <si>
    <t>IBVS 5741</t>
  </si>
  <si>
    <t>IBVS 5746</t>
  </si>
  <si>
    <t>Start of linear fit &gt;&gt;&gt;&gt;&gt;&gt;&gt;&gt;&gt;&gt;&gt;&gt;&gt;&gt;&gt;&gt;&gt;&gt;&gt;&gt;&gt;</t>
  </si>
  <si>
    <t>IBVS 5588</t>
  </si>
  <si>
    <t>IBVS 5616</t>
  </si>
  <si>
    <t>IBVS 5543</t>
  </si>
  <si>
    <t>IBVS 5893</t>
  </si>
  <si>
    <t>OEJV 0074</t>
  </si>
  <si>
    <t>BAD</t>
  </si>
  <si>
    <t>Add cycle</t>
  </si>
  <si>
    <t>Old Cycle</t>
  </si>
  <si>
    <t>OEJV 0094</t>
  </si>
  <si>
    <t>IBVS 0129</t>
  </si>
  <si>
    <t>vis</t>
  </si>
  <si>
    <t>IBVS 0154</t>
  </si>
  <si>
    <t>IBVS 0221</t>
  </si>
  <si>
    <t>IBVS 0573</t>
  </si>
  <si>
    <t>.0004</t>
  </si>
  <si>
    <t>IBVS 5959</t>
  </si>
  <si>
    <t>IBVS 5992</t>
  </si>
  <si>
    <t>OEJV 0003</t>
  </si>
  <si>
    <t>JAVSO..38...85</t>
  </si>
  <si>
    <t>JAVSO..39...94</t>
  </si>
  <si>
    <t>JAVSO..36..186</t>
  </si>
  <si>
    <t>JAVSO..37...44</t>
  </si>
  <si>
    <t>JAVSO..38..183</t>
  </si>
  <si>
    <t>IBVS 6029</t>
  </si>
  <si>
    <t>2013JAVSO..41..122</t>
  </si>
  <si>
    <t>IBVS 6070</t>
  </si>
  <si>
    <t>2013JAVSO..41..328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</si>
  <si>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</si>
  <si>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</si>
  <si>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</si>
  <si>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</si>
  <si>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</si>
  <si>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</si>
  <si>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</si>
  <si>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</si>
  <si>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</si>
  <si>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</si>
  <si>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</si>
  <si>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</si>
  <si>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</si>
  <si>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</si>
  <si>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2405242.394 </t>
  </si>
  <si>
    <t> 24.03.1873 21:27 </t>
  </si>
  <si>
    <t> 0.086 </t>
  </si>
  <si>
    <t>V </t>
  </si>
  <si>
    <t> F.Ristenpart </t>
  </si>
  <si>
    <t> AN 179.130 </t>
  </si>
  <si>
    <t>2418054.419 </t>
  </si>
  <si>
    <t> 22.04.1908 22:03 </t>
  </si>
  <si>
    <t> 0.264 </t>
  </si>
  <si>
    <t> M.Luizet </t>
  </si>
  <si>
    <t> BA 34.169 </t>
  </si>
  <si>
    <t>2418103.325 </t>
  </si>
  <si>
    <t> 10.06.1908 19:48 </t>
  </si>
  <si>
    <t> 0.274 </t>
  </si>
  <si>
    <t> AN 178.302 </t>
  </si>
  <si>
    <t>2418113.435 </t>
  </si>
  <si>
    <t> 20.06.1908 22:26 </t>
  </si>
  <si>
    <t> 0.267 </t>
  </si>
  <si>
    <t>2418118.501 </t>
  </si>
  <si>
    <t> 26.06.1908 00:01 </t>
  </si>
  <si>
    <t> 0.275 </t>
  </si>
  <si>
    <t>2419177.363 </t>
  </si>
  <si>
    <t> 20.05.1911 20:42 </t>
  </si>
  <si>
    <t> 0.265 </t>
  </si>
  <si>
    <t>2419440.400 </t>
  </si>
  <si>
    <t> 07.02.1912 21:36 </t>
  </si>
  <si>
    <t> 0.270 </t>
  </si>
  <si>
    <t> R.Lehnert </t>
  </si>
  <si>
    <t> AN 192.201 </t>
  </si>
  <si>
    <t>2419450.515 </t>
  </si>
  <si>
    <t> 18.02.1912 00:21 </t>
  </si>
  <si>
    <t> 0.268 </t>
  </si>
  <si>
    <t>2419472.434 </t>
  </si>
  <si>
    <t> 10.03.1912 22:24 </t>
  </si>
  <si>
    <t>2419526.390 </t>
  </si>
  <si>
    <t> 03.05.1912 21:21 </t>
  </si>
  <si>
    <t>2419531.446 </t>
  </si>
  <si>
    <t> 08.05.1912 22:42 </t>
  </si>
  <si>
    <t> 0.266 </t>
  </si>
  <si>
    <t>2419794.476 </t>
  </si>
  <si>
    <t> 26.01.1913 23:25 </t>
  </si>
  <si>
    <t> AN 200.164 </t>
  </si>
  <si>
    <t>2419929.362 </t>
  </si>
  <si>
    <t> 10.06.1913 20:41 </t>
  </si>
  <si>
    <t> 0.262 </t>
  </si>
  <si>
    <t>2420246.346 </t>
  </si>
  <si>
    <t> 23.04.1914 20:18 </t>
  </si>
  <si>
    <t> 0.259 </t>
  </si>
  <si>
    <t>2420573.449 </t>
  </si>
  <si>
    <t> 16.03.1915 22:46 </t>
  </si>
  <si>
    <t> 0.258 </t>
  </si>
  <si>
    <t>2420600.427 </t>
  </si>
  <si>
    <t> 12.04.1915 22:14 </t>
  </si>
  <si>
    <t>2421003.406 </t>
  </si>
  <si>
    <t> 19.05.1916 21:44 </t>
  </si>
  <si>
    <t>2421347.372 </t>
  </si>
  <si>
    <t> 28.04.1917 20:55 </t>
  </si>
  <si>
    <t> 0.260 </t>
  </si>
  <si>
    <t>2421610.403 </t>
  </si>
  <si>
    <t> 16.01.1918 21:40 </t>
  </si>
  <si>
    <t> A.A.Nijland </t>
  </si>
  <si>
    <t> AN 211.366 </t>
  </si>
  <si>
    <t>2421627.260 </t>
  </si>
  <si>
    <t> 02.02.1918 18:14 </t>
  </si>
  <si>
    <t> 0.255 </t>
  </si>
  <si>
    <t>2421642.442 </t>
  </si>
  <si>
    <t> 17.02.1918 22:36 </t>
  </si>
  <si>
    <t>2421657.613 </t>
  </si>
  <si>
    <t> 05.03.1918 02:42 </t>
  </si>
  <si>
    <t>2421664.360 </t>
  </si>
  <si>
    <t> 11.03.1918 20:38 </t>
  </si>
  <si>
    <t> 0.261 </t>
  </si>
  <si>
    <t>2421728.430 </t>
  </si>
  <si>
    <t> 14.05.1918 22:19 </t>
  </si>
  <si>
    <t>2421920.643 </t>
  </si>
  <si>
    <t> 23.11.1918 03:25 </t>
  </si>
  <si>
    <t> 0.257 </t>
  </si>
  <si>
    <t>2422077.447 </t>
  </si>
  <si>
    <t> 28.04.1919 22:43 </t>
  </si>
  <si>
    <t> 0.253 </t>
  </si>
  <si>
    <t>2422087.569 </t>
  </si>
  <si>
    <t> 09.05.1919 01:39 </t>
  </si>
  <si>
    <t>2422099.368 </t>
  </si>
  <si>
    <t> 20.05.1919 20:49 </t>
  </si>
  <si>
    <t>2422303.394 </t>
  </si>
  <si>
    <t> 10.12.1919 21:27 </t>
  </si>
  <si>
    <t>2422308.455 </t>
  </si>
  <si>
    <t> 15.12.1919 22:55 </t>
  </si>
  <si>
    <t>2422335.425 </t>
  </si>
  <si>
    <t> 11.01.1920 22:12 </t>
  </si>
  <si>
    <t>2422362.405 </t>
  </si>
  <si>
    <t> 07.02.1920 21:43 </t>
  </si>
  <si>
    <t> AN 234.134 </t>
  </si>
  <si>
    <t>2422372.518 </t>
  </si>
  <si>
    <t> 18.02.1920 00:25 </t>
  </si>
  <si>
    <t> 0.256 </t>
  </si>
  <si>
    <t>2422377.581 </t>
  </si>
  <si>
    <t> 23.02.1920 01:56 </t>
  </si>
  <si>
    <t>2422379.267 </t>
  </si>
  <si>
    <t> 24.02.1920 18:24 </t>
  </si>
  <si>
    <t>2422382.636 </t>
  </si>
  <si>
    <t> 28.02.1920 03:15 </t>
  </si>
  <si>
    <t>2422431.532 </t>
  </si>
  <si>
    <t> 17.04.1920 00:46 </t>
  </si>
  <si>
    <t>2422704.677 </t>
  </si>
  <si>
    <t> 15.01.1921 04:14 </t>
  </si>
  <si>
    <t>2422743.467 </t>
  </si>
  <si>
    <t> 22.02.1921 23:12 </t>
  </si>
  <si>
    <t> 0.263 </t>
  </si>
  <si>
    <t>2422758.633 </t>
  </si>
  <si>
    <t> 10.03.1921 03:11 </t>
  </si>
  <si>
    <t> 0.254 </t>
  </si>
  <si>
    <t>2422792.369 </t>
  </si>
  <si>
    <t> 12.04.1921 20:51 </t>
  </si>
  <si>
    <t>2423016.608 </t>
  </si>
  <si>
    <t> 23.11.1921 02:35 </t>
  </si>
  <si>
    <t>2423028.416 </t>
  </si>
  <si>
    <t> 04.12.1921 21:59 </t>
  </si>
  <si>
    <t>2423355.514 </t>
  </si>
  <si>
    <t> 28.10.1922 00:20 </t>
  </si>
  <si>
    <t>2423468.486 </t>
  </si>
  <si>
    <t> 17.02.1923 23:39 </t>
  </si>
  <si>
    <t>2423495.460 </t>
  </si>
  <si>
    <t> 16.03.1923 23:02 </t>
  </si>
  <si>
    <t>2423500.528 </t>
  </si>
  <si>
    <t> 22.03.1923 00:40 </t>
  </si>
  <si>
    <t>2423517.376 </t>
  </si>
  <si>
    <t> 07.04.1923 21:01 </t>
  </si>
  <si>
    <t> 0.251 </t>
  </si>
  <si>
    <t> W.Zessewitsch </t>
  </si>
  <si>
    <t> IODE 4.2.169 </t>
  </si>
  <si>
    <t>2423544.348 </t>
  </si>
  <si>
    <t> 04.05.1923 20:21 </t>
  </si>
  <si>
    <t> 0.245 </t>
  </si>
  <si>
    <t>2423763.544 </t>
  </si>
  <si>
    <t> 10.12.1923 01:03 </t>
  </si>
  <si>
    <t> 0.248 </t>
  </si>
  <si>
    <t>2423812.439 </t>
  </si>
  <si>
    <t> 27.01.1924 22:32 </t>
  </si>
  <si>
    <t> 0.246 </t>
  </si>
  <si>
    <t>2423817.496 </t>
  </si>
  <si>
    <t> 01.02.1924 23:54 </t>
  </si>
  <si>
    <t>2423839.415 </t>
  </si>
  <si>
    <t> 23.02.1924 21:57 </t>
  </si>
  <si>
    <t>2423844.473 </t>
  </si>
  <si>
    <t> 28.02.1924 23:21 </t>
  </si>
  <si>
    <t> 0.244 </t>
  </si>
  <si>
    <t>2423849.531 </t>
  </si>
  <si>
    <t> 05.03.1924 00:44 </t>
  </si>
  <si>
    <t>2423856.295 </t>
  </si>
  <si>
    <t> 11.03.1924 19:04 </t>
  </si>
  <si>
    <t>2424144.600 </t>
  </si>
  <si>
    <t> 25.12.1924 02:24 </t>
  </si>
  <si>
    <t>2424191.652 </t>
  </si>
  <si>
    <t> 10.02.1925 03:38 </t>
  </si>
  <si>
    <t> K.Kordylewski </t>
  </si>
  <si>
    <t> AAC 1.33 </t>
  </si>
  <si>
    <t>2427098.599 </t>
  </si>
  <si>
    <t> 26.01.1933 02:22 </t>
  </si>
  <si>
    <t> 0.193 </t>
  </si>
  <si>
    <t> K.Himpel </t>
  </si>
  <si>
    <t> AN 261.255 </t>
  </si>
  <si>
    <t>2427147.497 </t>
  </si>
  <si>
    <t> 15.03.1933 23:55 </t>
  </si>
  <si>
    <t> 0.194 </t>
  </si>
  <si>
    <t> S.Piotrowski </t>
  </si>
  <si>
    <t> AAC 2.78 </t>
  </si>
  <si>
    <t>2427157.611 </t>
  </si>
  <si>
    <t> 26.03.1933 02:39 </t>
  </si>
  <si>
    <t> 0.192 </t>
  </si>
  <si>
    <t>2427159.298 </t>
  </si>
  <si>
    <t> 27.03.1933 19:09 </t>
  </si>
  <si>
    <t>2427164.357 </t>
  </si>
  <si>
    <t> 01.04.1933 20:34 </t>
  </si>
  <si>
    <t>2427223.368 </t>
  </si>
  <si>
    <t> 30.05.1933 20:49 </t>
  </si>
  <si>
    <t> 0.191 </t>
  </si>
  <si>
    <t>2427503.260 </t>
  </si>
  <si>
    <t> 06.03.1934 18:14 </t>
  </si>
  <si>
    <t> 0.190 </t>
  </si>
  <si>
    <t>2427508.318 </t>
  </si>
  <si>
    <t> 11.03.1934 19:37 </t>
  </si>
  <si>
    <t>2427535.296 </t>
  </si>
  <si>
    <t> 07.04.1934 19:06 </t>
  </si>
  <si>
    <t>2427540.353 </t>
  </si>
  <si>
    <t> 12.04.1934 20:28 </t>
  </si>
  <si>
    <t> 0.189 </t>
  </si>
  <si>
    <t>2427545.411 </t>
  </si>
  <si>
    <t> 17.04.1934 21:51 </t>
  </si>
  <si>
    <t> 0.188 </t>
  </si>
  <si>
    <t> F.Lause </t>
  </si>
  <si>
    <t> AN 257.211 </t>
  </si>
  <si>
    <t>2427567.332 </t>
  </si>
  <si>
    <t> 09.05.1934 19:58 </t>
  </si>
  <si>
    <t>2427840.475 </t>
  </si>
  <si>
    <t> 06.02.1935 23:24 </t>
  </si>
  <si>
    <t> 0.184 </t>
  </si>
  <si>
    <t>2427857.337 </t>
  </si>
  <si>
    <t> 23.02.1935 20:05 </t>
  </si>
  <si>
    <t> 0.185 </t>
  </si>
  <si>
    <t> G.A.Lange </t>
  </si>
  <si>
    <t> AC 190.24 </t>
  </si>
  <si>
    <t>2427862.392 </t>
  </si>
  <si>
    <t> 28.02.1935 21:24 </t>
  </si>
  <si>
    <t> 0.182 </t>
  </si>
  <si>
    <t> AAC 3.37 </t>
  </si>
  <si>
    <t>2427862.394 </t>
  </si>
  <si>
    <t> 28.02.1935 21:27 </t>
  </si>
  <si>
    <t>2427872.507 </t>
  </si>
  <si>
    <t> 11.03.1935 00:10 </t>
  </si>
  <si>
    <t> 0.181 </t>
  </si>
  <si>
    <t>2427872.511 </t>
  </si>
  <si>
    <t> 11.03.1935 00:15 </t>
  </si>
  <si>
    <t>2427884.311 </t>
  </si>
  <si>
    <t> 22.03.1935 19:27 </t>
  </si>
  <si>
    <t>2427884.317 </t>
  </si>
  <si>
    <t> 22.03.1935 19:36 </t>
  </si>
  <si>
    <t>2427916.347 </t>
  </si>
  <si>
    <t> 23.04.1935 20:19 </t>
  </si>
  <si>
    <t>2427916.352 </t>
  </si>
  <si>
    <t> 23.04.1935 20:26 </t>
  </si>
  <si>
    <t> 0.187 </t>
  </si>
  <si>
    <t>2427926.466 </t>
  </si>
  <si>
    <t> 03.05.1935 23:11 </t>
  </si>
  <si>
    <t>2427943.321 </t>
  </si>
  <si>
    <t> 20.05.1935 19:42 </t>
  </si>
  <si>
    <t> 0.178 </t>
  </si>
  <si>
    <t>2428189.489 </t>
  </si>
  <si>
    <t> 21.01.1936 23:44 </t>
  </si>
  <si>
    <t> 0.175 </t>
  </si>
  <si>
    <t>2428265.362 </t>
  </si>
  <si>
    <t> 06.04.1936 20:41 </t>
  </si>
  <si>
    <t> 0.174 </t>
  </si>
  <si>
    <t>2428297.400 </t>
  </si>
  <si>
    <t> 08.05.1936 21:36 </t>
  </si>
  <si>
    <t> 0.176 </t>
  </si>
  <si>
    <t> AN 267.324 </t>
  </si>
  <si>
    <t>2428523.331 </t>
  </si>
  <si>
    <t> 20.12.1936 19:56 </t>
  </si>
  <si>
    <t> 0.169 </t>
  </si>
  <si>
    <t>2428538.514 </t>
  </si>
  <si>
    <t> 05.01.1937 00:20 </t>
  </si>
  <si>
    <t> 0.177 </t>
  </si>
  <si>
    <t>2428550.309 </t>
  </si>
  <si>
    <t> 16.01.1937 19:24 </t>
  </si>
  <si>
    <t> 0.170 </t>
  </si>
  <si>
    <t> AAC 4.121 </t>
  </si>
  <si>
    <t>2428609.319 </t>
  </si>
  <si>
    <t> 16.03.1937 19:39 </t>
  </si>
  <si>
    <t> 0.166 </t>
  </si>
  <si>
    <t>2428609.322 </t>
  </si>
  <si>
    <t> 16.03.1937 19:43 </t>
  </si>
  <si>
    <t>2428631.248 </t>
  </si>
  <si>
    <t> 07.04.1937 17:57 </t>
  </si>
  <si>
    <t>2428636.301 </t>
  </si>
  <si>
    <t> 12.04.1937 19:13 </t>
  </si>
  <si>
    <t>2428838.628 </t>
  </si>
  <si>
    <t> 01.11.1937 03:04 </t>
  </si>
  <si>
    <t> 0.165 </t>
  </si>
  <si>
    <t>2428936.416 </t>
  </si>
  <si>
    <t> 06.02.1938 21:59 </t>
  </si>
  <si>
    <t> 0.159 </t>
  </si>
  <si>
    <t>2428936.420 </t>
  </si>
  <si>
    <t> 06.02.1938 22:04 </t>
  </si>
  <si>
    <t> 0.163 </t>
  </si>
  <si>
    <t>2428953.277 </t>
  </si>
  <si>
    <t> 23.02.1938 18:38 </t>
  </si>
  <si>
    <t>2428963.396 </t>
  </si>
  <si>
    <t> 05.03.1938 21:30 </t>
  </si>
  <si>
    <t> 0.162 </t>
  </si>
  <si>
    <t>2428990.373 </t>
  </si>
  <si>
    <t> 01.04.1938 20:57 </t>
  </si>
  <si>
    <t> 0.161 </t>
  </si>
  <si>
    <t>2429017.352 </t>
  </si>
  <si>
    <t> 28.04.1938 20:26 </t>
  </si>
  <si>
    <t>2429022.411 </t>
  </si>
  <si>
    <t> 03.05.1938 21:51 </t>
  </si>
  <si>
    <t>2429280.375 </t>
  </si>
  <si>
    <t> 16.01.1939 21:00 </t>
  </si>
  <si>
    <t> 0.153 </t>
  </si>
  <si>
    <t>2430764.090 </t>
  </si>
  <si>
    <t> 08.02.1943 14:09 </t>
  </si>
  <si>
    <t> 0.099 </t>
  </si>
  <si>
    <t> S.Gaposchkin </t>
  </si>
  <si>
    <t> HA 113.74 </t>
  </si>
  <si>
    <t>2431843.209 </t>
  </si>
  <si>
    <t> 22.01.1946 17:00 </t>
  </si>
  <si>
    <t> 0.112 </t>
  </si>
  <si>
    <t>2432210.770 </t>
  </si>
  <si>
    <t> 25.01.1947 06:28 </t>
  </si>
  <si>
    <t> 0.103 </t>
  </si>
  <si>
    <t> B.S.Whitney </t>
  </si>
  <si>
    <t> AJ 53.14 </t>
  </si>
  <si>
    <t>2432625.549 </t>
  </si>
  <si>
    <t> 15.03.1948 01:10 </t>
  </si>
  <si>
    <t> 0.101 </t>
  </si>
  <si>
    <t> G.Chis </t>
  </si>
  <si>
    <t> SCA 9.16 </t>
  </si>
  <si>
    <t>2432996.488 </t>
  </si>
  <si>
    <t> 20.03.1949 23:42 </t>
  </si>
  <si>
    <t> 0.098 </t>
  </si>
  <si>
    <t> A.Szczepanowska </t>
  </si>
  <si>
    <t> AAC 4.117 </t>
  </si>
  <si>
    <t>2433003.231 </t>
  </si>
  <si>
    <t> 27.03.1949 17:32 </t>
  </si>
  <si>
    <t> 0.096 </t>
  </si>
  <si>
    <t> AAC 5.76 </t>
  </si>
  <si>
    <t>2433308.408 </t>
  </si>
  <si>
    <t> 26.01.1950 21:47 </t>
  </si>
  <si>
    <t> 0.089 </t>
  </si>
  <si>
    <t>2433350.556 </t>
  </si>
  <si>
    <t> 10.03.1950 01:20 </t>
  </si>
  <si>
    <t> 0.084 </t>
  </si>
  <si>
    <t>2433357.305 </t>
  </si>
  <si>
    <t> 16.03.1950 19:19 </t>
  </si>
  <si>
    <t>2433362.359 </t>
  </si>
  <si>
    <t> 21.03.1950 20:36 </t>
  </si>
  <si>
    <t>2433399.454 </t>
  </si>
  <si>
    <t> 27.04.1950 22:53 </t>
  </si>
  <si>
    <t> 0.085 </t>
  </si>
  <si>
    <t>2433689.455 </t>
  </si>
  <si>
    <t> 11.02.1951 22:55 </t>
  </si>
  <si>
    <t> 0.077 </t>
  </si>
  <si>
    <t>2433758.576 </t>
  </si>
  <si>
    <t> 22.04.1951 01:49 </t>
  </si>
  <si>
    <t> 0.067 </t>
  </si>
  <si>
    <t> AJ 59.455 </t>
  </si>
  <si>
    <t>2434087.368 </t>
  </si>
  <si>
    <t> 15.03.1952 20:49 </t>
  </si>
  <si>
    <t> 0.070 </t>
  </si>
  <si>
    <t>2434092.425 </t>
  </si>
  <si>
    <t> 20.03.1952 22:12 </t>
  </si>
  <si>
    <t> 0.068 </t>
  </si>
  <si>
    <t>2434119.407 </t>
  </si>
  <si>
    <t> 16.04.1952 21:46 </t>
  </si>
  <si>
    <t> 0.073 </t>
  </si>
  <si>
    <t>2434171.670 </t>
  </si>
  <si>
    <t> 08.06.1952 04:04 </t>
  </si>
  <si>
    <t> 0.066 </t>
  </si>
  <si>
    <t>2434431.331 </t>
  </si>
  <si>
    <t> 22.02.1953 19:56 </t>
  </si>
  <si>
    <t>2434807.321 </t>
  </si>
  <si>
    <t> 05.03.1954 19:42 </t>
  </si>
  <si>
    <t> 0.057 </t>
  </si>
  <si>
    <t>2435183.315 </t>
  </si>
  <si>
    <t> 16.03.1955 19:33 </t>
  </si>
  <si>
    <t> 0.050 </t>
  </si>
  <si>
    <t> S.Vlaicu </t>
  </si>
  <si>
    <t>2435188.374 </t>
  </si>
  <si>
    <t> 21.03.1955 20:58 </t>
  </si>
  <si>
    <t> 0.051 </t>
  </si>
  <si>
    <t>2435193.432 </t>
  </si>
  <si>
    <t> 26.03.1955 22:22 </t>
  </si>
  <si>
    <t> S.Vlaucu </t>
  </si>
  <si>
    <t> PZ 11.417 </t>
  </si>
  <si>
    <t>2435908.339 </t>
  </si>
  <si>
    <t> 10.03.1957 20:08 </t>
  </si>
  <si>
    <t> AA 9.47 </t>
  </si>
  <si>
    <t>2435918.422 </t>
  </si>
  <si>
    <t> 20.03.1957 22:07 </t>
  </si>
  <si>
    <t> 0.017 </t>
  </si>
  <si>
    <t>P </t>
  </si>
  <si>
    <t> H.Huth </t>
  </si>
  <si>
    <t> MVS 2.124 </t>
  </si>
  <si>
    <t>2435935.309 </t>
  </si>
  <si>
    <t> 06.04.1957 19:24 </t>
  </si>
  <si>
    <t> 0.043 </t>
  </si>
  <si>
    <t>2436326.482 </t>
  </si>
  <si>
    <t> 02.05.1958 23:34 </t>
  </si>
  <si>
    <t> 0.040 </t>
  </si>
  <si>
    <t>2436631.704 </t>
  </si>
  <si>
    <t> 04.03.1959 04:53 </t>
  </si>
  <si>
    <t> 0.078 </t>
  </si>
  <si>
    <t>E </t>
  </si>
  <si>
    <t>?</t>
  </si>
  <si>
    <t> H.L.Johnson </t>
  </si>
  <si>
    <t> APJ 131.127 </t>
  </si>
  <si>
    <t>2436636.762 </t>
  </si>
  <si>
    <t> 09.03.1959 06:17 </t>
  </si>
  <si>
    <t>2436638.458 </t>
  </si>
  <si>
    <t> 10.03.1959 22:59 </t>
  </si>
  <si>
    <t> 0.087 </t>
  </si>
  <si>
    <t>2436648.523 </t>
  </si>
  <si>
    <t> 21.03.1959 00:33 </t>
  </si>
  <si>
    <t> 0.036 </t>
  </si>
  <si>
    <t>2436653.585 </t>
  </si>
  <si>
    <t> 26.03.1959 02:02 </t>
  </si>
  <si>
    <t> 0.039 </t>
  </si>
  <si>
    <t>2436660.326 </t>
  </si>
  <si>
    <t> 01.04.1959 19:49 </t>
  </si>
  <si>
    <t> EBC 1-32 </t>
  </si>
  <si>
    <t>2436670.450 </t>
  </si>
  <si>
    <t> 11.04.1959 22:48 </t>
  </si>
  <si>
    <t>2436697.388 </t>
  </si>
  <si>
    <t> 08.05.1959 21:18 </t>
  </si>
  <si>
    <t> 0.004 </t>
  </si>
  <si>
    <t>2436697.422 </t>
  </si>
  <si>
    <t> 08.05.1959 22:07 </t>
  </si>
  <si>
    <t> 0.038 </t>
  </si>
  <si>
    <t>2437368.467 </t>
  </si>
  <si>
    <t> 09.03.1961 23:12 </t>
  </si>
  <si>
    <t> 0.014 </t>
  </si>
  <si>
    <t>2437368.474 </t>
  </si>
  <si>
    <t> 09.03.1961 23:22 </t>
  </si>
  <si>
    <t> 0.021 </t>
  </si>
  <si>
    <t> P.Ahnert </t>
  </si>
  <si>
    <t> MVS 568 </t>
  </si>
  <si>
    <t> R.Rudolph </t>
  </si>
  <si>
    <t>BAVM 15 </t>
  </si>
  <si>
    <t>2437378.589 </t>
  </si>
  <si>
    <t> 20.03.1961 02:08 </t>
  </si>
  <si>
    <t> 0.019 </t>
  </si>
  <si>
    <t>2437378.592 </t>
  </si>
  <si>
    <t> 20.03.1961 02:12 </t>
  </si>
  <si>
    <t> 0.022 </t>
  </si>
  <si>
    <t> W.Quester </t>
  </si>
  <si>
    <t>2437636.588 </t>
  </si>
  <si>
    <t> 03.12.1961 02:06 </t>
  </si>
  <si>
    <t> 0.045 </t>
  </si>
  <si>
    <t>2438091.799 </t>
  </si>
  <si>
    <t> 03.03.1963 07:10 </t>
  </si>
  <si>
    <t> 0.008 </t>
  </si>
  <si>
    <t> L.Bornhurst </t>
  </si>
  <si>
    <t> ST 26.153 </t>
  </si>
  <si>
    <t>2438105.294 </t>
  </si>
  <si>
    <t> 16.03.1963 19:03 </t>
  </si>
  <si>
    <t>2438142.387 </t>
  </si>
  <si>
    <t> 22.04.1963 21:17 </t>
  </si>
  <si>
    <t> 0.013 </t>
  </si>
  <si>
    <t> A.Oberstatter </t>
  </si>
  <si>
    <t>BAVM 18 </t>
  </si>
  <si>
    <t>2438494.776 </t>
  </si>
  <si>
    <t> 09.04.1964 06:37 </t>
  </si>
  <si>
    <t> 0.007 </t>
  </si>
  <si>
    <t> M.Baldwin </t>
  </si>
  <si>
    <t> ST 28.244 </t>
  </si>
  <si>
    <t>2438496.418 </t>
  </si>
  <si>
    <t> 10.04.1964 22:01 </t>
  </si>
  <si>
    <t> -0.037 </t>
  </si>
  <si>
    <t> J.Zidu </t>
  </si>
  <si>
    <t> BRNO 6 </t>
  </si>
  <si>
    <t>2438516.691 </t>
  </si>
  <si>
    <t> 01.05.1964 04:35 </t>
  </si>
  <si>
    <t> 0.003 </t>
  </si>
  <si>
    <t>2438813.449 </t>
  </si>
  <si>
    <t> 21.02.1965 22:46 </t>
  </si>
  <si>
    <t> K.Locher </t>
  </si>
  <si>
    <t> ORI 90 </t>
  </si>
  <si>
    <t>2438818.507 </t>
  </si>
  <si>
    <t> 27.02.1965 00:10 </t>
  </si>
  <si>
    <t> 0.006 </t>
  </si>
  <si>
    <t>? </t>
  </si>
  <si>
    <t>2438830.307 </t>
  </si>
  <si>
    <t> 10.03.1965 19:22 </t>
  </si>
  <si>
    <t>2438835.366 </t>
  </si>
  <si>
    <t> 15.03.1965 20:47 </t>
  </si>
  <si>
    <t>2438840.426 </t>
  </si>
  <si>
    <t> 20.03.1965 22:13 </t>
  </si>
  <si>
    <t>2438872.461 </t>
  </si>
  <si>
    <t> 21.04.1965 23:03 </t>
  </si>
  <si>
    <t> 0.005 </t>
  </si>
  <si>
    <t>2439113.575 </t>
  </si>
  <si>
    <t> 19.12.1965 01:48 </t>
  </si>
  <si>
    <t> ORI 95 </t>
  </si>
  <si>
    <t>2439177.646 </t>
  </si>
  <si>
    <t> 21.02.1966 03:30 </t>
  </si>
  <si>
    <t> C.Ricker </t>
  </si>
  <si>
    <t>IBVS 129 </t>
  </si>
  <si>
    <t>2439184.392 </t>
  </si>
  <si>
    <t> 27.02.1966 21:24 </t>
  </si>
  <si>
    <t>2439199.567 </t>
  </si>
  <si>
    <t> 15.03.1966 01:36 </t>
  </si>
  <si>
    <t> R.Monske </t>
  </si>
  <si>
    <t>IBVS 154 </t>
  </si>
  <si>
    <t>2439221.485 </t>
  </si>
  <si>
    <t> 05.04.1966 23:38 </t>
  </si>
  <si>
    <t> H.Peter </t>
  </si>
  <si>
    <t> ORI 97 </t>
  </si>
  <si>
    <t>2439231.603 </t>
  </si>
  <si>
    <t> 16.04.1966 02:28 </t>
  </si>
  <si>
    <t>2439231.605 </t>
  </si>
  <si>
    <t> 16.04.1966 02:31 </t>
  </si>
  <si>
    <t> 0.009 </t>
  </si>
  <si>
    <t> L.Hazel </t>
  </si>
  <si>
    <t>2439238.348 </t>
  </si>
  <si>
    <t> 22.04.1966 20:21 </t>
  </si>
  <si>
    <t>2439243.406 </t>
  </si>
  <si>
    <t> 27.04.1966 21:44 </t>
  </si>
  <si>
    <t> W.Eckert </t>
  </si>
  <si>
    <t>BAVM 23 </t>
  </si>
  <si>
    <t>2439243.409 </t>
  </si>
  <si>
    <t> 27.04.1966 21:48 </t>
  </si>
  <si>
    <t> 0.011 </t>
  </si>
  <si>
    <t> W.Braune </t>
  </si>
  <si>
    <t>2439531.727 </t>
  </si>
  <si>
    <t> 10.02.1967 05:26 </t>
  </si>
  <si>
    <t>IBVS 221 </t>
  </si>
  <si>
    <t>2439536.789 </t>
  </si>
  <si>
    <t> 15.02.1967 06:56 </t>
  </si>
  <si>
    <t>2439548.590 </t>
  </si>
  <si>
    <t> 27.02.1967 02:09 </t>
  </si>
  <si>
    <t>2439558.704 </t>
  </si>
  <si>
    <t> 09.03.1967 04:53 </t>
  </si>
  <si>
    <t>2439558.705 </t>
  </si>
  <si>
    <t> 09.03.1967 04:55 </t>
  </si>
  <si>
    <t>2439580.621 </t>
  </si>
  <si>
    <t> 31.03.1967 02:54 </t>
  </si>
  <si>
    <t> 0.002 </t>
  </si>
  <si>
    <t>2439580.624 </t>
  </si>
  <si>
    <t> 31.03.1967 02:58 </t>
  </si>
  <si>
    <t>2439585.683 </t>
  </si>
  <si>
    <t> 05.04.1967 04:23 </t>
  </si>
  <si>
    <t> F.Chapman </t>
  </si>
  <si>
    <t>2439590.745 </t>
  </si>
  <si>
    <t> 10.04.1967 05:52 </t>
  </si>
  <si>
    <t> 0.010 </t>
  </si>
  <si>
    <t> T.Cragg </t>
  </si>
  <si>
    <t>2439617.716 </t>
  </si>
  <si>
    <t> 07.05.1967 05:11 </t>
  </si>
  <si>
    <t> AVSJ 3.63 </t>
  </si>
  <si>
    <t>2439914.468 </t>
  </si>
  <si>
    <t> 27.02.1968 23:13 </t>
  </si>
  <si>
    <t> 0.001 </t>
  </si>
  <si>
    <t> ORI 106 </t>
  </si>
  <si>
    <t>2439941.444 </t>
  </si>
  <si>
    <t> 25.03.1968 22:39 </t>
  </si>
  <si>
    <t> -0.001 </t>
  </si>
  <si>
    <t> SAC 41.86 </t>
  </si>
  <si>
    <t>2439946.503 </t>
  </si>
  <si>
    <t> 31.03.1968 00:04 </t>
  </si>
  <si>
    <t> 0.000 </t>
  </si>
  <si>
    <t>2439961.679 </t>
  </si>
  <si>
    <t> 15.04.1968 04:17 </t>
  </si>
  <si>
    <t>2439968.422 </t>
  </si>
  <si>
    <t> 21.04.1968 22:07 </t>
  </si>
  <si>
    <t> -0.000 </t>
  </si>
  <si>
    <t> ORI 107 </t>
  </si>
  <si>
    <t>2439968.427 </t>
  </si>
  <si>
    <t> 21.04.1968 22:14 </t>
  </si>
  <si>
    <t>2439973.482 </t>
  </si>
  <si>
    <t> 26.04.1968 23:34 </t>
  </si>
  <si>
    <t>2439990.344 </t>
  </si>
  <si>
    <t> 13.05.1968 20:15 </t>
  </si>
  <si>
    <t>2439995.400 </t>
  </si>
  <si>
    <t> 18.05.1968 21:36 </t>
  </si>
  <si>
    <t>2440273.603 </t>
  </si>
  <si>
    <t> 21.02.1969 02:28 </t>
  </si>
  <si>
    <t> -0.004 </t>
  </si>
  <si>
    <t> ORI 112 </t>
  </si>
  <si>
    <t>2440290.456 </t>
  </si>
  <si>
    <t> 09.03.1969 22:56 </t>
  </si>
  <si>
    <t> -0.012 </t>
  </si>
  <si>
    <t> R.Diethelm </t>
  </si>
  <si>
    <t>2440290.465 </t>
  </si>
  <si>
    <t> 09.03.1969 23:09 </t>
  </si>
  <si>
    <t>2440290.466 </t>
  </si>
  <si>
    <t> 09.03.1969 23:11 </t>
  </si>
  <si>
    <t> -0.002 </t>
  </si>
  <si>
    <t>2440290.469 </t>
  </si>
  <si>
    <t> 09.03.1969 23:15 </t>
  </si>
  <si>
    <t>2440322.475 </t>
  </si>
  <si>
    <t> 10.04.1969 23:24 </t>
  </si>
  <si>
    <t> -0.029 </t>
  </si>
  <si>
    <t> R.Germann </t>
  </si>
  <si>
    <t> ORI 113 </t>
  </si>
  <si>
    <t>2440332.619 </t>
  </si>
  <si>
    <t> 21.04.1969 02:51 </t>
  </si>
  <si>
    <t> J.Bortle </t>
  </si>
  <si>
    <t>2440344.423 </t>
  </si>
  <si>
    <t> 02.05.1969 22:09 </t>
  </si>
  <si>
    <t>2440344.424 </t>
  </si>
  <si>
    <t> 02.05.1969 22:10 </t>
  </si>
  <si>
    <t>2440590.584 </t>
  </si>
  <si>
    <t> 04.01.1970 02:00 </t>
  </si>
  <si>
    <t> -0.010 </t>
  </si>
  <si>
    <t> ORI 117 </t>
  </si>
  <si>
    <t>2440617.570 </t>
  </si>
  <si>
    <t> 31.01.1970 01:40 </t>
  </si>
  <si>
    <t>2440654.663 </t>
  </si>
  <si>
    <t> 09.03.1970 03:54 </t>
  </si>
  <si>
    <t> ORI 118 </t>
  </si>
  <si>
    <t>2440656.350 </t>
  </si>
  <si>
    <t> 10.03.1970 20:24 </t>
  </si>
  <si>
    <t>BAVM 25 </t>
  </si>
  <si>
    <t>2440656.352 </t>
  </si>
  <si>
    <t> 10.03.1970 20:26 </t>
  </si>
  <si>
    <t> J.Hübscher </t>
  </si>
  <si>
    <t>2440681.637 </t>
  </si>
  <si>
    <t> 05.04.1970 03:17 </t>
  </si>
  <si>
    <t> -0.006 </t>
  </si>
  <si>
    <t> E.Mayer </t>
  </si>
  <si>
    <t> AVSJ 4.90 </t>
  </si>
  <si>
    <t>2440683.323 </t>
  </si>
  <si>
    <t> 06.04.1970 19:45 </t>
  </si>
  <si>
    <t>2440688.382 </t>
  </si>
  <si>
    <t> 11.04.1970 21:10 </t>
  </si>
  <si>
    <t> N.Räuber </t>
  </si>
  <si>
    <t>2440688.385 </t>
  </si>
  <si>
    <t> 11.04.1970 21:14 </t>
  </si>
  <si>
    <t>2440713.675 </t>
  </si>
  <si>
    <t> 07.05.1970 04:12 </t>
  </si>
  <si>
    <t>2440715.361 </t>
  </si>
  <si>
    <t> 08.05.1970 20:39 </t>
  </si>
  <si>
    <t> ORI 119 </t>
  </si>
  <si>
    <t>2440720.418 </t>
  </si>
  <si>
    <t> 13.05.1970 22:01 </t>
  </si>
  <si>
    <t>2440720.422 </t>
  </si>
  <si>
    <t> 13.05.1970 22:07 </t>
  </si>
  <si>
    <t>2440828.333 </t>
  </si>
  <si>
    <t> 29.08.1970 19:59 </t>
  </si>
  <si>
    <t> J.Silhan </t>
  </si>
  <si>
    <t> BRNO 12 </t>
  </si>
  <si>
    <t>2440954.791 </t>
  </si>
  <si>
    <t> 03.01.1971 06:59 </t>
  </si>
  <si>
    <t>2441010.432 </t>
  </si>
  <si>
    <t> 27.02.1971 22:22 </t>
  </si>
  <si>
    <t>2441025.608 </t>
  </si>
  <si>
    <t> 15.03.1971 02:35 </t>
  </si>
  <si>
    <t> AVSJ 5.36 </t>
  </si>
  <si>
    <t>2441037.407 </t>
  </si>
  <si>
    <t> 26.03.1971 21:46 </t>
  </si>
  <si>
    <t>2441042.467 </t>
  </si>
  <si>
    <t> 31.03.1971 23:12 </t>
  </si>
  <si>
    <t> ORI 124 </t>
  </si>
  <si>
    <t>2441052.582 </t>
  </si>
  <si>
    <t> 11.04.1971 01:58 </t>
  </si>
  <si>
    <t>2441062.697 </t>
  </si>
  <si>
    <t> 21.04.1971 04:43 </t>
  </si>
  <si>
    <t> -0.005 </t>
  </si>
  <si>
    <t>2441064.382 </t>
  </si>
  <si>
    <t> 22.04.1971 21:10 </t>
  </si>
  <si>
    <t> -0.007 </t>
  </si>
  <si>
    <t> ORI 125 </t>
  </si>
  <si>
    <t>2441064.388 </t>
  </si>
  <si>
    <t> 22.04.1971 21:18 </t>
  </si>
  <si>
    <t> Z.Klimek </t>
  </si>
  <si>
    <t>IBVS 573 </t>
  </si>
  <si>
    <t> BRNO 14 </t>
  </si>
  <si>
    <t>2441067.727 </t>
  </si>
  <si>
    <t> 26.04.1971 05:26 </t>
  </si>
  <si>
    <t> -0.034 </t>
  </si>
  <si>
    <t>2441086.312 </t>
  </si>
  <si>
    <t> 14.05.1971 19:29 </t>
  </si>
  <si>
    <t>2441091.364 </t>
  </si>
  <si>
    <t> 19.05.1971 20:44 </t>
  </si>
  <si>
    <t>2441337.533 </t>
  </si>
  <si>
    <t> 21.01.1972 00:47 </t>
  </si>
  <si>
    <t>2441342.588 </t>
  </si>
  <si>
    <t> 26.01.1972 02:06 </t>
  </si>
  <si>
    <t>2441396.553 </t>
  </si>
  <si>
    <t> 20.03.1972 01:16 </t>
  </si>
  <si>
    <t> S.Paschke </t>
  </si>
  <si>
    <t>2441472.412 </t>
  </si>
  <si>
    <t> 03.06.1972 21:53 </t>
  </si>
  <si>
    <t> -0.013 </t>
  </si>
  <si>
    <t> BBS 3 </t>
  </si>
  <si>
    <t>2441637.665 </t>
  </si>
  <si>
    <t> 16.11.1972 03:57 </t>
  </si>
  <si>
    <t> BBS 6 </t>
  </si>
  <si>
    <t>2441664.641 </t>
  </si>
  <si>
    <t> 13.12.1972 03:23 </t>
  </si>
  <si>
    <t> BBS 7 </t>
  </si>
  <si>
    <t>2441708.484 </t>
  </si>
  <si>
    <t> 25.01.1973 23:36 </t>
  </si>
  <si>
    <t>2441750.633 </t>
  </si>
  <si>
    <t> 09.03.1973 03:11 </t>
  </si>
  <si>
    <t> T.Mallama </t>
  </si>
  <si>
    <t> BBS 8 </t>
  </si>
  <si>
    <t> AVSJ 5.88 </t>
  </si>
  <si>
    <t>2441752.321 </t>
  </si>
  <si>
    <t> 10.03.1973 19:42 </t>
  </si>
  <si>
    <t>2441762.438 </t>
  </si>
  <si>
    <t> 20.03.1973 22:30 </t>
  </si>
  <si>
    <t>2441794.474 </t>
  </si>
  <si>
    <t> 21.04.1973 23:22 </t>
  </si>
  <si>
    <t> BBS 9 </t>
  </si>
  <si>
    <t>2441794.475 </t>
  </si>
  <si>
    <t> 21.04.1973 23:24 </t>
  </si>
  <si>
    <t>2441816.390 </t>
  </si>
  <si>
    <t> 13.05.1973 21:21 </t>
  </si>
  <si>
    <t>2441816.391 </t>
  </si>
  <si>
    <t> 13.05.1973 21:23 </t>
  </si>
  <si>
    <t>2441819.769 </t>
  </si>
  <si>
    <t> 17.05.1973 06:27 </t>
  </si>
  <si>
    <t>2442035.592 </t>
  </si>
  <si>
    <t> 19.12.1973 02:12 </t>
  </si>
  <si>
    <t> BBS 13 </t>
  </si>
  <si>
    <t>2442074.376 </t>
  </si>
  <si>
    <t> 26.01.1974 21:01 </t>
  </si>
  <si>
    <t> 0.012 </t>
  </si>
  <si>
    <t>2442079.428 </t>
  </si>
  <si>
    <t> 31.01.1974 22:16 </t>
  </si>
  <si>
    <t>2442094.604 </t>
  </si>
  <si>
    <t> 16.02.1974 02:29 </t>
  </si>
  <si>
    <t> AVSJ 6.30 </t>
  </si>
  <si>
    <t>2442099.658 </t>
  </si>
  <si>
    <t> 21.02.1974 03:47 </t>
  </si>
  <si>
    <t>2442106.403 </t>
  </si>
  <si>
    <t> 27.02.1974 21:40 </t>
  </si>
  <si>
    <t>2442106.406 </t>
  </si>
  <si>
    <t> 27.02.1974 21:44 </t>
  </si>
  <si>
    <t> BBS 14 </t>
  </si>
  <si>
    <t>2442121.579 </t>
  </si>
  <si>
    <t> 15.03.1974 01:53 </t>
  </si>
  <si>
    <t>2442131.695 </t>
  </si>
  <si>
    <t> 25.03.1974 04:40 </t>
  </si>
  <si>
    <t>2442158.671 </t>
  </si>
  <si>
    <t> 21.04.1974 04:06 </t>
  </si>
  <si>
    <t>2442160.356 </t>
  </si>
  <si>
    <t> 22.04.1974 20:32 </t>
  </si>
  <si>
    <t> BBS 15 </t>
  </si>
  <si>
    <t>2442160.360 </t>
  </si>
  <si>
    <t> 22.04.1974 20:38 </t>
  </si>
  <si>
    <t>2442428.445 </t>
  </si>
  <si>
    <t> 15.01.1975 22:40 </t>
  </si>
  <si>
    <t> BBS 20 </t>
  </si>
  <si>
    <t>2442433.505 </t>
  </si>
  <si>
    <t> 21.01.1975 00:07 </t>
  </si>
  <si>
    <t>2442450.364 </t>
  </si>
  <si>
    <t> 06.02.1975 20:44 </t>
  </si>
  <si>
    <t> BBS 21 </t>
  </si>
  <si>
    <t>2442450.365 </t>
  </si>
  <si>
    <t> 06.02.1975 20:45 </t>
  </si>
  <si>
    <t>2442450.367 </t>
  </si>
  <si>
    <t> 06.02.1975 20:48 </t>
  </si>
  <si>
    <t>2442450.369 </t>
  </si>
  <si>
    <t> 06.02.1975 20:51 </t>
  </si>
  <si>
    <t>2442460.482 </t>
  </si>
  <si>
    <t> 16.02.1975 23:34 </t>
  </si>
  <si>
    <t>2442460.485 </t>
  </si>
  <si>
    <t> 16.02.1975 23:38 </t>
  </si>
  <si>
    <t>2442465.541 </t>
  </si>
  <si>
    <t> 22.02.1975 00:59 </t>
  </si>
  <si>
    <t>BAVM 28 </t>
  </si>
  <si>
    <t>2442477.338 </t>
  </si>
  <si>
    <t> 05.03.1975 20:06 </t>
  </si>
  <si>
    <t>2442477.343 </t>
  </si>
  <si>
    <t> 05.03.1975 20:13 </t>
  </si>
  <si>
    <t>2442502.637 </t>
  </si>
  <si>
    <t> 31.03.1975 03:17 </t>
  </si>
  <si>
    <t> G.Samolyk </t>
  </si>
  <si>
    <t> AVSJ 7.37 </t>
  </si>
  <si>
    <t>2442502.638 </t>
  </si>
  <si>
    <t> 31.03.1975 03:18 </t>
  </si>
  <si>
    <t> G.Wedemayer </t>
  </si>
  <si>
    <t>2442507.693 </t>
  </si>
  <si>
    <t> 05.04.1975 04:37 </t>
  </si>
  <si>
    <t>2442507.694 </t>
  </si>
  <si>
    <t> 05.04.1975 04:39 </t>
  </si>
  <si>
    <t>2442514.4370 </t>
  </si>
  <si>
    <t> 11.04.1975 22:29 </t>
  </si>
  <si>
    <t> 0.0008 </t>
  </si>
  <si>
    <t> A.Ghezloun </t>
  </si>
  <si>
    <t>IBVS 1015 </t>
  </si>
  <si>
    <t>2442529.614 </t>
  </si>
  <si>
    <t> 27.04.1975 02:44 </t>
  </si>
  <si>
    <t>2442534.671 </t>
  </si>
  <si>
    <t> 02.05.1975 04:06 </t>
  </si>
  <si>
    <t>2442544.786 </t>
  </si>
  <si>
    <t> 12.05.1975 06:51 </t>
  </si>
  <si>
    <t> P.Atwood </t>
  </si>
  <si>
    <t>2442568.393 </t>
  </si>
  <si>
    <t> 04.06.1975 21:25 </t>
  </si>
  <si>
    <t> BBS 23 </t>
  </si>
  <si>
    <t>2442721.827 </t>
  </si>
  <si>
    <t> 05.11.1975 07:50 </t>
  </si>
  <si>
    <t>2442782.528 </t>
  </si>
  <si>
    <t> 05.01.1976 00:40 </t>
  </si>
  <si>
    <t> BBS 26 </t>
  </si>
  <si>
    <t>2442809.505 </t>
  </si>
  <si>
    <t> 01.02.1976 00:07 </t>
  </si>
  <si>
    <t>2442809.506 </t>
  </si>
  <si>
    <t> 01.02.1976 00:08 </t>
  </si>
  <si>
    <t>2442831.426 </t>
  </si>
  <si>
    <t> 22.02.1976 22:13 </t>
  </si>
  <si>
    <t> M.Winiarski </t>
  </si>
  <si>
    <t> AN 301.327 </t>
  </si>
  <si>
    <t>2442856.719 </t>
  </si>
  <si>
    <t> 19.03.1976 05:15 </t>
  </si>
  <si>
    <t> W.Farrar </t>
  </si>
  <si>
    <t> AOEB 1 </t>
  </si>
  <si>
    <t>2442858.403 </t>
  </si>
  <si>
    <t> 20.03.1976 21:40 </t>
  </si>
  <si>
    <t> BBS 27 </t>
  </si>
  <si>
    <t>2442858.404 </t>
  </si>
  <si>
    <t> 20.03.1976 21:41 </t>
  </si>
  <si>
    <t>2442878.633 </t>
  </si>
  <si>
    <t> 10.04.1976 03:11 </t>
  </si>
  <si>
    <t>2442885.379 </t>
  </si>
  <si>
    <t> 16.04.1976 21:05 </t>
  </si>
  <si>
    <t>2442885.381 </t>
  </si>
  <si>
    <t> 16.04.1976 21:08 </t>
  </si>
  <si>
    <t>2442885.383 </t>
  </si>
  <si>
    <t> 16.04.1976 21:11 </t>
  </si>
  <si>
    <t>2442888.751 </t>
  </si>
  <si>
    <t> 20.04.1976 06:01 </t>
  </si>
  <si>
    <t>2442890.431 </t>
  </si>
  <si>
    <t> 21.04.1976 22:20 </t>
  </si>
  <si>
    <t> M.le Saout </t>
  </si>
  <si>
    <t> BBS 28 </t>
  </si>
  <si>
    <t>2442890.436 </t>
  </si>
  <si>
    <t> 21.04.1976 22:27 </t>
  </si>
  <si>
    <t> P.Ralincourt </t>
  </si>
  <si>
    <t>2443210.794 </t>
  </si>
  <si>
    <t> 08.03.1977 07:03 </t>
  </si>
  <si>
    <t>2443212.481 </t>
  </si>
  <si>
    <t> 09.03.1977 23:32 </t>
  </si>
  <si>
    <t> BBS 33 </t>
  </si>
  <si>
    <t>2443222.598 </t>
  </si>
  <si>
    <t> 20.03.1977 02:21 </t>
  </si>
  <si>
    <t>2443227.655 </t>
  </si>
  <si>
    <t> 25.03.1977 03:43 </t>
  </si>
  <si>
    <t>2443239.457 </t>
  </si>
  <si>
    <t> 05.04.1977 22:58 </t>
  </si>
  <si>
    <t>2443239.459 </t>
  </si>
  <si>
    <t> 05.04.1977 23:00 </t>
  </si>
  <si>
    <t>2443286.665 </t>
  </si>
  <si>
    <t> 23.05.1977 03:57 </t>
  </si>
  <si>
    <t>2443571.616 </t>
  </si>
  <si>
    <t> 04.03.1978 02:47 </t>
  </si>
  <si>
    <t>2443603.654 </t>
  </si>
  <si>
    <t> 05.04.1978 03:41 </t>
  </si>
  <si>
    <t>2443605.344 </t>
  </si>
  <si>
    <t> 06.04.1978 20:15 </t>
  </si>
  <si>
    <t>2443630.631 </t>
  </si>
  <si>
    <t> 02.05.1978 03:08 </t>
  </si>
  <si>
    <t>2443642.434 </t>
  </si>
  <si>
    <t> 13.05.1978 22:24 </t>
  </si>
  <si>
    <t> BBS 37 </t>
  </si>
  <si>
    <t>2443876.804 </t>
  </si>
  <si>
    <t> 03.01.1979 07:17 </t>
  </si>
  <si>
    <t>2443876.808 </t>
  </si>
  <si>
    <t> 03.01.1979 07:23 </t>
  </si>
  <si>
    <t> D.Ruokonen </t>
  </si>
  <si>
    <t>2443888.607 </t>
  </si>
  <si>
    <t> 15.01.1979 02:34 </t>
  </si>
  <si>
    <t> BBS 41 </t>
  </si>
  <si>
    <t>2443905.467 </t>
  </si>
  <si>
    <t> 31.01.1979 23:12 </t>
  </si>
  <si>
    <t>2443932.446 </t>
  </si>
  <si>
    <t> 27.02.1979 22:42 </t>
  </si>
  <si>
    <t> BBS 42 </t>
  </si>
  <si>
    <t>2443937.511 </t>
  </si>
  <si>
    <t> 05.03.1979 00:15 </t>
  </si>
  <si>
    <t>2443942.561 </t>
  </si>
  <si>
    <t> 10.03.1979 01:27 </t>
  </si>
  <si>
    <t>2443954.367 </t>
  </si>
  <si>
    <t> 21.03.1979 20:48 </t>
  </si>
  <si>
    <t>2443984.716 </t>
  </si>
  <si>
    <t> 21.04.1979 05:11 </t>
  </si>
  <si>
    <t> M.Wesolowski </t>
  </si>
  <si>
    <t>2444244.375 </t>
  </si>
  <si>
    <t> 05.01.1980 21:00 </t>
  </si>
  <si>
    <t> BBS 46 </t>
  </si>
  <si>
    <t>2444264.587 </t>
  </si>
  <si>
    <t> 26.01.1980 02:05 </t>
  </si>
  <si>
    <t> -0.023 </t>
  </si>
  <si>
    <t>2444279.785 </t>
  </si>
  <si>
    <t> 10.02.1980 06:50 </t>
  </si>
  <si>
    <t>2444281.472 </t>
  </si>
  <si>
    <t> 11.02.1980 23:19 </t>
  </si>
  <si>
    <t>2444303.392 </t>
  </si>
  <si>
    <t> 04.03.1980 21:24 </t>
  </si>
  <si>
    <t> BBS 47 </t>
  </si>
  <si>
    <t>2444340.485 </t>
  </si>
  <si>
    <t> 10.04.1980 23:38 </t>
  </si>
  <si>
    <t>2444362.406 </t>
  </si>
  <si>
    <t> 02.05.1980 21:44 </t>
  </si>
  <si>
    <t> BBS 48 </t>
  </si>
  <si>
    <t>2444362.412 </t>
  </si>
  <si>
    <t> 02.05.1980 21:53 </t>
  </si>
  <si>
    <t>2444367.458 </t>
  </si>
  <si>
    <t> 07.05.1980 22:59 </t>
  </si>
  <si>
    <t>2444401.189 </t>
  </si>
  <si>
    <t> 10.06.1980 16:32 </t>
  </si>
  <si>
    <t> BRNO 23 </t>
  </si>
  <si>
    <t>2444613.640 </t>
  </si>
  <si>
    <t> 09.01.1981 03:21 </t>
  </si>
  <si>
    <t> BRNO 26 </t>
  </si>
  <si>
    <t>2444618.699 </t>
  </si>
  <si>
    <t> 14.01.1981 04:46 </t>
  </si>
  <si>
    <t> BBS 52 </t>
  </si>
  <si>
    <t>2444647.357 </t>
  </si>
  <si>
    <t> 11.02.1981 20:34 </t>
  </si>
  <si>
    <t> N.Stoikidis </t>
  </si>
  <si>
    <t> BBS 53 </t>
  </si>
  <si>
    <t>2444647.359 </t>
  </si>
  <si>
    <t> 11.02.1981 20:36 </t>
  </si>
  <si>
    <t> G.Mavrofridis </t>
  </si>
  <si>
    <t>2444647.364 </t>
  </si>
  <si>
    <t> 11.02.1981 20:44 </t>
  </si>
  <si>
    <t> A.Parris </t>
  </si>
  <si>
    <t>2444662.537 </t>
  </si>
  <si>
    <t> 27.02.1981 00:53 </t>
  </si>
  <si>
    <t>2444672.653 </t>
  </si>
  <si>
    <t> 09.03.1981 03:40 </t>
  </si>
  <si>
    <t> D.Williams </t>
  </si>
  <si>
    <t>2444704.690 </t>
  </si>
  <si>
    <t> 10.04.1981 04:33 </t>
  </si>
  <si>
    <t>2444711.433 </t>
  </si>
  <si>
    <t> 16.04.1981 22:23 </t>
  </si>
  <si>
    <t> BBS 54 </t>
  </si>
  <si>
    <t>2444716.492 </t>
  </si>
  <si>
    <t> 21.04.1981 23:48 </t>
  </si>
  <si>
    <t>2444731.663 </t>
  </si>
  <si>
    <t> 07.05.1981 03:54 </t>
  </si>
  <si>
    <t>2444731.664 </t>
  </si>
  <si>
    <t> 07.05.1981 03:56 </t>
  </si>
  <si>
    <t>2444736.721 </t>
  </si>
  <si>
    <t> 12.05.1981 05:18 </t>
  </si>
  <si>
    <t>2444736.724 </t>
  </si>
  <si>
    <t> 12.05.1981 05:22 </t>
  </si>
  <si>
    <t>2444930.634 </t>
  </si>
  <si>
    <t> 22.11.1981 03:12 </t>
  </si>
  <si>
    <t> BBS 57 </t>
  </si>
  <si>
    <t>2444974.461 </t>
  </si>
  <si>
    <t> 04.01.1982 23:03 </t>
  </si>
  <si>
    <t> M.Andrakakou </t>
  </si>
  <si>
    <t> BBS 58 </t>
  </si>
  <si>
    <t>2444974.466 </t>
  </si>
  <si>
    <t> 04.01.1982 23:11 </t>
  </si>
  <si>
    <t> D.Mourikis </t>
  </si>
  <si>
    <t>2445001.442 </t>
  </si>
  <si>
    <t> 31.01.1982 22:36 </t>
  </si>
  <si>
    <t>2445001.444 </t>
  </si>
  <si>
    <t> 31.01.1982 22:39 </t>
  </si>
  <si>
    <t> J.Manek </t>
  </si>
  <si>
    <t>2445018.308 </t>
  </si>
  <si>
    <t> 17.02.1982 19:23 </t>
  </si>
  <si>
    <t> BBS 59 </t>
  </si>
  <si>
    <t>2445021.664 </t>
  </si>
  <si>
    <t> 21.02.1982 03:56 </t>
  </si>
  <si>
    <t> L.Rogers </t>
  </si>
  <si>
    <t>2445021.672 </t>
  </si>
  <si>
    <t> 21.02.1982 04:07 </t>
  </si>
  <si>
    <t>2445043.598 </t>
  </si>
  <si>
    <t> 15.03.1982 02:21 </t>
  </si>
  <si>
    <t>2445050.337 </t>
  </si>
  <si>
    <t> 21.03.1982 20:05 </t>
  </si>
  <si>
    <t>2445082.374 </t>
  </si>
  <si>
    <t> 22.04.1982 20:58 </t>
  </si>
  <si>
    <t> BBS 60 </t>
  </si>
  <si>
    <t>2445087.429 </t>
  </si>
  <si>
    <t> 27.04.1982 22:17 </t>
  </si>
  <si>
    <t>2445333.602 </t>
  </si>
  <si>
    <t> 30.12.1982 02:26 </t>
  </si>
  <si>
    <t> BBS 64 </t>
  </si>
  <si>
    <t>2445345.406 </t>
  </si>
  <si>
    <t> 10.01.1983 21:44 </t>
  </si>
  <si>
    <t>2445387.556 </t>
  </si>
  <si>
    <t> 22.02.1983 01:20 </t>
  </si>
  <si>
    <t> BBS 65 </t>
  </si>
  <si>
    <t>2445396.671 </t>
  </si>
  <si>
    <t> 03.03.1983 04:06 </t>
  </si>
  <si>
    <t> -0.157 </t>
  </si>
  <si>
    <t>2445399.356 </t>
  </si>
  <si>
    <t> 05.03.1983 20:32 </t>
  </si>
  <si>
    <t>2445399.358 </t>
  </si>
  <si>
    <t> 05.03.1983 20:35 </t>
  </si>
  <si>
    <t>2445399.359 </t>
  </si>
  <si>
    <t> 05.03.1983 20:36 </t>
  </si>
  <si>
    <t>2445404.416 </t>
  </si>
  <si>
    <t> 10.03.1983 21:59 </t>
  </si>
  <si>
    <t>2445414.531 </t>
  </si>
  <si>
    <t> 21.03.1983 00:44 </t>
  </si>
  <si>
    <t>2445431.397 </t>
  </si>
  <si>
    <t> 06.04.1983 21:31 </t>
  </si>
  <si>
    <t> BBS 66 </t>
  </si>
  <si>
    <t>2445436.453 </t>
  </si>
  <si>
    <t> 11.04.1983 22:52 </t>
  </si>
  <si>
    <t>2445458.373 </t>
  </si>
  <si>
    <t> 03.05.1983 20:57 </t>
  </si>
  <si>
    <t> BBS 67 </t>
  </si>
  <si>
    <t>2445596.632 </t>
  </si>
  <si>
    <t> 19.09.1983 03:10 </t>
  </si>
  <si>
    <t> BBS 68 </t>
  </si>
  <si>
    <t>2445623.604 </t>
  </si>
  <si>
    <t> 16.10.1983 02:29 </t>
  </si>
  <si>
    <t> C.Daratsakis </t>
  </si>
  <si>
    <t> BBS 69 </t>
  </si>
  <si>
    <t>2445694.424 </t>
  </si>
  <si>
    <t> 25.12.1983 22:10 </t>
  </si>
  <si>
    <t> BBS 70 </t>
  </si>
  <si>
    <t>2445753.430 </t>
  </si>
  <si>
    <t> 22.02.1984 22:19 </t>
  </si>
  <si>
    <t> -0.008 </t>
  </si>
  <si>
    <t> D.Elias </t>
  </si>
  <si>
    <t> BBS 71 </t>
  </si>
  <si>
    <t> M.Kohl </t>
  </si>
  <si>
    <t>2445753.434 </t>
  </si>
  <si>
    <t> 22.02.1984 22:24 </t>
  </si>
  <si>
    <t>2445785.472 </t>
  </si>
  <si>
    <t> 25.03.1984 23:19 </t>
  </si>
  <si>
    <t>2445812.448 </t>
  </si>
  <si>
    <t> 21.04.1984 22:45 </t>
  </si>
  <si>
    <t> BBS 72 </t>
  </si>
  <si>
    <t>2446092.342 </t>
  </si>
  <si>
    <t> 26.01.1985 20:12 </t>
  </si>
  <si>
    <t> BBS 76 </t>
  </si>
  <si>
    <t>2446112.572 </t>
  </si>
  <si>
    <t> 16.02.1985 01:43 </t>
  </si>
  <si>
    <t>2446112.575 </t>
  </si>
  <si>
    <t> 16.02.1985 01:48 </t>
  </si>
  <si>
    <t> BRNO 27 </t>
  </si>
  <si>
    <t>2446117.630 </t>
  </si>
  <si>
    <t> 21.02.1985 03:07 </t>
  </si>
  <si>
    <t>2446119.319 </t>
  </si>
  <si>
    <t> 22.02.1985 19:39 </t>
  </si>
  <si>
    <t>2446122.691 </t>
  </si>
  <si>
    <t> 26.02.1985 04:35 </t>
  </si>
  <si>
    <t> S.Cook </t>
  </si>
  <si>
    <t>2446149.664 </t>
  </si>
  <si>
    <t> 25.03.1985 03:56 </t>
  </si>
  <si>
    <t>2446149.668 </t>
  </si>
  <si>
    <t> 25.03.1985 04:01 </t>
  </si>
  <si>
    <t> P.Sventek </t>
  </si>
  <si>
    <t>2446154.726 </t>
  </si>
  <si>
    <t> 30.03.1985 05:25 </t>
  </si>
  <si>
    <t>2446176.646 </t>
  </si>
  <si>
    <t> 21.04.1985 03:30 </t>
  </si>
  <si>
    <t>2446181.700 </t>
  </si>
  <si>
    <t> 26.04.1985 04:48 </t>
  </si>
  <si>
    <t>2446213.738 </t>
  </si>
  <si>
    <t> 28.05.1985 05:42 </t>
  </si>
  <si>
    <t> R.Hill </t>
  </si>
  <si>
    <t>2446451.476 </t>
  </si>
  <si>
    <t> 20.01.1986 23:25 </t>
  </si>
  <si>
    <t> BBS 79 </t>
  </si>
  <si>
    <t>2446500.378 </t>
  </si>
  <si>
    <t> 10.03.1986 21:04 </t>
  </si>
  <si>
    <t>2446520.610 </t>
  </si>
  <si>
    <t> 31.03.1986 02:38 </t>
  </si>
  <si>
    <t>2446530.727 </t>
  </si>
  <si>
    <t> 10.04.1986 05:26 </t>
  </si>
  <si>
    <t>2446773.524 </t>
  </si>
  <si>
    <t> 09.12.1986 00:34 </t>
  </si>
  <si>
    <t> BBS 82 </t>
  </si>
  <si>
    <t>2446820.736 </t>
  </si>
  <si>
    <t> 25.01.1987 05:39 </t>
  </si>
  <si>
    <t>2446857.827 </t>
  </si>
  <si>
    <t> 03.03.1987 07:50 </t>
  </si>
  <si>
    <t>2446879.748 </t>
  </si>
  <si>
    <t> 25.03.1987 05:57 </t>
  </si>
  <si>
    <t>2446881.436 </t>
  </si>
  <si>
    <t> 26.03.1987 22:27 </t>
  </si>
  <si>
    <t> BBS 83 </t>
  </si>
  <si>
    <t>2446903.352 </t>
  </si>
  <si>
    <t> 17.04.1987 20:26 </t>
  </si>
  <si>
    <t>2446903.355 </t>
  </si>
  <si>
    <t> 17.04.1987 20:31 </t>
  </si>
  <si>
    <t>2446903.356 </t>
  </si>
  <si>
    <t> 17.04.1987 20:32 </t>
  </si>
  <si>
    <t> A.Paschke </t>
  </si>
  <si>
    <t> BRNO 30 </t>
  </si>
  <si>
    <t>2446906.725 </t>
  </si>
  <si>
    <t> 21.04.1987 05:24 </t>
  </si>
  <si>
    <t>2446908.412 </t>
  </si>
  <si>
    <t> 22.04.1987 21:53 </t>
  </si>
  <si>
    <t> BBS 84 </t>
  </si>
  <si>
    <t>2446908.413 </t>
  </si>
  <si>
    <t> 22.04.1987 21:54 </t>
  </si>
  <si>
    <t> BBS 85 </t>
  </si>
  <si>
    <t>2447149.521 </t>
  </si>
  <si>
    <t> 20.12.1987 00:30 </t>
  </si>
  <si>
    <t> BBS 86 </t>
  </si>
  <si>
    <t>2447203.476 </t>
  </si>
  <si>
    <t> 11.02.1988 23:25 </t>
  </si>
  <si>
    <t> BBS 88 </t>
  </si>
  <si>
    <t>2447213.594 </t>
  </si>
  <si>
    <t> 22.02.1988 02:15 </t>
  </si>
  <si>
    <t> -0.009 </t>
  </si>
  <si>
    <t> BBS 87 </t>
  </si>
  <si>
    <t>2447228.773 </t>
  </si>
  <si>
    <t> 08.03.1988 06:33 </t>
  </si>
  <si>
    <t>2447235.517 </t>
  </si>
  <si>
    <t> 15.03.1988 00:24 </t>
  </si>
  <si>
    <t>2447262.488 </t>
  </si>
  <si>
    <t> 10.04.1988 23:42 </t>
  </si>
  <si>
    <t> -0.011 </t>
  </si>
  <si>
    <t>2447262.493 </t>
  </si>
  <si>
    <t> 10.04.1988 23:49 </t>
  </si>
  <si>
    <t> O.Beck </t>
  </si>
  <si>
    <t>2447262.494 </t>
  </si>
  <si>
    <t> 10.04.1988 23:51 </t>
  </si>
  <si>
    <t> A.Dedoch </t>
  </si>
  <si>
    <t>2447277.667 </t>
  </si>
  <si>
    <t> 26.04.1988 04:00 </t>
  </si>
  <si>
    <t>2447535.647 </t>
  </si>
  <si>
    <t> 09.01.1989 03:31 </t>
  </si>
  <si>
    <t> BBS 90 </t>
  </si>
  <si>
    <t>2447540.704 </t>
  </si>
  <si>
    <t> 14.01.1989 04:53 </t>
  </si>
  <si>
    <t>2447579.483 </t>
  </si>
  <si>
    <t> 21.02.1989 23:35 </t>
  </si>
  <si>
    <t> BBS 91 </t>
  </si>
  <si>
    <t>2447579.485 </t>
  </si>
  <si>
    <t> 21.02.1989 23:38 </t>
  </si>
  <si>
    <t> Y.Bellas </t>
  </si>
  <si>
    <t>2447594.655 </t>
  </si>
  <si>
    <t> 09.03.1989 03:43 </t>
  </si>
  <si>
    <t>2447594.657 </t>
  </si>
  <si>
    <t> 09.03.1989 03:46 </t>
  </si>
  <si>
    <t>2447596.340 </t>
  </si>
  <si>
    <t> 10.03.1989 20:09 </t>
  </si>
  <si>
    <t> W.Blendin </t>
  </si>
  <si>
    <t>BAVM 52 </t>
  </si>
  <si>
    <t>2447621.633 </t>
  </si>
  <si>
    <t> 05.04.1989 03:11 </t>
  </si>
  <si>
    <t>2447655.358 </t>
  </si>
  <si>
    <t> 08.05.1989 20:35 </t>
  </si>
  <si>
    <t> BBS 92 </t>
  </si>
  <si>
    <t>2447891.409 </t>
  </si>
  <si>
    <t> 30.12.1989 21:48 </t>
  </si>
  <si>
    <t> BBS 94 </t>
  </si>
  <si>
    <t>2447913.328 </t>
  </si>
  <si>
    <t> 21.01.1990 19:52 </t>
  </si>
  <si>
    <t>2447918.389 </t>
  </si>
  <si>
    <t> 26.01.1990 21:20 </t>
  </si>
  <si>
    <t>2447921.759 </t>
  </si>
  <si>
    <t> 30.01.1990 06:12 </t>
  </si>
  <si>
    <t>2447928.506 </t>
  </si>
  <si>
    <t> 06.02.1990 00:08 </t>
  </si>
  <si>
    <t> J.Vandenbroere </t>
  </si>
  <si>
    <t> BBS 95 </t>
  </si>
  <si>
    <t>2447943.660 </t>
  </si>
  <si>
    <t> 21.02.1990 03:50 </t>
  </si>
  <si>
    <t> -0.025 </t>
  </si>
  <si>
    <t>2447943.683 </t>
  </si>
  <si>
    <t> 21.02.1990 04:23 </t>
  </si>
  <si>
    <t>2447945.367 </t>
  </si>
  <si>
    <t> 22.02.1990 20:48 </t>
  </si>
  <si>
    <t>2447945.368 </t>
  </si>
  <si>
    <t> 22.02.1990 20:49 </t>
  </si>
  <si>
    <t>2447997.637 </t>
  </si>
  <si>
    <t> 16.04.1990 03:17 </t>
  </si>
  <si>
    <t>2448029.668 </t>
  </si>
  <si>
    <t> 18.05.1990 04:01 </t>
  </si>
  <si>
    <t>2448174.670 </t>
  </si>
  <si>
    <t> 10.10.1990 04:04 </t>
  </si>
  <si>
    <t> BBS 96 </t>
  </si>
  <si>
    <t>2448297.763 </t>
  </si>
  <si>
    <t> 10.02.1991 06:18 </t>
  </si>
  <si>
    <t>2448307.875 </t>
  </si>
  <si>
    <t> 20.02.1991 09:00 </t>
  </si>
  <si>
    <t> AOEB 5 </t>
  </si>
  <si>
    <t>2448324.739 </t>
  </si>
  <si>
    <t> 09.03.1991 05:44 </t>
  </si>
  <si>
    <t>2448331.482 </t>
  </si>
  <si>
    <t> 15.03.1991 23:34 </t>
  </si>
  <si>
    <t> BBS 97 </t>
  </si>
  <si>
    <t>2448348.346 </t>
  </si>
  <si>
    <t> 01.04.1991 20:18 </t>
  </si>
  <si>
    <t>2448356.774 </t>
  </si>
  <si>
    <t> 10.04.1991 06:34 </t>
  </si>
  <si>
    <t>2448358.464 </t>
  </si>
  <si>
    <t> 11.04.1991 23:08 </t>
  </si>
  <si>
    <t>2448385.438 </t>
  </si>
  <si>
    <t> 08.05.1991 22:30 </t>
  </si>
  <si>
    <t> BBS 98 </t>
  </si>
  <si>
    <t>2448385.441 </t>
  </si>
  <si>
    <t> 08.05.1991 22:35 </t>
  </si>
  <si>
    <t>2448545.614 </t>
  </si>
  <si>
    <t> 16.10.1991 02:44 </t>
  </si>
  <si>
    <t> BBS 99 </t>
  </si>
  <si>
    <t>2448621.493 </t>
  </si>
  <si>
    <t> 30.12.1991 23:49 </t>
  </si>
  <si>
    <t> BBS 100 </t>
  </si>
  <si>
    <t>2448665.332 </t>
  </si>
  <si>
    <t> 12.02.1992 19:58 </t>
  </si>
  <si>
    <t>2448690.621 </t>
  </si>
  <si>
    <t> 09.03.1992 02:54 </t>
  </si>
  <si>
    <t>2448695.679 </t>
  </si>
  <si>
    <t> 14.03.1992 04:17 </t>
  </si>
  <si>
    <t>2448695.682 </t>
  </si>
  <si>
    <t> 14.03.1992 04:22 </t>
  </si>
  <si>
    <t>2448732.774 </t>
  </si>
  <si>
    <t> 20.04.1992 06:34 </t>
  </si>
  <si>
    <t>2448756.383 </t>
  </si>
  <si>
    <t> 13.05.1992 21:11 </t>
  </si>
  <si>
    <t> BBS 101 </t>
  </si>
  <si>
    <t>2448958.708 </t>
  </si>
  <si>
    <t> 02.12.1992 04:59 </t>
  </si>
  <si>
    <t> BBS 102 </t>
  </si>
  <si>
    <t>2449054.816 </t>
  </si>
  <si>
    <t> 08.03.1993 07:35 </t>
  </si>
  <si>
    <t>2449056.506 </t>
  </si>
  <si>
    <t> 10.03.1993 00:08 </t>
  </si>
  <si>
    <t> BBS 103 </t>
  </si>
  <si>
    <t>2449061.566 </t>
  </si>
  <si>
    <t> 15.03.1993 01:35 </t>
  </si>
  <si>
    <t>2449105.403 </t>
  </si>
  <si>
    <t> 27.04.1993 21:40 </t>
  </si>
  <si>
    <t> BBS 104 </t>
  </si>
  <si>
    <t>2449410.584 </t>
  </si>
  <si>
    <t> 27.02.1994 02:00 </t>
  </si>
  <si>
    <t> BBS 106 </t>
  </si>
  <si>
    <t>2449440.93 </t>
  </si>
  <si>
    <t> 29.03.1994 10:19 </t>
  </si>
  <si>
    <t> -0.01 </t>
  </si>
  <si>
    <t> Y.Sekino </t>
  </si>
  <si>
    <t>VSB 47 </t>
  </si>
  <si>
    <t>2449442.621 </t>
  </si>
  <si>
    <t> 31.03.1994 02:54 </t>
  </si>
  <si>
    <t>2449444.308 </t>
  </si>
  <si>
    <t> 01.04.1994 19:23 </t>
  </si>
  <si>
    <t>2449457.796 </t>
  </si>
  <si>
    <t> 15.04.1994 07:06 </t>
  </si>
  <si>
    <t>2449474.657 </t>
  </si>
  <si>
    <t> 02.05.1994 03:46 </t>
  </si>
  <si>
    <t>2449688.793 </t>
  </si>
  <si>
    <t> 02.12.1994 07:01 </t>
  </si>
  <si>
    <t>2449719.144 </t>
  </si>
  <si>
    <t> 01.01.1995 15:27 </t>
  </si>
  <si>
    <t>2449781.531 </t>
  </si>
  <si>
    <t> 05.03.1995 00:44 </t>
  </si>
  <si>
    <t> BBS 108 </t>
  </si>
  <si>
    <t>2449793.336 </t>
  </si>
  <si>
    <t> 16.03.1995 20:03 </t>
  </si>
  <si>
    <t>2450027.702 </t>
  </si>
  <si>
    <t> 06.11.1995 04:50 </t>
  </si>
  <si>
    <t> BBS 111 </t>
  </si>
  <si>
    <t>2450123.814 </t>
  </si>
  <si>
    <t> 10.02.1996 07:32 </t>
  </si>
  <si>
    <t>2450464.406 </t>
  </si>
  <si>
    <t> 15.01.1997 21:44 </t>
  </si>
  <si>
    <t> BBS 114 </t>
  </si>
  <si>
    <t>2450511.623 </t>
  </si>
  <si>
    <t> 04.03.1997 02:57 </t>
  </si>
  <si>
    <t>C </t>
  </si>
  <si>
    <t>2450518.372 </t>
  </si>
  <si>
    <t> 10.03.1997 20:55 </t>
  </si>
  <si>
    <t>2450526.794 </t>
  </si>
  <si>
    <t> 19.03.1997 07:03 </t>
  </si>
  <si>
    <t>2450553.775 </t>
  </si>
  <si>
    <t> 15.04.1997 06:36 </t>
  </si>
  <si>
    <t>2450575.694 </t>
  </si>
  <si>
    <t> 07.05.1997 04:39 </t>
  </si>
  <si>
    <t>2450577.383 </t>
  </si>
  <si>
    <t> 08.05.1997 21:11 </t>
  </si>
  <si>
    <t> BBS 115 </t>
  </si>
  <si>
    <t>2450862.335 </t>
  </si>
  <si>
    <t> 17.02.1998 20:02 </t>
  </si>
  <si>
    <t> BBS 117 </t>
  </si>
  <si>
    <t>2450862.340 </t>
  </si>
  <si>
    <t> 17.02.1998 20:09 </t>
  </si>
  <si>
    <t>2450862.341 </t>
  </si>
  <si>
    <t> 17.02.1998 20:11 </t>
  </si>
  <si>
    <t> BBS 118 </t>
  </si>
  <si>
    <t>2450897.746 </t>
  </si>
  <si>
    <t> 25.03.1998 05:54 </t>
  </si>
  <si>
    <t>2450926.4074 </t>
  </si>
  <si>
    <t> 22.04.1998 21:46 </t>
  </si>
  <si>
    <t> 0.0083 </t>
  </si>
  <si>
    <t>2450953.388 </t>
  </si>
  <si>
    <t> 19.05.1998 21:18 </t>
  </si>
  <si>
    <t>2451123.683 </t>
  </si>
  <si>
    <t> 06.11.1998 04:23 </t>
  </si>
  <si>
    <t> BBS 119 </t>
  </si>
  <si>
    <t>2451160.777 </t>
  </si>
  <si>
    <t> 13.12.1998 06:38 </t>
  </si>
  <si>
    <t>2451177.638 </t>
  </si>
  <si>
    <t> 30.12.1998 03:18 </t>
  </si>
  <si>
    <t>2451224.855 </t>
  </si>
  <si>
    <t> 15.02.1999 08:31 </t>
  </si>
  <si>
    <t> 0.016 </t>
  </si>
  <si>
    <t> R.Berg </t>
  </si>
  <si>
    <t>2451231.595 </t>
  </si>
  <si>
    <t> 22.02.1999 02:16 </t>
  </si>
  <si>
    <t> AOEB 11 </t>
  </si>
  <si>
    <t>2451270.376 </t>
  </si>
  <si>
    <t> 01.04.1999 21:01 </t>
  </si>
  <si>
    <t> BBS 120 </t>
  </si>
  <si>
    <t>2451273.749 </t>
  </si>
  <si>
    <t> 05.04.1999 05:58 </t>
  </si>
  <si>
    <t>2451302.4123 </t>
  </si>
  <si>
    <t> 03.05.1999 21:53 </t>
  </si>
  <si>
    <t> 0.0124 </t>
  </si>
  <si>
    <t> J.Safar </t>
  </si>
  <si>
    <t>IBVS 5263 </t>
  </si>
  <si>
    <t>2451462.592 </t>
  </si>
  <si>
    <t> 11.10.1999 02:12 </t>
  </si>
  <si>
    <t> BBS 121 </t>
  </si>
  <si>
    <t>2451575.562 </t>
  </si>
  <si>
    <t> 01.02.2000 01:29 </t>
  </si>
  <si>
    <t> BBS 122 </t>
  </si>
  <si>
    <t>2451641.31894 </t>
  </si>
  <si>
    <t> 06.04.2000 19:39 </t>
  </si>
  <si>
    <t> 0.01258 </t>
  </si>
  <si>
    <t>o</t>
  </si>
  <si>
    <t> J.Šafár </t>
  </si>
  <si>
    <t>OEJV 0074 </t>
  </si>
  <si>
    <t>2451892.549 </t>
  </si>
  <si>
    <t> 14.12.2000 01:10 </t>
  </si>
  <si>
    <t> BBS 124 </t>
  </si>
  <si>
    <t>2451951.566 </t>
  </si>
  <si>
    <t> 11.02.2001 01:35 </t>
  </si>
  <si>
    <t>2451988.660 </t>
  </si>
  <si>
    <t> 20.03.2001 03:50 </t>
  </si>
  <si>
    <t>2451993.719 </t>
  </si>
  <si>
    <t> 25.03.2001 05:15 </t>
  </si>
  <si>
    <t>2452000.461 </t>
  </si>
  <si>
    <t> 31.03.2001 23:03 </t>
  </si>
  <si>
    <t> 0.015 </t>
  </si>
  <si>
    <t> BBS 125 </t>
  </si>
  <si>
    <t>2452278.6726 </t>
  </si>
  <si>
    <t> 04.01.2002 04:08 </t>
  </si>
  <si>
    <t> 0.0197 </t>
  </si>
  <si>
    <t> Sarounova &amp; Wolf </t>
  </si>
  <si>
    <t>IBVS 5594 </t>
  </si>
  <si>
    <t>2452317.452 </t>
  </si>
  <si>
    <t> 11.02.2002 22:50 </t>
  </si>
  <si>
    <t> BBS 127 </t>
  </si>
  <si>
    <t>2452339.3704 </t>
  </si>
  <si>
    <t> 05.03.2002 20:53 </t>
  </si>
  <si>
    <t> 0.0178 </t>
  </si>
  <si>
    <t>-I</t>
  </si>
  <si>
    <t> K.&amp; M.Rätz </t>
  </si>
  <si>
    <t>BAVM 158 </t>
  </si>
  <si>
    <t>2452344.4286 </t>
  </si>
  <si>
    <t> 10.03.2002 22:17 </t>
  </si>
  <si>
    <t>4097</t>
  </si>
  <si>
    <t> 0.0177 </t>
  </si>
  <si>
    <t>2452366.350 </t>
  </si>
  <si>
    <t> 01.04.2002 20:24 </t>
  </si>
  <si>
    <t>4110</t>
  </si>
  <si>
    <t> 0.020 </t>
  </si>
  <si>
    <t> BBS 128 </t>
  </si>
  <si>
    <t>2452371.4061 </t>
  </si>
  <si>
    <t> 06.04.2002 21:44 </t>
  </si>
  <si>
    <t>4113</t>
  </si>
  <si>
    <t> 0.0176 </t>
  </si>
  <si>
    <t>2452590.598 </t>
  </si>
  <si>
    <t> 12.11.2002 02:21 </t>
  </si>
  <si>
    <t>4243</t>
  </si>
  <si>
    <t> BBS 129 </t>
  </si>
  <si>
    <t>2452683.3326 </t>
  </si>
  <si>
    <t> 12.02.2003 19:58 </t>
  </si>
  <si>
    <t>4298</t>
  </si>
  <si>
    <t> 0.0152 </t>
  </si>
  <si>
    <t> L.Kotková &amp; M.Wolf </t>
  </si>
  <si>
    <t>IBVS 5676 </t>
  </si>
  <si>
    <t>2452693.4490 </t>
  </si>
  <si>
    <t> 22.02.2003 22:46 </t>
  </si>
  <si>
    <t>4304</t>
  </si>
  <si>
    <t> 0.0150 </t>
  </si>
  <si>
    <t> H.Jungbluth </t>
  </si>
  <si>
    <t>2452710.3099 </t>
  </si>
  <si>
    <t> 11.03.2003 19:26 </t>
  </si>
  <si>
    <t>4314</t>
  </si>
  <si>
    <t> 0.0149 </t>
  </si>
  <si>
    <t> V.Bakis et al. </t>
  </si>
  <si>
    <t>IBVS 5616 </t>
  </si>
  <si>
    <t>2452720.4264 </t>
  </si>
  <si>
    <t> 21.03.2003 22:14 </t>
  </si>
  <si>
    <t>4320</t>
  </si>
  <si>
    <t> 0.0148 </t>
  </si>
  <si>
    <t> G.Monninger </t>
  </si>
  <si>
    <t>2452720.428 </t>
  </si>
  <si>
    <t> 21.03.2003 22:16 </t>
  </si>
  <si>
    <t> R.Meyer </t>
  </si>
  <si>
    <t>BAVM 157 </t>
  </si>
  <si>
    <t>2452725.4855 </t>
  </si>
  <si>
    <t> 26.03.2003 23:39 </t>
  </si>
  <si>
    <t>4323</t>
  </si>
  <si>
    <t> 0.0156 </t>
  </si>
  <si>
    <t> M.Zejda </t>
  </si>
  <si>
    <t>IBVS 5583 </t>
  </si>
  <si>
    <t>2452998.640 </t>
  </si>
  <si>
    <t> 25.12.2003 03:21 </t>
  </si>
  <si>
    <t>4485</t>
  </si>
  <si>
    <t> BBS 130 </t>
  </si>
  <si>
    <t>2453089.6776 </t>
  </si>
  <si>
    <t> 25.03.2004 04:15 </t>
  </si>
  <si>
    <t>4539</t>
  </si>
  <si>
    <t> 0.0096 </t>
  </si>
  <si>
    <t> R.Nelson </t>
  </si>
  <si>
    <t>IBVS 5602 </t>
  </si>
  <si>
    <t>2453096.4222 </t>
  </si>
  <si>
    <t> 31.03.2004 22:07 </t>
  </si>
  <si>
    <t>4543</t>
  </si>
  <si>
    <t> 0.0098 </t>
  </si>
  <si>
    <t> v.Poschinger </t>
  </si>
  <si>
    <t>BAVM 172 </t>
  </si>
  <si>
    <t>2453335.8450 </t>
  </si>
  <si>
    <t> 26.11.2004 08:16 </t>
  </si>
  <si>
    <t>4685</t>
  </si>
  <si>
    <t> 0.0061 </t>
  </si>
  <si>
    <t>ns</t>
  </si>
  <si>
    <t> S.Dvorak </t>
  </si>
  <si>
    <t>2453347.651 </t>
  </si>
  <si>
    <t> 08.12.2004 03:37 </t>
  </si>
  <si>
    <t>4692</t>
  </si>
  <si>
    <t>OEJV 0003 </t>
  </si>
  <si>
    <t>2453367.8805 </t>
  </si>
  <si>
    <t> 28.12.2004 09:07 </t>
  </si>
  <si>
    <t>4704</t>
  </si>
  <si>
    <t> 0.0057 </t>
  </si>
  <si>
    <t>2453408.346 </t>
  </si>
  <si>
    <t> 06.02.2005 20:18 </t>
  </si>
  <si>
    <t>4728</t>
  </si>
  <si>
    <t> I.Biro et al. </t>
  </si>
  <si>
    <t>IBVS 5684 </t>
  </si>
  <si>
    <t>2453416.7767 </t>
  </si>
  <si>
    <t> 15.02.2005 06:38 </t>
  </si>
  <si>
    <t>4733</t>
  </si>
  <si>
    <t> 0.0049 </t>
  </si>
  <si>
    <t>IBVS 5672 </t>
  </si>
  <si>
    <t>2453445.4398 </t>
  </si>
  <si>
    <t> 15.03.2005 22:33 </t>
  </si>
  <si>
    <t>4750</t>
  </si>
  <si>
    <t> 0.0043 </t>
  </si>
  <si>
    <t>BAVM 178 </t>
  </si>
  <si>
    <t>2453445.4401 </t>
  </si>
  <si>
    <t> 0.0046 </t>
  </si>
  <si>
    <t> M.Zejda et al. </t>
  </si>
  <si>
    <t>IBVS 5741 </t>
  </si>
  <si>
    <t>2453750.6199 </t>
  </si>
  <si>
    <t> 15.01.2006 02:52 </t>
  </si>
  <si>
    <t>4931</t>
  </si>
  <si>
    <t> -0.0001 </t>
  </si>
  <si>
    <t>2453792.7707 </t>
  </si>
  <si>
    <t> 26.02.2006 06:29 </t>
  </si>
  <si>
    <t>4956</t>
  </si>
  <si>
    <t> -0.0018 </t>
  </si>
  <si>
    <t>2453841.6667 </t>
  </si>
  <si>
    <t> 16.04.2006 04:00 </t>
  </si>
  <si>
    <t>4985</t>
  </si>
  <si>
    <t> -0.0028 </t>
  </si>
  <si>
    <t> V.Petriew </t>
  </si>
  <si>
    <t> AOEB 12 </t>
  </si>
  <si>
    <t>2454057.4833 </t>
  </si>
  <si>
    <t> 17.11.2006 23:35 </t>
  </si>
  <si>
    <t>5113</t>
  </si>
  <si>
    <t> -0.0072 </t>
  </si>
  <si>
    <t> S.Dogru et al. </t>
  </si>
  <si>
    <t>IBVS 5746 </t>
  </si>
  <si>
    <t>2454111.4376 </t>
  </si>
  <si>
    <t> 10.01.2007 22:30 </t>
  </si>
  <si>
    <t>5145</t>
  </si>
  <si>
    <t> -0.0082 </t>
  </si>
  <si>
    <t>IBVS 5893 </t>
  </si>
  <si>
    <t>2454155.2749 </t>
  </si>
  <si>
    <t> 23.02.2007 18:35 </t>
  </si>
  <si>
    <t>5171</t>
  </si>
  <si>
    <t> -0.0095 </t>
  </si>
  <si>
    <t>Ic</t>
  </si>
  <si>
    <t> K.Nakajima </t>
  </si>
  <si>
    <t>VSB 46 </t>
  </si>
  <si>
    <t>2454158.6475 </t>
  </si>
  <si>
    <t> 27.02.2007 03:32 </t>
  </si>
  <si>
    <t>5173</t>
  </si>
  <si>
    <t> -0.0091 </t>
  </si>
  <si>
    <t> J.Bialozynski </t>
  </si>
  <si>
    <t>2454180.5665 </t>
  </si>
  <si>
    <t> 21.03.2007 01:35 </t>
  </si>
  <si>
    <t>5186</t>
  </si>
  <si>
    <t>2454190.6829 </t>
  </si>
  <si>
    <t> 31.03.2007 04:23 </t>
  </si>
  <si>
    <t>5192</t>
  </si>
  <si>
    <t> -0.0097 </t>
  </si>
  <si>
    <t>2454212.6016 </t>
  </si>
  <si>
    <t> 22.04.2007 02:26 </t>
  </si>
  <si>
    <t>5205</t>
  </si>
  <si>
    <t> -0.0103 </t>
  </si>
  <si>
    <t>2454212.602 </t>
  </si>
  <si>
    <t>2454509.3519 </t>
  </si>
  <si>
    <t> 12.02.2008 20:26 </t>
  </si>
  <si>
    <t>5381</t>
  </si>
  <si>
    <t> -0.0140 </t>
  </si>
  <si>
    <t> L.Urbancok </t>
  </si>
  <si>
    <t>OEJV 0094 </t>
  </si>
  <si>
    <t>2454532.959 </t>
  </si>
  <si>
    <t> 07.03.2008 11:00 </t>
  </si>
  <si>
    <t>5395</t>
  </si>
  <si>
    <t> K.Hirosawa </t>
  </si>
  <si>
    <t>VSB 48 </t>
  </si>
  <si>
    <t>2454534.6425 </t>
  </si>
  <si>
    <t> 09.03.2008 03:25 </t>
  </si>
  <si>
    <t>5396</t>
  </si>
  <si>
    <t> -0.0149 </t>
  </si>
  <si>
    <t>JAAVSO 36(2);186 </t>
  </si>
  <si>
    <t>2454861.7438 </t>
  </si>
  <si>
    <t> 30.01.2009 05:51 </t>
  </si>
  <si>
    <t>5590</t>
  </si>
  <si>
    <t> -0.0174 </t>
  </si>
  <si>
    <t> K.Menzies </t>
  </si>
  <si>
    <t>JAAVSO 37(1);44 </t>
  </si>
  <si>
    <t>2454869.3226 </t>
  </si>
  <si>
    <t> 06.02.2009 19:44 </t>
  </si>
  <si>
    <t>5594.5</t>
  </si>
  <si>
    <t> -0.0260 </t>
  </si>
  <si>
    <t>2454905.5831 </t>
  </si>
  <si>
    <t> 15.03.2009 01:59 </t>
  </si>
  <si>
    <t>5616</t>
  </si>
  <si>
    <t> -0.0167 </t>
  </si>
  <si>
    <t> H.Gerner </t>
  </si>
  <si>
    <t> JAAVSO 38;85 </t>
  </si>
  <si>
    <t>2454906.4333 </t>
  </si>
  <si>
    <t> 15.03.2009 22:23 </t>
  </si>
  <si>
    <t>5616.5</t>
  </si>
  <si>
    <t> -0.0096 </t>
  </si>
  <si>
    <t>Rc</t>
  </si>
  <si>
    <t>2454915.6988 </t>
  </si>
  <si>
    <t> 25.03.2009 04:46 </t>
  </si>
  <si>
    <t>5622</t>
  </si>
  <si>
    <t> -0.0176 </t>
  </si>
  <si>
    <t> R.Poklar </t>
  </si>
  <si>
    <t>2454955.3296 </t>
  </si>
  <si>
    <t> 03.05.2009 19:54 </t>
  </si>
  <si>
    <t>5645.5</t>
  </si>
  <si>
    <t> -0.0102 </t>
  </si>
  <si>
    <t>2455156.8125 </t>
  </si>
  <si>
    <t> 21.11.2009 07:30 </t>
  </si>
  <si>
    <t>5765</t>
  </si>
  <si>
    <t> -0.0165 </t>
  </si>
  <si>
    <t> JAAVSO 38;120 </t>
  </si>
  <si>
    <t>2455210.7677 </t>
  </si>
  <si>
    <t> 14.01.2010 06:25 </t>
  </si>
  <si>
    <t>5797</t>
  </si>
  <si>
    <t> -0.0166 </t>
  </si>
  <si>
    <t>2455259.6650 </t>
  </si>
  <si>
    <t> 04.03.2010 03:57 </t>
  </si>
  <si>
    <t>5826</t>
  </si>
  <si>
    <t> -0.0163 </t>
  </si>
  <si>
    <t> JAAVSO 39;94 </t>
  </si>
  <si>
    <t>2455293.3871 </t>
  </si>
  <si>
    <t> 06.04.2010 21:17 </t>
  </si>
  <si>
    <t>5846</t>
  </si>
  <si>
    <t> -0.0162 </t>
  </si>
  <si>
    <t> F.Walter </t>
  </si>
  <si>
    <t>BAVM 214 </t>
  </si>
  <si>
    <t>2455345.6563 </t>
  </si>
  <si>
    <t> 29.05.2010 03:45 </t>
  </si>
  <si>
    <t>5877</t>
  </si>
  <si>
    <t> N.Simmons </t>
  </si>
  <si>
    <t>2455640.7222 </t>
  </si>
  <si>
    <t> 20.03.2011 05:19 </t>
  </si>
  <si>
    <t>6052</t>
  </si>
  <si>
    <t> -0.0181 </t>
  </si>
  <si>
    <t>IBVS 5992 </t>
  </si>
  <si>
    <t>2455935.7849 </t>
  </si>
  <si>
    <t> 09.01.2012 06:50 </t>
  </si>
  <si>
    <t>6227</t>
  </si>
  <si>
    <t> -0.0233 </t>
  </si>
  <si>
    <t> JAAVSO 41;122 </t>
  </si>
  <si>
    <t>2455945.9020 </t>
  </si>
  <si>
    <t> 19.01.2012 09:38 </t>
  </si>
  <si>
    <t>6233</t>
  </si>
  <si>
    <t> -0.0228 </t>
  </si>
  <si>
    <t>IBVS 6029 </t>
  </si>
  <si>
    <t>2455962.7617 </t>
  </si>
  <si>
    <t> 05.02.2012 06:16 </t>
  </si>
  <si>
    <t>6243</t>
  </si>
  <si>
    <t> -0.0241 </t>
  </si>
  <si>
    <t>2456013.3436 </t>
  </si>
  <si>
    <t> 26.03.2012 20:14 </t>
  </si>
  <si>
    <t>6273</t>
  </si>
  <si>
    <t> -0.0252 </t>
  </si>
  <si>
    <t>BAVM 231 </t>
  </si>
  <si>
    <t>2456284.7997 </t>
  </si>
  <si>
    <t> 23.12.2012 07:11 </t>
  </si>
  <si>
    <t>6434</t>
  </si>
  <si>
    <t> -0.0316 </t>
  </si>
  <si>
    <t> JAAVSO 41;328 </t>
  </si>
  <si>
    <t>2456711.3721 </t>
  </si>
  <si>
    <t> 22.02.2014 20:55 </t>
  </si>
  <si>
    <t>6687</t>
  </si>
  <si>
    <t> -0.0430 </t>
  </si>
  <si>
    <t> F.Agerer </t>
  </si>
  <si>
    <t>BAVM 238 </t>
  </si>
  <si>
    <t>2457019.9198 </t>
  </si>
  <si>
    <t> 28.12.2014 10:04 </t>
  </si>
  <si>
    <t>6870</t>
  </si>
  <si>
    <t> -0.0519 </t>
  </si>
  <si>
    <t> JAAVSO 43-1 </t>
  </si>
  <si>
    <t>2457097.4782 </t>
  </si>
  <si>
    <t> 15.03.2015 23:28 </t>
  </si>
  <si>
    <t>6916</t>
  </si>
  <si>
    <t> -0.0542 </t>
  </si>
  <si>
    <t>BAVM 241 (=IBVS 6157) </t>
  </si>
  <si>
    <t>s5</t>
  </si>
  <si>
    <t>s6</t>
  </si>
  <si>
    <t>s7</t>
  </si>
  <si>
    <t>IBVS 6157</t>
  </si>
  <si>
    <t>VSB 060</t>
  </si>
  <si>
    <t>RHN 2018</t>
  </si>
  <si>
    <t>JAVSO 43, 77</t>
  </si>
  <si>
    <t>JAVSO..44..164</t>
  </si>
  <si>
    <t>JAVSO..45..215</t>
  </si>
  <si>
    <t>IBVS 6230</t>
  </si>
  <si>
    <t>JAVSO..46…79 (2018)</t>
  </si>
  <si>
    <t>RHN 2019</t>
  </si>
  <si>
    <t>JAVSO..46..184</t>
  </si>
  <si>
    <t>JAVSO..47..263</t>
  </si>
  <si>
    <t>JAVSO..48..256</t>
  </si>
  <si>
    <t>JAVSO 49, 256</t>
  </si>
  <si>
    <t>VSB, 91</t>
  </si>
  <si>
    <t>BAAVSSC193</t>
  </si>
  <si>
    <t>JAAVSO 51, 2023</t>
  </si>
  <si>
    <t>24/03/1873</t>
  </si>
  <si>
    <t>JAAVSO 51, 138</t>
  </si>
  <si>
    <t>JAAVSO, 51, 250</t>
  </si>
  <si>
    <t>JBAV 200 53</t>
  </si>
  <si>
    <t>Next ToM-P</t>
  </si>
  <si>
    <t>Next ToM-S</t>
  </si>
  <si>
    <t xml:space="preserve">Mag </t>
  </si>
  <si>
    <t>10.09-13.2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</si>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</sst>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9" fillId="0" borderId="0" xfId="42" applyFont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 wrapText="1"/>
    </xf>
    <xf numFmtId="0" fontId="36" fillId="0" borderId="0" xfId="43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12" fillId="25" borderId="19" xfId="0" applyFont="1" applyFill="1" applyBorder="1" applyAlignment="1">
      <alignment horizontal="right" vertical="center"/>
    </xf>
    <xf numFmtId="0" fontId="12" fillId="25" borderId="20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2" fontId="8" fillId="0" borderId="22" xfId="0" applyNumberFormat="1" applyFont="1" applyBorder="1" applyAlignment="1">
      <alignment vertical="center"/>
    </xf>
    <xf numFmtId="22" fontId="42" fillId="0" borderId="23" xfId="0" applyNumberFormat="1" applyFont="1" applyBorder="1" applyAlignment="1">
      <alignment vertical="center"/>
    </xf>
    <xf numFmtId="0" fontId="41" fillId="0" borderId="24" xfId="0" applyFont="1" applyBorder="1" applyAlignment="1">
      <alignment horizontal="right" vertical="center"/>
    </xf>
    <xf numFmtId="0" fontId="40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0485933503836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2583120204604"/>
          <c:y val="0.14893617021276595"/>
          <c:w val="0.84654731457800514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1-4ECF-860B-541BD793DC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1.2999999999999999E-3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1-4ECF-860B-541BD793DC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1-4ECF-860B-541BD793DC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9">
                  <c:v>-6.765599999926053E-2</c:v>
                </c:pt>
                <c:pt idx="560">
                  <c:v>-6.7814000001817476E-2</c:v>
                </c:pt>
                <c:pt idx="561">
                  <c:v>-6.7492000001948327E-2</c:v>
                </c:pt>
                <c:pt idx="562">
                  <c:v>-6.6944000005605631E-2</c:v>
                </c:pt>
                <c:pt idx="563">
                  <c:v>-6.7147999994631391E-2</c:v>
                </c:pt>
                <c:pt idx="564">
                  <c:v>-6.7832000000635162E-2</c:v>
                </c:pt>
                <c:pt idx="565">
                  <c:v>-6.8146000005071983E-2</c:v>
                </c:pt>
                <c:pt idx="566">
                  <c:v>-6.8158000001858454E-2</c:v>
                </c:pt>
                <c:pt idx="567">
                  <c:v>-6.7969999996421393E-2</c:v>
                </c:pt>
                <c:pt idx="568">
                  <c:v>-6.7577999994682614E-2</c:v>
                </c:pt>
                <c:pt idx="569">
                  <c:v>-7.3810000001685694E-2</c:v>
                </c:pt>
                <c:pt idx="570">
                  <c:v>-8.2829999999376014E-2</c:v>
                </c:pt>
                <c:pt idx="571">
                  <c:v>-8.2432000002881978E-2</c:v>
                </c:pt>
                <c:pt idx="572">
                  <c:v>-8.3149999998568092E-2</c:v>
                </c:pt>
                <c:pt idx="573">
                  <c:v>-9.2963999872154091E-2</c:v>
                </c:pt>
                <c:pt idx="574">
                  <c:v>-9.0950000216253102E-2</c:v>
                </c:pt>
                <c:pt idx="575">
                  <c:v>-9.5368000002054032E-2</c:v>
                </c:pt>
                <c:pt idx="576">
                  <c:v>-9.6596000003046356E-2</c:v>
                </c:pt>
                <c:pt idx="577">
                  <c:v>-9.6848000001045875E-2</c:v>
                </c:pt>
                <c:pt idx="578">
                  <c:v>-9.6762000001035631E-2</c:v>
                </c:pt>
                <c:pt idx="579">
                  <c:v>-9.781999999540858E-2</c:v>
                </c:pt>
                <c:pt idx="580">
                  <c:v>-9.7946000001684297E-2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1-4ECF-860B-541BD793DC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0.85132205473724887</c:v>
                </c:pt>
                <c:pt idx="479">
                  <c:v>5.2584606378144633E-2</c:v>
                </c:pt>
                <c:pt idx="480">
                  <c:v>5.0632379874175279E-2</c:v>
                </c:pt>
                <c:pt idx="481">
                  <c:v>4.9496009222611034E-2</c:v>
                </c:pt>
                <c:pt idx="482">
                  <c:v>4.5154490579455295E-2</c:v>
                </c:pt>
                <c:pt idx="483">
                  <c:v>4.4134670763948919E-2</c:v>
                </c:pt>
                <c:pt idx="484">
                  <c:v>4.349364116563062E-2</c:v>
                </c:pt>
                <c:pt idx="485">
                  <c:v>4.3406228038587208E-2</c:v>
                </c:pt>
                <c:pt idx="486">
                  <c:v>4.3289677202529339E-2</c:v>
                </c:pt>
                <c:pt idx="488">
                  <c:v>3.7811787907809355E-2</c:v>
                </c:pt>
                <c:pt idx="490">
                  <c:v>3.7345584563577866E-2</c:v>
                </c:pt>
                <c:pt idx="491">
                  <c:v>3.6966794346389789E-2</c:v>
                </c:pt>
                <c:pt idx="492">
                  <c:v>3.6879381219346377E-2</c:v>
                </c:pt>
                <c:pt idx="493">
                  <c:v>3.3091479047465538E-2</c:v>
                </c:pt>
                <c:pt idx="494">
                  <c:v>3.3091479047465538E-2</c:v>
                </c:pt>
                <c:pt idx="495">
                  <c:v>3.1488905051669791E-2</c:v>
                </c:pt>
                <c:pt idx="496">
                  <c:v>3.1314078797582995E-2</c:v>
                </c:pt>
                <c:pt idx="497">
                  <c:v>3.1022701707438316E-2</c:v>
                </c:pt>
                <c:pt idx="498">
                  <c:v>3.0847875453351492E-2</c:v>
                </c:pt>
                <c:pt idx="499">
                  <c:v>3.0847875453351492E-2</c:v>
                </c:pt>
                <c:pt idx="500">
                  <c:v>3.0760462326308108E-2</c:v>
                </c:pt>
                <c:pt idx="501">
                  <c:v>2.6040153465964277E-2</c:v>
                </c:pt>
                <c:pt idx="502">
                  <c:v>2.4466717179183001E-2</c:v>
                </c:pt>
                <c:pt idx="503">
                  <c:v>2.4350166343125146E-2</c:v>
                </c:pt>
                <c:pt idx="504">
                  <c:v>2.0212611663070673E-2</c:v>
                </c:pt>
                <c:pt idx="505">
                  <c:v>2.0008647699969406E-2</c:v>
                </c:pt>
                <c:pt idx="506">
                  <c:v>1.9658995191795786E-2</c:v>
                </c:pt>
                <c:pt idx="507">
                  <c:v>1.8959690175448546E-2</c:v>
                </c:pt>
                <c:pt idx="508">
                  <c:v>1.881400163037622E-2</c:v>
                </c:pt>
                <c:pt idx="509">
                  <c:v>1.881400163037622E-2</c:v>
                </c:pt>
                <c:pt idx="510">
                  <c:v>1.8318660577130247E-2</c:v>
                </c:pt>
                <c:pt idx="511">
                  <c:v>1.8318660577130247E-2</c:v>
                </c:pt>
                <c:pt idx="512">
                  <c:v>1.3044735245511557E-2</c:v>
                </c:pt>
                <c:pt idx="513">
                  <c:v>1.2316292520149846E-2</c:v>
                </c:pt>
                <c:pt idx="514">
                  <c:v>1.147129895873028E-2</c:v>
                </c:pt>
                <c:pt idx="515">
                  <c:v>7.7416722048783693E-3</c:v>
                </c:pt>
                <c:pt idx="516">
                  <c:v>6.8092655164153915E-3</c:v>
                </c:pt>
                <c:pt idx="517">
                  <c:v>6.0516850820392376E-3</c:v>
                </c:pt>
                <c:pt idx="518">
                  <c:v>5.9934096640102963E-3</c:v>
                </c:pt>
                <c:pt idx="519">
                  <c:v>5.6146194468222055E-3</c:v>
                </c:pt>
                <c:pt idx="520">
                  <c:v>5.4397931927354093E-3</c:v>
                </c:pt>
                <c:pt idx="521">
                  <c:v>5.0610029755473185E-3</c:v>
                </c:pt>
                <c:pt idx="522">
                  <c:v>5.0610029755473185E-3</c:v>
                </c:pt>
                <c:pt idx="523">
                  <c:v>-6.7233810999045573E-5</c:v>
                </c:pt>
                <c:pt idx="524">
                  <c:v>-4.7516173720160704E-4</c:v>
                </c:pt>
                <c:pt idx="525">
                  <c:v>-5.042994462160777E-4</c:v>
                </c:pt>
                <c:pt idx="526">
                  <c:v>-6.1570149950228581E-3</c:v>
                </c:pt>
                <c:pt idx="527">
                  <c:v>-6.2881346855879761E-3</c:v>
                </c:pt>
                <c:pt idx="528">
                  <c:v>-6.9145954293990397E-3</c:v>
                </c:pt>
                <c:pt idx="529">
                  <c:v>-6.929164283906275E-3</c:v>
                </c:pt>
                <c:pt idx="530">
                  <c:v>-7.0894216834858359E-3</c:v>
                </c:pt>
                <c:pt idx="531">
                  <c:v>-7.7741578453258409E-3</c:v>
                </c:pt>
                <c:pt idx="532">
                  <c:v>-1.1256114072554779E-2</c:v>
                </c:pt>
                <c:pt idx="533">
                  <c:v>-1.2188520761017757E-2</c:v>
                </c:pt>
                <c:pt idx="534">
                  <c:v>-1.3033514322437323E-2</c:v>
                </c:pt>
                <c:pt idx="535">
                  <c:v>-1.3616268502726681E-2</c:v>
                </c:pt>
                <c:pt idx="536">
                  <c:v>-1.4519537482175188E-2</c:v>
                </c:pt>
                <c:pt idx="537">
                  <c:v>-1.8423990490113895E-2</c:v>
                </c:pt>
                <c:pt idx="538">
                  <c:v>-1.9618636559707081E-2</c:v>
                </c:pt>
                <c:pt idx="539">
                  <c:v>-2.4717735637239002E-2</c:v>
                </c:pt>
                <c:pt idx="540">
                  <c:v>-2.4892561891325798E-2</c:v>
                </c:pt>
                <c:pt idx="541">
                  <c:v>-2.5183938981470477E-2</c:v>
                </c:pt>
                <c:pt idx="542">
                  <c:v>-2.6058070251904514E-2</c:v>
                </c:pt>
                <c:pt idx="543">
                  <c:v>-3.0749241403233873E-2</c:v>
                </c:pt>
                <c:pt idx="544">
                  <c:v>-3.8121081783894284E-2</c:v>
                </c:pt>
                <c:pt idx="545">
                  <c:v>-3.8587285128125759E-2</c:v>
                </c:pt>
                <c:pt idx="546">
                  <c:v>-3.8587285128125759E-2</c:v>
                </c:pt>
                <c:pt idx="547">
                  <c:v>-3.8587285128125759E-2</c:v>
                </c:pt>
                <c:pt idx="548">
                  <c:v>-4.3453282533541915E-2</c:v>
                </c:pt>
                <c:pt idx="549">
                  <c:v>-4.3453282533541915E-2</c:v>
                </c:pt>
                <c:pt idx="550">
                  <c:v>-4.3802935041715535E-2</c:v>
                </c:pt>
                <c:pt idx="551">
                  <c:v>-4.4793617148207454E-2</c:v>
                </c:pt>
                <c:pt idx="552">
                  <c:v>-5.1349601676462742E-2</c:v>
                </c:pt>
                <c:pt idx="553">
                  <c:v>-5.6740077844139342E-2</c:v>
                </c:pt>
                <c:pt idx="554">
                  <c:v>-5.6944041807240608E-2</c:v>
                </c:pt>
                <c:pt idx="555">
                  <c:v>-5.7148005770341875E-2</c:v>
                </c:pt>
                <c:pt idx="556">
                  <c:v>-5.770162224161679E-2</c:v>
                </c:pt>
                <c:pt idx="557">
                  <c:v>-5.7876448495703586E-2</c:v>
                </c:pt>
                <c:pt idx="558">
                  <c:v>-5.8226101003877206E-2</c:v>
                </c:pt>
                <c:pt idx="559">
                  <c:v>-5.8255238712891677E-2</c:v>
                </c:pt>
                <c:pt idx="560">
                  <c:v>-6.2014003175758031E-2</c:v>
                </c:pt>
                <c:pt idx="561">
                  <c:v>-6.3150373827322304E-2</c:v>
                </c:pt>
                <c:pt idx="562">
                  <c:v>-6.3907954261698457E-2</c:v>
                </c:pt>
                <c:pt idx="563">
                  <c:v>-6.8336886031897609E-2</c:v>
                </c:pt>
                <c:pt idx="564">
                  <c:v>-6.9560669810505266E-2</c:v>
                </c:pt>
                <c:pt idx="565">
                  <c:v>-6.9764633773606533E-2</c:v>
                </c:pt>
                <c:pt idx="566">
                  <c:v>-6.9939460027693329E-2</c:v>
                </c:pt>
                <c:pt idx="567">
                  <c:v>-7.0114286281780153E-2</c:v>
                </c:pt>
                <c:pt idx="568">
                  <c:v>-7.0230837117838008E-2</c:v>
                </c:pt>
                <c:pt idx="569">
                  <c:v>-7.6524582264963115E-2</c:v>
                </c:pt>
                <c:pt idx="570">
                  <c:v>-8.2643501158001398E-2</c:v>
                </c:pt>
                <c:pt idx="571">
                  <c:v>-8.2672638867015869E-2</c:v>
                </c:pt>
                <c:pt idx="572">
                  <c:v>-8.2934878248146077E-2</c:v>
                </c:pt>
                <c:pt idx="573">
                  <c:v>-8.7509498563417554E-2</c:v>
                </c:pt>
                <c:pt idx="574">
                  <c:v>-8.8616731505967328E-2</c:v>
                </c:pt>
                <c:pt idx="575">
                  <c:v>-9.3395315784340072E-2</c:v>
                </c:pt>
                <c:pt idx="576">
                  <c:v>-9.5260129161266027E-2</c:v>
                </c:pt>
                <c:pt idx="577">
                  <c:v>-9.6017709595642209E-2</c:v>
                </c:pt>
                <c:pt idx="578">
                  <c:v>-9.6221673558743503E-2</c:v>
                </c:pt>
                <c:pt idx="579">
                  <c:v>-9.9980438021609885E-2</c:v>
                </c:pt>
                <c:pt idx="580">
                  <c:v>-0.10196180223459367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1-4ECF-860B-541BD793DC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0">
                  <c:v>8.5526999995636288E-2</c:v>
                </c:pt>
                <c:pt idx="57">
                  <c:v>8.6199999997916166E-2</c:v>
                </c:pt>
                <c:pt idx="130">
                  <c:v>7.7338000002782792E-2</c:v>
                </c:pt>
                <c:pt idx="131">
                  <c:v>8.7235999999393243E-2</c:v>
                </c:pt>
                <c:pt idx="150">
                  <c:v>-3.5344000003533438E-2</c:v>
                </c:pt>
                <c:pt idx="192">
                  <c:v>-2.5633999997808132E-2</c:v>
                </c:pt>
                <c:pt idx="300">
                  <c:v>0.23086000000330387</c:v>
                </c:pt>
                <c:pt idx="311">
                  <c:v>-2.3110000001906883E-2</c:v>
                </c:pt>
                <c:pt idx="350">
                  <c:v>-0.15660299999581184</c:v>
                </c:pt>
                <c:pt idx="417">
                  <c:v>-2.4674000000231899E-2</c:v>
                </c:pt>
                <c:pt idx="558">
                  <c:v>-0.15125400000397349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1-4ECF-860B-541BD793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80232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A081-4ECF-860B-541BD793DC8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diamond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081-4ECF-860B-541BD793DC8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081-4ECF-860B-541BD793DC85}"/>
                  </c:ext>
                </c:extLst>
              </c15:ser>
            </c15:filteredScatterSeries>
          </c:ext>
        </c:extLst>
      </c:scatterChart>
      <c:valAx>
        <c:axId val="9523802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107416879795397"/>
              <c:y val="0.85410334346504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1457800511509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80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52429667519182"/>
          <c:y val="0.92097264437689974"/>
          <c:w val="0.592071611253196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Leo - O-C Diagr.</a:t>
            </a:r>
          </a:p>
        </c:rich>
      </c:tx>
      <c:layout>
        <c:manualLayout>
          <c:xMode val="edge"/>
          <c:yMode val="edge"/>
          <c:x val="0.411239361363354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848528789443624"/>
          <c:w val="0.84802149188504239"/>
          <c:h val="0.66060801553034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2">
                  <c:v>0.27352199999950244</c:v>
                </c:pt>
                <c:pt idx="6">
                  <c:v>0.26963600000090082</c:v>
                </c:pt>
                <c:pt idx="7">
                  <c:v>0.26802399999724003</c:v>
                </c:pt>
                <c:pt idx="8">
                  <c:v>0.26769799999965471</c:v>
                </c:pt>
                <c:pt idx="11">
                  <c:v>0.26421599999594036</c:v>
                </c:pt>
                <c:pt idx="18">
                  <c:v>0.25936199999705423</c:v>
                </c:pt>
                <c:pt idx="19">
                  <c:v>0.25534199999674456</c:v>
                </c:pt>
                <c:pt idx="20">
                  <c:v>0.26242399999682675</c:v>
                </c:pt>
                <c:pt idx="21">
                  <c:v>0.25850599999830592</c:v>
                </c:pt>
                <c:pt idx="22">
                  <c:v>0.26109799999903771</c:v>
                </c:pt>
                <c:pt idx="23">
                  <c:v>0.25922200000059092</c:v>
                </c:pt>
                <c:pt idx="24">
                  <c:v>0.25659399999858579</c:v>
                </c:pt>
                <c:pt idx="25">
                  <c:v>0.25310800000079325</c:v>
                </c:pt>
                <c:pt idx="26">
                  <c:v>0.25849599999855855</c:v>
                </c:pt>
                <c:pt idx="27">
                  <c:v>0.25478199999633944</c:v>
                </c:pt>
                <c:pt idx="28">
                  <c:v>0.26243999999860534</c:v>
                </c:pt>
                <c:pt idx="29">
                  <c:v>0.26513400000112597</c:v>
                </c:pt>
                <c:pt idx="30">
                  <c:v>0.25750199999674805</c:v>
                </c:pt>
                <c:pt idx="31">
                  <c:v>0.25986999999804539</c:v>
                </c:pt>
                <c:pt idx="32">
                  <c:v>0.25625799999761512</c:v>
                </c:pt>
                <c:pt idx="33">
                  <c:v>0.26095199999690522</c:v>
                </c:pt>
                <c:pt idx="34">
                  <c:v>0.26084999999875436</c:v>
                </c:pt>
                <c:pt idx="35">
                  <c:v>0.25764599999820348</c:v>
                </c:pt>
                <c:pt idx="36">
                  <c:v>0.25668799999766634</c:v>
                </c:pt>
                <c:pt idx="37">
                  <c:v>0.25316399999792338</c:v>
                </c:pt>
                <c:pt idx="38">
                  <c:v>0.2628179999992426</c:v>
                </c:pt>
                <c:pt idx="39">
                  <c:v>0.25389999999970314</c:v>
                </c:pt>
                <c:pt idx="40">
                  <c:v>0.26785999999628984</c:v>
                </c:pt>
                <c:pt idx="41">
                  <c:v>0.25529399999868474</c:v>
                </c:pt>
                <c:pt idx="42">
                  <c:v>0.26057999999829917</c:v>
                </c:pt>
                <c:pt idx="43">
                  <c:v>0.25479199999972479</c:v>
                </c:pt>
                <c:pt idx="44">
                  <c:v>0.25795799999832525</c:v>
                </c:pt>
                <c:pt idx="45">
                  <c:v>0.25432599999840022</c:v>
                </c:pt>
                <c:pt idx="46">
                  <c:v>0.26401999999870895</c:v>
                </c:pt>
                <c:pt idx="48">
                  <c:v>0.24536799999987124</c:v>
                </c:pt>
                <c:pt idx="49">
                  <c:v>0.24810799999977462</c:v>
                </c:pt>
                <c:pt idx="50">
                  <c:v>0.24614999999903375</c:v>
                </c:pt>
                <c:pt idx="51">
                  <c:v>0.24484399999710149</c:v>
                </c:pt>
                <c:pt idx="52">
                  <c:v>0.24451799999951618</c:v>
                </c:pt>
                <c:pt idx="53">
                  <c:v>0.24421200000142562</c:v>
                </c:pt>
                <c:pt idx="54">
                  <c:v>0.24390599999969709</c:v>
                </c:pt>
                <c:pt idx="55">
                  <c:v>0.26349799999661627</c:v>
                </c:pt>
                <c:pt idx="56">
                  <c:v>0.2450559999961115</c:v>
                </c:pt>
                <c:pt idx="58">
                  <c:v>0.19335199999841279</c:v>
                </c:pt>
                <c:pt idx="59">
                  <c:v>0.19439399999828311</c:v>
                </c:pt>
                <c:pt idx="60">
                  <c:v>0.19178199999805656</c:v>
                </c:pt>
                <c:pt idx="61">
                  <c:v>0.19267999999647145</c:v>
                </c:pt>
                <c:pt idx="62">
                  <c:v>0.19337399999858462</c:v>
                </c:pt>
                <c:pt idx="63">
                  <c:v>0.19080399999802466</c:v>
                </c:pt>
                <c:pt idx="64">
                  <c:v>0.1898719999990135</c:v>
                </c:pt>
                <c:pt idx="66">
                  <c:v>0.18993399999817484</c:v>
                </c:pt>
                <c:pt idx="67">
                  <c:v>0.18862799999988056</c:v>
                </c:pt>
                <c:pt idx="68">
                  <c:v>0.18832199999815202</c:v>
                </c:pt>
                <c:pt idx="69">
                  <c:v>0.18999599999733618</c:v>
                </c:pt>
                <c:pt idx="70">
                  <c:v>0.18999599999733618</c:v>
                </c:pt>
                <c:pt idx="71">
                  <c:v>0.18447199999718578</c:v>
                </c:pt>
                <c:pt idx="72">
                  <c:v>0.18545199999789475</c:v>
                </c:pt>
                <c:pt idx="73">
                  <c:v>0.18214599999919301</c:v>
                </c:pt>
                <c:pt idx="74">
                  <c:v>0.18214599999919301</c:v>
                </c:pt>
                <c:pt idx="75">
                  <c:v>0.18414599999960046</c:v>
                </c:pt>
                <c:pt idx="76">
                  <c:v>0.18053399999917019</c:v>
                </c:pt>
                <c:pt idx="77">
                  <c:v>0.18453399999634712</c:v>
                </c:pt>
                <c:pt idx="78">
                  <c:v>0.1818200000016077</c:v>
                </c:pt>
                <c:pt idx="79">
                  <c:v>0.18781999999919208</c:v>
                </c:pt>
                <c:pt idx="80">
                  <c:v>0.18188200000076904</c:v>
                </c:pt>
                <c:pt idx="81">
                  <c:v>0.18688199999814969</c:v>
                </c:pt>
                <c:pt idx="82">
                  <c:v>0.18426999999792315</c:v>
                </c:pt>
                <c:pt idx="83">
                  <c:v>0.17824999999720603</c:v>
                </c:pt>
                <c:pt idx="84">
                  <c:v>0.1753580000004149</c:v>
                </c:pt>
                <c:pt idx="85">
                  <c:v>0.17376800000056392</c:v>
                </c:pt>
                <c:pt idx="86">
                  <c:v>0.17583000000013271</c:v>
                </c:pt>
                <c:pt idx="87">
                  <c:v>0.16916199999832315</c:v>
                </c:pt>
                <c:pt idx="88">
                  <c:v>0.17724399999860907</c:v>
                </c:pt>
                <c:pt idx="89">
                  <c:v>0.16952999999921303</c:v>
                </c:pt>
                <c:pt idx="90">
                  <c:v>0.16595999999844935</c:v>
                </c:pt>
                <c:pt idx="91">
                  <c:v>0.16895999999906053</c:v>
                </c:pt>
                <c:pt idx="92">
                  <c:v>0.17563399999926332</c:v>
                </c:pt>
                <c:pt idx="93">
                  <c:v>0.17032800000015413</c:v>
                </c:pt>
                <c:pt idx="94">
                  <c:v>0.16508799999792245</c:v>
                </c:pt>
                <c:pt idx="95">
                  <c:v>0.15917199999967124</c:v>
                </c:pt>
                <c:pt idx="96">
                  <c:v>0.16317199999684817</c:v>
                </c:pt>
                <c:pt idx="97">
                  <c:v>0.15915199999653851</c:v>
                </c:pt>
                <c:pt idx="98">
                  <c:v>0.16154000000096858</c:v>
                </c:pt>
                <c:pt idx="99">
                  <c:v>0.16090799999801675</c:v>
                </c:pt>
                <c:pt idx="100">
                  <c:v>0.16227599999911035</c:v>
                </c:pt>
                <c:pt idx="101">
                  <c:v>0.16296999999758555</c:v>
                </c:pt>
                <c:pt idx="102">
                  <c:v>0.15336399999796413</c:v>
                </c:pt>
                <c:pt idx="104">
                  <c:v>0.11232399999789777</c:v>
                </c:pt>
                <c:pt idx="105">
                  <c:v>0.1030879999998433</c:v>
                </c:pt>
                <c:pt idx="107">
                  <c:v>9.7555999993346632E-2</c:v>
                </c:pt>
                <c:pt idx="108">
                  <c:v>9.614799999690149E-2</c:v>
                </c:pt>
                <c:pt idx="113">
                  <c:v>8.5177999993902631E-2</c:v>
                </c:pt>
                <c:pt idx="114">
                  <c:v>7.6633999997284263E-2</c:v>
                </c:pt>
                <c:pt idx="115">
                  <c:v>6.7452000002958812E-2</c:v>
                </c:pt>
                <c:pt idx="119">
                  <c:v>6.6461999995226506E-2</c:v>
                </c:pt>
                <c:pt idx="125">
                  <c:v>5.0402000000758562E-2</c:v>
                </c:pt>
                <c:pt idx="127">
                  <c:v>4.2770000000018626E-2</c:v>
                </c:pt>
                <c:pt idx="129">
                  <c:v>7.7643999997235369E-2</c:v>
                </c:pt>
                <c:pt idx="268">
                  <c:v>7.6599999738391489E-4</c:v>
                </c:pt>
                <c:pt idx="277">
                  <c:v>2.5899999964167364E-3</c:v>
                </c:pt>
                <c:pt idx="297">
                  <c:v>-2.280000044265762E-4</c:v>
                </c:pt>
                <c:pt idx="35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F-4B04-A394-3FFB7A30E9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1.2999999999999999E-3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158">
                    <c:v>0</c:v>
                  </c:pt>
                  <c:pt idx="160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218">
                    <c:v>0</c:v>
                  </c:pt>
                  <c:pt idx="350">
                    <c:v>0</c:v>
                  </c:pt>
                  <c:pt idx="357">
                    <c:v>0</c:v>
                  </c:pt>
                  <c:pt idx="427">
                    <c:v>5.0000000000000001E-3</c:v>
                  </c:pt>
                  <c:pt idx="431">
                    <c:v>2E-3</c:v>
                  </c:pt>
                  <c:pt idx="432">
                    <c:v>4.0000000000000001E-3</c:v>
                  </c:pt>
                  <c:pt idx="433">
                    <c:v>5.0000000000000001E-3</c:v>
                  </c:pt>
                  <c:pt idx="434">
                    <c:v>2E-3</c:v>
                  </c:pt>
                  <c:pt idx="435">
                    <c:v>5.0000000000000001E-3</c:v>
                  </c:pt>
                  <c:pt idx="440">
                    <c:v>4.0000000000000001E-3</c:v>
                  </c:pt>
                  <c:pt idx="441">
                    <c:v>2E-3</c:v>
                  </c:pt>
                  <c:pt idx="443">
                    <c:v>3.0000000000000001E-3</c:v>
                  </c:pt>
                  <c:pt idx="444">
                    <c:v>3.0000000000000001E-3</c:v>
                  </c:pt>
                  <c:pt idx="445">
                    <c:v>4.0000000000000001E-3</c:v>
                  </c:pt>
                  <c:pt idx="454">
                    <c:v>3.0000000000000001E-3</c:v>
                  </c:pt>
                  <c:pt idx="455">
                    <c:v>5.0000000000000001E-3</c:v>
                  </c:pt>
                  <c:pt idx="456">
                    <c:v>3.0000000000000001E-3</c:v>
                  </c:pt>
                  <c:pt idx="458">
                    <c:v>4.0000000000000001E-3</c:v>
                  </c:pt>
                  <c:pt idx="460">
                    <c:v>5.0000000000000001E-3</c:v>
                  </c:pt>
                  <c:pt idx="464">
                    <c:v>6.0000000000000001E-3</c:v>
                  </c:pt>
                  <c:pt idx="465">
                    <c:v>5.0000000000000001E-3</c:v>
                  </c:pt>
                  <c:pt idx="466">
                    <c:v>7.0000000000000001E-3</c:v>
                  </c:pt>
                  <c:pt idx="467">
                    <c:v>4.0000000000000001E-3</c:v>
                  </c:pt>
                  <c:pt idx="469">
                    <c:v>8.9999999999999998E-4</c:v>
                  </c:pt>
                  <c:pt idx="470">
                    <c:v>5.0000000000000001E-3</c:v>
                  </c:pt>
                  <c:pt idx="471">
                    <c:v>4.0000000000000001E-3</c:v>
                  </c:pt>
                  <c:pt idx="473">
                    <c:v>3.0000000000000001E-3</c:v>
                  </c:pt>
                  <c:pt idx="476">
                    <c:v>4.0000000000000001E-3</c:v>
                  </c:pt>
                  <c:pt idx="478">
                    <c:v>1.1000000000000001E-3</c:v>
                  </c:pt>
                  <c:pt idx="481">
                    <c:v>3.0000000000000001E-3</c:v>
                  </c:pt>
                  <c:pt idx="487">
                    <c:v>3.0000000000000001E-5</c:v>
                  </c:pt>
                  <c:pt idx="489">
                    <c:v>1E-4</c:v>
                  </c:pt>
                  <c:pt idx="492">
                    <c:v>4.0000000000000002E-4</c:v>
                  </c:pt>
                  <c:pt idx="493">
                    <c:v>2E-3</c:v>
                  </c:pt>
                  <c:pt idx="494">
                    <c:v>2E-3</c:v>
                  </c:pt>
                  <c:pt idx="495">
                    <c:v>8.0000000000000007E-5</c:v>
                  </c:pt>
                  <c:pt idx="496">
                    <c:v>2.9999999999999997E-4</c:v>
                  </c:pt>
                  <c:pt idx="497">
                    <c:v>1E-4</c:v>
                  </c:pt>
                  <c:pt idx="498">
                    <c:v>0</c:v>
                  </c:pt>
                  <c:pt idx="500">
                    <c:v>1.8E-3</c:v>
                  </c:pt>
                  <c:pt idx="501">
                    <c:v>4.0000000000000001E-3</c:v>
                  </c:pt>
                  <c:pt idx="502">
                    <c:v>1E-4</c:v>
                  </c:pt>
                  <c:pt idx="503">
                    <c:v>3.0999999999999999E-3</c:v>
                  </c:pt>
                  <c:pt idx="505">
                    <c:v>6.0000000000000001E-3</c:v>
                  </c:pt>
                  <c:pt idx="507">
                    <c:v>2.9999999999999997E-4</c:v>
                  </c:pt>
                  <c:pt idx="508">
                    <c:v>5.0000000000000002E-5</c:v>
                  </c:pt>
                  <c:pt idx="509">
                    <c:v>5.0000000000000002E-5</c:v>
                  </c:pt>
                  <c:pt idx="510">
                    <c:v>5.0000000000000001E-4</c:v>
                  </c:pt>
                  <c:pt idx="511">
                    <c:v>2.0000000000000001E-4</c:v>
                  </c:pt>
                  <c:pt idx="512">
                    <c:v>3.7000000000000002E-3</c:v>
                  </c:pt>
                  <c:pt idx="515">
                    <c:v>2.0000000000000001E-4</c:v>
                  </c:pt>
                  <c:pt idx="516">
                    <c:v>1E-4</c:v>
                  </c:pt>
                  <c:pt idx="523">
                    <c:v>2.8E-3</c:v>
                  </c:pt>
                  <c:pt idx="525">
                    <c:v>1E-4</c:v>
                  </c:pt>
                  <c:pt idx="526">
                    <c:v>1E-4</c:v>
                  </c:pt>
                  <c:pt idx="527">
                    <c:v>6.9999999999999999E-4</c:v>
                  </c:pt>
                  <c:pt idx="528">
                    <c:v>1E-4</c:v>
                  </c:pt>
                  <c:pt idx="529">
                    <c:v>5.0000000000000001E-4</c:v>
                  </c:pt>
                  <c:pt idx="530">
                    <c:v>2.9999999999999997E-4</c:v>
                  </c:pt>
                  <c:pt idx="531">
                    <c:v>1E-4</c:v>
                  </c:pt>
                  <c:pt idx="532">
                    <c:v>1E-4</c:v>
                  </c:pt>
                  <c:pt idx="533">
                    <c:v>1E-4</c:v>
                  </c:pt>
                  <c:pt idx="534">
                    <c:v>1E-4</c:v>
                  </c:pt>
                  <c:pt idx="535">
                    <c:v>1E-4</c:v>
                  </c:pt>
                  <c:pt idx="536">
                    <c:v>1E-4</c:v>
                  </c:pt>
                  <c:pt idx="537">
                    <c:v>2.0000000000000001E-4</c:v>
                  </c:pt>
                  <c:pt idx="538">
                    <c:v>1E-4</c:v>
                  </c:pt>
                  <c:pt idx="539">
                    <c:v>1E-4</c:v>
                  </c:pt>
                  <c:pt idx="540">
                    <c:v>2.0000000000000001E-4</c:v>
                  </c:pt>
                  <c:pt idx="541">
                    <c:v>1E-4</c:v>
                  </c:pt>
                  <c:pt idx="542">
                    <c:v>2.0000000000000001E-4</c:v>
                  </c:pt>
                  <c:pt idx="543">
                    <c:v>1E-4</c:v>
                  </c:pt>
                  <c:pt idx="544">
                    <c:v>2.0999999999999999E-3</c:v>
                  </c:pt>
                  <c:pt idx="545">
                    <c:v>1E-4</c:v>
                  </c:pt>
                  <c:pt idx="546">
                    <c:v>1E-4</c:v>
                  </c:pt>
                  <c:pt idx="547">
                    <c:v>1E-4</c:v>
                  </c:pt>
                  <c:pt idx="549">
                    <c:v>1E-4</c:v>
                  </c:pt>
                  <c:pt idx="550">
                    <c:v>0</c:v>
                  </c:pt>
                  <c:pt idx="551">
                    <c:v>1.1000000000000001E-3</c:v>
                  </c:pt>
                  <c:pt idx="552">
                    <c:v>1E-4</c:v>
                  </c:pt>
                  <c:pt idx="553">
                    <c:v>1E-4</c:v>
                  </c:pt>
                  <c:pt idx="554">
                    <c:v>2.0000000000000001E-4</c:v>
                  </c:pt>
                  <c:pt idx="555">
                    <c:v>6.9999999999999999E-4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4.0000000000000002E-4</c:v>
                  </c:pt>
                  <c:pt idx="559">
                    <c:v>1E-4</c:v>
                  </c:pt>
                  <c:pt idx="560">
                    <c:v>1E-4</c:v>
                  </c:pt>
                  <c:pt idx="561">
                    <c:v>2.0000000000000001E-4</c:v>
                  </c:pt>
                  <c:pt idx="562">
                    <c:v>1E-4</c:v>
                  </c:pt>
                  <c:pt idx="563">
                    <c:v>1E-4</c:v>
                  </c:pt>
                  <c:pt idx="564">
                    <c:v>1E-4</c:v>
                  </c:pt>
                  <c:pt idx="565">
                    <c:v>1E-4</c:v>
                  </c:pt>
                  <c:pt idx="566">
                    <c:v>1E-4</c:v>
                  </c:pt>
                  <c:pt idx="567">
                    <c:v>1E-4</c:v>
                  </c:pt>
                  <c:pt idx="568">
                    <c:v>1E-4</c:v>
                  </c:pt>
                  <c:pt idx="569">
                    <c:v>1E-4</c:v>
                  </c:pt>
                  <c:pt idx="570">
                    <c:v>1E-4</c:v>
                  </c:pt>
                  <c:pt idx="571">
                    <c:v>1E-4</c:v>
                  </c:pt>
                  <c:pt idx="572">
                    <c:v>1E-4</c:v>
                  </c:pt>
                  <c:pt idx="573">
                    <c:v>0</c:v>
                  </c:pt>
                  <c:pt idx="574">
                    <c:v>2.0000000000000001E-4</c:v>
                  </c:pt>
                  <c:pt idx="575">
                    <c:v>1E-4</c:v>
                  </c:pt>
                  <c:pt idx="576">
                    <c:v>1E-4</c:v>
                  </c:pt>
                  <c:pt idx="577">
                    <c:v>1E-4</c:v>
                  </c:pt>
                  <c:pt idx="578">
                    <c:v>1E-4</c:v>
                  </c:pt>
                  <c:pt idx="579">
                    <c:v>1E-4</c:v>
                  </c:pt>
                  <c:pt idx="58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0.26448000000164029</c:v>
                </c:pt>
                <c:pt idx="3">
                  <c:v>0.26690999999846099</c:v>
                </c:pt>
                <c:pt idx="4">
                  <c:v>0.27460399999836227</c:v>
                </c:pt>
                <c:pt idx="5">
                  <c:v>0.26454799999919487</c:v>
                </c:pt>
                <c:pt idx="9">
                  <c:v>0.26843399999779649</c:v>
                </c:pt>
                <c:pt idx="10">
                  <c:v>0.26612799999929848</c:v>
                </c:pt>
                <c:pt idx="12">
                  <c:v>0.26205599999957485</c:v>
                </c:pt>
                <c:pt idx="13">
                  <c:v>0.25888000000122702</c:v>
                </c:pt>
                <c:pt idx="14">
                  <c:v>0.25809200000003329</c:v>
                </c:pt>
                <c:pt idx="15">
                  <c:v>0.25845999999728519</c:v>
                </c:pt>
                <c:pt idx="16">
                  <c:v>0.25908199999685166</c:v>
                </c:pt>
                <c:pt idx="17">
                  <c:v>0.26027399999657064</c:v>
                </c:pt>
                <c:pt idx="106">
                  <c:v>0.10099599999739439</c:v>
                </c:pt>
                <c:pt idx="109">
                  <c:v>8.8686000002780929E-2</c:v>
                </c:pt>
                <c:pt idx="110">
                  <c:v>8.4135999997670297E-2</c:v>
                </c:pt>
                <c:pt idx="111">
                  <c:v>8.8727999995171558E-2</c:v>
                </c:pt>
                <c:pt idx="112">
                  <c:v>8.4421999999904074E-2</c:v>
                </c:pt>
                <c:pt idx="116">
                  <c:v>6.9562000004225411E-2</c:v>
                </c:pt>
                <c:pt idx="117">
                  <c:v>6.825599999865517E-2</c:v>
                </c:pt>
                <c:pt idx="118">
                  <c:v>7.2624000000359956E-2</c:v>
                </c:pt>
                <c:pt idx="120">
                  <c:v>6.7753999996057246E-2</c:v>
                </c:pt>
                <c:pt idx="121">
                  <c:v>5.7008000003406778E-2</c:v>
                </c:pt>
                <c:pt idx="122">
                  <c:v>5.026200000429526E-2</c:v>
                </c:pt>
                <c:pt idx="123">
                  <c:v>5.0955999999132473E-2</c:v>
                </c:pt>
                <c:pt idx="124">
                  <c:v>5.0649999997403938E-2</c:v>
                </c:pt>
                <c:pt idx="126">
                  <c:v>1.6790000001492444E-2</c:v>
                </c:pt>
                <c:pt idx="128">
                  <c:v>4.0106000000378117E-2</c:v>
                </c:pt>
                <c:pt idx="132">
                  <c:v>3.5623999996460043E-2</c:v>
                </c:pt>
                <c:pt idx="133">
                  <c:v>3.9317999995546415E-2</c:v>
                </c:pt>
                <c:pt idx="135">
                  <c:v>4.3297999996866565E-2</c:v>
                </c:pt>
                <c:pt idx="136">
                  <c:v>3.665999996883329E-3</c:v>
                </c:pt>
                <c:pt idx="137">
                  <c:v>3.7665999996534083E-2</c:v>
                </c:pt>
                <c:pt idx="138">
                  <c:v>1.4069999997445848E-2</c:v>
                </c:pt>
                <c:pt idx="139">
                  <c:v>2.1070000002509914E-2</c:v>
                </c:pt>
                <c:pt idx="140">
                  <c:v>2.1070000002509914E-2</c:v>
                </c:pt>
                <c:pt idx="141">
                  <c:v>1.9458000002487097E-2</c:v>
                </c:pt>
                <c:pt idx="142">
                  <c:v>2.2457999999460299E-2</c:v>
                </c:pt>
                <c:pt idx="143">
                  <c:v>4.4852000006358139E-2</c:v>
                </c:pt>
                <c:pt idx="144">
                  <c:v>8.3119999981136061E-3</c:v>
                </c:pt>
                <c:pt idx="145">
                  <c:v>1.4496000003418885E-2</c:v>
                </c:pt>
                <c:pt idx="146">
                  <c:v>1.3252000004285946E-2</c:v>
                </c:pt>
                <c:pt idx="147">
                  <c:v>6.9339999972726218E-3</c:v>
                </c:pt>
                <c:pt idx="149">
                  <c:v>2.6079999952344224E-3</c:v>
                </c:pt>
                <c:pt idx="151">
                  <c:v>6.6559999977471307E-3</c:v>
                </c:pt>
                <c:pt idx="152">
                  <c:v>6.349999996018596E-3</c:v>
                </c:pt>
                <c:pt idx="153">
                  <c:v>3.6360000012791716E-3</c:v>
                </c:pt>
                <c:pt idx="154">
                  <c:v>4.3300000033923425E-3</c:v>
                </c:pt>
                <c:pt idx="155">
                  <c:v>6.0239999947953038E-3</c:v>
                </c:pt>
                <c:pt idx="156">
                  <c:v>5.0860000046668574E-3</c:v>
                </c:pt>
                <c:pt idx="158">
                  <c:v>5.6239999976241961E-3</c:v>
                </c:pt>
                <c:pt idx="159">
                  <c:v>7.215999998152256E-3</c:v>
                </c:pt>
                <c:pt idx="160">
                  <c:v>7.2980000040843152E-3</c:v>
                </c:pt>
                <c:pt idx="162">
                  <c:v>7.3600000032456592E-3</c:v>
                </c:pt>
                <c:pt idx="163">
                  <c:v>9.3600000036531128E-3</c:v>
                </c:pt>
                <c:pt idx="165">
                  <c:v>7.6459999982034788E-3</c:v>
                </c:pt>
                <c:pt idx="166">
                  <c:v>1.064599999517668E-2</c:v>
                </c:pt>
                <c:pt idx="167">
                  <c:v>5.2040000009583309E-3</c:v>
                </c:pt>
                <c:pt idx="168">
                  <c:v>8.8979999927687459E-3</c:v>
                </c:pt>
                <c:pt idx="169">
                  <c:v>7.1839999945950694E-3</c:v>
                </c:pt>
                <c:pt idx="170">
                  <c:v>4.571999998006504E-3</c:v>
                </c:pt>
                <c:pt idx="171">
                  <c:v>5.5720000018482096E-3</c:v>
                </c:pt>
                <c:pt idx="172">
                  <c:v>2.2459999963757582E-3</c:v>
                </c:pt>
                <c:pt idx="173">
                  <c:v>5.2460000006249174E-3</c:v>
                </c:pt>
                <c:pt idx="174">
                  <c:v>5.9399999954621308E-3</c:v>
                </c:pt>
                <c:pt idx="175">
                  <c:v>9.6340000018244609E-3</c:v>
                </c:pt>
                <c:pt idx="176">
                  <c:v>3.0019999976502731E-3</c:v>
                </c:pt>
                <c:pt idx="178">
                  <c:v>-5.8200000057695433E-4</c:v>
                </c:pt>
                <c:pt idx="179">
                  <c:v>1.1199999426025897E-4</c:v>
                </c:pt>
                <c:pt idx="180">
                  <c:v>1.1939999967580661E-3</c:v>
                </c:pt>
                <c:pt idx="184">
                  <c:v>2.4599999960628338E-3</c:v>
                </c:pt>
                <c:pt idx="189">
                  <c:v>-1.6959999993559904E-3</c:v>
                </c:pt>
                <c:pt idx="191">
                  <c:v>-2.8634000002057292E-2</c:v>
                </c:pt>
                <c:pt idx="193">
                  <c:v>-1.2459999998100102E-3</c:v>
                </c:pt>
                <c:pt idx="197">
                  <c:v>-1.4840000003459863E-3</c:v>
                </c:pt>
                <c:pt idx="201">
                  <c:v>-6.3599999994039536E-3</c:v>
                </c:pt>
                <c:pt idx="202">
                  <c:v>-6.4620000048307702E-3</c:v>
                </c:pt>
                <c:pt idx="205">
                  <c:v>-4.2979999998351559E-3</c:v>
                </c:pt>
                <c:pt idx="210">
                  <c:v>-8.8400000095134601E-4</c:v>
                </c:pt>
                <c:pt idx="211">
                  <c:v>-1.2500000011641532E-3</c:v>
                </c:pt>
                <c:pt idx="212">
                  <c:v>-1.6799999866634607E-4</c:v>
                </c:pt>
                <c:pt idx="213">
                  <c:v>-3.8820000045234337E-3</c:v>
                </c:pt>
                <c:pt idx="215">
                  <c:v>-3.7999999985913746E-3</c:v>
                </c:pt>
                <c:pt idx="216">
                  <c:v>-5.411999998614192E-3</c:v>
                </c:pt>
                <c:pt idx="218">
                  <c:v>-5.1399999938439578E-4</c:v>
                </c:pt>
                <c:pt idx="219">
                  <c:v>-3.3718000006047077E-2</c:v>
                </c:pt>
                <c:pt idx="220">
                  <c:v>4.1599999967729673E-3</c:v>
                </c:pt>
                <c:pt idx="221">
                  <c:v>-2.1459999989019707E-3</c:v>
                </c:pt>
                <c:pt idx="222">
                  <c:v>-4.0379999991273507E-3</c:v>
                </c:pt>
                <c:pt idx="223">
                  <c:v>-7.3439999978290871E-3</c:v>
                </c:pt>
                <c:pt idx="228">
                  <c:v>4.5219999956316315E-3</c:v>
                </c:pt>
                <c:pt idx="236">
                  <c:v>6.7899999994551763E-3</c:v>
                </c:pt>
                <c:pt idx="240">
                  <c:v>7.1639999951003119E-3</c:v>
                </c:pt>
                <c:pt idx="241">
                  <c:v>2.8579999998328276E-3</c:v>
                </c:pt>
                <c:pt idx="242">
                  <c:v>2.8579999998328276E-3</c:v>
                </c:pt>
                <c:pt idx="243">
                  <c:v>3.4499999965191819E-3</c:v>
                </c:pt>
                <c:pt idx="245">
                  <c:v>4.531999999016989E-3</c:v>
                </c:pt>
                <c:pt idx="246">
                  <c:v>4.531999999016989E-3</c:v>
                </c:pt>
                <c:pt idx="247">
                  <c:v>3.9199999955599196E-3</c:v>
                </c:pt>
                <c:pt idx="248">
                  <c:v>2.2880000033183023E-3</c:v>
                </c:pt>
                <c:pt idx="262">
                  <c:v>3.4799999993992969E-3</c:v>
                </c:pt>
                <c:pt idx="263">
                  <c:v>4.4799999959650449E-3</c:v>
                </c:pt>
                <c:pt idx="264">
                  <c:v>1.1739999972633086E-3</c:v>
                </c:pt>
                <c:pt idx="265">
                  <c:v>2.1740000011050142E-3</c:v>
                </c:pt>
                <c:pt idx="266">
                  <c:v>2.1740000011050142E-3</c:v>
                </c:pt>
                <c:pt idx="267">
                  <c:v>2.1740000011050142E-3</c:v>
                </c:pt>
                <c:pt idx="269">
                  <c:v>2.8480000037234277E-3</c:v>
                </c:pt>
                <c:pt idx="270">
                  <c:v>1.5419999981531873E-3</c:v>
                </c:pt>
                <c:pt idx="271">
                  <c:v>-7.0000001869630069E-5</c:v>
                </c:pt>
                <c:pt idx="273">
                  <c:v>2.1999999444233254E-4</c:v>
                </c:pt>
                <c:pt idx="278">
                  <c:v>4.0599999992991798E-3</c:v>
                </c:pt>
                <c:pt idx="281">
                  <c:v>-1.2659999993047677E-3</c:v>
                </c:pt>
                <c:pt idx="285">
                  <c:v>1.2199999764561653E-4</c:v>
                </c:pt>
                <c:pt idx="288">
                  <c:v>-2.3599999985890463E-3</c:v>
                </c:pt>
                <c:pt idx="290">
                  <c:v>-1.0739999997895211E-3</c:v>
                </c:pt>
                <c:pt idx="291">
                  <c:v>-2.3800000053597614E-3</c:v>
                </c:pt>
                <c:pt idx="294">
                  <c:v>-5.9499999988474883E-3</c:v>
                </c:pt>
                <c:pt idx="295">
                  <c:v>-6.1879999993834645E-3</c:v>
                </c:pt>
                <c:pt idx="296">
                  <c:v>-4.1259999998146668E-3</c:v>
                </c:pt>
                <c:pt idx="298">
                  <c:v>-4.7580000027664937E-3</c:v>
                </c:pt>
                <c:pt idx="301">
                  <c:v>-2.6500000021769665E-3</c:v>
                </c:pt>
                <c:pt idx="302">
                  <c:v>1.3499999986379407E-3</c:v>
                </c:pt>
                <c:pt idx="309">
                  <c:v>-1.1779999986174516E-3</c:v>
                </c:pt>
                <c:pt idx="312">
                  <c:v>-2.7999994927085936E-5</c:v>
                </c:pt>
                <c:pt idx="327">
                  <c:v>6.2059999982011504E-3</c:v>
                </c:pt>
                <c:pt idx="328">
                  <c:v>7.2680000012042001E-3</c:v>
                </c:pt>
                <c:pt idx="331">
                  <c:v>2.6359999974374659E-3</c:v>
                </c:pt>
                <c:pt idx="332">
                  <c:v>3.6359999940032139E-3</c:v>
                </c:pt>
                <c:pt idx="333">
                  <c:v>2.3299999957089312E-3</c:v>
                </c:pt>
                <c:pt idx="334">
                  <c:v>5.3299999999580905E-3</c:v>
                </c:pt>
                <c:pt idx="341">
                  <c:v>-5.9080000064568594E-3</c:v>
                </c:pt>
                <c:pt idx="342">
                  <c:v>2.0919999951729551E-3</c:v>
                </c:pt>
                <c:pt idx="368">
                  <c:v>-5.9020000044256449E-3</c:v>
                </c:pt>
                <c:pt idx="370">
                  <c:v>-6.2080000061541796E-3</c:v>
                </c:pt>
                <c:pt idx="372">
                  <c:v>-3.514000003633555E-3</c:v>
                </c:pt>
                <c:pt idx="373">
                  <c:v>-8.1460000074002892E-3</c:v>
                </c:pt>
                <c:pt idx="374">
                  <c:v>-4.1460000065853819E-3</c:v>
                </c:pt>
                <c:pt idx="375">
                  <c:v>-4.452000001037959E-3</c:v>
                </c:pt>
                <c:pt idx="376">
                  <c:v>-3.7779999984195456E-3</c:v>
                </c:pt>
                <c:pt idx="377">
                  <c:v>-8.0840000009629875E-3</c:v>
                </c:pt>
                <c:pt idx="378">
                  <c:v>-6.0220000013941899E-3</c:v>
                </c:pt>
                <c:pt idx="381">
                  <c:v>-4.5860000027460046E-3</c:v>
                </c:pt>
                <c:pt idx="382">
                  <c:v>-4.1980000023613684E-3</c:v>
                </c:pt>
                <c:pt idx="384">
                  <c:v>-4.7420000046258792E-3</c:v>
                </c:pt>
                <c:pt idx="385">
                  <c:v>-7.9860000041662715E-3</c:v>
                </c:pt>
                <c:pt idx="386">
                  <c:v>-6.3120000049821101E-3</c:v>
                </c:pt>
                <c:pt idx="391">
                  <c:v>-6.9440000006579794E-3</c:v>
                </c:pt>
                <c:pt idx="397">
                  <c:v>-4.425999999511987E-3</c:v>
                </c:pt>
                <c:pt idx="402">
                  <c:v>-7.3839999968186021E-3</c:v>
                </c:pt>
                <c:pt idx="404">
                  <c:v>-2.2960000060265884E-3</c:v>
                </c:pt>
                <c:pt idx="407">
                  <c:v>-6.5600000016274862E-3</c:v>
                </c:pt>
                <c:pt idx="408">
                  <c:v>-4.5600000012200326E-3</c:v>
                </c:pt>
                <c:pt idx="410">
                  <c:v>-6.1920000007376075E-3</c:v>
                </c:pt>
                <c:pt idx="415">
                  <c:v>-6.3480000026174821E-3</c:v>
                </c:pt>
                <c:pt idx="418">
                  <c:v>-1.674000006460119E-3</c:v>
                </c:pt>
                <c:pt idx="421">
                  <c:v>-2.9379999978118576E-3</c:v>
                </c:pt>
                <c:pt idx="422">
                  <c:v>-7.8760000033071265E-3</c:v>
                </c:pt>
                <c:pt idx="424">
                  <c:v>-3.0939999996917322E-3</c:v>
                </c:pt>
                <c:pt idx="425">
                  <c:v>-7.7060000039637089E-3</c:v>
                </c:pt>
                <c:pt idx="426">
                  <c:v>-4.7259999992093071E-3</c:v>
                </c:pt>
                <c:pt idx="429">
                  <c:v>-5.6640000038896687E-3</c:v>
                </c:pt>
                <c:pt idx="436">
                  <c:v>-6.8600000013248064E-3</c:v>
                </c:pt>
                <c:pt idx="437">
                  <c:v>-7.1660000030533411E-3</c:v>
                </c:pt>
                <c:pt idx="438">
                  <c:v>-4.1659999988041818E-3</c:v>
                </c:pt>
                <c:pt idx="439">
                  <c:v>-6.4100000017788261E-3</c:v>
                </c:pt>
                <c:pt idx="442">
                  <c:v>-9.8920000018551946E-3</c:v>
                </c:pt>
                <c:pt idx="448">
                  <c:v>-8.3520000043790787E-3</c:v>
                </c:pt>
                <c:pt idx="450">
                  <c:v>-8.2699999984470196E-3</c:v>
                </c:pt>
                <c:pt idx="451">
                  <c:v>-8.2900000052177347E-3</c:v>
                </c:pt>
                <c:pt idx="452">
                  <c:v>-7.2440000003552996E-3</c:v>
                </c:pt>
                <c:pt idx="457">
                  <c:v>-5.6000000040512532E-4</c:v>
                </c:pt>
                <c:pt idx="459">
                  <c:v>4.9799999978858978E-3</c:v>
                </c:pt>
                <c:pt idx="461">
                  <c:v>1.0620000030030496E-3</c:v>
                </c:pt>
                <c:pt idx="462">
                  <c:v>4.43000000086613E-3</c:v>
                </c:pt>
                <c:pt idx="463">
                  <c:v>4.1039999996428378E-3</c:v>
                </c:pt>
                <c:pt idx="468">
                  <c:v>1.0622000001603737E-2</c:v>
                </c:pt>
                <c:pt idx="472">
                  <c:v>9.7099999984493479E-3</c:v>
                </c:pt>
                <c:pt idx="474">
                  <c:v>1.5834000005270354E-2</c:v>
                </c:pt>
                <c:pt idx="475">
                  <c:v>1.1425999997300096E-2</c:v>
                </c:pt>
                <c:pt idx="477">
                  <c:v>1.2876000000687782E-2</c:v>
                </c:pt>
                <c:pt idx="479">
                  <c:v>1.2451999995391816E-2</c:v>
                </c:pt>
                <c:pt idx="480">
                  <c:v>1.3617999997222796E-2</c:v>
                </c:pt>
                <c:pt idx="482">
                  <c:v>1.3441999995848164E-2</c:v>
                </c:pt>
                <c:pt idx="483">
                  <c:v>1.6872000000148546E-2</c:v>
                </c:pt>
                <c:pt idx="484">
                  <c:v>1.6628000004857313E-2</c:v>
                </c:pt>
                <c:pt idx="485">
                  <c:v>1.7321999999694526E-2</c:v>
                </c:pt>
                <c:pt idx="486">
                  <c:v>1.4913999999407679E-2</c:v>
                </c:pt>
                <c:pt idx="488">
                  <c:v>1.8737999998847954E-2</c:v>
                </c:pt>
                <c:pt idx="493">
                  <c:v>1.6213999995670747E-2</c:v>
                </c:pt>
                <c:pt idx="494">
                  <c:v>1.6213999995670747E-2</c:v>
                </c:pt>
                <c:pt idx="499">
                  <c:v>1.6360000001441222E-2</c:v>
                </c:pt>
                <c:pt idx="504">
                  <c:v>6.1300000015762635E-3</c:v>
                </c:pt>
                <c:pt idx="505">
                  <c:v>9.4160000007832423E-3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F-4B04-A394-3FFB7A30E9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7">
                  <c:v>0.25100000000020373</c:v>
                </c:pt>
                <c:pt idx="65">
                  <c:v>0.18956599999728496</c:v>
                </c:pt>
                <c:pt idx="103">
                  <c:v>9.8603999998886138E-2</c:v>
                </c:pt>
                <c:pt idx="134">
                  <c:v>3.590999999869382E-2</c:v>
                </c:pt>
                <c:pt idx="148">
                  <c:v>-3.7168000002566259E-2</c:v>
                </c:pt>
                <c:pt idx="157">
                  <c:v>6.4999999958672561E-3</c:v>
                </c:pt>
                <c:pt idx="161">
                  <c:v>5.9719999990193173E-3</c:v>
                </c:pt>
                <c:pt idx="164">
                  <c:v>7.9519999999320135E-3</c:v>
                </c:pt>
                <c:pt idx="177">
                  <c:v>1.0499999989406206E-3</c:v>
                </c:pt>
                <c:pt idx="181">
                  <c:v>-2.1399999968707561E-4</c:v>
                </c:pt>
                <c:pt idx="182">
                  <c:v>4.7860000049695373E-3</c:v>
                </c:pt>
                <c:pt idx="183">
                  <c:v>1.4800000062678009E-3</c:v>
                </c:pt>
                <c:pt idx="185">
                  <c:v>1.5400000120280311E-4</c:v>
                </c:pt>
                <c:pt idx="186">
                  <c:v>-3.6760000002686866E-3</c:v>
                </c:pt>
                <c:pt idx="187">
                  <c:v>-1.1696000001393259E-2</c:v>
                </c:pt>
                <c:pt idx="188">
                  <c:v>-2.6960000031976961E-3</c:v>
                </c:pt>
                <c:pt idx="190">
                  <c:v>1.3039999976172112E-3</c:v>
                </c:pt>
                <c:pt idx="194">
                  <c:v>3.9999998989515007E-5</c:v>
                </c:pt>
                <c:pt idx="195">
                  <c:v>1.039999995555263E-3</c:v>
                </c:pt>
                <c:pt idx="196">
                  <c:v>-9.8519999955897219E-3</c:v>
                </c:pt>
                <c:pt idx="198">
                  <c:v>-2.727999999478925E-3</c:v>
                </c:pt>
                <c:pt idx="199">
                  <c:v>-1.830000001064036E-3</c:v>
                </c:pt>
                <c:pt idx="200">
                  <c:v>1.6999999934341758E-4</c:v>
                </c:pt>
                <c:pt idx="203">
                  <c:v>-5.7680000027175993E-3</c:v>
                </c:pt>
                <c:pt idx="204">
                  <c:v>-2.76799999846844E-3</c:v>
                </c:pt>
                <c:pt idx="206">
                  <c:v>-4.4000000052619725E-3</c:v>
                </c:pt>
                <c:pt idx="207">
                  <c:v>-5.7060000035562553E-3</c:v>
                </c:pt>
                <c:pt idx="208">
                  <c:v>-1.706000002741348E-3</c:v>
                </c:pt>
                <c:pt idx="209">
                  <c:v>-1.2340000030235387E-3</c:v>
                </c:pt>
                <c:pt idx="214">
                  <c:v>-2.1880000058445148E-3</c:v>
                </c:pt>
                <c:pt idx="217">
                  <c:v>-6.5140000006067567E-3</c:v>
                </c:pt>
                <c:pt idx="224">
                  <c:v>2.3920000021462329E-3</c:v>
                </c:pt>
                <c:pt idx="225">
                  <c:v>-1.3198000000556931E-2</c:v>
                </c:pt>
                <c:pt idx="226">
                  <c:v>1.8060000002151355E-3</c:v>
                </c:pt>
                <c:pt idx="227">
                  <c:v>1.7400000069756061E-4</c:v>
                </c:pt>
                <c:pt idx="229">
                  <c:v>9.7200000163866207E-4</c:v>
                </c:pt>
                <c:pt idx="230">
                  <c:v>2.8700000038952567E-3</c:v>
                </c:pt>
                <c:pt idx="231">
                  <c:v>3.2580000042798929E-3</c:v>
                </c:pt>
                <c:pt idx="232">
                  <c:v>3.3200000034412369E-3</c:v>
                </c:pt>
                <c:pt idx="233">
                  <c:v>4.3200000000069849E-3</c:v>
                </c:pt>
                <c:pt idx="234">
                  <c:v>-6.0000020312145352E-6</c:v>
                </c:pt>
                <c:pt idx="235">
                  <c:v>9.9400000181049109E-4</c:v>
                </c:pt>
                <c:pt idx="237">
                  <c:v>8.7339999954565428E-3</c:v>
                </c:pt>
                <c:pt idx="238">
                  <c:v>1.23879999955534E-2</c:v>
                </c:pt>
                <c:pt idx="239">
                  <c:v>6.0819999998784624E-3</c:v>
                </c:pt>
                <c:pt idx="244">
                  <c:v>6.4500000007683411E-3</c:v>
                </c:pt>
                <c:pt idx="249">
                  <c:v>1.1860000013257377E-3</c:v>
                </c:pt>
                <c:pt idx="250">
                  <c:v>5.1860000021406449E-3</c:v>
                </c:pt>
                <c:pt idx="251">
                  <c:v>-3.2000003557186574E-5</c:v>
                </c:pt>
                <c:pt idx="252">
                  <c:v>1.6619999951217324E-3</c:v>
                </c:pt>
                <c:pt idx="253">
                  <c:v>-3.5799999750452116E-4</c:v>
                </c:pt>
                <c:pt idx="254">
                  <c:v>6.4199999906122684E-4</c:v>
                </c:pt>
                <c:pt idx="255">
                  <c:v>2.6419999994686805E-3</c:v>
                </c:pt>
                <c:pt idx="256">
                  <c:v>4.6419999998761341E-3</c:v>
                </c:pt>
                <c:pt idx="257">
                  <c:v>1.0299999994458631E-3</c:v>
                </c:pt>
                <c:pt idx="258">
                  <c:v>4.0299999964190647E-3</c:v>
                </c:pt>
                <c:pt idx="259">
                  <c:v>1.7239999942830764E-3</c:v>
                </c:pt>
                <c:pt idx="260">
                  <c:v>-3.9899999974295497E-3</c:v>
                </c:pt>
                <c:pt idx="261">
                  <c:v>1.0099999999511056E-3</c:v>
                </c:pt>
                <c:pt idx="272">
                  <c:v>1.5019999991636723E-3</c:v>
                </c:pt>
                <c:pt idx="274">
                  <c:v>1.5480000001844019E-3</c:v>
                </c:pt>
                <c:pt idx="275">
                  <c:v>9.1599999723257497E-4</c:v>
                </c:pt>
                <c:pt idx="276">
                  <c:v>1.9160000010742806E-3</c:v>
                </c:pt>
                <c:pt idx="279">
                  <c:v>1.9580000007408671E-3</c:v>
                </c:pt>
                <c:pt idx="280">
                  <c:v>2.9580000045825727E-3</c:v>
                </c:pt>
                <c:pt idx="282">
                  <c:v>3.260000012232922E-4</c:v>
                </c:pt>
                <c:pt idx="283">
                  <c:v>2.3260000016307458E-3</c:v>
                </c:pt>
                <c:pt idx="284">
                  <c:v>4.3260000020381995E-3</c:v>
                </c:pt>
                <c:pt idx="286">
                  <c:v>-5.9800000017276034E-3</c:v>
                </c:pt>
                <c:pt idx="287">
                  <c:v>-9.799999970709905E-4</c:v>
                </c:pt>
                <c:pt idx="289">
                  <c:v>-1.4620000001741573E-3</c:v>
                </c:pt>
                <c:pt idx="292">
                  <c:v>-3.0939999996917322E-3</c:v>
                </c:pt>
                <c:pt idx="293">
                  <c:v>-1.0939999992842786E-3</c:v>
                </c:pt>
                <c:pt idx="299">
                  <c:v>-4.4720000005327165E-3</c:v>
                </c:pt>
                <c:pt idx="303">
                  <c:v>-2.3639999999431893E-3</c:v>
                </c:pt>
                <c:pt idx="304">
                  <c:v>-3.3840000032796524E-3</c:v>
                </c:pt>
                <c:pt idx="305">
                  <c:v>-2.0159999985480681E-3</c:v>
                </c:pt>
                <c:pt idx="306">
                  <c:v>4.6779999975115061E-3</c:v>
                </c:pt>
                <c:pt idx="307">
                  <c:v>-3.6279999985708855E-3</c:v>
                </c:pt>
                <c:pt idx="308">
                  <c:v>-3.4199999936390668E-4</c:v>
                </c:pt>
                <c:pt idx="310">
                  <c:v>-1.8859999981941655E-3</c:v>
                </c:pt>
                <c:pt idx="313">
                  <c:v>8.7000000348780304E-4</c:v>
                </c:pt>
                <c:pt idx="314">
                  <c:v>1.5439999988302588E-3</c:v>
                </c:pt>
                <c:pt idx="315">
                  <c:v>-3.9400000241585076E-4</c:v>
                </c:pt>
                <c:pt idx="316">
                  <c:v>2.9999999969732016E-4</c:v>
                </c:pt>
                <c:pt idx="317">
                  <c:v>1.9739999988814816E-3</c:v>
                </c:pt>
                <c:pt idx="318">
                  <c:v>7.9739999928278849E-3</c:v>
                </c:pt>
                <c:pt idx="319">
                  <c:v>-4.332000004069414E-3</c:v>
                </c:pt>
                <c:pt idx="320">
                  <c:v>4.6279999951366335E-3</c:v>
                </c:pt>
                <c:pt idx="321">
                  <c:v>6.7760000019916333E-3</c:v>
                </c:pt>
                <c:pt idx="322">
                  <c:v>7.4699999968288466E-3</c:v>
                </c:pt>
                <c:pt idx="323">
                  <c:v>1.7360000056214631E-3</c:v>
                </c:pt>
                <c:pt idx="324">
                  <c:v>3.7359999987529591E-3</c:v>
                </c:pt>
                <c:pt idx="325">
                  <c:v>8.7360000034095719E-3</c:v>
                </c:pt>
                <c:pt idx="326">
                  <c:v>6.8179999943822622E-3</c:v>
                </c:pt>
                <c:pt idx="329">
                  <c:v>5.8599999974831007E-3</c:v>
                </c:pt>
                <c:pt idx="330">
                  <c:v>6.5539999995962717E-3</c:v>
                </c:pt>
                <c:pt idx="335">
                  <c:v>1.359999999840511E-2</c:v>
                </c:pt>
                <c:pt idx="336">
                  <c:v>1.9480000046314672E-3</c:v>
                </c:pt>
                <c:pt idx="337">
                  <c:v>6.9480000020121224E-3</c:v>
                </c:pt>
                <c:pt idx="338">
                  <c:v>5.3160000024945475E-3</c:v>
                </c:pt>
                <c:pt idx="339">
                  <c:v>7.3160000029020011E-3</c:v>
                </c:pt>
                <c:pt idx="340">
                  <c:v>1.0295999993104488E-2</c:v>
                </c:pt>
                <c:pt idx="343">
                  <c:v>8.7659999990137294E-3</c:v>
                </c:pt>
                <c:pt idx="344">
                  <c:v>3.3580000017536804E-3</c:v>
                </c:pt>
                <c:pt idx="345">
                  <c:v>4.42000000475673E-3</c:v>
                </c:pt>
                <c:pt idx="346">
                  <c:v>1.1139999987790361E-3</c:v>
                </c:pt>
                <c:pt idx="347">
                  <c:v>3.2219999993685633E-3</c:v>
                </c:pt>
                <c:pt idx="348">
                  <c:v>4.5079999981680885E-3</c:v>
                </c:pt>
                <c:pt idx="349">
                  <c:v>1.9579999934649095E-3</c:v>
                </c:pt>
                <c:pt idx="351">
                  <c:v>-7.5600000127451494E-4</c:v>
                </c:pt>
                <c:pt idx="352">
                  <c:v>1.2439999991329387E-3</c:v>
                </c:pt>
                <c:pt idx="353">
                  <c:v>2.2439999956986867E-3</c:v>
                </c:pt>
                <c:pt idx="354">
                  <c:v>9.3799999740440398E-4</c:v>
                </c:pt>
                <c:pt idx="355">
                  <c:v>-6.739999953424558E-4</c:v>
                </c:pt>
                <c:pt idx="356">
                  <c:v>4.3059999952674843E-3</c:v>
                </c:pt>
                <c:pt idx="358">
                  <c:v>2.0000000004074536E-3</c:v>
                </c:pt>
                <c:pt idx="359">
                  <c:v>2.6739999957499094E-3</c:v>
                </c:pt>
                <c:pt idx="360">
                  <c:v>1.3099999996484257E-3</c:v>
                </c:pt>
                <c:pt idx="361">
                  <c:v>-4.3220000006840564E-3</c:v>
                </c:pt>
                <c:pt idx="362">
                  <c:v>-6.0600000142585486E-4</c:v>
                </c:pt>
                <c:pt idx="363">
                  <c:v>-8.1760000030044466E-3</c:v>
                </c:pt>
                <c:pt idx="364">
                  <c:v>-4.1760000021895394E-3</c:v>
                </c:pt>
                <c:pt idx="365">
                  <c:v>-2.1140000026207417E-3</c:v>
                </c:pt>
                <c:pt idx="366">
                  <c:v>-3.7460000021383166E-3</c:v>
                </c:pt>
                <c:pt idx="367">
                  <c:v>-2.6780000043800101E-3</c:v>
                </c:pt>
                <c:pt idx="369">
                  <c:v>-2.9020000074524432E-3</c:v>
                </c:pt>
                <c:pt idx="371">
                  <c:v>-3.3100000000558794E-3</c:v>
                </c:pt>
                <c:pt idx="379">
                  <c:v>-8.4040000001550652E-3</c:v>
                </c:pt>
                <c:pt idx="380">
                  <c:v>-3.3620000031078234E-3</c:v>
                </c:pt>
                <c:pt idx="383">
                  <c:v>-5.8860000062850304E-3</c:v>
                </c:pt>
                <c:pt idx="387">
                  <c:v>-4.4140000027255155E-3</c:v>
                </c:pt>
                <c:pt idx="388">
                  <c:v>-7.7400000009220093E-3</c:v>
                </c:pt>
                <c:pt idx="389">
                  <c:v>-4.7399999966728501E-3</c:v>
                </c:pt>
                <c:pt idx="390">
                  <c:v>-3.7400000001071021E-3</c:v>
                </c:pt>
                <c:pt idx="392">
                  <c:v>-6.0460000022430904E-3</c:v>
                </c:pt>
                <c:pt idx="393">
                  <c:v>-5.0459999984013848E-3</c:v>
                </c:pt>
                <c:pt idx="394">
                  <c:v>-9.6320000011473894E-3</c:v>
                </c:pt>
                <c:pt idx="395">
                  <c:v>-9.89599999593338E-3</c:v>
                </c:pt>
                <c:pt idx="396">
                  <c:v>-8.5080000062589534E-3</c:v>
                </c:pt>
                <c:pt idx="398">
                  <c:v>-4.8339999993913807E-3</c:v>
                </c:pt>
                <c:pt idx="399">
                  <c:v>-1.1466000003565568E-2</c:v>
                </c:pt>
                <c:pt idx="400">
                  <c:v>-6.4659999989089556E-3</c:v>
                </c:pt>
                <c:pt idx="401">
                  <c:v>-5.4660000023432076E-3</c:v>
                </c:pt>
                <c:pt idx="403">
                  <c:v>-9.9000000045634806E-4</c:v>
                </c:pt>
                <c:pt idx="405">
                  <c:v>-3.6420000033103861E-3</c:v>
                </c:pt>
                <c:pt idx="406">
                  <c:v>-1.6420000029029325E-3</c:v>
                </c:pt>
                <c:pt idx="409">
                  <c:v>-7.6620000036200508E-3</c:v>
                </c:pt>
                <c:pt idx="411">
                  <c:v>-3.2320000027539209E-3</c:v>
                </c:pt>
                <c:pt idx="412">
                  <c:v>-6.5119999999296851E-3</c:v>
                </c:pt>
                <c:pt idx="413">
                  <c:v>-6.8380000011529773E-3</c:v>
                </c:pt>
                <c:pt idx="414">
                  <c:v>-4.1439999986323528E-3</c:v>
                </c:pt>
                <c:pt idx="416">
                  <c:v>-3.7559999982477166E-3</c:v>
                </c:pt>
                <c:pt idx="419">
                  <c:v>-3.7760000050184317E-3</c:v>
                </c:pt>
                <c:pt idx="420">
                  <c:v>-2.7760000011767261E-3</c:v>
                </c:pt>
                <c:pt idx="423">
                  <c:v>-1.064800000312971E-2</c:v>
                </c:pt>
                <c:pt idx="427">
                  <c:v>-6.1339999956544489E-3</c:v>
                </c:pt>
                <c:pt idx="428">
                  <c:v>-3.1540000054519624E-3</c:v>
                </c:pt>
                <c:pt idx="430">
                  <c:v>-1.7660000012256205E-3</c:v>
                </c:pt>
                <c:pt idx="431">
                  <c:v>-5.398000001150649E-3</c:v>
                </c:pt>
                <c:pt idx="432">
                  <c:v>-2.3980000041774474E-3</c:v>
                </c:pt>
                <c:pt idx="433">
                  <c:v>-9.0879999988828786E-3</c:v>
                </c:pt>
                <c:pt idx="434">
                  <c:v>-4.6779999975115061E-3</c:v>
                </c:pt>
                <c:pt idx="435">
                  <c:v>-4.3299999961163849E-3</c:v>
                </c:pt>
                <c:pt idx="440">
                  <c:v>-2.8380000003380701E-3</c:v>
                </c:pt>
                <c:pt idx="441">
                  <c:v>-1.0077999999339227E-2</c:v>
                </c:pt>
                <c:pt idx="443">
                  <c:v>-5.9939999991911463E-3</c:v>
                </c:pt>
                <c:pt idx="444">
                  <c:v>-4.3000000005122274E-3</c:v>
                </c:pt>
                <c:pt idx="445">
                  <c:v>-5.9519999995245598E-3</c:v>
                </c:pt>
                <c:pt idx="446">
                  <c:v>-9.4140000001061708E-3</c:v>
                </c:pt>
                <c:pt idx="449">
                  <c:v>-7.4540000059641898E-3</c:v>
                </c:pt>
                <c:pt idx="454">
                  <c:v>-4.8539999988861382E-3</c:v>
                </c:pt>
                <c:pt idx="455">
                  <c:v>-2.5679999962449074E-3</c:v>
                </c:pt>
                <c:pt idx="456">
                  <c:v>-4.7460000059800223E-3</c:v>
                </c:pt>
                <c:pt idx="458">
                  <c:v>-1.1640000011539087E-3</c:v>
                </c:pt>
                <c:pt idx="460">
                  <c:v>9.5720000026631169E-3</c:v>
                </c:pt>
                <c:pt idx="464">
                  <c:v>7.0019999984651804E-3</c:v>
                </c:pt>
                <c:pt idx="465">
                  <c:v>7.7640000017709099E-3</c:v>
                </c:pt>
                <c:pt idx="466">
                  <c:v>1.2763999999151565E-2</c:v>
                </c:pt>
                <c:pt idx="467">
                  <c:v>1.3764000002993271E-2</c:v>
                </c:pt>
                <c:pt idx="469">
                  <c:v>8.2879999972647056E-3</c:v>
                </c:pt>
                <c:pt idx="470">
                  <c:v>1.1255999997956678E-2</c:v>
                </c:pt>
                <c:pt idx="471">
                  <c:v>9.953999993740581E-3</c:v>
                </c:pt>
                <c:pt idx="473">
                  <c:v>9.6899999989545904E-3</c:v>
                </c:pt>
                <c:pt idx="476">
                  <c:v>1.2079999993147794E-2</c:v>
                </c:pt>
                <c:pt idx="487">
                  <c:v>1.9654000003356487E-2</c:v>
                </c:pt>
                <c:pt idx="489">
                  <c:v>1.7811999998230021E-2</c:v>
                </c:pt>
                <c:pt idx="491">
                  <c:v>1.9779999995080288E-2</c:v>
                </c:pt>
                <c:pt idx="492">
                  <c:v>1.7573999997694045E-2</c:v>
                </c:pt>
                <c:pt idx="496">
                  <c:v>1.4991999996709637E-2</c:v>
                </c:pt>
                <c:pt idx="498">
                  <c:v>1.4759999998204876E-2</c:v>
                </c:pt>
                <c:pt idx="503">
                  <c:v>9.8139999972772785E-3</c:v>
                </c:pt>
                <c:pt idx="510">
                  <c:v>4.3000000005122274E-3</c:v>
                </c:pt>
                <c:pt idx="512">
                  <c:v>-6.1999999161344022E-5</c:v>
                </c:pt>
                <c:pt idx="535">
                  <c:v>-1.6192000002774876E-2</c:v>
                </c:pt>
                <c:pt idx="542">
                  <c:v>-2.5245999997423496E-2</c:v>
                </c:pt>
                <c:pt idx="544">
                  <c:v>-4.2974000003596302E-2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F-4B04-A394-3FFB7A30E9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47">
                  <c:v>-1.3250000003608875E-2</c:v>
                </c:pt>
                <c:pt idx="453">
                  <c:v>-6.0799999992013909E-3</c:v>
                </c:pt>
                <c:pt idx="478">
                  <c:v>1.2441999999282416E-2</c:v>
                </c:pt>
                <c:pt idx="481">
                  <c:v>1.2579999995068647E-2</c:v>
                </c:pt>
                <c:pt idx="490">
                  <c:v>1.7705999998725019E-2</c:v>
                </c:pt>
                <c:pt idx="495">
                  <c:v>1.5164000004006084E-2</c:v>
                </c:pt>
                <c:pt idx="497">
                  <c:v>1.4871999999741092E-2</c:v>
                </c:pt>
                <c:pt idx="500">
                  <c:v>1.5554000005067792E-2</c:v>
                </c:pt>
                <c:pt idx="501">
                  <c:v>2.1529999998165295E-2</c:v>
                </c:pt>
                <c:pt idx="502">
                  <c:v>9.6220000050379895E-3</c:v>
                </c:pt>
                <c:pt idx="506">
                  <c:v>5.6919999988167547E-3</c:v>
                </c:pt>
                <c:pt idx="507">
                  <c:v>4.7439999980269931E-3</c:v>
                </c:pt>
                <c:pt idx="508">
                  <c:v>4.9740000031306408E-3</c:v>
                </c:pt>
                <c:pt idx="509">
                  <c:v>4.9749136014725082E-3</c:v>
                </c:pt>
                <c:pt idx="511">
                  <c:v>4.6000000002095476E-3</c:v>
                </c:pt>
                <c:pt idx="513">
                  <c:v>-1.81200000224635E-3</c:v>
                </c:pt>
                <c:pt idx="514">
                  <c:v>-2.7699999991455115E-3</c:v>
                </c:pt>
                <c:pt idx="515">
                  <c:v>-7.2260000015376136E-3</c:v>
                </c:pt>
                <c:pt idx="516">
                  <c:v>-8.1900000004679896E-3</c:v>
                </c:pt>
                <c:pt idx="517">
                  <c:v>-9.5420000070589595E-3</c:v>
                </c:pt>
                <c:pt idx="518">
                  <c:v>-9.1460000039660372E-3</c:v>
                </c:pt>
                <c:pt idx="519">
                  <c:v>-9.4719999979133718E-3</c:v>
                </c:pt>
                <c:pt idx="520">
                  <c:v>-9.6840000041993335E-3</c:v>
                </c:pt>
                <c:pt idx="521">
                  <c:v>-1.0309999997843988E-2</c:v>
                </c:pt>
                <c:pt idx="522">
                  <c:v>-9.9100000006728806E-3</c:v>
                </c:pt>
                <c:pt idx="523">
                  <c:v>-1.3912000002164859E-2</c:v>
                </c:pt>
                <c:pt idx="524">
                  <c:v>-1.2289999998756684E-2</c:v>
                </c:pt>
                <c:pt idx="525">
                  <c:v>-1.489199999923585E-2</c:v>
                </c:pt>
                <c:pt idx="526">
                  <c:v>-1.7380000004777685E-2</c:v>
                </c:pt>
                <c:pt idx="527">
                  <c:v>-2.6039000003947876E-2</c:v>
                </c:pt>
                <c:pt idx="528">
                  <c:v>-1.6731999996409286E-2</c:v>
                </c:pt>
                <c:pt idx="529">
                  <c:v>-9.5830000063870102E-3</c:v>
                </c:pt>
                <c:pt idx="530">
                  <c:v>-1.7644000006839633E-2</c:v>
                </c:pt>
                <c:pt idx="531">
                  <c:v>-1.0241000003588852E-2</c:v>
                </c:pt>
                <c:pt idx="532">
                  <c:v>-1.6530000000784639E-2</c:v>
                </c:pt>
                <c:pt idx="533">
                  <c:v>-1.6594000000623055E-2</c:v>
                </c:pt>
                <c:pt idx="534">
                  <c:v>-1.6252000001259148E-2</c:v>
                </c:pt>
                <c:pt idx="536">
                  <c:v>-1.6153999997186475E-2</c:v>
                </c:pt>
                <c:pt idx="537">
                  <c:v>-1.7521999994642101E-2</c:v>
                </c:pt>
                <c:pt idx="538">
                  <c:v>-1.8104000002495013E-2</c:v>
                </c:pt>
                <c:pt idx="539">
                  <c:v>-2.3253999999724329E-2</c:v>
                </c:pt>
                <c:pt idx="540">
                  <c:v>-2.2765999994589947E-2</c:v>
                </c:pt>
                <c:pt idx="541">
                  <c:v>-2.408599999762373E-2</c:v>
                </c:pt>
                <c:pt idx="543">
                  <c:v>-3.1567999998515006E-2</c:v>
                </c:pt>
                <c:pt idx="545">
                  <c:v>-4.3045999998867046E-2</c:v>
                </c:pt>
                <c:pt idx="546">
                  <c:v>-4.2915999998513144E-2</c:v>
                </c:pt>
                <c:pt idx="547">
                  <c:v>-4.2755999995279126E-2</c:v>
                </c:pt>
                <c:pt idx="548">
                  <c:v>-5.1939999997557607E-2</c:v>
                </c:pt>
                <c:pt idx="549">
                  <c:v>-5.1939999997557607E-2</c:v>
                </c:pt>
                <c:pt idx="550">
                  <c:v>-5.2664000002550893E-2</c:v>
                </c:pt>
                <c:pt idx="551">
                  <c:v>-5.4232000002230052E-2</c:v>
                </c:pt>
                <c:pt idx="552">
                  <c:v>-6.3681999999971595E-2</c:v>
                </c:pt>
                <c:pt idx="553">
                  <c:v>-6.6652000001340639E-2</c:v>
                </c:pt>
                <c:pt idx="554">
                  <c:v>-6.7565999997896142E-2</c:v>
                </c:pt>
                <c:pt idx="555">
                  <c:v>-6.738000000041211E-2</c:v>
                </c:pt>
                <c:pt idx="556">
                  <c:v>-6.8218000000342727E-2</c:v>
                </c:pt>
                <c:pt idx="557">
                  <c:v>-6.693000000086613E-2</c:v>
                </c:pt>
                <c:pt idx="559">
                  <c:v>-6.765599999926053E-2</c:v>
                </c:pt>
                <c:pt idx="560">
                  <c:v>-6.7814000001817476E-2</c:v>
                </c:pt>
                <c:pt idx="561">
                  <c:v>-6.7492000001948327E-2</c:v>
                </c:pt>
                <c:pt idx="562">
                  <c:v>-6.6944000005605631E-2</c:v>
                </c:pt>
                <c:pt idx="563">
                  <c:v>-6.7147999994631391E-2</c:v>
                </c:pt>
                <c:pt idx="564">
                  <c:v>-6.7832000000635162E-2</c:v>
                </c:pt>
                <c:pt idx="565">
                  <c:v>-6.8146000005071983E-2</c:v>
                </c:pt>
                <c:pt idx="566">
                  <c:v>-6.8158000001858454E-2</c:v>
                </c:pt>
                <c:pt idx="567">
                  <c:v>-6.7969999996421393E-2</c:v>
                </c:pt>
                <c:pt idx="568">
                  <c:v>-6.7577999994682614E-2</c:v>
                </c:pt>
                <c:pt idx="569">
                  <c:v>-7.3810000001685694E-2</c:v>
                </c:pt>
                <c:pt idx="570">
                  <c:v>-8.2829999999376014E-2</c:v>
                </c:pt>
                <c:pt idx="571">
                  <c:v>-8.2432000002881978E-2</c:v>
                </c:pt>
                <c:pt idx="572">
                  <c:v>-8.3149999998568092E-2</c:v>
                </c:pt>
                <c:pt idx="573">
                  <c:v>-9.2963999872154091E-2</c:v>
                </c:pt>
                <c:pt idx="574">
                  <c:v>-9.0950000216253102E-2</c:v>
                </c:pt>
                <c:pt idx="575">
                  <c:v>-9.5368000002054032E-2</c:v>
                </c:pt>
                <c:pt idx="576">
                  <c:v>-9.6596000003046356E-2</c:v>
                </c:pt>
                <c:pt idx="577">
                  <c:v>-9.6848000001045875E-2</c:v>
                </c:pt>
                <c:pt idx="578">
                  <c:v>-9.6762000001035631E-2</c:v>
                </c:pt>
                <c:pt idx="579">
                  <c:v>-9.781999999540858E-2</c:v>
                </c:pt>
                <c:pt idx="580">
                  <c:v>-9.7946000001684297E-2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6F-4B04-A394-3FFB7A30E9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0.85132205473724887</c:v>
                </c:pt>
                <c:pt idx="479">
                  <c:v>5.2584606378144633E-2</c:v>
                </c:pt>
                <c:pt idx="480">
                  <c:v>5.0632379874175279E-2</c:v>
                </c:pt>
                <c:pt idx="481">
                  <c:v>4.9496009222611034E-2</c:v>
                </c:pt>
                <c:pt idx="482">
                  <c:v>4.5154490579455295E-2</c:v>
                </c:pt>
                <c:pt idx="483">
                  <c:v>4.4134670763948919E-2</c:v>
                </c:pt>
                <c:pt idx="484">
                  <c:v>4.349364116563062E-2</c:v>
                </c:pt>
                <c:pt idx="485">
                  <c:v>4.3406228038587208E-2</c:v>
                </c:pt>
                <c:pt idx="486">
                  <c:v>4.3289677202529339E-2</c:v>
                </c:pt>
                <c:pt idx="488">
                  <c:v>3.7811787907809355E-2</c:v>
                </c:pt>
                <c:pt idx="490">
                  <c:v>3.7345584563577866E-2</c:v>
                </c:pt>
                <c:pt idx="491">
                  <c:v>3.6966794346389789E-2</c:v>
                </c:pt>
                <c:pt idx="492">
                  <c:v>3.6879381219346377E-2</c:v>
                </c:pt>
                <c:pt idx="493">
                  <c:v>3.3091479047465538E-2</c:v>
                </c:pt>
                <c:pt idx="494">
                  <c:v>3.3091479047465538E-2</c:v>
                </c:pt>
                <c:pt idx="495">
                  <c:v>3.1488905051669791E-2</c:v>
                </c:pt>
                <c:pt idx="496">
                  <c:v>3.1314078797582995E-2</c:v>
                </c:pt>
                <c:pt idx="497">
                  <c:v>3.1022701707438316E-2</c:v>
                </c:pt>
                <c:pt idx="498">
                  <c:v>3.0847875453351492E-2</c:v>
                </c:pt>
                <c:pt idx="499">
                  <c:v>3.0847875453351492E-2</c:v>
                </c:pt>
                <c:pt idx="500">
                  <c:v>3.0760462326308108E-2</c:v>
                </c:pt>
                <c:pt idx="501">
                  <c:v>2.6040153465964277E-2</c:v>
                </c:pt>
                <c:pt idx="502">
                  <c:v>2.4466717179183001E-2</c:v>
                </c:pt>
                <c:pt idx="503">
                  <c:v>2.4350166343125146E-2</c:v>
                </c:pt>
                <c:pt idx="504">
                  <c:v>2.0212611663070673E-2</c:v>
                </c:pt>
                <c:pt idx="505">
                  <c:v>2.0008647699969406E-2</c:v>
                </c:pt>
                <c:pt idx="506">
                  <c:v>1.9658995191795786E-2</c:v>
                </c:pt>
                <c:pt idx="507">
                  <c:v>1.8959690175448546E-2</c:v>
                </c:pt>
                <c:pt idx="508">
                  <c:v>1.881400163037622E-2</c:v>
                </c:pt>
                <c:pt idx="509">
                  <c:v>1.881400163037622E-2</c:v>
                </c:pt>
                <c:pt idx="510">
                  <c:v>1.8318660577130247E-2</c:v>
                </c:pt>
                <c:pt idx="511">
                  <c:v>1.8318660577130247E-2</c:v>
                </c:pt>
                <c:pt idx="512">
                  <c:v>1.3044735245511557E-2</c:v>
                </c:pt>
                <c:pt idx="513">
                  <c:v>1.2316292520149846E-2</c:v>
                </c:pt>
                <c:pt idx="514">
                  <c:v>1.147129895873028E-2</c:v>
                </c:pt>
                <c:pt idx="515">
                  <c:v>7.7416722048783693E-3</c:v>
                </c:pt>
                <c:pt idx="516">
                  <c:v>6.8092655164153915E-3</c:v>
                </c:pt>
                <c:pt idx="517">
                  <c:v>6.0516850820392376E-3</c:v>
                </c:pt>
                <c:pt idx="518">
                  <c:v>5.9934096640102963E-3</c:v>
                </c:pt>
                <c:pt idx="519">
                  <c:v>5.6146194468222055E-3</c:v>
                </c:pt>
                <c:pt idx="520">
                  <c:v>5.4397931927354093E-3</c:v>
                </c:pt>
                <c:pt idx="521">
                  <c:v>5.0610029755473185E-3</c:v>
                </c:pt>
                <c:pt idx="522">
                  <c:v>5.0610029755473185E-3</c:v>
                </c:pt>
                <c:pt idx="523">
                  <c:v>-6.7233810999045573E-5</c:v>
                </c:pt>
                <c:pt idx="524">
                  <c:v>-4.7516173720160704E-4</c:v>
                </c:pt>
                <c:pt idx="525">
                  <c:v>-5.042994462160777E-4</c:v>
                </c:pt>
                <c:pt idx="526">
                  <c:v>-6.1570149950228581E-3</c:v>
                </c:pt>
                <c:pt idx="527">
                  <c:v>-6.2881346855879761E-3</c:v>
                </c:pt>
                <c:pt idx="528">
                  <c:v>-6.9145954293990397E-3</c:v>
                </c:pt>
                <c:pt idx="529">
                  <c:v>-6.929164283906275E-3</c:v>
                </c:pt>
                <c:pt idx="530">
                  <c:v>-7.0894216834858359E-3</c:v>
                </c:pt>
                <c:pt idx="531">
                  <c:v>-7.7741578453258409E-3</c:v>
                </c:pt>
                <c:pt idx="532">
                  <c:v>-1.1256114072554779E-2</c:v>
                </c:pt>
                <c:pt idx="533">
                  <c:v>-1.2188520761017757E-2</c:v>
                </c:pt>
                <c:pt idx="534">
                  <c:v>-1.3033514322437323E-2</c:v>
                </c:pt>
                <c:pt idx="535">
                  <c:v>-1.3616268502726681E-2</c:v>
                </c:pt>
                <c:pt idx="536">
                  <c:v>-1.4519537482175188E-2</c:v>
                </c:pt>
                <c:pt idx="537">
                  <c:v>-1.8423990490113895E-2</c:v>
                </c:pt>
                <c:pt idx="538">
                  <c:v>-1.9618636559707081E-2</c:v>
                </c:pt>
                <c:pt idx="539">
                  <c:v>-2.4717735637239002E-2</c:v>
                </c:pt>
                <c:pt idx="540">
                  <c:v>-2.4892561891325798E-2</c:v>
                </c:pt>
                <c:pt idx="541">
                  <c:v>-2.5183938981470477E-2</c:v>
                </c:pt>
                <c:pt idx="542">
                  <c:v>-2.6058070251904514E-2</c:v>
                </c:pt>
                <c:pt idx="543">
                  <c:v>-3.0749241403233873E-2</c:v>
                </c:pt>
                <c:pt idx="544">
                  <c:v>-3.8121081783894284E-2</c:v>
                </c:pt>
                <c:pt idx="545">
                  <c:v>-3.8587285128125759E-2</c:v>
                </c:pt>
                <c:pt idx="546">
                  <c:v>-3.8587285128125759E-2</c:v>
                </c:pt>
                <c:pt idx="547">
                  <c:v>-3.8587285128125759E-2</c:v>
                </c:pt>
                <c:pt idx="548">
                  <c:v>-4.3453282533541915E-2</c:v>
                </c:pt>
                <c:pt idx="549">
                  <c:v>-4.3453282533541915E-2</c:v>
                </c:pt>
                <c:pt idx="550">
                  <c:v>-4.3802935041715535E-2</c:v>
                </c:pt>
                <c:pt idx="551">
                  <c:v>-4.4793617148207454E-2</c:v>
                </c:pt>
                <c:pt idx="552">
                  <c:v>-5.1349601676462742E-2</c:v>
                </c:pt>
                <c:pt idx="553">
                  <c:v>-5.6740077844139342E-2</c:v>
                </c:pt>
                <c:pt idx="554">
                  <c:v>-5.6944041807240608E-2</c:v>
                </c:pt>
                <c:pt idx="555">
                  <c:v>-5.7148005770341875E-2</c:v>
                </c:pt>
                <c:pt idx="556">
                  <c:v>-5.770162224161679E-2</c:v>
                </c:pt>
                <c:pt idx="557">
                  <c:v>-5.7876448495703586E-2</c:v>
                </c:pt>
                <c:pt idx="558">
                  <c:v>-5.8226101003877206E-2</c:v>
                </c:pt>
                <c:pt idx="559">
                  <c:v>-5.8255238712891677E-2</c:v>
                </c:pt>
                <c:pt idx="560">
                  <c:v>-6.2014003175758031E-2</c:v>
                </c:pt>
                <c:pt idx="561">
                  <c:v>-6.3150373827322304E-2</c:v>
                </c:pt>
                <c:pt idx="562">
                  <c:v>-6.3907954261698457E-2</c:v>
                </c:pt>
                <c:pt idx="563">
                  <c:v>-6.8336886031897609E-2</c:v>
                </c:pt>
                <c:pt idx="564">
                  <c:v>-6.9560669810505266E-2</c:v>
                </c:pt>
                <c:pt idx="565">
                  <c:v>-6.9764633773606533E-2</c:v>
                </c:pt>
                <c:pt idx="566">
                  <c:v>-6.9939460027693329E-2</c:v>
                </c:pt>
                <c:pt idx="567">
                  <c:v>-7.0114286281780153E-2</c:v>
                </c:pt>
                <c:pt idx="568">
                  <c:v>-7.0230837117838008E-2</c:v>
                </c:pt>
                <c:pt idx="569">
                  <c:v>-7.6524582264963115E-2</c:v>
                </c:pt>
                <c:pt idx="570">
                  <c:v>-8.2643501158001398E-2</c:v>
                </c:pt>
                <c:pt idx="571">
                  <c:v>-8.2672638867015869E-2</c:v>
                </c:pt>
                <c:pt idx="572">
                  <c:v>-8.2934878248146077E-2</c:v>
                </c:pt>
                <c:pt idx="573">
                  <c:v>-8.7509498563417554E-2</c:v>
                </c:pt>
                <c:pt idx="574">
                  <c:v>-8.8616731505967328E-2</c:v>
                </c:pt>
                <c:pt idx="575">
                  <c:v>-9.3395315784340072E-2</c:v>
                </c:pt>
                <c:pt idx="576">
                  <c:v>-9.5260129161266027E-2</c:v>
                </c:pt>
                <c:pt idx="577">
                  <c:v>-9.6017709595642209E-2</c:v>
                </c:pt>
                <c:pt idx="578">
                  <c:v>-9.6221673558743503E-2</c:v>
                </c:pt>
                <c:pt idx="579">
                  <c:v>-9.9980438021609885E-2</c:v>
                </c:pt>
                <c:pt idx="580">
                  <c:v>-0.10196180223459367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6F-4B04-A394-3FFB7A30E9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-23838.5</c:v>
                </c:pt>
                <c:pt idx="1">
                  <c:v>-16240</c:v>
                </c:pt>
                <c:pt idx="2">
                  <c:v>-16211</c:v>
                </c:pt>
                <c:pt idx="3">
                  <c:v>-16205</c:v>
                </c:pt>
                <c:pt idx="4">
                  <c:v>-16202</c:v>
                </c:pt>
                <c:pt idx="5">
                  <c:v>-15574</c:v>
                </c:pt>
                <c:pt idx="6">
                  <c:v>-15418</c:v>
                </c:pt>
                <c:pt idx="7">
                  <c:v>-15412</c:v>
                </c:pt>
                <c:pt idx="8">
                  <c:v>-15399</c:v>
                </c:pt>
                <c:pt idx="9">
                  <c:v>-15367</c:v>
                </c:pt>
                <c:pt idx="10">
                  <c:v>-15364</c:v>
                </c:pt>
                <c:pt idx="11">
                  <c:v>-15208</c:v>
                </c:pt>
                <c:pt idx="12">
                  <c:v>-15128</c:v>
                </c:pt>
                <c:pt idx="13">
                  <c:v>-14940</c:v>
                </c:pt>
                <c:pt idx="14">
                  <c:v>-14746</c:v>
                </c:pt>
                <c:pt idx="15">
                  <c:v>-14730</c:v>
                </c:pt>
                <c:pt idx="16">
                  <c:v>-14491</c:v>
                </c:pt>
                <c:pt idx="17">
                  <c:v>-14287</c:v>
                </c:pt>
                <c:pt idx="18">
                  <c:v>-14131</c:v>
                </c:pt>
                <c:pt idx="19">
                  <c:v>-14121</c:v>
                </c:pt>
                <c:pt idx="20">
                  <c:v>-14112</c:v>
                </c:pt>
                <c:pt idx="21">
                  <c:v>-14103</c:v>
                </c:pt>
                <c:pt idx="22">
                  <c:v>-14099</c:v>
                </c:pt>
                <c:pt idx="23">
                  <c:v>-14061</c:v>
                </c:pt>
                <c:pt idx="24">
                  <c:v>-13947</c:v>
                </c:pt>
                <c:pt idx="25">
                  <c:v>-13854</c:v>
                </c:pt>
                <c:pt idx="26">
                  <c:v>-13848</c:v>
                </c:pt>
                <c:pt idx="27">
                  <c:v>-13841</c:v>
                </c:pt>
                <c:pt idx="28">
                  <c:v>-13720</c:v>
                </c:pt>
                <c:pt idx="29">
                  <c:v>-13717</c:v>
                </c:pt>
                <c:pt idx="30">
                  <c:v>-13701</c:v>
                </c:pt>
                <c:pt idx="31">
                  <c:v>-13685</c:v>
                </c:pt>
                <c:pt idx="32">
                  <c:v>-13679</c:v>
                </c:pt>
                <c:pt idx="33">
                  <c:v>-13676</c:v>
                </c:pt>
                <c:pt idx="34">
                  <c:v>-13675</c:v>
                </c:pt>
                <c:pt idx="35">
                  <c:v>-13673</c:v>
                </c:pt>
                <c:pt idx="36">
                  <c:v>-13644</c:v>
                </c:pt>
                <c:pt idx="37">
                  <c:v>-13482</c:v>
                </c:pt>
                <c:pt idx="38">
                  <c:v>-13459</c:v>
                </c:pt>
                <c:pt idx="39">
                  <c:v>-13450</c:v>
                </c:pt>
                <c:pt idx="40">
                  <c:v>-13430</c:v>
                </c:pt>
                <c:pt idx="41">
                  <c:v>-13297</c:v>
                </c:pt>
                <c:pt idx="42">
                  <c:v>-13290</c:v>
                </c:pt>
                <c:pt idx="43">
                  <c:v>-13096</c:v>
                </c:pt>
                <c:pt idx="44">
                  <c:v>-13029</c:v>
                </c:pt>
                <c:pt idx="45">
                  <c:v>-13013</c:v>
                </c:pt>
                <c:pt idx="46">
                  <c:v>-13010</c:v>
                </c:pt>
                <c:pt idx="47">
                  <c:v>-13000</c:v>
                </c:pt>
                <c:pt idx="48">
                  <c:v>-12984</c:v>
                </c:pt>
                <c:pt idx="49">
                  <c:v>-12854</c:v>
                </c:pt>
                <c:pt idx="50">
                  <c:v>-12825</c:v>
                </c:pt>
                <c:pt idx="51">
                  <c:v>-12822</c:v>
                </c:pt>
                <c:pt idx="52">
                  <c:v>-12809</c:v>
                </c:pt>
                <c:pt idx="53">
                  <c:v>-12806</c:v>
                </c:pt>
                <c:pt idx="54">
                  <c:v>-12803</c:v>
                </c:pt>
                <c:pt idx="55">
                  <c:v>-12799</c:v>
                </c:pt>
                <c:pt idx="56">
                  <c:v>-12628</c:v>
                </c:pt>
                <c:pt idx="57">
                  <c:v>-12600</c:v>
                </c:pt>
                <c:pt idx="58">
                  <c:v>-10876</c:v>
                </c:pt>
                <c:pt idx="59">
                  <c:v>-10847</c:v>
                </c:pt>
                <c:pt idx="60">
                  <c:v>-10841</c:v>
                </c:pt>
                <c:pt idx="61">
                  <c:v>-10840</c:v>
                </c:pt>
                <c:pt idx="62">
                  <c:v>-10837</c:v>
                </c:pt>
                <c:pt idx="63">
                  <c:v>-10802</c:v>
                </c:pt>
                <c:pt idx="64">
                  <c:v>-10636</c:v>
                </c:pt>
                <c:pt idx="65">
                  <c:v>-10633</c:v>
                </c:pt>
                <c:pt idx="66">
                  <c:v>-10617</c:v>
                </c:pt>
                <c:pt idx="67">
                  <c:v>-10614</c:v>
                </c:pt>
                <c:pt idx="68">
                  <c:v>-10611</c:v>
                </c:pt>
                <c:pt idx="69">
                  <c:v>-10598</c:v>
                </c:pt>
                <c:pt idx="70">
                  <c:v>-10598</c:v>
                </c:pt>
                <c:pt idx="71">
                  <c:v>-10436</c:v>
                </c:pt>
                <c:pt idx="72">
                  <c:v>-10426</c:v>
                </c:pt>
                <c:pt idx="73">
                  <c:v>-10423</c:v>
                </c:pt>
                <c:pt idx="74">
                  <c:v>-10423</c:v>
                </c:pt>
                <c:pt idx="75">
                  <c:v>-10423</c:v>
                </c:pt>
                <c:pt idx="76">
                  <c:v>-10417</c:v>
                </c:pt>
                <c:pt idx="77">
                  <c:v>-10417</c:v>
                </c:pt>
                <c:pt idx="78">
                  <c:v>-10410</c:v>
                </c:pt>
                <c:pt idx="79">
                  <c:v>-10410</c:v>
                </c:pt>
                <c:pt idx="80">
                  <c:v>-10391</c:v>
                </c:pt>
                <c:pt idx="81">
                  <c:v>-10391</c:v>
                </c:pt>
                <c:pt idx="82">
                  <c:v>-10385</c:v>
                </c:pt>
                <c:pt idx="83">
                  <c:v>-10375</c:v>
                </c:pt>
                <c:pt idx="84">
                  <c:v>-10229</c:v>
                </c:pt>
                <c:pt idx="85">
                  <c:v>-10184</c:v>
                </c:pt>
                <c:pt idx="86">
                  <c:v>-10165</c:v>
                </c:pt>
                <c:pt idx="87">
                  <c:v>-10031</c:v>
                </c:pt>
                <c:pt idx="88">
                  <c:v>-10022</c:v>
                </c:pt>
                <c:pt idx="89">
                  <c:v>-10015</c:v>
                </c:pt>
                <c:pt idx="90">
                  <c:v>-9980</c:v>
                </c:pt>
                <c:pt idx="91">
                  <c:v>-9980</c:v>
                </c:pt>
                <c:pt idx="92">
                  <c:v>-9967</c:v>
                </c:pt>
                <c:pt idx="93">
                  <c:v>-9964</c:v>
                </c:pt>
                <c:pt idx="94">
                  <c:v>-9844</c:v>
                </c:pt>
                <c:pt idx="95">
                  <c:v>-9786</c:v>
                </c:pt>
                <c:pt idx="96">
                  <c:v>-9786</c:v>
                </c:pt>
                <c:pt idx="97">
                  <c:v>-9776</c:v>
                </c:pt>
                <c:pt idx="98">
                  <c:v>-9770</c:v>
                </c:pt>
                <c:pt idx="99">
                  <c:v>-9754</c:v>
                </c:pt>
                <c:pt idx="100">
                  <c:v>-9738</c:v>
                </c:pt>
                <c:pt idx="101">
                  <c:v>-9735</c:v>
                </c:pt>
                <c:pt idx="102">
                  <c:v>-9582</c:v>
                </c:pt>
                <c:pt idx="103">
                  <c:v>-8702</c:v>
                </c:pt>
                <c:pt idx="104">
                  <c:v>-8062</c:v>
                </c:pt>
                <c:pt idx="105">
                  <c:v>-7844</c:v>
                </c:pt>
                <c:pt idx="106">
                  <c:v>-7598</c:v>
                </c:pt>
                <c:pt idx="107">
                  <c:v>-7378</c:v>
                </c:pt>
                <c:pt idx="108">
                  <c:v>-7374</c:v>
                </c:pt>
                <c:pt idx="109">
                  <c:v>-7193</c:v>
                </c:pt>
                <c:pt idx="110">
                  <c:v>-7168</c:v>
                </c:pt>
                <c:pt idx="111">
                  <c:v>-7164</c:v>
                </c:pt>
                <c:pt idx="112">
                  <c:v>-7161</c:v>
                </c:pt>
                <c:pt idx="113">
                  <c:v>-7139</c:v>
                </c:pt>
                <c:pt idx="114">
                  <c:v>-6967</c:v>
                </c:pt>
                <c:pt idx="115">
                  <c:v>-6926</c:v>
                </c:pt>
                <c:pt idx="116">
                  <c:v>-6731</c:v>
                </c:pt>
                <c:pt idx="117">
                  <c:v>-6728</c:v>
                </c:pt>
                <c:pt idx="118">
                  <c:v>-6712</c:v>
                </c:pt>
                <c:pt idx="119">
                  <c:v>-6681</c:v>
                </c:pt>
                <c:pt idx="120">
                  <c:v>-6527</c:v>
                </c:pt>
                <c:pt idx="121">
                  <c:v>-6304</c:v>
                </c:pt>
                <c:pt idx="122">
                  <c:v>-6081</c:v>
                </c:pt>
                <c:pt idx="123">
                  <c:v>-6078</c:v>
                </c:pt>
                <c:pt idx="124">
                  <c:v>-6075</c:v>
                </c:pt>
                <c:pt idx="125">
                  <c:v>-5651</c:v>
                </c:pt>
                <c:pt idx="126">
                  <c:v>-5645</c:v>
                </c:pt>
                <c:pt idx="127">
                  <c:v>-5635</c:v>
                </c:pt>
                <c:pt idx="128">
                  <c:v>-5403</c:v>
                </c:pt>
                <c:pt idx="129">
                  <c:v>-5222</c:v>
                </c:pt>
                <c:pt idx="130">
                  <c:v>-5219</c:v>
                </c:pt>
                <c:pt idx="131">
                  <c:v>-5218</c:v>
                </c:pt>
                <c:pt idx="132">
                  <c:v>-5212</c:v>
                </c:pt>
                <c:pt idx="133">
                  <c:v>-5209</c:v>
                </c:pt>
                <c:pt idx="134">
                  <c:v>-5205</c:v>
                </c:pt>
                <c:pt idx="135">
                  <c:v>-5199</c:v>
                </c:pt>
                <c:pt idx="136">
                  <c:v>-5183</c:v>
                </c:pt>
                <c:pt idx="137">
                  <c:v>-5183</c:v>
                </c:pt>
                <c:pt idx="138">
                  <c:v>-4785</c:v>
                </c:pt>
                <c:pt idx="139">
                  <c:v>-4785</c:v>
                </c:pt>
                <c:pt idx="140">
                  <c:v>-4785</c:v>
                </c:pt>
                <c:pt idx="141">
                  <c:v>-4779</c:v>
                </c:pt>
                <c:pt idx="142">
                  <c:v>-4779</c:v>
                </c:pt>
                <c:pt idx="143">
                  <c:v>-4626</c:v>
                </c:pt>
                <c:pt idx="144">
                  <c:v>-4356</c:v>
                </c:pt>
                <c:pt idx="145">
                  <c:v>-4348</c:v>
                </c:pt>
                <c:pt idx="146">
                  <c:v>-4326</c:v>
                </c:pt>
                <c:pt idx="147">
                  <c:v>-4117</c:v>
                </c:pt>
                <c:pt idx="148">
                  <c:v>-4116</c:v>
                </c:pt>
                <c:pt idx="149">
                  <c:v>-4104</c:v>
                </c:pt>
                <c:pt idx="150">
                  <c:v>-3928</c:v>
                </c:pt>
                <c:pt idx="151">
                  <c:v>-3928</c:v>
                </c:pt>
                <c:pt idx="152">
                  <c:v>-3925</c:v>
                </c:pt>
                <c:pt idx="153">
                  <c:v>-3918</c:v>
                </c:pt>
                <c:pt idx="154">
                  <c:v>-3915</c:v>
                </c:pt>
                <c:pt idx="155">
                  <c:v>-3912</c:v>
                </c:pt>
                <c:pt idx="156">
                  <c:v>-3893</c:v>
                </c:pt>
                <c:pt idx="157">
                  <c:v>-3750</c:v>
                </c:pt>
                <c:pt idx="158">
                  <c:v>-3712</c:v>
                </c:pt>
                <c:pt idx="159">
                  <c:v>-3708</c:v>
                </c:pt>
                <c:pt idx="160">
                  <c:v>-3699</c:v>
                </c:pt>
                <c:pt idx="161">
                  <c:v>-3686</c:v>
                </c:pt>
                <c:pt idx="162">
                  <c:v>-3680</c:v>
                </c:pt>
                <c:pt idx="163">
                  <c:v>-3680</c:v>
                </c:pt>
                <c:pt idx="164">
                  <c:v>-3676</c:v>
                </c:pt>
                <c:pt idx="165">
                  <c:v>-3673</c:v>
                </c:pt>
                <c:pt idx="166">
                  <c:v>-3673</c:v>
                </c:pt>
                <c:pt idx="167">
                  <c:v>-3502</c:v>
                </c:pt>
                <c:pt idx="168">
                  <c:v>-3499</c:v>
                </c:pt>
                <c:pt idx="169">
                  <c:v>-3492</c:v>
                </c:pt>
                <c:pt idx="170">
                  <c:v>-3486</c:v>
                </c:pt>
                <c:pt idx="171">
                  <c:v>-3486</c:v>
                </c:pt>
                <c:pt idx="172">
                  <c:v>-3473</c:v>
                </c:pt>
                <c:pt idx="173">
                  <c:v>-3473</c:v>
                </c:pt>
                <c:pt idx="174">
                  <c:v>-3470</c:v>
                </c:pt>
                <c:pt idx="175">
                  <c:v>-3467</c:v>
                </c:pt>
                <c:pt idx="176">
                  <c:v>-3451</c:v>
                </c:pt>
                <c:pt idx="177">
                  <c:v>-3275</c:v>
                </c:pt>
                <c:pt idx="178">
                  <c:v>-3259</c:v>
                </c:pt>
                <c:pt idx="179">
                  <c:v>-3256</c:v>
                </c:pt>
                <c:pt idx="180">
                  <c:v>-3247</c:v>
                </c:pt>
                <c:pt idx="181">
                  <c:v>-3243</c:v>
                </c:pt>
                <c:pt idx="182">
                  <c:v>-3243</c:v>
                </c:pt>
                <c:pt idx="183">
                  <c:v>-3240</c:v>
                </c:pt>
                <c:pt idx="184">
                  <c:v>-3230</c:v>
                </c:pt>
                <c:pt idx="185">
                  <c:v>-3227</c:v>
                </c:pt>
                <c:pt idx="186">
                  <c:v>-3062</c:v>
                </c:pt>
                <c:pt idx="187">
                  <c:v>-3052</c:v>
                </c:pt>
                <c:pt idx="188">
                  <c:v>-3052</c:v>
                </c:pt>
                <c:pt idx="189">
                  <c:v>-3052</c:v>
                </c:pt>
                <c:pt idx="190">
                  <c:v>-3052</c:v>
                </c:pt>
                <c:pt idx="191">
                  <c:v>-3033</c:v>
                </c:pt>
                <c:pt idx="192">
                  <c:v>-3033</c:v>
                </c:pt>
                <c:pt idx="193">
                  <c:v>-3027</c:v>
                </c:pt>
                <c:pt idx="194">
                  <c:v>-3020</c:v>
                </c:pt>
                <c:pt idx="195">
                  <c:v>-3020</c:v>
                </c:pt>
                <c:pt idx="196">
                  <c:v>-2874</c:v>
                </c:pt>
                <c:pt idx="197">
                  <c:v>-2858</c:v>
                </c:pt>
                <c:pt idx="198">
                  <c:v>-2836</c:v>
                </c:pt>
                <c:pt idx="199">
                  <c:v>-2835</c:v>
                </c:pt>
                <c:pt idx="200">
                  <c:v>-2835</c:v>
                </c:pt>
                <c:pt idx="201">
                  <c:v>-2820</c:v>
                </c:pt>
                <c:pt idx="202">
                  <c:v>-2819</c:v>
                </c:pt>
                <c:pt idx="203">
                  <c:v>-2816</c:v>
                </c:pt>
                <c:pt idx="204">
                  <c:v>-2816</c:v>
                </c:pt>
                <c:pt idx="205">
                  <c:v>-2801</c:v>
                </c:pt>
                <c:pt idx="206">
                  <c:v>-2800</c:v>
                </c:pt>
                <c:pt idx="207">
                  <c:v>-2797</c:v>
                </c:pt>
                <c:pt idx="208">
                  <c:v>-2797</c:v>
                </c:pt>
                <c:pt idx="209">
                  <c:v>-2733</c:v>
                </c:pt>
                <c:pt idx="210">
                  <c:v>-2658</c:v>
                </c:pt>
                <c:pt idx="211">
                  <c:v>-2625</c:v>
                </c:pt>
                <c:pt idx="212">
                  <c:v>-2616</c:v>
                </c:pt>
                <c:pt idx="213">
                  <c:v>-2609</c:v>
                </c:pt>
                <c:pt idx="214">
                  <c:v>-2606</c:v>
                </c:pt>
                <c:pt idx="215">
                  <c:v>-2600</c:v>
                </c:pt>
                <c:pt idx="216">
                  <c:v>-2594</c:v>
                </c:pt>
                <c:pt idx="217">
                  <c:v>-2593</c:v>
                </c:pt>
                <c:pt idx="218">
                  <c:v>-2593</c:v>
                </c:pt>
                <c:pt idx="219">
                  <c:v>-2591</c:v>
                </c:pt>
                <c:pt idx="220">
                  <c:v>-2580</c:v>
                </c:pt>
                <c:pt idx="221">
                  <c:v>-2577</c:v>
                </c:pt>
                <c:pt idx="222">
                  <c:v>-2431</c:v>
                </c:pt>
                <c:pt idx="223">
                  <c:v>-2428</c:v>
                </c:pt>
                <c:pt idx="224">
                  <c:v>-2396</c:v>
                </c:pt>
                <c:pt idx="225">
                  <c:v>-2351</c:v>
                </c:pt>
                <c:pt idx="226">
                  <c:v>-2253</c:v>
                </c:pt>
                <c:pt idx="227">
                  <c:v>-2237</c:v>
                </c:pt>
                <c:pt idx="228">
                  <c:v>-2211</c:v>
                </c:pt>
                <c:pt idx="229">
                  <c:v>-2186</c:v>
                </c:pt>
                <c:pt idx="230">
                  <c:v>-2185</c:v>
                </c:pt>
                <c:pt idx="231">
                  <c:v>-2179</c:v>
                </c:pt>
                <c:pt idx="232">
                  <c:v>-2160</c:v>
                </c:pt>
                <c:pt idx="233">
                  <c:v>-2160</c:v>
                </c:pt>
                <c:pt idx="234">
                  <c:v>-2147</c:v>
                </c:pt>
                <c:pt idx="235">
                  <c:v>-2147</c:v>
                </c:pt>
                <c:pt idx="236">
                  <c:v>-2145</c:v>
                </c:pt>
                <c:pt idx="237">
                  <c:v>-2017</c:v>
                </c:pt>
                <c:pt idx="238">
                  <c:v>-1994</c:v>
                </c:pt>
                <c:pt idx="239">
                  <c:v>-1991</c:v>
                </c:pt>
                <c:pt idx="240">
                  <c:v>-1982</c:v>
                </c:pt>
                <c:pt idx="241">
                  <c:v>-1979</c:v>
                </c:pt>
                <c:pt idx="242">
                  <c:v>-1979</c:v>
                </c:pt>
                <c:pt idx="243">
                  <c:v>-1975</c:v>
                </c:pt>
                <c:pt idx="244">
                  <c:v>-1975</c:v>
                </c:pt>
                <c:pt idx="245">
                  <c:v>-1966</c:v>
                </c:pt>
                <c:pt idx="246">
                  <c:v>-1966</c:v>
                </c:pt>
                <c:pt idx="247">
                  <c:v>-1960</c:v>
                </c:pt>
                <c:pt idx="248">
                  <c:v>-1944</c:v>
                </c:pt>
                <c:pt idx="249">
                  <c:v>-1943</c:v>
                </c:pt>
                <c:pt idx="250">
                  <c:v>-1943</c:v>
                </c:pt>
                <c:pt idx="251">
                  <c:v>-1784</c:v>
                </c:pt>
                <c:pt idx="252">
                  <c:v>-1781</c:v>
                </c:pt>
                <c:pt idx="253">
                  <c:v>-1771</c:v>
                </c:pt>
                <c:pt idx="254">
                  <c:v>-1771</c:v>
                </c:pt>
                <c:pt idx="255">
                  <c:v>-1771</c:v>
                </c:pt>
                <c:pt idx="256">
                  <c:v>-1771</c:v>
                </c:pt>
                <c:pt idx="257">
                  <c:v>-1765</c:v>
                </c:pt>
                <c:pt idx="258">
                  <c:v>-1765</c:v>
                </c:pt>
                <c:pt idx="259">
                  <c:v>-1762</c:v>
                </c:pt>
                <c:pt idx="260">
                  <c:v>-1755</c:v>
                </c:pt>
                <c:pt idx="261">
                  <c:v>-1755</c:v>
                </c:pt>
                <c:pt idx="262">
                  <c:v>-1740</c:v>
                </c:pt>
                <c:pt idx="263">
                  <c:v>-1740</c:v>
                </c:pt>
                <c:pt idx="264">
                  <c:v>-1737</c:v>
                </c:pt>
                <c:pt idx="265">
                  <c:v>-1737</c:v>
                </c:pt>
                <c:pt idx="266">
                  <c:v>-1737</c:v>
                </c:pt>
                <c:pt idx="267">
                  <c:v>-1737</c:v>
                </c:pt>
                <c:pt idx="268">
                  <c:v>-1733</c:v>
                </c:pt>
                <c:pt idx="269">
                  <c:v>-1724</c:v>
                </c:pt>
                <c:pt idx="270">
                  <c:v>-1721</c:v>
                </c:pt>
                <c:pt idx="271">
                  <c:v>-1715</c:v>
                </c:pt>
                <c:pt idx="272">
                  <c:v>-1701</c:v>
                </c:pt>
                <c:pt idx="273">
                  <c:v>-1610</c:v>
                </c:pt>
                <c:pt idx="274">
                  <c:v>-1574</c:v>
                </c:pt>
                <c:pt idx="275">
                  <c:v>-1558</c:v>
                </c:pt>
                <c:pt idx="276">
                  <c:v>-1558</c:v>
                </c:pt>
                <c:pt idx="277">
                  <c:v>-1545</c:v>
                </c:pt>
                <c:pt idx="278">
                  <c:v>-1530</c:v>
                </c:pt>
                <c:pt idx="279">
                  <c:v>-1529</c:v>
                </c:pt>
                <c:pt idx="280">
                  <c:v>-1529</c:v>
                </c:pt>
                <c:pt idx="281">
                  <c:v>-1517</c:v>
                </c:pt>
                <c:pt idx="282">
                  <c:v>-1513</c:v>
                </c:pt>
                <c:pt idx="283">
                  <c:v>-1513</c:v>
                </c:pt>
                <c:pt idx="284">
                  <c:v>-1513</c:v>
                </c:pt>
                <c:pt idx="285">
                  <c:v>-1511</c:v>
                </c:pt>
                <c:pt idx="286">
                  <c:v>-1510</c:v>
                </c:pt>
                <c:pt idx="287">
                  <c:v>-1510</c:v>
                </c:pt>
                <c:pt idx="288">
                  <c:v>-1320</c:v>
                </c:pt>
                <c:pt idx="289">
                  <c:v>-1319</c:v>
                </c:pt>
                <c:pt idx="290">
                  <c:v>-1313</c:v>
                </c:pt>
                <c:pt idx="291">
                  <c:v>-1310</c:v>
                </c:pt>
                <c:pt idx="292">
                  <c:v>-1303</c:v>
                </c:pt>
                <c:pt idx="293">
                  <c:v>-1303</c:v>
                </c:pt>
                <c:pt idx="294">
                  <c:v>-1275</c:v>
                </c:pt>
                <c:pt idx="295">
                  <c:v>-1106</c:v>
                </c:pt>
                <c:pt idx="296">
                  <c:v>-1087</c:v>
                </c:pt>
                <c:pt idx="297">
                  <c:v>-1086</c:v>
                </c:pt>
                <c:pt idx="298">
                  <c:v>-1071</c:v>
                </c:pt>
                <c:pt idx="299">
                  <c:v>-1064</c:v>
                </c:pt>
                <c:pt idx="300">
                  <c:v>-930</c:v>
                </c:pt>
                <c:pt idx="301">
                  <c:v>-925</c:v>
                </c:pt>
                <c:pt idx="302">
                  <c:v>-925</c:v>
                </c:pt>
                <c:pt idx="303">
                  <c:v>-918</c:v>
                </c:pt>
                <c:pt idx="304">
                  <c:v>-908</c:v>
                </c:pt>
                <c:pt idx="305">
                  <c:v>-892</c:v>
                </c:pt>
                <c:pt idx="306">
                  <c:v>-889</c:v>
                </c:pt>
                <c:pt idx="307">
                  <c:v>-886</c:v>
                </c:pt>
                <c:pt idx="308">
                  <c:v>-879</c:v>
                </c:pt>
                <c:pt idx="309">
                  <c:v>-861</c:v>
                </c:pt>
                <c:pt idx="310">
                  <c:v>-707</c:v>
                </c:pt>
                <c:pt idx="311">
                  <c:v>-695</c:v>
                </c:pt>
                <c:pt idx="312">
                  <c:v>-686</c:v>
                </c:pt>
                <c:pt idx="313">
                  <c:v>-685</c:v>
                </c:pt>
                <c:pt idx="314">
                  <c:v>-672</c:v>
                </c:pt>
                <c:pt idx="315">
                  <c:v>-653</c:v>
                </c:pt>
                <c:pt idx="316">
                  <c:v>-650</c:v>
                </c:pt>
                <c:pt idx="317">
                  <c:v>-637</c:v>
                </c:pt>
                <c:pt idx="318">
                  <c:v>-637</c:v>
                </c:pt>
                <c:pt idx="319">
                  <c:v>-634</c:v>
                </c:pt>
                <c:pt idx="320">
                  <c:v>-614</c:v>
                </c:pt>
                <c:pt idx="321">
                  <c:v>-488</c:v>
                </c:pt>
                <c:pt idx="322">
                  <c:v>-485</c:v>
                </c:pt>
                <c:pt idx="323">
                  <c:v>-468</c:v>
                </c:pt>
                <c:pt idx="324">
                  <c:v>-468</c:v>
                </c:pt>
                <c:pt idx="325">
                  <c:v>-468</c:v>
                </c:pt>
                <c:pt idx="326">
                  <c:v>-459</c:v>
                </c:pt>
                <c:pt idx="327">
                  <c:v>-453</c:v>
                </c:pt>
                <c:pt idx="328">
                  <c:v>-434</c:v>
                </c:pt>
                <c:pt idx="329">
                  <c:v>-430</c:v>
                </c:pt>
                <c:pt idx="330">
                  <c:v>-427</c:v>
                </c:pt>
                <c:pt idx="331">
                  <c:v>-418</c:v>
                </c:pt>
                <c:pt idx="332">
                  <c:v>-418</c:v>
                </c:pt>
                <c:pt idx="333">
                  <c:v>-415</c:v>
                </c:pt>
                <c:pt idx="334">
                  <c:v>-415</c:v>
                </c:pt>
                <c:pt idx="335">
                  <c:v>-300</c:v>
                </c:pt>
                <c:pt idx="336">
                  <c:v>-274</c:v>
                </c:pt>
                <c:pt idx="337">
                  <c:v>-274</c:v>
                </c:pt>
                <c:pt idx="338">
                  <c:v>-258</c:v>
                </c:pt>
                <c:pt idx="339">
                  <c:v>-258</c:v>
                </c:pt>
                <c:pt idx="340">
                  <c:v>-248</c:v>
                </c:pt>
                <c:pt idx="341">
                  <c:v>-246</c:v>
                </c:pt>
                <c:pt idx="342">
                  <c:v>-246</c:v>
                </c:pt>
                <c:pt idx="343">
                  <c:v>-233</c:v>
                </c:pt>
                <c:pt idx="344">
                  <c:v>-229</c:v>
                </c:pt>
                <c:pt idx="345">
                  <c:v>-210</c:v>
                </c:pt>
                <c:pt idx="346">
                  <c:v>-207</c:v>
                </c:pt>
                <c:pt idx="347">
                  <c:v>-61</c:v>
                </c:pt>
                <c:pt idx="348">
                  <c:v>-54</c:v>
                </c:pt>
                <c:pt idx="349">
                  <c:v>-29</c:v>
                </c:pt>
                <c:pt idx="350">
                  <c:v>-23.5</c:v>
                </c:pt>
                <c:pt idx="351">
                  <c:v>-22</c:v>
                </c:pt>
                <c:pt idx="352">
                  <c:v>-22</c:v>
                </c:pt>
                <c:pt idx="353">
                  <c:v>-22</c:v>
                </c:pt>
                <c:pt idx="354">
                  <c:v>-19</c:v>
                </c:pt>
                <c:pt idx="355">
                  <c:v>-13</c:v>
                </c:pt>
                <c:pt idx="356">
                  <c:v>-3</c:v>
                </c:pt>
                <c:pt idx="357">
                  <c:v>0</c:v>
                </c:pt>
                <c:pt idx="358">
                  <c:v>0</c:v>
                </c:pt>
                <c:pt idx="359">
                  <c:v>13</c:v>
                </c:pt>
                <c:pt idx="360">
                  <c:v>95</c:v>
                </c:pt>
                <c:pt idx="361">
                  <c:v>111</c:v>
                </c:pt>
                <c:pt idx="362">
                  <c:v>153</c:v>
                </c:pt>
                <c:pt idx="363">
                  <c:v>188</c:v>
                </c:pt>
                <c:pt idx="364">
                  <c:v>188</c:v>
                </c:pt>
                <c:pt idx="365">
                  <c:v>207</c:v>
                </c:pt>
                <c:pt idx="366">
                  <c:v>223</c:v>
                </c:pt>
                <c:pt idx="367">
                  <c:v>389</c:v>
                </c:pt>
                <c:pt idx="368">
                  <c:v>401</c:v>
                </c:pt>
                <c:pt idx="369">
                  <c:v>401</c:v>
                </c:pt>
                <c:pt idx="370">
                  <c:v>404</c:v>
                </c:pt>
                <c:pt idx="371">
                  <c:v>405</c:v>
                </c:pt>
                <c:pt idx="372">
                  <c:v>407</c:v>
                </c:pt>
                <c:pt idx="373">
                  <c:v>423</c:v>
                </c:pt>
                <c:pt idx="374">
                  <c:v>423</c:v>
                </c:pt>
                <c:pt idx="375">
                  <c:v>426</c:v>
                </c:pt>
                <c:pt idx="376">
                  <c:v>439</c:v>
                </c:pt>
                <c:pt idx="377">
                  <c:v>442</c:v>
                </c:pt>
                <c:pt idx="378">
                  <c:v>461</c:v>
                </c:pt>
                <c:pt idx="379">
                  <c:v>602</c:v>
                </c:pt>
                <c:pt idx="380">
                  <c:v>631</c:v>
                </c:pt>
                <c:pt idx="381">
                  <c:v>643</c:v>
                </c:pt>
                <c:pt idx="382">
                  <c:v>649</c:v>
                </c:pt>
                <c:pt idx="383">
                  <c:v>793</c:v>
                </c:pt>
                <c:pt idx="384">
                  <c:v>821</c:v>
                </c:pt>
                <c:pt idx="385">
                  <c:v>843</c:v>
                </c:pt>
                <c:pt idx="386">
                  <c:v>856</c:v>
                </c:pt>
                <c:pt idx="387">
                  <c:v>857</c:v>
                </c:pt>
                <c:pt idx="388">
                  <c:v>870</c:v>
                </c:pt>
                <c:pt idx="389">
                  <c:v>870</c:v>
                </c:pt>
                <c:pt idx="390">
                  <c:v>870</c:v>
                </c:pt>
                <c:pt idx="391">
                  <c:v>872</c:v>
                </c:pt>
                <c:pt idx="392">
                  <c:v>873</c:v>
                </c:pt>
                <c:pt idx="393">
                  <c:v>873</c:v>
                </c:pt>
                <c:pt idx="394">
                  <c:v>1016</c:v>
                </c:pt>
                <c:pt idx="395">
                  <c:v>1048</c:v>
                </c:pt>
                <c:pt idx="396">
                  <c:v>1054</c:v>
                </c:pt>
                <c:pt idx="397">
                  <c:v>1063</c:v>
                </c:pt>
                <c:pt idx="398">
                  <c:v>1067</c:v>
                </c:pt>
                <c:pt idx="399">
                  <c:v>1083</c:v>
                </c:pt>
                <c:pt idx="400">
                  <c:v>1083</c:v>
                </c:pt>
                <c:pt idx="401">
                  <c:v>1083</c:v>
                </c:pt>
                <c:pt idx="402">
                  <c:v>1092</c:v>
                </c:pt>
                <c:pt idx="403">
                  <c:v>1245</c:v>
                </c:pt>
                <c:pt idx="404">
                  <c:v>1248</c:v>
                </c:pt>
                <c:pt idx="405">
                  <c:v>1271</c:v>
                </c:pt>
                <c:pt idx="406">
                  <c:v>1271</c:v>
                </c:pt>
                <c:pt idx="407">
                  <c:v>1280</c:v>
                </c:pt>
                <c:pt idx="408">
                  <c:v>1280</c:v>
                </c:pt>
                <c:pt idx="409">
                  <c:v>1281</c:v>
                </c:pt>
                <c:pt idx="410">
                  <c:v>1296</c:v>
                </c:pt>
                <c:pt idx="411">
                  <c:v>1316</c:v>
                </c:pt>
                <c:pt idx="412">
                  <c:v>1456</c:v>
                </c:pt>
                <c:pt idx="413">
                  <c:v>1469</c:v>
                </c:pt>
                <c:pt idx="414">
                  <c:v>1472</c:v>
                </c:pt>
                <c:pt idx="415">
                  <c:v>1474</c:v>
                </c:pt>
                <c:pt idx="416">
                  <c:v>1478</c:v>
                </c:pt>
                <c:pt idx="417">
                  <c:v>1487</c:v>
                </c:pt>
                <c:pt idx="418">
                  <c:v>1487</c:v>
                </c:pt>
                <c:pt idx="419">
                  <c:v>1488</c:v>
                </c:pt>
                <c:pt idx="420">
                  <c:v>1488</c:v>
                </c:pt>
                <c:pt idx="421">
                  <c:v>1519</c:v>
                </c:pt>
                <c:pt idx="422">
                  <c:v>1538</c:v>
                </c:pt>
                <c:pt idx="423">
                  <c:v>1624</c:v>
                </c:pt>
                <c:pt idx="424">
                  <c:v>1697</c:v>
                </c:pt>
                <c:pt idx="425">
                  <c:v>1703</c:v>
                </c:pt>
                <c:pt idx="426">
                  <c:v>1713</c:v>
                </c:pt>
                <c:pt idx="427">
                  <c:v>1717</c:v>
                </c:pt>
                <c:pt idx="428">
                  <c:v>1727</c:v>
                </c:pt>
                <c:pt idx="429">
                  <c:v>1732</c:v>
                </c:pt>
                <c:pt idx="430">
                  <c:v>1733</c:v>
                </c:pt>
                <c:pt idx="431">
                  <c:v>1749</c:v>
                </c:pt>
                <c:pt idx="432">
                  <c:v>1749</c:v>
                </c:pt>
                <c:pt idx="433">
                  <c:v>1844</c:v>
                </c:pt>
                <c:pt idx="434">
                  <c:v>1889</c:v>
                </c:pt>
                <c:pt idx="435">
                  <c:v>1915</c:v>
                </c:pt>
                <c:pt idx="436">
                  <c:v>1930</c:v>
                </c:pt>
                <c:pt idx="437">
                  <c:v>1933</c:v>
                </c:pt>
                <c:pt idx="438">
                  <c:v>1933</c:v>
                </c:pt>
                <c:pt idx="439">
                  <c:v>1955</c:v>
                </c:pt>
                <c:pt idx="440">
                  <c:v>1969</c:v>
                </c:pt>
                <c:pt idx="441">
                  <c:v>2089</c:v>
                </c:pt>
                <c:pt idx="442">
                  <c:v>2146</c:v>
                </c:pt>
                <c:pt idx="443">
                  <c:v>2147</c:v>
                </c:pt>
                <c:pt idx="444">
                  <c:v>2150</c:v>
                </c:pt>
                <c:pt idx="445">
                  <c:v>2176</c:v>
                </c:pt>
                <c:pt idx="446">
                  <c:v>2357</c:v>
                </c:pt>
                <c:pt idx="447">
                  <c:v>2375</c:v>
                </c:pt>
                <c:pt idx="448">
                  <c:v>2376</c:v>
                </c:pt>
                <c:pt idx="449">
                  <c:v>2377</c:v>
                </c:pt>
                <c:pt idx="450">
                  <c:v>2385</c:v>
                </c:pt>
                <c:pt idx="451">
                  <c:v>2395</c:v>
                </c:pt>
                <c:pt idx="452">
                  <c:v>2522</c:v>
                </c:pt>
                <c:pt idx="453">
                  <c:v>2540</c:v>
                </c:pt>
                <c:pt idx="454">
                  <c:v>2577</c:v>
                </c:pt>
                <c:pt idx="455">
                  <c:v>2584</c:v>
                </c:pt>
                <c:pt idx="456">
                  <c:v>2723</c:v>
                </c:pt>
                <c:pt idx="457">
                  <c:v>2780</c:v>
                </c:pt>
                <c:pt idx="458">
                  <c:v>2982</c:v>
                </c:pt>
                <c:pt idx="459">
                  <c:v>3010</c:v>
                </c:pt>
                <c:pt idx="460">
                  <c:v>3014</c:v>
                </c:pt>
                <c:pt idx="461">
                  <c:v>3019</c:v>
                </c:pt>
                <c:pt idx="462">
                  <c:v>3035</c:v>
                </c:pt>
                <c:pt idx="463">
                  <c:v>3048</c:v>
                </c:pt>
                <c:pt idx="464">
                  <c:v>3049</c:v>
                </c:pt>
                <c:pt idx="465">
                  <c:v>3218</c:v>
                </c:pt>
                <c:pt idx="466">
                  <c:v>3218</c:v>
                </c:pt>
                <c:pt idx="467">
                  <c:v>3218</c:v>
                </c:pt>
                <c:pt idx="468">
                  <c:v>3239</c:v>
                </c:pt>
                <c:pt idx="469">
                  <c:v>3256</c:v>
                </c:pt>
                <c:pt idx="470">
                  <c:v>3272</c:v>
                </c:pt>
                <c:pt idx="471">
                  <c:v>3373</c:v>
                </c:pt>
                <c:pt idx="472">
                  <c:v>3395</c:v>
                </c:pt>
                <c:pt idx="473">
                  <c:v>3405</c:v>
                </c:pt>
                <c:pt idx="474">
                  <c:v>3433</c:v>
                </c:pt>
                <c:pt idx="475">
                  <c:v>3437</c:v>
                </c:pt>
                <c:pt idx="476">
                  <c:v>3460</c:v>
                </c:pt>
                <c:pt idx="477">
                  <c:v>3462</c:v>
                </c:pt>
                <c:pt idx="478">
                  <c:v>3479</c:v>
                </c:pt>
                <c:pt idx="479">
                  <c:v>3574</c:v>
                </c:pt>
                <c:pt idx="480">
                  <c:v>3641</c:v>
                </c:pt>
                <c:pt idx="481">
                  <c:v>3680</c:v>
                </c:pt>
                <c:pt idx="482">
                  <c:v>3829</c:v>
                </c:pt>
                <c:pt idx="483">
                  <c:v>3864</c:v>
                </c:pt>
                <c:pt idx="484">
                  <c:v>3886</c:v>
                </c:pt>
                <c:pt idx="485">
                  <c:v>3889</c:v>
                </c:pt>
                <c:pt idx="486">
                  <c:v>3893</c:v>
                </c:pt>
                <c:pt idx="487">
                  <c:v>4058</c:v>
                </c:pt>
                <c:pt idx="488">
                  <c:v>4081</c:v>
                </c:pt>
                <c:pt idx="489">
                  <c:v>4094</c:v>
                </c:pt>
                <c:pt idx="490">
                  <c:v>4097</c:v>
                </c:pt>
                <c:pt idx="491">
                  <c:v>4110</c:v>
                </c:pt>
                <c:pt idx="492">
                  <c:v>4113</c:v>
                </c:pt>
                <c:pt idx="493">
                  <c:v>4243</c:v>
                </c:pt>
                <c:pt idx="494">
                  <c:v>4243</c:v>
                </c:pt>
                <c:pt idx="495">
                  <c:v>4298</c:v>
                </c:pt>
                <c:pt idx="496">
                  <c:v>4304</c:v>
                </c:pt>
                <c:pt idx="497">
                  <c:v>4314</c:v>
                </c:pt>
                <c:pt idx="498">
                  <c:v>4320</c:v>
                </c:pt>
                <c:pt idx="499">
                  <c:v>4320</c:v>
                </c:pt>
                <c:pt idx="500">
                  <c:v>4323</c:v>
                </c:pt>
                <c:pt idx="501">
                  <c:v>4485</c:v>
                </c:pt>
                <c:pt idx="502">
                  <c:v>4539</c:v>
                </c:pt>
                <c:pt idx="503">
                  <c:v>4543</c:v>
                </c:pt>
                <c:pt idx="504">
                  <c:v>4685</c:v>
                </c:pt>
                <c:pt idx="505">
                  <c:v>4692</c:v>
                </c:pt>
                <c:pt idx="506">
                  <c:v>4704</c:v>
                </c:pt>
                <c:pt idx="507">
                  <c:v>4728</c:v>
                </c:pt>
                <c:pt idx="508">
                  <c:v>4733</c:v>
                </c:pt>
                <c:pt idx="509">
                  <c:v>4733</c:v>
                </c:pt>
                <c:pt idx="510">
                  <c:v>4750</c:v>
                </c:pt>
                <c:pt idx="511">
                  <c:v>4750</c:v>
                </c:pt>
                <c:pt idx="512">
                  <c:v>4931</c:v>
                </c:pt>
                <c:pt idx="513">
                  <c:v>4956</c:v>
                </c:pt>
                <c:pt idx="514">
                  <c:v>4985</c:v>
                </c:pt>
                <c:pt idx="515">
                  <c:v>5113</c:v>
                </c:pt>
                <c:pt idx="516">
                  <c:v>5145</c:v>
                </c:pt>
                <c:pt idx="517">
                  <c:v>5171</c:v>
                </c:pt>
                <c:pt idx="518">
                  <c:v>5173</c:v>
                </c:pt>
                <c:pt idx="519">
                  <c:v>5186</c:v>
                </c:pt>
                <c:pt idx="520">
                  <c:v>5192</c:v>
                </c:pt>
                <c:pt idx="521">
                  <c:v>5205</c:v>
                </c:pt>
                <c:pt idx="522">
                  <c:v>5205</c:v>
                </c:pt>
                <c:pt idx="523">
                  <c:v>5381</c:v>
                </c:pt>
                <c:pt idx="524">
                  <c:v>5395</c:v>
                </c:pt>
                <c:pt idx="525">
                  <c:v>5396</c:v>
                </c:pt>
                <c:pt idx="526">
                  <c:v>5590</c:v>
                </c:pt>
                <c:pt idx="527">
                  <c:v>5594.5</c:v>
                </c:pt>
                <c:pt idx="528">
                  <c:v>5616</c:v>
                </c:pt>
                <c:pt idx="529">
                  <c:v>5616.5</c:v>
                </c:pt>
                <c:pt idx="530">
                  <c:v>5622</c:v>
                </c:pt>
                <c:pt idx="531">
                  <c:v>5645.5</c:v>
                </c:pt>
                <c:pt idx="532">
                  <c:v>5765</c:v>
                </c:pt>
                <c:pt idx="533">
                  <c:v>5797</c:v>
                </c:pt>
                <c:pt idx="534">
                  <c:v>5826</c:v>
                </c:pt>
                <c:pt idx="535">
                  <c:v>5846</c:v>
                </c:pt>
                <c:pt idx="536">
                  <c:v>5877</c:v>
                </c:pt>
                <c:pt idx="537">
                  <c:v>6011</c:v>
                </c:pt>
                <c:pt idx="538">
                  <c:v>6052</c:v>
                </c:pt>
                <c:pt idx="539">
                  <c:v>6227</c:v>
                </c:pt>
                <c:pt idx="540">
                  <c:v>6233</c:v>
                </c:pt>
                <c:pt idx="541">
                  <c:v>6243</c:v>
                </c:pt>
                <c:pt idx="542">
                  <c:v>6273</c:v>
                </c:pt>
                <c:pt idx="543">
                  <c:v>6434</c:v>
                </c:pt>
                <c:pt idx="544">
                  <c:v>6687</c:v>
                </c:pt>
                <c:pt idx="545">
                  <c:v>6703</c:v>
                </c:pt>
                <c:pt idx="546">
                  <c:v>6703</c:v>
                </c:pt>
                <c:pt idx="547">
                  <c:v>6703</c:v>
                </c:pt>
                <c:pt idx="548">
                  <c:v>6870</c:v>
                </c:pt>
                <c:pt idx="549">
                  <c:v>6870</c:v>
                </c:pt>
                <c:pt idx="550">
                  <c:v>6882</c:v>
                </c:pt>
                <c:pt idx="551">
                  <c:v>6916</c:v>
                </c:pt>
                <c:pt idx="552">
                  <c:v>7141</c:v>
                </c:pt>
                <c:pt idx="553">
                  <c:v>7326</c:v>
                </c:pt>
                <c:pt idx="554">
                  <c:v>7333</c:v>
                </c:pt>
                <c:pt idx="555">
                  <c:v>7340</c:v>
                </c:pt>
                <c:pt idx="556">
                  <c:v>7359</c:v>
                </c:pt>
                <c:pt idx="557">
                  <c:v>7365</c:v>
                </c:pt>
                <c:pt idx="558">
                  <c:v>7377</c:v>
                </c:pt>
                <c:pt idx="559">
                  <c:v>7378</c:v>
                </c:pt>
                <c:pt idx="560">
                  <c:v>7507</c:v>
                </c:pt>
                <c:pt idx="561">
                  <c:v>7546</c:v>
                </c:pt>
                <c:pt idx="562">
                  <c:v>7572</c:v>
                </c:pt>
                <c:pt idx="563">
                  <c:v>7724</c:v>
                </c:pt>
                <c:pt idx="564">
                  <c:v>7766</c:v>
                </c:pt>
                <c:pt idx="565">
                  <c:v>7773</c:v>
                </c:pt>
                <c:pt idx="566">
                  <c:v>7779</c:v>
                </c:pt>
                <c:pt idx="567">
                  <c:v>7785</c:v>
                </c:pt>
                <c:pt idx="568">
                  <c:v>7789</c:v>
                </c:pt>
                <c:pt idx="569">
                  <c:v>8005</c:v>
                </c:pt>
                <c:pt idx="570">
                  <c:v>8215</c:v>
                </c:pt>
                <c:pt idx="571">
                  <c:v>8216</c:v>
                </c:pt>
                <c:pt idx="572">
                  <c:v>8225</c:v>
                </c:pt>
                <c:pt idx="573">
                  <c:v>8382</c:v>
                </c:pt>
                <c:pt idx="574">
                  <c:v>8420</c:v>
                </c:pt>
                <c:pt idx="575">
                  <c:v>8584</c:v>
                </c:pt>
                <c:pt idx="576">
                  <c:v>8648</c:v>
                </c:pt>
                <c:pt idx="577">
                  <c:v>8674</c:v>
                </c:pt>
                <c:pt idx="578">
                  <c:v>8681</c:v>
                </c:pt>
                <c:pt idx="579">
                  <c:v>8810</c:v>
                </c:pt>
                <c:pt idx="580">
                  <c:v>8878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0">
                  <c:v>8.5526999995636288E-2</c:v>
                </c:pt>
                <c:pt idx="57">
                  <c:v>8.6199999997916166E-2</c:v>
                </c:pt>
                <c:pt idx="130">
                  <c:v>7.7338000002782792E-2</c:v>
                </c:pt>
                <c:pt idx="131">
                  <c:v>8.7235999999393243E-2</c:v>
                </c:pt>
                <c:pt idx="150">
                  <c:v>-3.5344000003533438E-2</c:v>
                </c:pt>
                <c:pt idx="192">
                  <c:v>-2.5633999997808132E-2</c:v>
                </c:pt>
                <c:pt idx="300">
                  <c:v>0.23086000000330387</c:v>
                </c:pt>
                <c:pt idx="311">
                  <c:v>-2.3110000001906883E-2</c:v>
                </c:pt>
                <c:pt idx="350">
                  <c:v>-0.15660299999581184</c:v>
                </c:pt>
                <c:pt idx="417">
                  <c:v>-2.4674000000231899E-2</c:v>
                </c:pt>
                <c:pt idx="558">
                  <c:v>-0.15125400000397349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6F-4B04-A394-3FFB7A30E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8920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quare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B56F-4B04-A394-3FFB7A30E9F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diamond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6F-4B04-A394-3FFB7A30E9F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Active!$D$21:$D$93</c15:sqref>
                          </c15:formulaRef>
                        </c:ext>
                      </c:extLst>
                      <c:numCache>
                        <c:formatCode>General</c:formatCode>
                        <c:ptCount val="73"/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-23838.5</c:v>
                      </c:pt>
                      <c:pt idx="1">
                        <c:v>-16240</c:v>
                      </c:pt>
                      <c:pt idx="2">
                        <c:v>-16211</c:v>
                      </c:pt>
                      <c:pt idx="3">
                        <c:v>-16205</c:v>
                      </c:pt>
                      <c:pt idx="4">
                        <c:v>-16202</c:v>
                      </c:pt>
                      <c:pt idx="5">
                        <c:v>-15574</c:v>
                      </c:pt>
                      <c:pt idx="6">
                        <c:v>-15418</c:v>
                      </c:pt>
                      <c:pt idx="7">
                        <c:v>-15412</c:v>
                      </c:pt>
                      <c:pt idx="8">
                        <c:v>-15399</c:v>
                      </c:pt>
                      <c:pt idx="9">
                        <c:v>-15367</c:v>
                      </c:pt>
                      <c:pt idx="10">
                        <c:v>-15364</c:v>
                      </c:pt>
                      <c:pt idx="11">
                        <c:v>-15208</c:v>
                      </c:pt>
                      <c:pt idx="12">
                        <c:v>-15128</c:v>
                      </c:pt>
                      <c:pt idx="13">
                        <c:v>-14940</c:v>
                      </c:pt>
                      <c:pt idx="14">
                        <c:v>-14746</c:v>
                      </c:pt>
                      <c:pt idx="15">
                        <c:v>-14730</c:v>
                      </c:pt>
                      <c:pt idx="16">
                        <c:v>-14491</c:v>
                      </c:pt>
                      <c:pt idx="17">
                        <c:v>-14287</c:v>
                      </c:pt>
                      <c:pt idx="18">
                        <c:v>-14131</c:v>
                      </c:pt>
                      <c:pt idx="19">
                        <c:v>-14121</c:v>
                      </c:pt>
                      <c:pt idx="20">
                        <c:v>-14112</c:v>
                      </c:pt>
                      <c:pt idx="21">
                        <c:v>-14103</c:v>
                      </c:pt>
                      <c:pt idx="22">
                        <c:v>-14099</c:v>
                      </c:pt>
                      <c:pt idx="23">
                        <c:v>-14061</c:v>
                      </c:pt>
                      <c:pt idx="24">
                        <c:v>-13947</c:v>
                      </c:pt>
                      <c:pt idx="25">
                        <c:v>-13854</c:v>
                      </c:pt>
                      <c:pt idx="26">
                        <c:v>-13848</c:v>
                      </c:pt>
                      <c:pt idx="27">
                        <c:v>-13841</c:v>
                      </c:pt>
                      <c:pt idx="28">
                        <c:v>-13720</c:v>
                      </c:pt>
                      <c:pt idx="29">
                        <c:v>-13717</c:v>
                      </c:pt>
                      <c:pt idx="30">
                        <c:v>-13701</c:v>
                      </c:pt>
                      <c:pt idx="31">
                        <c:v>-13685</c:v>
                      </c:pt>
                      <c:pt idx="32">
                        <c:v>-13679</c:v>
                      </c:pt>
                      <c:pt idx="33">
                        <c:v>-13676</c:v>
                      </c:pt>
                      <c:pt idx="34">
                        <c:v>-13675</c:v>
                      </c:pt>
                      <c:pt idx="35">
                        <c:v>-13673</c:v>
                      </c:pt>
                      <c:pt idx="36">
                        <c:v>-13644</c:v>
                      </c:pt>
                      <c:pt idx="37">
                        <c:v>-13482</c:v>
                      </c:pt>
                      <c:pt idx="38">
                        <c:v>-13459</c:v>
                      </c:pt>
                      <c:pt idx="39">
                        <c:v>-13450</c:v>
                      </c:pt>
                      <c:pt idx="40">
                        <c:v>-13430</c:v>
                      </c:pt>
                      <c:pt idx="41">
                        <c:v>-13297</c:v>
                      </c:pt>
                      <c:pt idx="42">
                        <c:v>-13290</c:v>
                      </c:pt>
                      <c:pt idx="43">
                        <c:v>-13096</c:v>
                      </c:pt>
                      <c:pt idx="44">
                        <c:v>-13029</c:v>
                      </c:pt>
                      <c:pt idx="45">
                        <c:v>-13013</c:v>
                      </c:pt>
                      <c:pt idx="46">
                        <c:v>-13010</c:v>
                      </c:pt>
                      <c:pt idx="47">
                        <c:v>-13000</c:v>
                      </c:pt>
                      <c:pt idx="48">
                        <c:v>-12984</c:v>
                      </c:pt>
                      <c:pt idx="49">
                        <c:v>-12854</c:v>
                      </c:pt>
                      <c:pt idx="50">
                        <c:v>-12825</c:v>
                      </c:pt>
                      <c:pt idx="51">
                        <c:v>-12822</c:v>
                      </c:pt>
                      <c:pt idx="52">
                        <c:v>-12809</c:v>
                      </c:pt>
                      <c:pt idx="53">
                        <c:v>-12806</c:v>
                      </c:pt>
                      <c:pt idx="54">
                        <c:v>-12803</c:v>
                      </c:pt>
                      <c:pt idx="55">
                        <c:v>-12799</c:v>
                      </c:pt>
                      <c:pt idx="56">
                        <c:v>-12628</c:v>
                      </c:pt>
                      <c:pt idx="57">
                        <c:v>-12600</c:v>
                      </c:pt>
                      <c:pt idx="58">
                        <c:v>-10876</c:v>
                      </c:pt>
                      <c:pt idx="59">
                        <c:v>-10847</c:v>
                      </c:pt>
                      <c:pt idx="60">
                        <c:v>-10841</c:v>
                      </c:pt>
                      <c:pt idx="61">
                        <c:v>-10840</c:v>
                      </c:pt>
                      <c:pt idx="62">
                        <c:v>-10837</c:v>
                      </c:pt>
                      <c:pt idx="63">
                        <c:v>-10802</c:v>
                      </c:pt>
                      <c:pt idx="64">
                        <c:v>-10636</c:v>
                      </c:pt>
                      <c:pt idx="65">
                        <c:v>-10633</c:v>
                      </c:pt>
                      <c:pt idx="66">
                        <c:v>-10617</c:v>
                      </c:pt>
                      <c:pt idx="67">
                        <c:v>-10614</c:v>
                      </c:pt>
                      <c:pt idx="68">
                        <c:v>-10611</c:v>
                      </c:pt>
                      <c:pt idx="69">
                        <c:v>-10598</c:v>
                      </c:pt>
                      <c:pt idx="70">
                        <c:v>-10598</c:v>
                      </c:pt>
                      <c:pt idx="71">
                        <c:v>-10436</c:v>
                      </c:pt>
                      <c:pt idx="72">
                        <c:v>-10426</c:v>
                      </c:pt>
                      <c:pt idx="73">
                        <c:v>-10423</c:v>
                      </c:pt>
                      <c:pt idx="74">
                        <c:v>-10423</c:v>
                      </c:pt>
                      <c:pt idx="75">
                        <c:v>-10423</c:v>
                      </c:pt>
                      <c:pt idx="76">
                        <c:v>-10417</c:v>
                      </c:pt>
                      <c:pt idx="77">
                        <c:v>-10417</c:v>
                      </c:pt>
                      <c:pt idx="78">
                        <c:v>-10410</c:v>
                      </c:pt>
                      <c:pt idx="79">
                        <c:v>-10410</c:v>
                      </c:pt>
                      <c:pt idx="80">
                        <c:v>-10391</c:v>
                      </c:pt>
                      <c:pt idx="81">
                        <c:v>-10391</c:v>
                      </c:pt>
                      <c:pt idx="82">
                        <c:v>-10385</c:v>
                      </c:pt>
                      <c:pt idx="83">
                        <c:v>-10375</c:v>
                      </c:pt>
                      <c:pt idx="84">
                        <c:v>-10229</c:v>
                      </c:pt>
                      <c:pt idx="85">
                        <c:v>-10184</c:v>
                      </c:pt>
                      <c:pt idx="86">
                        <c:v>-10165</c:v>
                      </c:pt>
                      <c:pt idx="87">
                        <c:v>-10031</c:v>
                      </c:pt>
                      <c:pt idx="88">
                        <c:v>-10022</c:v>
                      </c:pt>
                      <c:pt idx="89">
                        <c:v>-10015</c:v>
                      </c:pt>
                      <c:pt idx="90">
                        <c:v>-9980</c:v>
                      </c:pt>
                      <c:pt idx="91">
                        <c:v>-9980</c:v>
                      </c:pt>
                      <c:pt idx="92">
                        <c:v>-9967</c:v>
                      </c:pt>
                      <c:pt idx="93">
                        <c:v>-9964</c:v>
                      </c:pt>
                      <c:pt idx="94">
                        <c:v>-9844</c:v>
                      </c:pt>
                      <c:pt idx="95">
                        <c:v>-9786</c:v>
                      </c:pt>
                      <c:pt idx="96">
                        <c:v>-9786</c:v>
                      </c:pt>
                      <c:pt idx="97">
                        <c:v>-9776</c:v>
                      </c:pt>
                      <c:pt idx="98">
                        <c:v>-9770</c:v>
                      </c:pt>
                      <c:pt idx="99">
                        <c:v>-9754</c:v>
                      </c:pt>
                      <c:pt idx="100">
                        <c:v>-9738</c:v>
                      </c:pt>
                      <c:pt idx="101">
                        <c:v>-9735</c:v>
                      </c:pt>
                      <c:pt idx="102">
                        <c:v>-9582</c:v>
                      </c:pt>
                      <c:pt idx="103">
                        <c:v>-8702</c:v>
                      </c:pt>
                      <c:pt idx="104">
                        <c:v>-8062</c:v>
                      </c:pt>
                      <c:pt idx="105">
                        <c:v>-7844</c:v>
                      </c:pt>
                      <c:pt idx="106">
                        <c:v>-7598</c:v>
                      </c:pt>
                      <c:pt idx="107">
                        <c:v>-7378</c:v>
                      </c:pt>
                      <c:pt idx="108">
                        <c:v>-7374</c:v>
                      </c:pt>
                      <c:pt idx="109">
                        <c:v>-7193</c:v>
                      </c:pt>
                      <c:pt idx="110">
                        <c:v>-7168</c:v>
                      </c:pt>
                      <c:pt idx="111">
                        <c:v>-7164</c:v>
                      </c:pt>
                      <c:pt idx="112">
                        <c:v>-7161</c:v>
                      </c:pt>
                      <c:pt idx="113">
                        <c:v>-7139</c:v>
                      </c:pt>
                      <c:pt idx="114">
                        <c:v>-6967</c:v>
                      </c:pt>
                      <c:pt idx="115">
                        <c:v>-6926</c:v>
                      </c:pt>
                      <c:pt idx="116">
                        <c:v>-6731</c:v>
                      </c:pt>
                      <c:pt idx="117">
                        <c:v>-6728</c:v>
                      </c:pt>
                      <c:pt idx="118">
                        <c:v>-6712</c:v>
                      </c:pt>
                      <c:pt idx="119">
                        <c:v>-6681</c:v>
                      </c:pt>
                      <c:pt idx="120">
                        <c:v>-6527</c:v>
                      </c:pt>
                      <c:pt idx="121">
                        <c:v>-6304</c:v>
                      </c:pt>
                      <c:pt idx="122">
                        <c:v>-6081</c:v>
                      </c:pt>
                      <c:pt idx="123">
                        <c:v>-6078</c:v>
                      </c:pt>
                      <c:pt idx="124">
                        <c:v>-6075</c:v>
                      </c:pt>
                      <c:pt idx="125">
                        <c:v>-5651</c:v>
                      </c:pt>
                      <c:pt idx="126">
                        <c:v>-5645</c:v>
                      </c:pt>
                      <c:pt idx="127">
                        <c:v>-5635</c:v>
                      </c:pt>
                      <c:pt idx="128">
                        <c:v>-5403</c:v>
                      </c:pt>
                      <c:pt idx="129">
                        <c:v>-5222</c:v>
                      </c:pt>
                      <c:pt idx="130">
                        <c:v>-5219</c:v>
                      </c:pt>
                      <c:pt idx="131">
                        <c:v>-5218</c:v>
                      </c:pt>
                      <c:pt idx="132">
                        <c:v>-5212</c:v>
                      </c:pt>
                      <c:pt idx="133">
                        <c:v>-5209</c:v>
                      </c:pt>
                      <c:pt idx="134">
                        <c:v>-5205</c:v>
                      </c:pt>
                      <c:pt idx="135">
                        <c:v>-5199</c:v>
                      </c:pt>
                      <c:pt idx="136">
                        <c:v>-5183</c:v>
                      </c:pt>
                      <c:pt idx="137">
                        <c:v>-5183</c:v>
                      </c:pt>
                      <c:pt idx="138">
                        <c:v>-4785</c:v>
                      </c:pt>
                      <c:pt idx="139">
                        <c:v>-4785</c:v>
                      </c:pt>
                      <c:pt idx="140">
                        <c:v>-4785</c:v>
                      </c:pt>
                      <c:pt idx="141">
                        <c:v>-4779</c:v>
                      </c:pt>
                      <c:pt idx="142">
                        <c:v>-4779</c:v>
                      </c:pt>
                      <c:pt idx="143">
                        <c:v>-4626</c:v>
                      </c:pt>
                      <c:pt idx="144">
                        <c:v>-4356</c:v>
                      </c:pt>
                      <c:pt idx="145">
                        <c:v>-4348</c:v>
                      </c:pt>
                      <c:pt idx="146">
                        <c:v>-4326</c:v>
                      </c:pt>
                      <c:pt idx="147">
                        <c:v>-4117</c:v>
                      </c:pt>
                      <c:pt idx="148">
                        <c:v>-4116</c:v>
                      </c:pt>
                      <c:pt idx="149">
                        <c:v>-4104</c:v>
                      </c:pt>
                      <c:pt idx="150">
                        <c:v>-3928</c:v>
                      </c:pt>
                      <c:pt idx="151">
                        <c:v>-3928</c:v>
                      </c:pt>
                      <c:pt idx="152">
                        <c:v>-3925</c:v>
                      </c:pt>
                      <c:pt idx="153">
                        <c:v>-3918</c:v>
                      </c:pt>
                      <c:pt idx="154">
                        <c:v>-3915</c:v>
                      </c:pt>
                      <c:pt idx="155">
                        <c:v>-3912</c:v>
                      </c:pt>
                      <c:pt idx="156">
                        <c:v>-3893</c:v>
                      </c:pt>
                      <c:pt idx="157">
                        <c:v>-3750</c:v>
                      </c:pt>
                      <c:pt idx="158">
                        <c:v>-3712</c:v>
                      </c:pt>
                      <c:pt idx="159">
                        <c:v>-3708</c:v>
                      </c:pt>
                      <c:pt idx="160">
                        <c:v>-3699</c:v>
                      </c:pt>
                      <c:pt idx="161">
                        <c:v>-3686</c:v>
                      </c:pt>
                      <c:pt idx="162">
                        <c:v>-3680</c:v>
                      </c:pt>
                      <c:pt idx="163">
                        <c:v>-3680</c:v>
                      </c:pt>
                      <c:pt idx="164">
                        <c:v>-3676</c:v>
                      </c:pt>
                      <c:pt idx="165">
                        <c:v>-3673</c:v>
                      </c:pt>
                      <c:pt idx="166">
                        <c:v>-3673</c:v>
                      </c:pt>
                      <c:pt idx="167">
                        <c:v>-3502</c:v>
                      </c:pt>
                      <c:pt idx="168">
                        <c:v>-3499</c:v>
                      </c:pt>
                      <c:pt idx="169">
                        <c:v>-3492</c:v>
                      </c:pt>
                      <c:pt idx="170">
                        <c:v>-3486</c:v>
                      </c:pt>
                      <c:pt idx="171">
                        <c:v>-3486</c:v>
                      </c:pt>
                      <c:pt idx="172">
                        <c:v>-3473</c:v>
                      </c:pt>
                      <c:pt idx="173">
                        <c:v>-3473</c:v>
                      </c:pt>
                      <c:pt idx="174">
                        <c:v>-3470</c:v>
                      </c:pt>
                      <c:pt idx="175">
                        <c:v>-3467</c:v>
                      </c:pt>
                      <c:pt idx="176">
                        <c:v>-3451</c:v>
                      </c:pt>
                      <c:pt idx="177">
                        <c:v>-3275</c:v>
                      </c:pt>
                      <c:pt idx="178">
                        <c:v>-3259</c:v>
                      </c:pt>
                      <c:pt idx="179">
                        <c:v>-3256</c:v>
                      </c:pt>
                      <c:pt idx="180">
                        <c:v>-3247</c:v>
                      </c:pt>
                      <c:pt idx="181">
                        <c:v>-3243</c:v>
                      </c:pt>
                      <c:pt idx="182">
                        <c:v>-3243</c:v>
                      </c:pt>
                      <c:pt idx="183">
                        <c:v>-3240</c:v>
                      </c:pt>
                      <c:pt idx="184">
                        <c:v>-3230</c:v>
                      </c:pt>
                      <c:pt idx="185">
                        <c:v>-3227</c:v>
                      </c:pt>
                      <c:pt idx="186">
                        <c:v>-3062</c:v>
                      </c:pt>
                      <c:pt idx="187">
                        <c:v>-3052</c:v>
                      </c:pt>
                      <c:pt idx="188">
                        <c:v>-3052</c:v>
                      </c:pt>
                      <c:pt idx="189">
                        <c:v>-3052</c:v>
                      </c:pt>
                      <c:pt idx="190">
                        <c:v>-3052</c:v>
                      </c:pt>
                      <c:pt idx="191">
                        <c:v>-3033</c:v>
                      </c:pt>
                      <c:pt idx="192">
                        <c:v>-3033</c:v>
                      </c:pt>
                      <c:pt idx="193">
                        <c:v>-3027</c:v>
                      </c:pt>
                      <c:pt idx="194">
                        <c:v>-3020</c:v>
                      </c:pt>
                      <c:pt idx="195">
                        <c:v>-3020</c:v>
                      </c:pt>
                      <c:pt idx="196">
                        <c:v>-2874</c:v>
                      </c:pt>
                      <c:pt idx="197">
                        <c:v>-2858</c:v>
                      </c:pt>
                      <c:pt idx="198">
                        <c:v>-2836</c:v>
                      </c:pt>
                      <c:pt idx="199">
                        <c:v>-2835</c:v>
                      </c:pt>
                      <c:pt idx="200">
                        <c:v>-2835</c:v>
                      </c:pt>
                      <c:pt idx="201">
                        <c:v>-2820</c:v>
                      </c:pt>
                      <c:pt idx="202">
                        <c:v>-2819</c:v>
                      </c:pt>
                      <c:pt idx="203">
                        <c:v>-2816</c:v>
                      </c:pt>
                      <c:pt idx="204">
                        <c:v>-2816</c:v>
                      </c:pt>
                      <c:pt idx="205">
                        <c:v>-2801</c:v>
                      </c:pt>
                      <c:pt idx="206">
                        <c:v>-2800</c:v>
                      </c:pt>
                      <c:pt idx="207">
                        <c:v>-2797</c:v>
                      </c:pt>
                      <c:pt idx="208">
                        <c:v>-2797</c:v>
                      </c:pt>
                      <c:pt idx="209">
                        <c:v>-2733</c:v>
                      </c:pt>
                      <c:pt idx="210">
                        <c:v>-2658</c:v>
                      </c:pt>
                      <c:pt idx="211">
                        <c:v>-2625</c:v>
                      </c:pt>
                      <c:pt idx="212">
                        <c:v>-2616</c:v>
                      </c:pt>
                      <c:pt idx="213">
                        <c:v>-2609</c:v>
                      </c:pt>
                      <c:pt idx="214">
                        <c:v>-2606</c:v>
                      </c:pt>
                      <c:pt idx="215">
                        <c:v>-2600</c:v>
                      </c:pt>
                      <c:pt idx="216">
                        <c:v>-2594</c:v>
                      </c:pt>
                      <c:pt idx="217">
                        <c:v>-2593</c:v>
                      </c:pt>
                      <c:pt idx="218">
                        <c:v>-2593</c:v>
                      </c:pt>
                      <c:pt idx="219">
                        <c:v>-2591</c:v>
                      </c:pt>
                      <c:pt idx="220">
                        <c:v>-2580</c:v>
                      </c:pt>
                      <c:pt idx="221">
                        <c:v>-2577</c:v>
                      </c:pt>
                      <c:pt idx="222">
                        <c:v>-2431</c:v>
                      </c:pt>
                      <c:pt idx="223">
                        <c:v>-2428</c:v>
                      </c:pt>
                      <c:pt idx="224">
                        <c:v>-2396</c:v>
                      </c:pt>
                      <c:pt idx="225">
                        <c:v>-2351</c:v>
                      </c:pt>
                      <c:pt idx="226">
                        <c:v>-2253</c:v>
                      </c:pt>
                      <c:pt idx="227">
                        <c:v>-2237</c:v>
                      </c:pt>
                      <c:pt idx="228">
                        <c:v>-2211</c:v>
                      </c:pt>
                      <c:pt idx="229">
                        <c:v>-2186</c:v>
                      </c:pt>
                      <c:pt idx="230">
                        <c:v>-2185</c:v>
                      </c:pt>
                      <c:pt idx="231">
                        <c:v>-2179</c:v>
                      </c:pt>
                      <c:pt idx="232">
                        <c:v>-2160</c:v>
                      </c:pt>
                      <c:pt idx="233">
                        <c:v>-2160</c:v>
                      </c:pt>
                      <c:pt idx="234">
                        <c:v>-2147</c:v>
                      </c:pt>
                      <c:pt idx="235">
                        <c:v>-2147</c:v>
                      </c:pt>
                      <c:pt idx="236">
                        <c:v>-2145</c:v>
                      </c:pt>
                      <c:pt idx="237">
                        <c:v>-2017</c:v>
                      </c:pt>
                      <c:pt idx="238">
                        <c:v>-1994</c:v>
                      </c:pt>
                      <c:pt idx="239">
                        <c:v>-1991</c:v>
                      </c:pt>
                      <c:pt idx="240">
                        <c:v>-1982</c:v>
                      </c:pt>
                      <c:pt idx="241">
                        <c:v>-1979</c:v>
                      </c:pt>
                      <c:pt idx="242">
                        <c:v>-1979</c:v>
                      </c:pt>
                      <c:pt idx="243">
                        <c:v>-1975</c:v>
                      </c:pt>
                      <c:pt idx="244">
                        <c:v>-1975</c:v>
                      </c:pt>
                      <c:pt idx="245">
                        <c:v>-1966</c:v>
                      </c:pt>
                      <c:pt idx="246">
                        <c:v>-1966</c:v>
                      </c:pt>
                      <c:pt idx="247">
                        <c:v>-1960</c:v>
                      </c:pt>
                      <c:pt idx="248">
                        <c:v>-1944</c:v>
                      </c:pt>
                      <c:pt idx="249">
                        <c:v>-1943</c:v>
                      </c:pt>
                      <c:pt idx="250">
                        <c:v>-1943</c:v>
                      </c:pt>
                      <c:pt idx="251">
                        <c:v>-1784</c:v>
                      </c:pt>
                      <c:pt idx="252">
                        <c:v>-1781</c:v>
                      </c:pt>
                      <c:pt idx="253">
                        <c:v>-1771</c:v>
                      </c:pt>
                      <c:pt idx="254">
                        <c:v>-1771</c:v>
                      </c:pt>
                      <c:pt idx="255">
                        <c:v>-1771</c:v>
                      </c:pt>
                      <c:pt idx="256">
                        <c:v>-1771</c:v>
                      </c:pt>
                      <c:pt idx="257">
                        <c:v>-1765</c:v>
                      </c:pt>
                      <c:pt idx="258">
                        <c:v>-1765</c:v>
                      </c:pt>
                      <c:pt idx="259">
                        <c:v>-1762</c:v>
                      </c:pt>
                      <c:pt idx="260">
                        <c:v>-1755</c:v>
                      </c:pt>
                      <c:pt idx="261">
                        <c:v>-1755</c:v>
                      </c:pt>
                      <c:pt idx="262">
                        <c:v>-1740</c:v>
                      </c:pt>
                      <c:pt idx="263">
                        <c:v>-1740</c:v>
                      </c:pt>
                      <c:pt idx="264">
                        <c:v>-1737</c:v>
                      </c:pt>
                      <c:pt idx="265">
                        <c:v>-1737</c:v>
                      </c:pt>
                      <c:pt idx="266">
                        <c:v>-1737</c:v>
                      </c:pt>
                      <c:pt idx="267">
                        <c:v>-1737</c:v>
                      </c:pt>
                      <c:pt idx="268">
                        <c:v>-1733</c:v>
                      </c:pt>
                      <c:pt idx="269">
                        <c:v>-1724</c:v>
                      </c:pt>
                      <c:pt idx="270">
                        <c:v>-1721</c:v>
                      </c:pt>
                      <c:pt idx="271">
                        <c:v>-1715</c:v>
                      </c:pt>
                      <c:pt idx="272">
                        <c:v>-1701</c:v>
                      </c:pt>
                      <c:pt idx="273">
                        <c:v>-1610</c:v>
                      </c:pt>
                      <c:pt idx="274">
                        <c:v>-1574</c:v>
                      </c:pt>
                      <c:pt idx="275">
                        <c:v>-1558</c:v>
                      </c:pt>
                      <c:pt idx="276">
                        <c:v>-1558</c:v>
                      </c:pt>
                      <c:pt idx="277">
                        <c:v>-1545</c:v>
                      </c:pt>
                      <c:pt idx="278">
                        <c:v>-1530</c:v>
                      </c:pt>
                      <c:pt idx="279">
                        <c:v>-1529</c:v>
                      </c:pt>
                      <c:pt idx="280">
                        <c:v>-1529</c:v>
                      </c:pt>
                      <c:pt idx="281">
                        <c:v>-1517</c:v>
                      </c:pt>
                      <c:pt idx="282">
                        <c:v>-1513</c:v>
                      </c:pt>
                      <c:pt idx="283">
                        <c:v>-1513</c:v>
                      </c:pt>
                      <c:pt idx="284">
                        <c:v>-1513</c:v>
                      </c:pt>
                      <c:pt idx="285">
                        <c:v>-1511</c:v>
                      </c:pt>
                      <c:pt idx="286">
                        <c:v>-1510</c:v>
                      </c:pt>
                      <c:pt idx="287">
                        <c:v>-1510</c:v>
                      </c:pt>
                      <c:pt idx="288">
                        <c:v>-1320</c:v>
                      </c:pt>
                      <c:pt idx="289">
                        <c:v>-1319</c:v>
                      </c:pt>
                      <c:pt idx="290">
                        <c:v>-1313</c:v>
                      </c:pt>
                      <c:pt idx="291">
                        <c:v>-1310</c:v>
                      </c:pt>
                      <c:pt idx="292">
                        <c:v>-1303</c:v>
                      </c:pt>
                      <c:pt idx="293">
                        <c:v>-1303</c:v>
                      </c:pt>
                      <c:pt idx="294">
                        <c:v>-1275</c:v>
                      </c:pt>
                      <c:pt idx="295">
                        <c:v>-1106</c:v>
                      </c:pt>
                      <c:pt idx="296">
                        <c:v>-1087</c:v>
                      </c:pt>
                      <c:pt idx="297">
                        <c:v>-1086</c:v>
                      </c:pt>
                      <c:pt idx="298">
                        <c:v>-1071</c:v>
                      </c:pt>
                      <c:pt idx="299">
                        <c:v>-1064</c:v>
                      </c:pt>
                      <c:pt idx="300">
                        <c:v>-930</c:v>
                      </c:pt>
                      <c:pt idx="301">
                        <c:v>-925</c:v>
                      </c:pt>
                      <c:pt idx="302">
                        <c:v>-925</c:v>
                      </c:pt>
                      <c:pt idx="303">
                        <c:v>-918</c:v>
                      </c:pt>
                      <c:pt idx="304">
                        <c:v>-908</c:v>
                      </c:pt>
                      <c:pt idx="305">
                        <c:v>-892</c:v>
                      </c:pt>
                      <c:pt idx="306">
                        <c:v>-889</c:v>
                      </c:pt>
                      <c:pt idx="307">
                        <c:v>-886</c:v>
                      </c:pt>
                      <c:pt idx="308">
                        <c:v>-879</c:v>
                      </c:pt>
                      <c:pt idx="309">
                        <c:v>-861</c:v>
                      </c:pt>
                      <c:pt idx="310">
                        <c:v>-707</c:v>
                      </c:pt>
                      <c:pt idx="311">
                        <c:v>-695</c:v>
                      </c:pt>
                      <c:pt idx="312">
                        <c:v>-686</c:v>
                      </c:pt>
                      <c:pt idx="313">
                        <c:v>-685</c:v>
                      </c:pt>
                      <c:pt idx="314">
                        <c:v>-672</c:v>
                      </c:pt>
                      <c:pt idx="315">
                        <c:v>-653</c:v>
                      </c:pt>
                      <c:pt idx="316">
                        <c:v>-650</c:v>
                      </c:pt>
                      <c:pt idx="317">
                        <c:v>-637</c:v>
                      </c:pt>
                      <c:pt idx="318">
                        <c:v>-637</c:v>
                      </c:pt>
                      <c:pt idx="319">
                        <c:v>-634</c:v>
                      </c:pt>
                      <c:pt idx="320">
                        <c:v>-614</c:v>
                      </c:pt>
                      <c:pt idx="321">
                        <c:v>-488</c:v>
                      </c:pt>
                      <c:pt idx="322">
                        <c:v>-485</c:v>
                      </c:pt>
                      <c:pt idx="323">
                        <c:v>-468</c:v>
                      </c:pt>
                      <c:pt idx="324">
                        <c:v>-468</c:v>
                      </c:pt>
                      <c:pt idx="325">
                        <c:v>-468</c:v>
                      </c:pt>
                      <c:pt idx="326">
                        <c:v>-459</c:v>
                      </c:pt>
                      <c:pt idx="327">
                        <c:v>-453</c:v>
                      </c:pt>
                      <c:pt idx="328">
                        <c:v>-434</c:v>
                      </c:pt>
                      <c:pt idx="329">
                        <c:v>-430</c:v>
                      </c:pt>
                      <c:pt idx="330">
                        <c:v>-427</c:v>
                      </c:pt>
                      <c:pt idx="331">
                        <c:v>-418</c:v>
                      </c:pt>
                      <c:pt idx="332">
                        <c:v>-418</c:v>
                      </c:pt>
                      <c:pt idx="333">
                        <c:v>-415</c:v>
                      </c:pt>
                      <c:pt idx="334">
                        <c:v>-415</c:v>
                      </c:pt>
                      <c:pt idx="335">
                        <c:v>-300</c:v>
                      </c:pt>
                      <c:pt idx="336">
                        <c:v>-274</c:v>
                      </c:pt>
                      <c:pt idx="337">
                        <c:v>-274</c:v>
                      </c:pt>
                      <c:pt idx="338">
                        <c:v>-258</c:v>
                      </c:pt>
                      <c:pt idx="339">
                        <c:v>-258</c:v>
                      </c:pt>
                      <c:pt idx="340">
                        <c:v>-248</c:v>
                      </c:pt>
                      <c:pt idx="341">
                        <c:v>-246</c:v>
                      </c:pt>
                      <c:pt idx="342">
                        <c:v>-246</c:v>
                      </c:pt>
                      <c:pt idx="343">
                        <c:v>-233</c:v>
                      </c:pt>
                      <c:pt idx="344">
                        <c:v>-229</c:v>
                      </c:pt>
                      <c:pt idx="345">
                        <c:v>-210</c:v>
                      </c:pt>
                      <c:pt idx="346">
                        <c:v>-207</c:v>
                      </c:pt>
                      <c:pt idx="347">
                        <c:v>-61</c:v>
                      </c:pt>
                      <c:pt idx="348">
                        <c:v>-54</c:v>
                      </c:pt>
                      <c:pt idx="349">
                        <c:v>-29</c:v>
                      </c:pt>
                      <c:pt idx="350">
                        <c:v>-23.5</c:v>
                      </c:pt>
                      <c:pt idx="351">
                        <c:v>-22</c:v>
                      </c:pt>
                      <c:pt idx="352">
                        <c:v>-22</c:v>
                      </c:pt>
                      <c:pt idx="353">
                        <c:v>-22</c:v>
                      </c:pt>
                      <c:pt idx="354">
                        <c:v>-19</c:v>
                      </c:pt>
                      <c:pt idx="355">
                        <c:v>-13</c:v>
                      </c:pt>
                      <c:pt idx="356">
                        <c:v>-3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13</c:v>
                      </c:pt>
                      <c:pt idx="360">
                        <c:v>95</c:v>
                      </c:pt>
                      <c:pt idx="361">
                        <c:v>111</c:v>
                      </c:pt>
                      <c:pt idx="362">
                        <c:v>153</c:v>
                      </c:pt>
                      <c:pt idx="363">
                        <c:v>188</c:v>
                      </c:pt>
                      <c:pt idx="364">
                        <c:v>188</c:v>
                      </c:pt>
                      <c:pt idx="365">
                        <c:v>207</c:v>
                      </c:pt>
                      <c:pt idx="366">
                        <c:v>223</c:v>
                      </c:pt>
                      <c:pt idx="367">
                        <c:v>389</c:v>
                      </c:pt>
                      <c:pt idx="368">
                        <c:v>401</c:v>
                      </c:pt>
                      <c:pt idx="369">
                        <c:v>401</c:v>
                      </c:pt>
                      <c:pt idx="370">
                        <c:v>404</c:v>
                      </c:pt>
                      <c:pt idx="371">
                        <c:v>405</c:v>
                      </c:pt>
                      <c:pt idx="372">
                        <c:v>407</c:v>
                      </c:pt>
                      <c:pt idx="373">
                        <c:v>423</c:v>
                      </c:pt>
                      <c:pt idx="374">
                        <c:v>423</c:v>
                      </c:pt>
                      <c:pt idx="375">
                        <c:v>426</c:v>
                      </c:pt>
                      <c:pt idx="376">
                        <c:v>439</c:v>
                      </c:pt>
                      <c:pt idx="377">
                        <c:v>442</c:v>
                      </c:pt>
                      <c:pt idx="378">
                        <c:v>461</c:v>
                      </c:pt>
                      <c:pt idx="379">
                        <c:v>602</c:v>
                      </c:pt>
                      <c:pt idx="380">
                        <c:v>631</c:v>
                      </c:pt>
                      <c:pt idx="381">
                        <c:v>643</c:v>
                      </c:pt>
                      <c:pt idx="382">
                        <c:v>649</c:v>
                      </c:pt>
                      <c:pt idx="383">
                        <c:v>793</c:v>
                      </c:pt>
                      <c:pt idx="384">
                        <c:v>821</c:v>
                      </c:pt>
                      <c:pt idx="385">
                        <c:v>843</c:v>
                      </c:pt>
                      <c:pt idx="386">
                        <c:v>856</c:v>
                      </c:pt>
                      <c:pt idx="387">
                        <c:v>857</c:v>
                      </c:pt>
                      <c:pt idx="388">
                        <c:v>870</c:v>
                      </c:pt>
                      <c:pt idx="389">
                        <c:v>870</c:v>
                      </c:pt>
                      <c:pt idx="390">
                        <c:v>870</c:v>
                      </c:pt>
                      <c:pt idx="391">
                        <c:v>872</c:v>
                      </c:pt>
                      <c:pt idx="392">
                        <c:v>873</c:v>
                      </c:pt>
                      <c:pt idx="393">
                        <c:v>873</c:v>
                      </c:pt>
                      <c:pt idx="394">
                        <c:v>1016</c:v>
                      </c:pt>
                      <c:pt idx="395">
                        <c:v>1048</c:v>
                      </c:pt>
                      <c:pt idx="396">
                        <c:v>1054</c:v>
                      </c:pt>
                      <c:pt idx="397">
                        <c:v>1063</c:v>
                      </c:pt>
                      <c:pt idx="398">
                        <c:v>1067</c:v>
                      </c:pt>
                      <c:pt idx="399">
                        <c:v>1083</c:v>
                      </c:pt>
                      <c:pt idx="400">
                        <c:v>1083</c:v>
                      </c:pt>
                      <c:pt idx="401">
                        <c:v>1083</c:v>
                      </c:pt>
                      <c:pt idx="402">
                        <c:v>1092</c:v>
                      </c:pt>
                      <c:pt idx="403">
                        <c:v>1245</c:v>
                      </c:pt>
                      <c:pt idx="404">
                        <c:v>1248</c:v>
                      </c:pt>
                      <c:pt idx="405">
                        <c:v>1271</c:v>
                      </c:pt>
                      <c:pt idx="406">
                        <c:v>1271</c:v>
                      </c:pt>
                      <c:pt idx="407">
                        <c:v>1280</c:v>
                      </c:pt>
                      <c:pt idx="408">
                        <c:v>1280</c:v>
                      </c:pt>
                      <c:pt idx="409">
                        <c:v>1281</c:v>
                      </c:pt>
                      <c:pt idx="410">
                        <c:v>1296</c:v>
                      </c:pt>
                      <c:pt idx="411">
                        <c:v>1316</c:v>
                      </c:pt>
                      <c:pt idx="412">
                        <c:v>1456</c:v>
                      </c:pt>
                      <c:pt idx="413">
                        <c:v>1469</c:v>
                      </c:pt>
                      <c:pt idx="414">
                        <c:v>1472</c:v>
                      </c:pt>
                      <c:pt idx="415">
                        <c:v>1474</c:v>
                      </c:pt>
                      <c:pt idx="416">
                        <c:v>1478</c:v>
                      </c:pt>
                      <c:pt idx="417">
                        <c:v>1487</c:v>
                      </c:pt>
                      <c:pt idx="418">
                        <c:v>1487</c:v>
                      </c:pt>
                      <c:pt idx="419">
                        <c:v>1488</c:v>
                      </c:pt>
                      <c:pt idx="420">
                        <c:v>1488</c:v>
                      </c:pt>
                      <c:pt idx="421">
                        <c:v>1519</c:v>
                      </c:pt>
                      <c:pt idx="422">
                        <c:v>1538</c:v>
                      </c:pt>
                      <c:pt idx="423">
                        <c:v>1624</c:v>
                      </c:pt>
                      <c:pt idx="424">
                        <c:v>1697</c:v>
                      </c:pt>
                      <c:pt idx="425">
                        <c:v>1703</c:v>
                      </c:pt>
                      <c:pt idx="426">
                        <c:v>1713</c:v>
                      </c:pt>
                      <c:pt idx="427">
                        <c:v>1717</c:v>
                      </c:pt>
                      <c:pt idx="428">
                        <c:v>1727</c:v>
                      </c:pt>
                      <c:pt idx="429">
                        <c:v>1732</c:v>
                      </c:pt>
                      <c:pt idx="430">
                        <c:v>1733</c:v>
                      </c:pt>
                      <c:pt idx="431">
                        <c:v>1749</c:v>
                      </c:pt>
                      <c:pt idx="432">
                        <c:v>1749</c:v>
                      </c:pt>
                      <c:pt idx="433">
                        <c:v>1844</c:v>
                      </c:pt>
                      <c:pt idx="434">
                        <c:v>1889</c:v>
                      </c:pt>
                      <c:pt idx="435">
                        <c:v>1915</c:v>
                      </c:pt>
                      <c:pt idx="436">
                        <c:v>1930</c:v>
                      </c:pt>
                      <c:pt idx="437">
                        <c:v>1933</c:v>
                      </c:pt>
                      <c:pt idx="438">
                        <c:v>1933</c:v>
                      </c:pt>
                      <c:pt idx="439">
                        <c:v>1955</c:v>
                      </c:pt>
                      <c:pt idx="440">
                        <c:v>1969</c:v>
                      </c:pt>
                      <c:pt idx="441">
                        <c:v>2089</c:v>
                      </c:pt>
                      <c:pt idx="442">
                        <c:v>2146</c:v>
                      </c:pt>
                      <c:pt idx="443">
                        <c:v>2147</c:v>
                      </c:pt>
                      <c:pt idx="444">
                        <c:v>2150</c:v>
                      </c:pt>
                      <c:pt idx="445">
                        <c:v>2176</c:v>
                      </c:pt>
                      <c:pt idx="446">
                        <c:v>2357</c:v>
                      </c:pt>
                      <c:pt idx="447">
                        <c:v>2375</c:v>
                      </c:pt>
                      <c:pt idx="448">
                        <c:v>2376</c:v>
                      </c:pt>
                      <c:pt idx="449">
                        <c:v>2377</c:v>
                      </c:pt>
                      <c:pt idx="450">
                        <c:v>2385</c:v>
                      </c:pt>
                      <c:pt idx="451">
                        <c:v>2395</c:v>
                      </c:pt>
                      <c:pt idx="452">
                        <c:v>2522</c:v>
                      </c:pt>
                      <c:pt idx="453">
                        <c:v>2540</c:v>
                      </c:pt>
                      <c:pt idx="454">
                        <c:v>2577</c:v>
                      </c:pt>
                      <c:pt idx="455">
                        <c:v>2584</c:v>
                      </c:pt>
                      <c:pt idx="456">
                        <c:v>2723</c:v>
                      </c:pt>
                      <c:pt idx="457">
                        <c:v>2780</c:v>
                      </c:pt>
                      <c:pt idx="458">
                        <c:v>2982</c:v>
                      </c:pt>
                      <c:pt idx="459">
                        <c:v>3010</c:v>
                      </c:pt>
                      <c:pt idx="460">
                        <c:v>3014</c:v>
                      </c:pt>
                      <c:pt idx="461">
                        <c:v>3019</c:v>
                      </c:pt>
                      <c:pt idx="462">
                        <c:v>3035</c:v>
                      </c:pt>
                      <c:pt idx="463">
                        <c:v>3048</c:v>
                      </c:pt>
                      <c:pt idx="464">
                        <c:v>3049</c:v>
                      </c:pt>
                      <c:pt idx="465">
                        <c:v>3218</c:v>
                      </c:pt>
                      <c:pt idx="466">
                        <c:v>3218</c:v>
                      </c:pt>
                      <c:pt idx="467">
                        <c:v>3218</c:v>
                      </c:pt>
                      <c:pt idx="468">
                        <c:v>3239</c:v>
                      </c:pt>
                      <c:pt idx="469">
                        <c:v>3256</c:v>
                      </c:pt>
                      <c:pt idx="470">
                        <c:v>3272</c:v>
                      </c:pt>
                      <c:pt idx="471">
                        <c:v>3373</c:v>
                      </c:pt>
                      <c:pt idx="472">
                        <c:v>3395</c:v>
                      </c:pt>
                      <c:pt idx="473">
                        <c:v>3405</c:v>
                      </c:pt>
                      <c:pt idx="474">
                        <c:v>3433</c:v>
                      </c:pt>
                      <c:pt idx="475">
                        <c:v>3437</c:v>
                      </c:pt>
                      <c:pt idx="476">
                        <c:v>3460</c:v>
                      </c:pt>
                      <c:pt idx="477">
                        <c:v>3462</c:v>
                      </c:pt>
                      <c:pt idx="478">
                        <c:v>3479</c:v>
                      </c:pt>
                      <c:pt idx="479">
                        <c:v>3574</c:v>
                      </c:pt>
                      <c:pt idx="480">
                        <c:v>3641</c:v>
                      </c:pt>
                      <c:pt idx="481">
                        <c:v>3680</c:v>
                      </c:pt>
                      <c:pt idx="482">
                        <c:v>3829</c:v>
                      </c:pt>
                      <c:pt idx="483">
                        <c:v>3864</c:v>
                      </c:pt>
                      <c:pt idx="484">
                        <c:v>3886</c:v>
                      </c:pt>
                      <c:pt idx="485">
                        <c:v>3889</c:v>
                      </c:pt>
                      <c:pt idx="486">
                        <c:v>3893</c:v>
                      </c:pt>
                      <c:pt idx="487">
                        <c:v>4058</c:v>
                      </c:pt>
                      <c:pt idx="488">
                        <c:v>4081</c:v>
                      </c:pt>
                      <c:pt idx="489">
                        <c:v>4094</c:v>
                      </c:pt>
                      <c:pt idx="490">
                        <c:v>4097</c:v>
                      </c:pt>
                      <c:pt idx="491">
                        <c:v>4110</c:v>
                      </c:pt>
                      <c:pt idx="492">
                        <c:v>4113</c:v>
                      </c:pt>
                      <c:pt idx="493">
                        <c:v>4243</c:v>
                      </c:pt>
                      <c:pt idx="494">
                        <c:v>4243</c:v>
                      </c:pt>
                      <c:pt idx="495">
                        <c:v>4298</c:v>
                      </c:pt>
                      <c:pt idx="496">
                        <c:v>4304</c:v>
                      </c:pt>
                      <c:pt idx="497">
                        <c:v>4314</c:v>
                      </c:pt>
                      <c:pt idx="498">
                        <c:v>4320</c:v>
                      </c:pt>
                      <c:pt idx="499">
                        <c:v>4320</c:v>
                      </c:pt>
                      <c:pt idx="500">
                        <c:v>4323</c:v>
                      </c:pt>
                      <c:pt idx="501">
                        <c:v>4485</c:v>
                      </c:pt>
                      <c:pt idx="502">
                        <c:v>4539</c:v>
                      </c:pt>
                      <c:pt idx="503">
                        <c:v>4543</c:v>
                      </c:pt>
                      <c:pt idx="504">
                        <c:v>4685</c:v>
                      </c:pt>
                      <c:pt idx="505">
                        <c:v>4692</c:v>
                      </c:pt>
                      <c:pt idx="506">
                        <c:v>4704</c:v>
                      </c:pt>
                      <c:pt idx="507">
                        <c:v>4728</c:v>
                      </c:pt>
                      <c:pt idx="508">
                        <c:v>4733</c:v>
                      </c:pt>
                      <c:pt idx="509">
                        <c:v>4733</c:v>
                      </c:pt>
                      <c:pt idx="510">
                        <c:v>4750</c:v>
                      </c:pt>
                      <c:pt idx="511">
                        <c:v>4750</c:v>
                      </c:pt>
                      <c:pt idx="512">
                        <c:v>4931</c:v>
                      </c:pt>
                      <c:pt idx="513">
                        <c:v>4956</c:v>
                      </c:pt>
                      <c:pt idx="514">
                        <c:v>4985</c:v>
                      </c:pt>
                      <c:pt idx="515">
                        <c:v>5113</c:v>
                      </c:pt>
                      <c:pt idx="516">
                        <c:v>5145</c:v>
                      </c:pt>
                      <c:pt idx="517">
                        <c:v>5171</c:v>
                      </c:pt>
                      <c:pt idx="518">
                        <c:v>5173</c:v>
                      </c:pt>
                      <c:pt idx="519">
                        <c:v>5186</c:v>
                      </c:pt>
                      <c:pt idx="520">
                        <c:v>5192</c:v>
                      </c:pt>
                      <c:pt idx="521">
                        <c:v>5205</c:v>
                      </c:pt>
                      <c:pt idx="522">
                        <c:v>5205</c:v>
                      </c:pt>
                      <c:pt idx="523">
                        <c:v>5381</c:v>
                      </c:pt>
                      <c:pt idx="524">
                        <c:v>5395</c:v>
                      </c:pt>
                      <c:pt idx="525">
                        <c:v>5396</c:v>
                      </c:pt>
                      <c:pt idx="526">
                        <c:v>5590</c:v>
                      </c:pt>
                      <c:pt idx="527">
                        <c:v>5594.5</c:v>
                      </c:pt>
                      <c:pt idx="528">
                        <c:v>5616</c:v>
                      </c:pt>
                      <c:pt idx="529">
                        <c:v>5616.5</c:v>
                      </c:pt>
                      <c:pt idx="530">
                        <c:v>5622</c:v>
                      </c:pt>
                      <c:pt idx="531">
                        <c:v>5645.5</c:v>
                      </c:pt>
                      <c:pt idx="532">
                        <c:v>5765</c:v>
                      </c:pt>
                      <c:pt idx="533">
                        <c:v>5797</c:v>
                      </c:pt>
                      <c:pt idx="534">
                        <c:v>5826</c:v>
                      </c:pt>
                      <c:pt idx="535">
                        <c:v>5846</c:v>
                      </c:pt>
                      <c:pt idx="536">
                        <c:v>5877</c:v>
                      </c:pt>
                      <c:pt idx="537">
                        <c:v>6011</c:v>
                      </c:pt>
                      <c:pt idx="538">
                        <c:v>6052</c:v>
                      </c:pt>
                      <c:pt idx="539">
                        <c:v>6227</c:v>
                      </c:pt>
                      <c:pt idx="540">
                        <c:v>6233</c:v>
                      </c:pt>
                      <c:pt idx="541">
                        <c:v>6243</c:v>
                      </c:pt>
                      <c:pt idx="542">
                        <c:v>6273</c:v>
                      </c:pt>
                      <c:pt idx="543">
                        <c:v>6434</c:v>
                      </c:pt>
                      <c:pt idx="544">
                        <c:v>6687</c:v>
                      </c:pt>
                      <c:pt idx="545">
                        <c:v>6703</c:v>
                      </c:pt>
                      <c:pt idx="546">
                        <c:v>6703</c:v>
                      </c:pt>
                      <c:pt idx="547">
                        <c:v>6703</c:v>
                      </c:pt>
                      <c:pt idx="548">
                        <c:v>6870</c:v>
                      </c:pt>
                      <c:pt idx="549">
                        <c:v>6870</c:v>
                      </c:pt>
                      <c:pt idx="550">
                        <c:v>6882</c:v>
                      </c:pt>
                      <c:pt idx="551">
                        <c:v>6916</c:v>
                      </c:pt>
                      <c:pt idx="552">
                        <c:v>7141</c:v>
                      </c:pt>
                      <c:pt idx="553">
                        <c:v>7326</c:v>
                      </c:pt>
                      <c:pt idx="554">
                        <c:v>7333</c:v>
                      </c:pt>
                      <c:pt idx="555">
                        <c:v>7340</c:v>
                      </c:pt>
                      <c:pt idx="556">
                        <c:v>7359</c:v>
                      </c:pt>
                      <c:pt idx="557">
                        <c:v>7365</c:v>
                      </c:pt>
                      <c:pt idx="558">
                        <c:v>7377</c:v>
                      </c:pt>
                      <c:pt idx="559">
                        <c:v>7378</c:v>
                      </c:pt>
                      <c:pt idx="560">
                        <c:v>7507</c:v>
                      </c:pt>
                      <c:pt idx="561">
                        <c:v>7546</c:v>
                      </c:pt>
                      <c:pt idx="562">
                        <c:v>7572</c:v>
                      </c:pt>
                      <c:pt idx="563">
                        <c:v>7724</c:v>
                      </c:pt>
                      <c:pt idx="564">
                        <c:v>7766</c:v>
                      </c:pt>
                      <c:pt idx="565">
                        <c:v>7773</c:v>
                      </c:pt>
                      <c:pt idx="566">
                        <c:v>7779</c:v>
                      </c:pt>
                      <c:pt idx="567">
                        <c:v>7785</c:v>
                      </c:pt>
                      <c:pt idx="568">
                        <c:v>7789</c:v>
                      </c:pt>
                      <c:pt idx="569">
                        <c:v>8005</c:v>
                      </c:pt>
                      <c:pt idx="570">
                        <c:v>8215</c:v>
                      </c:pt>
                      <c:pt idx="571">
                        <c:v>8216</c:v>
                      </c:pt>
                      <c:pt idx="572">
                        <c:v>8225</c:v>
                      </c:pt>
                      <c:pt idx="573">
                        <c:v>8382</c:v>
                      </c:pt>
                      <c:pt idx="574">
                        <c:v>8420</c:v>
                      </c:pt>
                      <c:pt idx="575">
                        <c:v>8584</c:v>
                      </c:pt>
                      <c:pt idx="576">
                        <c:v>8648</c:v>
                      </c:pt>
                      <c:pt idx="577">
                        <c:v>8674</c:v>
                      </c:pt>
                      <c:pt idx="578">
                        <c:v>8681</c:v>
                      </c:pt>
                      <c:pt idx="579">
                        <c:v>8810</c:v>
                      </c:pt>
                      <c:pt idx="580">
                        <c:v>8878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6F-4B04-A394-3FFB7A30E9F3}"/>
                  </c:ext>
                </c:extLst>
              </c15:ser>
            </c15:filteredScatterSeries>
          </c:ext>
        </c:extLst>
      </c:scatterChart>
      <c:valAx>
        <c:axId val="95237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356429105365652"/>
              <c:y val="0.85454799968185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8788006044698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8253000941932"/>
          <c:y val="0.92121498449057504"/>
          <c:w val="0.5913162578815578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342900</xdr:colOff>
      <xdr:row>18</xdr:row>
      <xdr:rowOff>66675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1F67F874-178C-D766-17D3-3A63B75DC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9525</xdr:rowOff>
    </xdr:from>
    <xdr:to>
      <xdr:col>26</xdr:col>
      <xdr:colOff>676275</xdr:colOff>
      <xdr:row>18</xdr:row>
      <xdr:rowOff>66675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148489ED-256A-09A3-68B3-89A7A0B42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21" TargetMode="External"/><Relationship Id="rId18" Type="http://schemas.openxmlformats.org/officeDocument/2006/relationships/hyperlink" Target="http://www.konkoly.hu/cgi-bin/IBVS?221" TargetMode="External"/><Relationship Id="rId26" Type="http://schemas.openxmlformats.org/officeDocument/2006/relationships/hyperlink" Target="http://vsolj.cetus-net.org/no47.pdf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25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684" TargetMode="External"/><Relationship Id="rId47" Type="http://schemas.openxmlformats.org/officeDocument/2006/relationships/hyperlink" Target="http://www.konkoly.hu/cgi-bin/IBVS?5746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54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221" TargetMode="External"/><Relationship Id="rId20" Type="http://schemas.openxmlformats.org/officeDocument/2006/relationships/hyperlink" Target="http://www.bav-astro.de/sfs/BAVM_link.php?BAVMnr=2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893" TargetMode="External"/><Relationship Id="rId6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www.konkoly.hu/cgi-bin/IBVS?221" TargetMode="External"/><Relationship Id="rId24" Type="http://schemas.openxmlformats.org/officeDocument/2006/relationships/hyperlink" Target="http://www.konkoly.hu/cgi-bin/IBVS?1015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57" TargetMode="External"/><Relationship Id="rId40" Type="http://schemas.openxmlformats.org/officeDocument/2006/relationships/hyperlink" Target="http://www.bav-astro.de/sfs/BAVM_link.php?BAVMnr=172" TargetMode="External"/><Relationship Id="rId45" Type="http://schemas.openxmlformats.org/officeDocument/2006/relationships/hyperlink" Target="http://www.konkoly.hu/cgi-bin/IBVS?5741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129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www.bav-astro.de/sfs/BAVM_link.php?BAVMnr=28" TargetMode="External"/><Relationship Id="rId28" Type="http://schemas.openxmlformats.org/officeDocument/2006/relationships/hyperlink" Target="http://www.konkoly.hu/cgi-bin/IBVS?526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bav-astro.de/sfs/BAVM_link.php?BAVMnr=214" TargetMode="External"/><Relationship Id="rId61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3" TargetMode="External"/><Relationship Id="rId19" Type="http://schemas.openxmlformats.org/officeDocument/2006/relationships/hyperlink" Target="http://www.konkoly.hu/cgi-bin/IBVS?221" TargetMode="External"/><Relationship Id="rId31" Type="http://schemas.openxmlformats.org/officeDocument/2006/relationships/hyperlink" Target="http://www.bav-astro.de/sfs/BAVM_link.php?BAVMnr=158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23" TargetMode="External"/><Relationship Id="rId14" Type="http://schemas.openxmlformats.org/officeDocument/2006/relationships/hyperlink" Target="http://www.konkoly.hu/cgi-bin/IBVS?221" TargetMode="External"/><Relationship Id="rId22" Type="http://schemas.openxmlformats.org/officeDocument/2006/relationships/hyperlink" Target="http://www.konkoly.hu/cgi-bin/IBVS?573" TargetMode="External"/><Relationship Id="rId27" Type="http://schemas.openxmlformats.org/officeDocument/2006/relationships/hyperlink" Target="http://vsolj.cetus-net.org/no47.pdf" TargetMode="External"/><Relationship Id="rId30" Type="http://schemas.openxmlformats.org/officeDocument/2006/relationships/hyperlink" Target="http://www.konkoly.hu/cgi-bin/IBVS?5594" TargetMode="External"/><Relationship Id="rId35" Type="http://schemas.openxmlformats.org/officeDocument/2006/relationships/hyperlink" Target="http://www.konkoly.hu/cgi-bin/IBVS?5616" TargetMode="External"/><Relationship Id="rId43" Type="http://schemas.openxmlformats.org/officeDocument/2006/relationships/hyperlink" Target="http://www.konkoly.hu/cgi-bin/IBVS?5672" TargetMode="External"/><Relationship Id="rId48" Type="http://schemas.openxmlformats.org/officeDocument/2006/relationships/hyperlink" Target="http://www.konkoly.hu/cgi-bin/IBVS?5893" TargetMode="External"/><Relationship Id="rId56" Type="http://schemas.openxmlformats.org/officeDocument/2006/relationships/hyperlink" Target="http://www.konkoly.hu/cgi-bin/IBVS?5893" TargetMode="External"/><Relationship Id="rId8" Type="http://schemas.openxmlformats.org/officeDocument/2006/relationships/hyperlink" Target="http://www.konkoly.hu/cgi-bin/IBVS?154" TargetMode="External"/><Relationship Id="rId51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221" TargetMode="External"/><Relationship Id="rId17" Type="http://schemas.openxmlformats.org/officeDocument/2006/relationships/hyperlink" Target="http://www.konkoly.hu/cgi-bin/IBVS?221" TargetMode="External"/><Relationship Id="rId25" Type="http://schemas.openxmlformats.org/officeDocument/2006/relationships/hyperlink" Target="http://www.bav-astro.de/sfs/BAVM_link.php?BAVMnr=52" TargetMode="External"/><Relationship Id="rId33" Type="http://schemas.openxmlformats.org/officeDocument/2006/relationships/hyperlink" Target="http://www.konkoly.hu/cgi-bin/IBVS?5676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78" TargetMode="External"/><Relationship Id="rId5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23"/>
  <sheetViews>
    <sheetView tabSelected="1" workbookViewId="0">
      <pane xSplit="13" ySplit="22" topLeftCell="N58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/>
  <cols>
    <col min="1" max="1" width="16.28515625" style="34" customWidth="1"/>
    <col min="2" max="2" width="5.140625" style="36" customWidth="1"/>
    <col min="3" max="3" width="13.28515625" style="34" customWidth="1"/>
    <col min="4" max="4" width="9.42578125" style="34" customWidth="1"/>
    <col min="5" max="5" width="11.42578125" style="34" customWidth="1"/>
    <col min="6" max="6" width="16.8554687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8" width="9.140625" style="34" customWidth="1"/>
    <col min="19" max="16384" width="10.28515625" style="34"/>
  </cols>
  <sheetData>
    <row r="1" spans="1:6" customFormat="1" ht="20.25">
      <c r="A1" s="1" t="s">
        <v>165</v>
      </c>
      <c r="B1" s="2"/>
    </row>
    <row r="2" spans="1:6" ht="12.95" customHeight="1">
      <c r="A2" s="34" t="s">
        <v>26</v>
      </c>
      <c r="B2" s="35" t="s">
        <v>171</v>
      </c>
    </row>
    <row r="3" spans="1:6" ht="12.95" customHeight="1" thickBot="1"/>
    <row r="4" spans="1:6" ht="12.95" customHeight="1" thickTop="1" thickBot="1">
      <c r="A4" s="37" t="s">
        <v>2</v>
      </c>
      <c r="C4" s="38">
        <v>45436.451000000001</v>
      </c>
      <c r="D4" s="39">
        <v>1.686102</v>
      </c>
    </row>
    <row r="5" spans="1:6" ht="12.95" customHeight="1" thickTop="1">
      <c r="A5" s="40" t="s">
        <v>173</v>
      </c>
      <c r="B5" s="34"/>
      <c r="C5" s="41">
        <v>-9.5</v>
      </c>
      <c r="D5" s="34" t="s">
        <v>174</v>
      </c>
    </row>
    <row r="6" spans="1:6" ht="12.95" customHeight="1">
      <c r="A6" s="37" t="s">
        <v>3</v>
      </c>
    </row>
    <row r="7" spans="1:6" ht="12.95" customHeight="1">
      <c r="A7" s="34" t="s">
        <v>4</v>
      </c>
      <c r="C7" s="34">
        <v>45436.451000000001</v>
      </c>
      <c r="D7" s="70" t="s">
        <v>1828</v>
      </c>
    </row>
    <row r="8" spans="1:6" ht="12.95" customHeight="1">
      <c r="A8" s="34" t="s">
        <v>5</v>
      </c>
      <c r="C8" s="34">
        <v>1.686102</v>
      </c>
      <c r="D8" s="70" t="s">
        <v>1828</v>
      </c>
    </row>
    <row r="9" spans="1:6" ht="12.95" customHeight="1">
      <c r="A9" s="42" t="s">
        <v>179</v>
      </c>
      <c r="B9" s="43">
        <v>582</v>
      </c>
      <c r="C9" s="44" t="str">
        <f>"F"&amp;B9</f>
        <v>F582</v>
      </c>
      <c r="D9" s="45" t="str">
        <f>"G"&amp;B9</f>
        <v>G582</v>
      </c>
    </row>
    <row r="10" spans="1:6" ht="12.95" customHeight="1" thickBot="1">
      <c r="B10" s="34"/>
      <c r="C10" s="46" t="s">
        <v>22</v>
      </c>
      <c r="D10" s="46" t="s">
        <v>23</v>
      </c>
    </row>
    <row r="11" spans="1:6" ht="12.95" customHeight="1">
      <c r="A11" s="34" t="s">
        <v>18</v>
      </c>
      <c r="B11" s="34"/>
      <c r="C11" s="45">
        <f ca="1">INTERCEPT(INDIRECT($D$9):G978,INDIRECT($C$9):F978)</f>
        <v>0.1567227783958533</v>
      </c>
      <c r="D11" s="36"/>
    </row>
    <row r="12" spans="1:6" ht="12.95" customHeight="1">
      <c r="A12" s="34" t="s">
        <v>19</v>
      </c>
      <c r="B12" s="34"/>
      <c r="C12" s="45">
        <f ca="1">SLOPE(INDIRECT($D$9):G978,INDIRECT($C$9):F978)</f>
        <v>-2.9137709014468009E-5</v>
      </c>
      <c r="D12" s="36"/>
      <c r="E12" s="83" t="s">
        <v>1826</v>
      </c>
      <c r="F12" s="84" t="s">
        <v>1827</v>
      </c>
    </row>
    <row r="13" spans="1:6" ht="12.95" customHeight="1">
      <c r="A13" s="34" t="s">
        <v>21</v>
      </c>
      <c r="B13" s="34"/>
      <c r="C13" s="36" t="s">
        <v>16</v>
      </c>
      <c r="E13" s="85" t="s">
        <v>186</v>
      </c>
      <c r="F13" s="86">
        <v>1</v>
      </c>
    </row>
    <row r="14" spans="1:6" ht="12.95" customHeight="1">
      <c r="B14" s="34"/>
      <c r="E14" s="85" t="s">
        <v>175</v>
      </c>
      <c r="F14" s="87">
        <f ca="1">NOW()+15018.5+$C$5/24</f>
        <v>60581.61289629629</v>
      </c>
    </row>
    <row r="15" spans="1:6" ht="12.95" customHeight="1">
      <c r="A15" s="47" t="s">
        <v>20</v>
      </c>
      <c r="B15" s="34"/>
      <c r="C15" s="48">
        <f ca="1">(C7+C11)+(C8+C12)*INT(MAX(F21:F3519))</f>
        <v>60405.562594197763</v>
      </c>
      <c r="E15" s="85" t="s">
        <v>187</v>
      </c>
      <c r="F15" s="87">
        <f ca="1">ROUND(2*(F14-$C$7)/$C$8,0)/2+F13</f>
        <v>8983.5</v>
      </c>
    </row>
    <row r="16" spans="1:6" ht="12.95" customHeight="1">
      <c r="A16" s="37" t="s">
        <v>6</v>
      </c>
      <c r="B16" s="34"/>
      <c r="C16" s="50">
        <f ca="1">+C8+C12</f>
        <v>1.6860728622909855</v>
      </c>
      <c r="E16" s="85" t="s">
        <v>176</v>
      </c>
      <c r="F16" s="88">
        <f ca="1">ROUND(2*(F14-$C$15)/$C$16,0)/2+F13</f>
        <v>105.5</v>
      </c>
    </row>
    <row r="17" spans="1:21" ht="12.95" customHeight="1" thickBot="1">
      <c r="A17" s="49" t="s">
        <v>169</v>
      </c>
      <c r="B17" s="34"/>
      <c r="C17" s="34">
        <f>COUNT(C21:C2177)</f>
        <v>581</v>
      </c>
      <c r="E17" s="85" t="s">
        <v>1824</v>
      </c>
      <c r="F17" s="89">
        <f ca="1">+$C$15+$C$16*$F$16-15018.5-$C$5/24</f>
        <v>45565.3391145028</v>
      </c>
    </row>
    <row r="18" spans="1:21" ht="12.95" customHeight="1" thickTop="1" thickBot="1">
      <c r="A18" s="37" t="s">
        <v>7</v>
      </c>
      <c r="B18" s="34"/>
      <c r="C18" s="38">
        <f ca="1">+C15</f>
        <v>60405.562594197763</v>
      </c>
      <c r="D18" s="39">
        <f ca="1">+C16</f>
        <v>1.6860728622909855</v>
      </c>
      <c r="E18" s="91" t="s">
        <v>1825</v>
      </c>
      <c r="F18" s="90">
        <f ca="1">+($C$15+$C$16*$F$16)-($C$16/2)-15018.5-$C$5/24</f>
        <v>45564.496078071657</v>
      </c>
    </row>
    <row r="19" spans="1:21" ht="12.95" customHeight="1" thickTop="1"/>
    <row r="20" spans="1:21" ht="12.95" customHeight="1" thickBot="1">
      <c r="A20" s="51" t="s">
        <v>8</v>
      </c>
      <c r="B20" s="46" t="s">
        <v>9</v>
      </c>
      <c r="C20" s="46" t="s">
        <v>10</v>
      </c>
      <c r="D20" s="46" t="s">
        <v>15</v>
      </c>
      <c r="E20" s="46" t="s">
        <v>11</v>
      </c>
      <c r="F20" s="46" t="s">
        <v>12</v>
      </c>
      <c r="G20" s="46" t="s">
        <v>13</v>
      </c>
      <c r="H20" s="52" t="s">
        <v>216</v>
      </c>
      <c r="I20" s="52" t="s">
        <v>190</v>
      </c>
      <c r="J20" s="52" t="s">
        <v>213</v>
      </c>
      <c r="K20" s="52" t="s">
        <v>211</v>
      </c>
      <c r="L20" s="52" t="s">
        <v>1801</v>
      </c>
      <c r="M20" s="52" t="s">
        <v>1802</v>
      </c>
      <c r="N20" s="52" t="s">
        <v>1803</v>
      </c>
      <c r="O20" s="52" t="s">
        <v>25</v>
      </c>
      <c r="P20" s="53" t="s">
        <v>24</v>
      </c>
      <c r="Q20" s="46" t="s">
        <v>17</v>
      </c>
      <c r="U20" s="54" t="s">
        <v>185</v>
      </c>
    </row>
    <row r="21" spans="1:21" ht="12.95" customHeight="1">
      <c r="A21" s="55" t="s">
        <v>226</v>
      </c>
      <c r="B21" s="56" t="s">
        <v>159</v>
      </c>
      <c r="C21" s="57">
        <v>5242.3940000000002</v>
      </c>
      <c r="D21" s="5"/>
      <c r="E21" s="7">
        <f>+(C21-C$7)/C$8</f>
        <v>-23838.449275310748</v>
      </c>
      <c r="F21" s="34">
        <f>ROUND(2*E21,0)/2</f>
        <v>-23838.5</v>
      </c>
      <c r="O21" s="34">
        <f ca="1">+C$11+C$12*F21</f>
        <v>0.85132205473724887</v>
      </c>
      <c r="Q21" s="58" t="s">
        <v>1820</v>
      </c>
      <c r="U21" s="34">
        <f>+C21-(C$7+F21*C$8)</f>
        <v>8.5526999995636288E-2</v>
      </c>
    </row>
    <row r="22" spans="1:21" ht="12.95" customHeight="1">
      <c r="A22" s="55" t="s">
        <v>231</v>
      </c>
      <c r="B22" s="56" t="s">
        <v>161</v>
      </c>
      <c r="C22" s="57">
        <v>18054.419000000002</v>
      </c>
      <c r="D22" s="5"/>
      <c r="E22" s="7">
        <f>+(C22-C$7)/C$8</f>
        <v>-16239.843141162279</v>
      </c>
      <c r="F22" s="34">
        <f>ROUND(2*E22,0)/2</f>
        <v>-16240</v>
      </c>
      <c r="G22" s="34">
        <f>+C22-(C$7+F22*C$8)</f>
        <v>0.26448000000164029</v>
      </c>
      <c r="I22" s="34">
        <f>G22</f>
        <v>0.26448000000164029</v>
      </c>
      <c r="Q22" s="59">
        <f>+C22-15018.5</f>
        <v>3035.9190000000017</v>
      </c>
    </row>
    <row r="23" spans="1:21" ht="12.95" customHeight="1">
      <c r="A23" s="55" t="s">
        <v>235</v>
      </c>
      <c r="B23" s="56" t="s">
        <v>161</v>
      </c>
      <c r="C23" s="57">
        <v>18103.325000000001</v>
      </c>
      <c r="D23" s="5"/>
      <c r="E23" s="7">
        <f>+(C23-C$7)/C$8</f>
        <v>-16210.837778497387</v>
      </c>
      <c r="F23" s="34">
        <f>ROUND(2*E23,0)/2</f>
        <v>-16211</v>
      </c>
      <c r="G23" s="34">
        <f>+C23-(C$7+F23*C$8)</f>
        <v>0.27352199999950244</v>
      </c>
      <c r="H23" s="34">
        <f>G23</f>
        <v>0.27352199999950244</v>
      </c>
      <c r="Q23" s="59">
        <f>+C23-15018.5</f>
        <v>3084.8250000000007</v>
      </c>
    </row>
    <row r="24" spans="1:21" ht="12.95" customHeight="1">
      <c r="A24" s="55" t="s">
        <v>231</v>
      </c>
      <c r="B24" s="56" t="s">
        <v>161</v>
      </c>
      <c r="C24" s="57">
        <v>18113.435000000001</v>
      </c>
      <c r="D24" s="5"/>
      <c r="E24" s="7">
        <f>+(C24-C$7)/C$8</f>
        <v>-16204.841699968329</v>
      </c>
      <c r="F24" s="34">
        <f>ROUND(2*E24,0)/2</f>
        <v>-16205</v>
      </c>
      <c r="G24" s="34">
        <f>+C24-(C$7+F24*C$8)</f>
        <v>0.26690999999846099</v>
      </c>
      <c r="I24" s="34">
        <f>G24</f>
        <v>0.26690999999846099</v>
      </c>
      <c r="Q24" s="59">
        <f>+C24-15018.5</f>
        <v>3094.9350000000013</v>
      </c>
    </row>
    <row r="25" spans="1:21" ht="12.95" customHeight="1">
      <c r="A25" s="55" t="s">
        <v>231</v>
      </c>
      <c r="B25" s="56" t="s">
        <v>161</v>
      </c>
      <c r="C25" s="57">
        <v>18118.501</v>
      </c>
      <c r="D25" s="5"/>
      <c r="E25" s="7">
        <f>+(C25-C$7)/C$8</f>
        <v>-16201.837136780576</v>
      </c>
      <c r="F25" s="34">
        <f>ROUND(2*E25,0)/2</f>
        <v>-16202</v>
      </c>
      <c r="G25" s="34">
        <f>+C25-(C$7+F25*C$8)</f>
        <v>0.27460399999836227</v>
      </c>
      <c r="I25" s="34">
        <f>G25</f>
        <v>0.27460399999836227</v>
      </c>
      <c r="Q25" s="59">
        <f>+C25-15018.5</f>
        <v>3100.0010000000002</v>
      </c>
    </row>
    <row r="26" spans="1:21" ht="12.95" customHeight="1">
      <c r="A26" s="55" t="s">
        <v>231</v>
      </c>
      <c r="B26" s="56" t="s">
        <v>161</v>
      </c>
      <c r="C26" s="57">
        <v>19177.363000000001</v>
      </c>
      <c r="D26" s="5"/>
      <c r="E26" s="7">
        <f>+(C26-C$7)/C$8</f>
        <v>-15573.843100832572</v>
      </c>
      <c r="F26" s="34">
        <f>ROUND(2*E26,0)/2</f>
        <v>-15574</v>
      </c>
      <c r="G26" s="34">
        <f>+C26-(C$7+F26*C$8)</f>
        <v>0.26454799999919487</v>
      </c>
      <c r="I26" s="34">
        <f>G26</f>
        <v>0.26454799999919487</v>
      </c>
      <c r="Q26" s="59">
        <f>+C26-15018.5</f>
        <v>4158.8630000000012</v>
      </c>
    </row>
    <row r="27" spans="1:21" ht="12.95" customHeight="1">
      <c r="A27" s="55" t="s">
        <v>249</v>
      </c>
      <c r="B27" s="56" t="s">
        <v>161</v>
      </c>
      <c r="C27" s="57">
        <v>19440.400000000001</v>
      </c>
      <c r="D27" s="5"/>
      <c r="E27" s="7">
        <f>+(C27-C$7)/C$8</f>
        <v>-15417.840083221537</v>
      </c>
      <c r="F27" s="34">
        <f>ROUND(2*E27,0)/2</f>
        <v>-15418</v>
      </c>
      <c r="G27" s="34">
        <f>+C27-(C$7+F27*C$8)</f>
        <v>0.26963600000090082</v>
      </c>
      <c r="H27" s="34">
        <f>G27</f>
        <v>0.26963600000090082</v>
      </c>
      <c r="Q27" s="59">
        <f>+C27-15018.5</f>
        <v>4421.9000000000015</v>
      </c>
    </row>
    <row r="28" spans="1:21" ht="12.95" customHeight="1">
      <c r="A28" s="55" t="s">
        <v>249</v>
      </c>
      <c r="B28" s="56" t="s">
        <v>161</v>
      </c>
      <c r="C28" s="57">
        <v>19450.514999999999</v>
      </c>
      <c r="D28" s="5"/>
      <c r="E28" s="7">
        <f>+(C28-C$7)/C$8</f>
        <v>-15411.841039272833</v>
      </c>
      <c r="F28" s="34">
        <f>ROUND(2*E28,0)/2</f>
        <v>-15412</v>
      </c>
      <c r="G28" s="34">
        <f>+C28-(C$7+F28*C$8)</f>
        <v>0.26802399999724003</v>
      </c>
      <c r="H28" s="34">
        <f>G28</f>
        <v>0.26802399999724003</v>
      </c>
      <c r="Q28" s="59">
        <f>+C28-15018.5</f>
        <v>4432.0149999999994</v>
      </c>
    </row>
    <row r="29" spans="1:21" ht="12.95" customHeight="1">
      <c r="A29" s="55" t="s">
        <v>249</v>
      </c>
      <c r="B29" s="56" t="s">
        <v>161</v>
      </c>
      <c r="C29" s="57">
        <v>19472.434000000001</v>
      </c>
      <c r="D29" s="5"/>
      <c r="E29" s="7">
        <f>+(C29-C$7)/C$8</f>
        <v>-15398.841232618193</v>
      </c>
      <c r="F29" s="34">
        <f>ROUND(2*E29,0)/2</f>
        <v>-15399</v>
      </c>
      <c r="G29" s="34">
        <f>+C29-(C$7+F29*C$8)</f>
        <v>0.26769799999965471</v>
      </c>
      <c r="H29" s="34">
        <f>G29</f>
        <v>0.26769799999965471</v>
      </c>
      <c r="Q29" s="59">
        <f>+C29-15018.5</f>
        <v>4453.9340000000011</v>
      </c>
    </row>
    <row r="30" spans="1:21" ht="12.95" customHeight="1">
      <c r="A30" s="55" t="s">
        <v>231</v>
      </c>
      <c r="B30" s="56" t="s">
        <v>161</v>
      </c>
      <c r="C30" s="57">
        <v>19526.39</v>
      </c>
      <c r="D30" s="5"/>
      <c r="E30" s="7">
        <f>+(C30-C$7)/C$8</f>
        <v>-15366.840796108421</v>
      </c>
      <c r="F30" s="34">
        <f>ROUND(2*E30,0)/2</f>
        <v>-15367</v>
      </c>
      <c r="G30" s="34">
        <f>+C30-(C$7+F30*C$8)</f>
        <v>0.26843399999779649</v>
      </c>
      <c r="I30" s="34">
        <f>G30</f>
        <v>0.26843399999779649</v>
      </c>
      <c r="Q30" s="59">
        <f>+C30-15018.5</f>
        <v>4507.8899999999994</v>
      </c>
    </row>
    <row r="31" spans="1:21" ht="12.95" customHeight="1">
      <c r="A31" s="55" t="s">
        <v>231</v>
      </c>
      <c r="B31" s="56" t="s">
        <v>161</v>
      </c>
      <c r="C31" s="57">
        <v>19531.446</v>
      </c>
      <c r="D31" s="5"/>
      <c r="E31" s="7">
        <f>+(C31-C$7)/C$8</f>
        <v>-15363.842163759962</v>
      </c>
      <c r="F31" s="34">
        <f>ROUND(2*E31,0)/2</f>
        <v>-15364</v>
      </c>
      <c r="G31" s="34">
        <f>+C31-(C$7+F31*C$8)</f>
        <v>0.26612799999929848</v>
      </c>
      <c r="I31" s="34">
        <f>G31</f>
        <v>0.26612799999929848</v>
      </c>
      <c r="Q31" s="59">
        <f>+C31-15018.5</f>
        <v>4512.9459999999999</v>
      </c>
    </row>
    <row r="32" spans="1:21" ht="12.95" customHeight="1">
      <c r="A32" s="55" t="s">
        <v>262</v>
      </c>
      <c r="B32" s="56" t="s">
        <v>161</v>
      </c>
      <c r="C32" s="57">
        <v>19794.475999999999</v>
      </c>
      <c r="D32" s="5"/>
      <c r="E32" s="7">
        <f>+(C32-C$7)/C$8</f>
        <v>-15207.843297736437</v>
      </c>
      <c r="F32" s="34">
        <f>ROUND(2*E32,0)/2</f>
        <v>-15208</v>
      </c>
      <c r="G32" s="34">
        <f>+C32-(C$7+F32*C$8)</f>
        <v>0.26421599999594036</v>
      </c>
      <c r="H32" s="34">
        <f>G32</f>
        <v>0.26421599999594036</v>
      </c>
      <c r="Q32" s="59">
        <f>+C32-15018.5</f>
        <v>4775.9759999999987</v>
      </c>
    </row>
    <row r="33" spans="1:17" ht="12.95" customHeight="1">
      <c r="A33" s="55" t="s">
        <v>231</v>
      </c>
      <c r="B33" s="56" t="s">
        <v>161</v>
      </c>
      <c r="C33" s="57">
        <v>19929.362000000001</v>
      </c>
      <c r="D33" s="5"/>
      <c r="E33" s="7">
        <f>+(C33-C$7)/C$8</f>
        <v>-15127.844578797723</v>
      </c>
      <c r="F33" s="34">
        <f>ROUND(2*E33,0)/2</f>
        <v>-15128</v>
      </c>
      <c r="G33" s="34">
        <f>+C33-(C$7+F33*C$8)</f>
        <v>0.26205599999957485</v>
      </c>
      <c r="I33" s="34">
        <f>G33</f>
        <v>0.26205599999957485</v>
      </c>
      <c r="Q33" s="59">
        <f>+C33-15018.5</f>
        <v>4910.862000000001</v>
      </c>
    </row>
    <row r="34" spans="1:17" ht="12.95" customHeight="1">
      <c r="A34" s="55" t="s">
        <v>231</v>
      </c>
      <c r="B34" s="56" t="s">
        <v>161</v>
      </c>
      <c r="C34" s="57">
        <v>20246.346000000001</v>
      </c>
      <c r="D34" s="5"/>
      <c r="E34" s="7">
        <f>+(C34-C$7)/C$8</f>
        <v>-14939.846462432284</v>
      </c>
      <c r="F34" s="34">
        <f>ROUND(2*E34,0)/2</f>
        <v>-14940</v>
      </c>
      <c r="G34" s="34">
        <f>+C34-(C$7+F34*C$8)</f>
        <v>0.25888000000122702</v>
      </c>
      <c r="I34" s="34">
        <f>G34</f>
        <v>0.25888000000122702</v>
      </c>
      <c r="Q34" s="59">
        <f>+C34-15018.5</f>
        <v>5227.8460000000014</v>
      </c>
    </row>
    <row r="35" spans="1:17" ht="12.95" customHeight="1">
      <c r="A35" s="55" t="s">
        <v>231</v>
      </c>
      <c r="B35" s="56" t="s">
        <v>161</v>
      </c>
      <c r="C35" s="57">
        <v>20573.449000000001</v>
      </c>
      <c r="D35" s="5"/>
      <c r="E35" s="7">
        <f>+(C35-C$7)/C$8</f>
        <v>-14745.846929782421</v>
      </c>
      <c r="F35" s="34">
        <f>ROUND(2*E35,0)/2</f>
        <v>-14746</v>
      </c>
      <c r="G35" s="34">
        <f>+C35-(C$7+F35*C$8)</f>
        <v>0.25809200000003329</v>
      </c>
      <c r="I35" s="34">
        <f>G35</f>
        <v>0.25809200000003329</v>
      </c>
      <c r="Q35" s="59">
        <f>+C35-15018.5</f>
        <v>5554.9490000000005</v>
      </c>
    </row>
    <row r="36" spans="1:17" ht="12.95" customHeight="1">
      <c r="A36" s="55" t="s">
        <v>231</v>
      </c>
      <c r="B36" s="56" t="s">
        <v>161</v>
      </c>
      <c r="C36" s="57">
        <v>20600.427</v>
      </c>
      <c r="D36" s="5"/>
      <c r="E36" s="7">
        <f>+(C36-C$7)/C$8</f>
        <v>-14729.846711527536</v>
      </c>
      <c r="F36" s="34">
        <f>ROUND(2*E36,0)/2</f>
        <v>-14730</v>
      </c>
      <c r="G36" s="34">
        <f>+C36-(C$7+F36*C$8)</f>
        <v>0.25845999999728519</v>
      </c>
      <c r="I36" s="34">
        <f>G36</f>
        <v>0.25845999999728519</v>
      </c>
      <c r="Q36" s="59">
        <f>+C36-15018.5</f>
        <v>5581.9269999999997</v>
      </c>
    </row>
    <row r="37" spans="1:17" ht="12.95" customHeight="1">
      <c r="A37" s="55" t="s">
        <v>231</v>
      </c>
      <c r="B37" s="56" t="s">
        <v>161</v>
      </c>
      <c r="C37" s="57">
        <v>21003.405999999999</v>
      </c>
      <c r="D37" s="5"/>
      <c r="E37" s="7">
        <f>+(C37-C$7)/C$8</f>
        <v>-14490.846342629333</v>
      </c>
      <c r="F37" s="34">
        <f>ROUND(2*E37,0)/2</f>
        <v>-14491</v>
      </c>
      <c r="G37" s="34">
        <f>+C37-(C$7+F37*C$8)</f>
        <v>0.25908199999685166</v>
      </c>
      <c r="I37" s="34">
        <f>G37</f>
        <v>0.25908199999685166</v>
      </c>
      <c r="Q37" s="59">
        <f>+C37-15018.5</f>
        <v>5984.905999999999</v>
      </c>
    </row>
    <row r="38" spans="1:17" ht="12.95" customHeight="1">
      <c r="A38" s="55" t="s">
        <v>231</v>
      </c>
      <c r="B38" s="56" t="s">
        <v>161</v>
      </c>
      <c r="C38" s="57">
        <v>21347.371999999999</v>
      </c>
      <c r="D38" s="5"/>
      <c r="E38" s="7">
        <f>+(C38-C$7)/C$8</f>
        <v>-14286.845635673288</v>
      </c>
      <c r="F38" s="34">
        <f>ROUND(2*E38,0)/2</f>
        <v>-14287</v>
      </c>
      <c r="G38" s="34">
        <f>+C38-(C$7+F38*C$8)</f>
        <v>0.26027399999657064</v>
      </c>
      <c r="I38" s="34">
        <f>G38</f>
        <v>0.26027399999657064</v>
      </c>
      <c r="Q38" s="59">
        <f>+C38-15018.5</f>
        <v>6328.8719999999994</v>
      </c>
    </row>
    <row r="39" spans="1:17" ht="12.95" customHeight="1">
      <c r="A39" s="55" t="s">
        <v>282</v>
      </c>
      <c r="B39" s="56" t="s">
        <v>161</v>
      </c>
      <c r="C39" s="57">
        <v>21610.402999999998</v>
      </c>
      <c r="D39" s="5"/>
      <c r="E39" s="7">
        <f>+(C39-C$7)/C$8</f>
        <v>-14130.846176565832</v>
      </c>
      <c r="F39" s="34">
        <f>ROUND(2*E39,0)/2</f>
        <v>-14131</v>
      </c>
      <c r="G39" s="34">
        <f>+C39-(C$7+F39*C$8)</f>
        <v>0.25936199999705423</v>
      </c>
      <c r="H39" s="34">
        <f>G39</f>
        <v>0.25936199999705423</v>
      </c>
      <c r="Q39" s="59">
        <f>+C39-15018.5</f>
        <v>6591.9029999999984</v>
      </c>
    </row>
    <row r="40" spans="1:17" ht="12.95" customHeight="1">
      <c r="A40" s="55" t="s">
        <v>282</v>
      </c>
      <c r="B40" s="56" t="s">
        <v>161</v>
      </c>
      <c r="C40" s="57">
        <v>21627.26</v>
      </c>
      <c r="D40" s="5"/>
      <c r="E40" s="7">
        <f>+(C40-C$7)/C$8</f>
        <v>-14120.84856076323</v>
      </c>
      <c r="F40" s="34">
        <f>ROUND(2*E40,0)/2</f>
        <v>-14121</v>
      </c>
      <c r="G40" s="34">
        <f>+C40-(C$7+F40*C$8)</f>
        <v>0.25534199999674456</v>
      </c>
      <c r="H40" s="34">
        <f>G40</f>
        <v>0.25534199999674456</v>
      </c>
      <c r="Q40" s="59">
        <f>+C40-15018.5</f>
        <v>6608.7599999999984</v>
      </c>
    </row>
    <row r="41" spans="1:17" ht="12.95" customHeight="1">
      <c r="A41" s="55" t="s">
        <v>282</v>
      </c>
      <c r="B41" s="56" t="s">
        <v>161</v>
      </c>
      <c r="C41" s="57">
        <v>21642.441999999999</v>
      </c>
      <c r="D41" s="5"/>
      <c r="E41" s="7">
        <f>+(C41-C$7)/C$8</f>
        <v>-14111.844360542838</v>
      </c>
      <c r="F41" s="34">
        <f>ROUND(2*E41,0)/2</f>
        <v>-14112</v>
      </c>
      <c r="G41" s="34">
        <f>+C41-(C$7+F41*C$8)</f>
        <v>0.26242399999682675</v>
      </c>
      <c r="H41" s="34">
        <f>G41</f>
        <v>0.26242399999682675</v>
      </c>
      <c r="Q41" s="59">
        <f>+C41-15018.5</f>
        <v>6623.9419999999991</v>
      </c>
    </row>
    <row r="42" spans="1:17" ht="12.95" customHeight="1">
      <c r="A42" s="55" t="s">
        <v>282</v>
      </c>
      <c r="B42" s="56" t="s">
        <v>161</v>
      </c>
      <c r="C42" s="57">
        <v>21657.613000000001</v>
      </c>
      <c r="D42" s="5"/>
      <c r="E42" s="7">
        <f>+(C42-C$7)/C$8</f>
        <v>-14102.846684245675</v>
      </c>
      <c r="F42" s="34">
        <f>ROUND(2*E42,0)/2</f>
        <v>-14103</v>
      </c>
      <c r="G42" s="34">
        <f>+C42-(C$7+F42*C$8)</f>
        <v>0.25850599999830592</v>
      </c>
      <c r="H42" s="34">
        <f>G42</f>
        <v>0.25850599999830592</v>
      </c>
      <c r="Q42" s="59">
        <f>+C42-15018.5</f>
        <v>6639.1130000000012</v>
      </c>
    </row>
    <row r="43" spans="1:17" ht="12.95" customHeight="1">
      <c r="A43" s="55" t="s">
        <v>282</v>
      </c>
      <c r="B43" s="56" t="s">
        <v>161</v>
      </c>
      <c r="C43" s="57">
        <v>21664.36</v>
      </c>
      <c r="D43" s="5"/>
      <c r="E43" s="7">
        <f>+(C43-C$7)/C$8</f>
        <v>-14098.845146972129</v>
      </c>
      <c r="F43" s="34">
        <f>ROUND(2*E43,0)/2</f>
        <v>-14099</v>
      </c>
      <c r="G43" s="34">
        <f>+C43-(C$7+F43*C$8)</f>
        <v>0.26109799999903771</v>
      </c>
      <c r="H43" s="34">
        <f>G43</f>
        <v>0.26109799999903771</v>
      </c>
      <c r="Q43" s="59">
        <f>+C43-15018.5</f>
        <v>6645.8600000000006</v>
      </c>
    </row>
    <row r="44" spans="1:17" ht="12.95" customHeight="1">
      <c r="A44" s="55" t="s">
        <v>282</v>
      </c>
      <c r="B44" s="56" t="s">
        <v>161</v>
      </c>
      <c r="C44" s="57">
        <v>21728.43</v>
      </c>
      <c r="D44" s="5"/>
      <c r="E44" s="7">
        <f>+(C44-C$7)/C$8</f>
        <v>-14060.846259597582</v>
      </c>
      <c r="F44" s="34">
        <f>ROUND(2*E44,0)/2</f>
        <v>-14061</v>
      </c>
      <c r="G44" s="34">
        <f>+C44-(C$7+F44*C$8)</f>
        <v>0.25922200000059092</v>
      </c>
      <c r="H44" s="34">
        <f>G44</f>
        <v>0.25922200000059092</v>
      </c>
      <c r="Q44" s="59">
        <f>+C44-15018.5</f>
        <v>6709.93</v>
      </c>
    </row>
    <row r="45" spans="1:17" ht="12.95" customHeight="1">
      <c r="A45" s="55" t="s">
        <v>282</v>
      </c>
      <c r="B45" s="56" t="s">
        <v>161</v>
      </c>
      <c r="C45" s="57">
        <v>21920.643</v>
      </c>
      <c r="D45" s="5"/>
      <c r="E45" s="7">
        <f>+(C45-C$7)/C$8</f>
        <v>-13946.847818222148</v>
      </c>
      <c r="F45" s="34">
        <f>ROUND(2*E45,0)/2</f>
        <v>-13947</v>
      </c>
      <c r="G45" s="34">
        <f>+C45-(C$7+F45*C$8)</f>
        <v>0.25659399999858579</v>
      </c>
      <c r="H45" s="34">
        <f>G45</f>
        <v>0.25659399999858579</v>
      </c>
      <c r="Q45" s="59">
        <f>+C45-15018.5</f>
        <v>6902.143</v>
      </c>
    </row>
    <row r="46" spans="1:17" ht="12.95" customHeight="1">
      <c r="A46" s="55" t="s">
        <v>282</v>
      </c>
      <c r="B46" s="56" t="s">
        <v>161</v>
      </c>
      <c r="C46" s="57">
        <v>22077.447</v>
      </c>
      <c r="D46" s="5"/>
      <c r="E46" s="7">
        <f>+(C46-C$7)/C$8</f>
        <v>-13853.849885712727</v>
      </c>
      <c r="F46" s="34">
        <f>ROUND(2*E46,0)/2</f>
        <v>-13854</v>
      </c>
      <c r="G46" s="34">
        <f>+C46-(C$7+F46*C$8)</f>
        <v>0.25310800000079325</v>
      </c>
      <c r="H46" s="34">
        <f>G46</f>
        <v>0.25310800000079325</v>
      </c>
      <c r="Q46" s="59">
        <f>+C46-15018.5</f>
        <v>7058.9470000000001</v>
      </c>
    </row>
    <row r="47" spans="1:17" ht="12.95" customHeight="1">
      <c r="A47" s="55" t="s">
        <v>282</v>
      </c>
      <c r="B47" s="56" t="s">
        <v>161</v>
      </c>
      <c r="C47" s="57">
        <v>22087.569</v>
      </c>
      <c r="D47" s="5"/>
      <c r="E47" s="7">
        <f>+(C47-C$7)/C$8</f>
        <v>-13847.846690176515</v>
      </c>
      <c r="F47" s="34">
        <f>ROUND(2*E47,0)/2</f>
        <v>-13848</v>
      </c>
      <c r="G47" s="34">
        <f>+C47-(C$7+F47*C$8)</f>
        <v>0.25849599999855855</v>
      </c>
      <c r="H47" s="34">
        <f>G47</f>
        <v>0.25849599999855855</v>
      </c>
      <c r="Q47" s="59">
        <f>+C47-15018.5</f>
        <v>7069.0689999999995</v>
      </c>
    </row>
    <row r="48" spans="1:17" ht="12.95" customHeight="1">
      <c r="A48" s="55" t="s">
        <v>282</v>
      </c>
      <c r="B48" s="56" t="s">
        <v>161</v>
      </c>
      <c r="C48" s="57">
        <v>22099.367999999999</v>
      </c>
      <c r="D48" s="5"/>
      <c r="E48" s="7">
        <f>+(C48-C$7)/C$8</f>
        <v>-13840.84889289023</v>
      </c>
      <c r="F48" s="34">
        <f>ROUND(2*E48,0)/2</f>
        <v>-13841</v>
      </c>
      <c r="G48" s="34">
        <f>+C48-(C$7+F48*C$8)</f>
        <v>0.25478199999633944</v>
      </c>
      <c r="H48" s="34">
        <f>G48</f>
        <v>0.25478199999633944</v>
      </c>
      <c r="Q48" s="59">
        <f>+C48-15018.5</f>
        <v>7080.8679999999986</v>
      </c>
    </row>
    <row r="49" spans="1:17" ht="12.95" customHeight="1">
      <c r="A49" s="55" t="s">
        <v>282</v>
      </c>
      <c r="B49" s="56" t="s">
        <v>161</v>
      </c>
      <c r="C49" s="57">
        <v>22303.394</v>
      </c>
      <c r="D49" s="5"/>
      <c r="E49" s="7">
        <f>+(C49-C$7)/C$8</f>
        <v>-13719.844351053496</v>
      </c>
      <c r="F49" s="34">
        <f>ROUND(2*E49,0)/2</f>
        <v>-13720</v>
      </c>
      <c r="G49" s="34">
        <f>+C49-(C$7+F49*C$8)</f>
        <v>0.26243999999860534</v>
      </c>
      <c r="H49" s="34">
        <f>G49</f>
        <v>0.26243999999860534</v>
      </c>
      <c r="Q49" s="59">
        <f>+C49-15018.5</f>
        <v>7284.8940000000002</v>
      </c>
    </row>
    <row r="50" spans="1:17" ht="12.95" customHeight="1">
      <c r="A50" s="55" t="s">
        <v>282</v>
      </c>
      <c r="B50" s="56" t="s">
        <v>161</v>
      </c>
      <c r="C50" s="57">
        <v>22308.455000000002</v>
      </c>
      <c r="D50" s="5"/>
      <c r="E50" s="7">
        <f>+(C50-C$7)/C$8</f>
        <v>-13716.842753285388</v>
      </c>
      <c r="F50" s="34">
        <f>ROUND(2*E50,0)/2</f>
        <v>-13717</v>
      </c>
      <c r="G50" s="34">
        <f>+C50-(C$7+F50*C$8)</f>
        <v>0.26513400000112597</v>
      </c>
      <c r="H50" s="34">
        <f>G50</f>
        <v>0.26513400000112597</v>
      </c>
      <c r="Q50" s="59">
        <f>+C50-15018.5</f>
        <v>7289.9550000000017</v>
      </c>
    </row>
    <row r="51" spans="1:17" ht="12.95" customHeight="1">
      <c r="A51" s="55" t="s">
        <v>282</v>
      </c>
      <c r="B51" s="56" t="s">
        <v>161</v>
      </c>
      <c r="C51" s="57">
        <v>22335.424999999999</v>
      </c>
      <c r="D51" s="5"/>
      <c r="E51" s="7">
        <f>+(C51-C$7)/C$8</f>
        <v>-13700.84727970194</v>
      </c>
      <c r="F51" s="34">
        <f>ROUND(2*E51,0)/2</f>
        <v>-13701</v>
      </c>
      <c r="G51" s="34">
        <f>+C51-(C$7+F51*C$8)</f>
        <v>0.25750199999674805</v>
      </c>
      <c r="H51" s="34">
        <f>G51</f>
        <v>0.25750199999674805</v>
      </c>
      <c r="Q51" s="59">
        <f>+C51-15018.5</f>
        <v>7316.9249999999993</v>
      </c>
    </row>
    <row r="52" spans="1:17" ht="12.95" customHeight="1">
      <c r="A52" s="55" t="s">
        <v>313</v>
      </c>
      <c r="B52" s="56" t="s">
        <v>161</v>
      </c>
      <c r="C52" s="57">
        <v>22362.404999999999</v>
      </c>
      <c r="D52" s="5"/>
      <c r="E52" s="7">
        <f>+(C52-C$7)/C$8</f>
        <v>-13684.845875279196</v>
      </c>
      <c r="F52" s="34">
        <f>ROUND(2*E52,0)/2</f>
        <v>-13685</v>
      </c>
      <c r="G52" s="34">
        <f>+C52-(C$7+F52*C$8)</f>
        <v>0.25986999999804539</v>
      </c>
      <c r="H52" s="34">
        <f>G52</f>
        <v>0.25986999999804539</v>
      </c>
      <c r="Q52" s="59">
        <f>+C52-15018.5</f>
        <v>7343.9049999999988</v>
      </c>
    </row>
    <row r="53" spans="1:17" ht="12.95" customHeight="1">
      <c r="A53" s="55" t="s">
        <v>313</v>
      </c>
      <c r="B53" s="56" t="s">
        <v>161</v>
      </c>
      <c r="C53" s="57">
        <v>22372.518</v>
      </c>
      <c r="D53" s="5"/>
      <c r="E53" s="7">
        <f>+(C53-C$7)/C$8</f>
        <v>-13678.848017498349</v>
      </c>
      <c r="F53" s="34">
        <f>ROUND(2*E53,0)/2</f>
        <v>-13679</v>
      </c>
      <c r="G53" s="34">
        <f>+C53-(C$7+F53*C$8)</f>
        <v>0.25625799999761512</v>
      </c>
      <c r="H53" s="34">
        <f>G53</f>
        <v>0.25625799999761512</v>
      </c>
      <c r="Q53" s="59">
        <f>+C53-15018.5</f>
        <v>7354.018</v>
      </c>
    </row>
    <row r="54" spans="1:17" ht="12.95" customHeight="1">
      <c r="A54" s="55" t="s">
        <v>313</v>
      </c>
      <c r="B54" s="56" t="s">
        <v>161</v>
      </c>
      <c r="C54" s="57">
        <v>22377.580999999998</v>
      </c>
      <c r="D54" s="5"/>
      <c r="E54" s="7">
        <f>+(C54-C$7)/C$8</f>
        <v>-13675.845233562384</v>
      </c>
      <c r="F54" s="34">
        <f>ROUND(2*E54,0)/2</f>
        <v>-13676</v>
      </c>
      <c r="G54" s="34">
        <f>+C54-(C$7+F54*C$8)</f>
        <v>0.26095199999690522</v>
      </c>
      <c r="H54" s="34">
        <f>G54</f>
        <v>0.26095199999690522</v>
      </c>
      <c r="Q54" s="59">
        <f>+C54-15018.5</f>
        <v>7359.0809999999983</v>
      </c>
    </row>
    <row r="55" spans="1:17" ht="12.95" customHeight="1">
      <c r="A55" s="55" t="s">
        <v>313</v>
      </c>
      <c r="B55" s="56" t="s">
        <v>161</v>
      </c>
      <c r="C55" s="57">
        <v>22379.267</v>
      </c>
      <c r="D55" s="5"/>
      <c r="E55" s="7">
        <f>+(C55-C$7)/C$8</f>
        <v>-13674.845294056944</v>
      </c>
      <c r="F55" s="34">
        <f>ROUND(2*E55,0)/2</f>
        <v>-13675</v>
      </c>
      <c r="G55" s="34">
        <f>+C55-(C$7+F55*C$8)</f>
        <v>0.26084999999875436</v>
      </c>
      <c r="H55" s="34">
        <f>G55</f>
        <v>0.26084999999875436</v>
      </c>
      <c r="Q55" s="59">
        <f>+C55-15018.5</f>
        <v>7360.7669999999998</v>
      </c>
    </row>
    <row r="56" spans="1:17" ht="12.95" customHeight="1">
      <c r="A56" s="55" t="s">
        <v>313</v>
      </c>
      <c r="B56" s="56" t="s">
        <v>161</v>
      </c>
      <c r="C56" s="57">
        <v>22382.635999999999</v>
      </c>
      <c r="D56" s="5"/>
      <c r="E56" s="7">
        <f>+(C56-C$7)/C$8</f>
        <v>-13672.847194297856</v>
      </c>
      <c r="F56" s="34">
        <f>ROUND(2*E56,0)/2</f>
        <v>-13673</v>
      </c>
      <c r="G56" s="34">
        <f>+C56-(C$7+F56*C$8)</f>
        <v>0.25764599999820348</v>
      </c>
      <c r="H56" s="34">
        <f>G56</f>
        <v>0.25764599999820348</v>
      </c>
      <c r="Q56" s="59">
        <f>+C56-15018.5</f>
        <v>7364.1359999999986</v>
      </c>
    </row>
    <row r="57" spans="1:17" ht="12.95" customHeight="1">
      <c r="A57" s="55" t="s">
        <v>313</v>
      </c>
      <c r="B57" s="56" t="s">
        <v>161</v>
      </c>
      <c r="C57" s="57">
        <v>22431.531999999999</v>
      </c>
      <c r="D57" s="5"/>
      <c r="E57" s="7">
        <f>+(C57-C$7)/C$8</f>
        <v>-13643.84776247226</v>
      </c>
      <c r="F57" s="34">
        <f>ROUND(2*E57,0)/2</f>
        <v>-13644</v>
      </c>
      <c r="G57" s="34">
        <f>+C57-(C$7+F57*C$8)</f>
        <v>0.25668799999766634</v>
      </c>
      <c r="H57" s="34">
        <f>G57</f>
        <v>0.25668799999766634</v>
      </c>
      <c r="Q57" s="59">
        <f>+C57-15018.5</f>
        <v>7413.0319999999992</v>
      </c>
    </row>
    <row r="58" spans="1:17" ht="12.95" customHeight="1">
      <c r="A58" s="55" t="s">
        <v>313</v>
      </c>
      <c r="B58" s="56" t="s">
        <v>161</v>
      </c>
      <c r="C58" s="57">
        <v>22704.677</v>
      </c>
      <c r="D58" s="5"/>
      <c r="E58" s="7">
        <f>+(C58-C$7)/C$8</f>
        <v>-13481.849852500027</v>
      </c>
      <c r="F58" s="34">
        <f>ROUND(2*E58,0)/2</f>
        <v>-13482</v>
      </c>
      <c r="G58" s="34">
        <f>+C58-(C$7+F58*C$8)</f>
        <v>0.25316399999792338</v>
      </c>
      <c r="H58" s="34">
        <f>G58</f>
        <v>0.25316399999792338</v>
      </c>
      <c r="Q58" s="59">
        <f>+C58-15018.5</f>
        <v>7686.1769999999997</v>
      </c>
    </row>
    <row r="59" spans="1:17" ht="12.95" customHeight="1">
      <c r="A59" s="55" t="s">
        <v>313</v>
      </c>
      <c r="B59" s="56" t="s">
        <v>161</v>
      </c>
      <c r="C59" s="57">
        <v>22743.467000000001</v>
      </c>
      <c r="D59" s="5"/>
      <c r="E59" s="7">
        <f>+(C59-C$7)/C$8</f>
        <v>-13458.844126867771</v>
      </c>
      <c r="F59" s="34">
        <f>ROUND(2*E59,0)/2</f>
        <v>-13459</v>
      </c>
      <c r="G59" s="34">
        <f>+C59-(C$7+F59*C$8)</f>
        <v>0.2628179999992426</v>
      </c>
      <c r="H59" s="34">
        <f>G59</f>
        <v>0.2628179999992426</v>
      </c>
      <c r="Q59" s="59">
        <f>+C59-15018.5</f>
        <v>7724.9670000000006</v>
      </c>
    </row>
    <row r="60" spans="1:17" ht="12.95" customHeight="1">
      <c r="A60" s="55" t="s">
        <v>313</v>
      </c>
      <c r="B60" s="56" t="s">
        <v>161</v>
      </c>
      <c r="C60" s="57">
        <v>22758.633000000002</v>
      </c>
      <c r="D60" s="5"/>
      <c r="E60" s="7">
        <f>+(C60-C$7)/C$8</f>
        <v>-13449.849415990255</v>
      </c>
      <c r="F60" s="34">
        <f>ROUND(2*E60,0)/2</f>
        <v>-13450</v>
      </c>
      <c r="G60" s="34">
        <f>+C60-(C$7+F60*C$8)</f>
        <v>0.25389999999970314</v>
      </c>
      <c r="H60" s="34">
        <f>G60</f>
        <v>0.25389999999970314</v>
      </c>
      <c r="Q60" s="59">
        <f>+C60-15018.5</f>
        <v>7740.1330000000016</v>
      </c>
    </row>
    <row r="61" spans="1:17" ht="12.95" customHeight="1">
      <c r="A61" s="55" t="s">
        <v>313</v>
      </c>
      <c r="B61" s="56" t="s">
        <v>161</v>
      </c>
      <c r="C61" s="57">
        <v>22792.368999999999</v>
      </c>
      <c r="D61" s="5"/>
      <c r="E61" s="7">
        <f>+(C61-C$7)/C$8</f>
        <v>-13429.841136538598</v>
      </c>
      <c r="F61" s="34">
        <f>ROUND(2*E61,0)/2</f>
        <v>-13430</v>
      </c>
      <c r="G61" s="34">
        <f>+C61-(C$7+F61*C$8)</f>
        <v>0.26785999999628984</v>
      </c>
      <c r="H61" s="34">
        <f>G61</f>
        <v>0.26785999999628984</v>
      </c>
      <c r="Q61" s="59">
        <f>+C61-15018.5</f>
        <v>7773.8689999999988</v>
      </c>
    </row>
    <row r="62" spans="1:17" ht="12.95" customHeight="1">
      <c r="A62" s="55" t="s">
        <v>313</v>
      </c>
      <c r="B62" s="56" t="s">
        <v>161</v>
      </c>
      <c r="C62" s="57">
        <v>23016.608</v>
      </c>
      <c r="D62" s="5"/>
      <c r="E62" s="7">
        <f>+(C62-C$7)/C$8</f>
        <v>-13296.848589231256</v>
      </c>
      <c r="F62" s="34">
        <f>ROUND(2*E62,0)/2</f>
        <v>-13297</v>
      </c>
      <c r="G62" s="34">
        <f>+C62-(C$7+F62*C$8)</f>
        <v>0.25529399999868474</v>
      </c>
      <c r="H62" s="34">
        <f>G62</f>
        <v>0.25529399999868474</v>
      </c>
      <c r="Q62" s="59">
        <f>+C62-15018.5</f>
        <v>7998.1080000000002</v>
      </c>
    </row>
    <row r="63" spans="1:17" ht="12.95" customHeight="1">
      <c r="A63" s="55" t="s">
        <v>313</v>
      </c>
      <c r="B63" s="56" t="s">
        <v>161</v>
      </c>
      <c r="C63" s="57">
        <v>23028.416000000001</v>
      </c>
      <c r="D63" s="5"/>
      <c r="E63" s="7">
        <f>+(C63-C$7)/C$8</f>
        <v>-13289.845454189604</v>
      </c>
      <c r="F63" s="34">
        <f>ROUND(2*E63,0)/2</f>
        <v>-13290</v>
      </c>
      <c r="G63" s="34">
        <f>+C63-(C$7+F63*C$8)</f>
        <v>0.26057999999829917</v>
      </c>
      <c r="H63" s="34">
        <f>G63</f>
        <v>0.26057999999829917</v>
      </c>
      <c r="Q63" s="59">
        <f>+C63-15018.5</f>
        <v>8009.9160000000011</v>
      </c>
    </row>
    <row r="64" spans="1:17" ht="12.95" customHeight="1">
      <c r="A64" s="55" t="s">
        <v>313</v>
      </c>
      <c r="B64" s="56" t="s">
        <v>161</v>
      </c>
      <c r="C64" s="57">
        <v>23355.513999999999</v>
      </c>
      <c r="D64" s="5"/>
      <c r="E64" s="7">
        <f>+(C64-C$7)/C$8</f>
        <v>-13095.848886959391</v>
      </c>
      <c r="F64" s="34">
        <f>ROUND(2*E64,0)/2</f>
        <v>-13096</v>
      </c>
      <c r="G64" s="34">
        <f>+C64-(C$7+F64*C$8)</f>
        <v>0.25479199999972479</v>
      </c>
      <c r="H64" s="34">
        <f>G64</f>
        <v>0.25479199999972479</v>
      </c>
      <c r="Q64" s="59">
        <f>+C64-15018.5</f>
        <v>8337.0139999999992</v>
      </c>
    </row>
    <row r="65" spans="1:21" ht="12.95" customHeight="1">
      <c r="A65" s="55" t="s">
        <v>313</v>
      </c>
      <c r="B65" s="56" t="s">
        <v>161</v>
      </c>
      <c r="C65" s="57">
        <v>23468.486000000001</v>
      </c>
      <c r="D65" s="5"/>
      <c r="E65" s="7">
        <f>+(C65-C$7)/C$8</f>
        <v>-13028.847009255667</v>
      </c>
      <c r="F65" s="34">
        <f>ROUND(2*E65,0)/2</f>
        <v>-13029</v>
      </c>
      <c r="G65" s="34">
        <f>+C65-(C$7+F65*C$8)</f>
        <v>0.25795799999832525</v>
      </c>
      <c r="H65" s="34">
        <f>G65</f>
        <v>0.25795799999832525</v>
      </c>
      <c r="Q65" s="59">
        <f>+C65-15018.5</f>
        <v>8449.9860000000008</v>
      </c>
    </row>
    <row r="66" spans="1:21" ht="12.95" customHeight="1">
      <c r="A66" s="55" t="s">
        <v>313</v>
      </c>
      <c r="B66" s="56" t="s">
        <v>161</v>
      </c>
      <c r="C66" s="57">
        <v>23495.46</v>
      </c>
      <c r="D66" s="5"/>
      <c r="E66" s="7">
        <f>+(C66-C$7)/C$8</f>
        <v>-13012.849163336501</v>
      </c>
      <c r="F66" s="34">
        <f>ROUND(2*E66,0)/2</f>
        <v>-13013</v>
      </c>
      <c r="G66" s="34">
        <f>+C66-(C$7+F66*C$8)</f>
        <v>0.25432599999840022</v>
      </c>
      <c r="H66" s="34">
        <f>G66</f>
        <v>0.25432599999840022</v>
      </c>
      <c r="Q66" s="59">
        <f>+C66-15018.5</f>
        <v>8476.9599999999991</v>
      </c>
    </row>
    <row r="67" spans="1:21" ht="12.95" customHeight="1">
      <c r="A67" s="55" t="s">
        <v>313</v>
      </c>
      <c r="B67" s="56" t="s">
        <v>161</v>
      </c>
      <c r="C67" s="57">
        <v>23500.527999999998</v>
      </c>
      <c r="D67" s="5"/>
      <c r="E67" s="7">
        <f>+(C67-C$7)/C$8</f>
        <v>-13009.843413980887</v>
      </c>
      <c r="F67" s="34">
        <f>ROUND(2*E67,0)/2</f>
        <v>-13010</v>
      </c>
      <c r="G67" s="34">
        <f>+C67-(C$7+F67*C$8)</f>
        <v>0.26401999999870895</v>
      </c>
      <c r="H67" s="34">
        <f>G67</f>
        <v>0.26401999999870895</v>
      </c>
      <c r="Q67" s="59">
        <f>+C67-15018.5</f>
        <v>8482.0279999999984</v>
      </c>
    </row>
    <row r="68" spans="1:21" ht="12.95" customHeight="1">
      <c r="A68" s="55" t="s">
        <v>351</v>
      </c>
      <c r="B68" s="56" t="s">
        <v>161</v>
      </c>
      <c r="C68" s="57">
        <v>23517.376</v>
      </c>
      <c r="D68" s="5"/>
      <c r="E68" s="7">
        <f>+(C68-C$7)/C$8</f>
        <v>-12999.851135933652</v>
      </c>
      <c r="F68" s="34">
        <f>ROUND(2*E68,0)/2</f>
        <v>-13000</v>
      </c>
      <c r="G68" s="34">
        <f>+C68-(C$7+F68*C$8)</f>
        <v>0.25100000000020373</v>
      </c>
      <c r="J68" s="34">
        <f>G68</f>
        <v>0.25100000000020373</v>
      </c>
      <c r="Q68" s="59">
        <f>+C68-15018.5</f>
        <v>8498.8760000000002</v>
      </c>
    </row>
    <row r="69" spans="1:21" ht="12.95" customHeight="1">
      <c r="A69" s="55" t="s">
        <v>313</v>
      </c>
      <c r="B69" s="56" t="s">
        <v>161</v>
      </c>
      <c r="C69" s="57">
        <v>23544.348000000002</v>
      </c>
      <c r="D69" s="5"/>
      <c r="E69" s="7">
        <f>+(C69-C$7)/C$8</f>
        <v>-12983.854476182341</v>
      </c>
      <c r="F69" s="34">
        <f>ROUND(2*E69,0)/2</f>
        <v>-12984</v>
      </c>
      <c r="G69" s="34">
        <f>+C69-(C$7+F69*C$8)</f>
        <v>0.24536799999987124</v>
      </c>
      <c r="H69" s="34">
        <f>G69</f>
        <v>0.24536799999987124</v>
      </c>
      <c r="Q69" s="59">
        <f>+C69-15018.5</f>
        <v>8525.8480000000018</v>
      </c>
    </row>
    <row r="70" spans="1:21" ht="12.95" customHeight="1">
      <c r="A70" s="55" t="s">
        <v>313</v>
      </c>
      <c r="B70" s="56" t="s">
        <v>161</v>
      </c>
      <c r="C70" s="57">
        <v>23763.544000000002</v>
      </c>
      <c r="D70" s="5"/>
      <c r="E70" s="7">
        <f>+(C70-C$7)/C$8</f>
        <v>-12853.852851132375</v>
      </c>
      <c r="F70" s="34">
        <f>ROUND(2*E70,0)/2</f>
        <v>-12854</v>
      </c>
      <c r="G70" s="34">
        <f>+C70-(C$7+F70*C$8)</f>
        <v>0.24810799999977462</v>
      </c>
      <c r="H70" s="34">
        <f>G70</f>
        <v>0.24810799999977462</v>
      </c>
      <c r="Q70" s="59">
        <f>+C70-15018.5</f>
        <v>8745.0440000000017</v>
      </c>
    </row>
    <row r="71" spans="1:21" ht="12.95" customHeight="1">
      <c r="A71" s="55" t="s">
        <v>313</v>
      </c>
      <c r="B71" s="56" t="s">
        <v>161</v>
      </c>
      <c r="C71" s="57">
        <v>23812.438999999998</v>
      </c>
      <c r="D71" s="5"/>
      <c r="E71" s="7">
        <f>+(C71-C$7)/C$8</f>
        <v>-12824.854012390711</v>
      </c>
      <c r="F71" s="34">
        <f>ROUND(2*E71,0)/2</f>
        <v>-12825</v>
      </c>
      <c r="G71" s="34">
        <f>+C71-(C$7+F71*C$8)</f>
        <v>0.24614999999903375</v>
      </c>
      <c r="H71" s="34">
        <f>G71</f>
        <v>0.24614999999903375</v>
      </c>
      <c r="Q71" s="59">
        <f>+C71-15018.5</f>
        <v>8793.9389999999985</v>
      </c>
    </row>
    <row r="72" spans="1:21" ht="12.95" customHeight="1">
      <c r="A72" s="55" t="s">
        <v>313</v>
      </c>
      <c r="B72" s="56" t="s">
        <v>161</v>
      </c>
      <c r="C72" s="57">
        <v>23817.495999999999</v>
      </c>
      <c r="D72" s="5"/>
      <c r="E72" s="7">
        <f>+(C72-C$7)/C$8</f>
        <v>-12821.854786958324</v>
      </c>
      <c r="F72" s="34">
        <f>ROUND(2*E72,0)/2</f>
        <v>-12822</v>
      </c>
      <c r="G72" s="34">
        <f>+C72-(C$7+F72*C$8)</f>
        <v>0.24484399999710149</v>
      </c>
      <c r="H72" s="34">
        <f>G72</f>
        <v>0.24484399999710149</v>
      </c>
      <c r="Q72" s="59">
        <f>+C72-15018.5</f>
        <v>8798.9959999999992</v>
      </c>
    </row>
    <row r="73" spans="1:21" ht="12.95" customHeight="1">
      <c r="A73" s="55" t="s">
        <v>313</v>
      </c>
      <c r="B73" s="56" t="s">
        <v>161</v>
      </c>
      <c r="C73" s="57">
        <v>23839.415000000001</v>
      </c>
      <c r="D73" s="5"/>
      <c r="E73" s="7">
        <f>+(C73-C$7)/C$8</f>
        <v>-12808.854980303682</v>
      </c>
      <c r="F73" s="34">
        <f>ROUND(2*E73,0)/2</f>
        <v>-12809</v>
      </c>
      <c r="G73" s="34">
        <f>+C73-(C$7+F73*C$8)</f>
        <v>0.24451799999951618</v>
      </c>
      <c r="H73" s="34">
        <f>G73</f>
        <v>0.24451799999951618</v>
      </c>
      <c r="Q73" s="59">
        <f>+C73-15018.5</f>
        <v>8820.9150000000009</v>
      </c>
    </row>
    <row r="74" spans="1:21" ht="12.95" customHeight="1">
      <c r="A74" s="55" t="s">
        <v>313</v>
      </c>
      <c r="B74" s="56" t="s">
        <v>161</v>
      </c>
      <c r="C74" s="57">
        <v>23844.473000000002</v>
      </c>
      <c r="D74" s="5"/>
      <c r="E74" s="7">
        <f>+(C74-C$7)/C$8</f>
        <v>-12805.855161787365</v>
      </c>
      <c r="F74" s="34">
        <f>ROUND(2*E74,0)/2</f>
        <v>-12806</v>
      </c>
      <c r="G74" s="34">
        <f>+C74-(C$7+F74*C$8)</f>
        <v>0.24421200000142562</v>
      </c>
      <c r="H74" s="34">
        <f>G74</f>
        <v>0.24421200000142562</v>
      </c>
      <c r="Q74" s="59">
        <f>+C74-15018.5</f>
        <v>8825.9730000000018</v>
      </c>
    </row>
    <row r="75" spans="1:21" ht="12.95" customHeight="1">
      <c r="A75" s="55" t="s">
        <v>313</v>
      </c>
      <c r="B75" s="56" t="s">
        <v>161</v>
      </c>
      <c r="C75" s="57">
        <v>23849.530999999999</v>
      </c>
      <c r="D75" s="5"/>
      <c r="E75" s="7">
        <f>+(C75-C$7)/C$8</f>
        <v>-12802.855343271049</v>
      </c>
      <c r="F75" s="34">
        <f>ROUND(2*E75,0)/2</f>
        <v>-12803</v>
      </c>
      <c r="G75" s="34">
        <f>+C75-(C$7+F75*C$8)</f>
        <v>0.24390599999969709</v>
      </c>
      <c r="H75" s="34">
        <f>G75</f>
        <v>0.24390599999969709</v>
      </c>
      <c r="Q75" s="59">
        <f>+C75-15018.5</f>
        <v>8831.030999999999</v>
      </c>
    </row>
    <row r="76" spans="1:21" ht="12.95" customHeight="1">
      <c r="A76" s="55" t="s">
        <v>313</v>
      </c>
      <c r="B76" s="56" t="s">
        <v>161</v>
      </c>
      <c r="C76" s="57">
        <v>23856.294999999998</v>
      </c>
      <c r="D76" s="5"/>
      <c r="E76" s="7">
        <f>+(C76-C$7)/C$8</f>
        <v>-12798.843723570699</v>
      </c>
      <c r="F76" s="34">
        <f>ROUND(2*E76,0)/2</f>
        <v>-12799</v>
      </c>
      <c r="G76" s="34">
        <f>+C76-(C$7+F76*C$8)</f>
        <v>0.26349799999661627</v>
      </c>
      <c r="H76" s="34">
        <f>G76</f>
        <v>0.26349799999661627</v>
      </c>
      <c r="Q76" s="59">
        <f>+C76-15018.5</f>
        <v>8837.7949999999983</v>
      </c>
    </row>
    <row r="77" spans="1:21" ht="12.95" customHeight="1">
      <c r="A77" s="55" t="s">
        <v>313</v>
      </c>
      <c r="B77" s="56" t="s">
        <v>161</v>
      </c>
      <c r="C77" s="57">
        <v>24144.6</v>
      </c>
      <c r="D77" s="5"/>
      <c r="E77" s="7">
        <f>+(C77-C$7)/C$8</f>
        <v>-12627.85466122453</v>
      </c>
      <c r="F77" s="34">
        <f>ROUND(2*E77,0)/2</f>
        <v>-12628</v>
      </c>
      <c r="G77" s="34">
        <f>+C77-(C$7+F77*C$8)</f>
        <v>0.2450559999961115</v>
      </c>
      <c r="H77" s="34">
        <f>G77</f>
        <v>0.2450559999961115</v>
      </c>
      <c r="Q77" s="59">
        <f>+C77-15018.5</f>
        <v>9126.0999999999985</v>
      </c>
    </row>
    <row r="78" spans="1:21" ht="12.95" customHeight="1">
      <c r="A78" s="55" t="s">
        <v>377</v>
      </c>
      <c r="B78" s="56" t="s">
        <v>161</v>
      </c>
      <c r="C78" s="57">
        <v>24191.651999999998</v>
      </c>
      <c r="D78" s="5"/>
      <c r="E78" s="7">
        <f>+(C78-C$7)/C$8</f>
        <v>-12599.948876165263</v>
      </c>
      <c r="F78" s="34">
        <f>ROUND(2*E78,0)/2</f>
        <v>-12600</v>
      </c>
      <c r="Q78" s="59">
        <f>+C78-15018.5</f>
        <v>9173.1519999999982</v>
      </c>
      <c r="U78" s="34">
        <f>+C78-(C$7+F78*C$8)</f>
        <v>8.6199999997916166E-2</v>
      </c>
    </row>
    <row r="79" spans="1:21" ht="12.95" customHeight="1">
      <c r="A79" s="55" t="s">
        <v>382</v>
      </c>
      <c r="B79" s="56" t="s">
        <v>161</v>
      </c>
      <c r="C79" s="57">
        <v>27098.598999999998</v>
      </c>
      <c r="D79" s="5"/>
      <c r="E79" s="7">
        <f>+(C79-C$7)/C$8</f>
        <v>-10875.88532603603</v>
      </c>
      <c r="F79" s="34">
        <f>ROUND(2*E79,0)/2</f>
        <v>-10876</v>
      </c>
      <c r="G79" s="34">
        <f>+C79-(C$7+F79*C$8)</f>
        <v>0.19335199999841279</v>
      </c>
      <c r="H79" s="34">
        <f>G79</f>
        <v>0.19335199999841279</v>
      </c>
      <c r="Q79" s="59">
        <f>+C79-15018.5</f>
        <v>12080.098999999998</v>
      </c>
    </row>
    <row r="80" spans="1:21" ht="12.95" customHeight="1">
      <c r="A80" s="55" t="s">
        <v>387</v>
      </c>
      <c r="B80" s="56" t="s">
        <v>161</v>
      </c>
      <c r="C80" s="57">
        <v>27147.496999999999</v>
      </c>
      <c r="D80" s="5"/>
      <c r="E80" s="7">
        <f>+(C80-C$7)/C$8</f>
        <v>-10846.884708042575</v>
      </c>
      <c r="F80" s="34">
        <f>ROUND(2*E80,0)/2</f>
        <v>-10847</v>
      </c>
      <c r="G80" s="34">
        <f>+C80-(C$7+F80*C$8)</f>
        <v>0.19439399999828311</v>
      </c>
      <c r="H80" s="34">
        <f>G80</f>
        <v>0.19439399999828311</v>
      </c>
      <c r="Q80" s="59">
        <f>+C80-15018.5</f>
        <v>12128.996999999999</v>
      </c>
    </row>
    <row r="81" spans="1:17" ht="12.95" customHeight="1">
      <c r="A81" s="55" t="s">
        <v>387</v>
      </c>
      <c r="B81" s="56" t="s">
        <v>161</v>
      </c>
      <c r="C81" s="57">
        <v>27157.611000000001</v>
      </c>
      <c r="D81" s="5"/>
      <c r="E81" s="7">
        <f>+(C81-C$7)/C$8</f>
        <v>-10840.886257177799</v>
      </c>
      <c r="F81" s="34">
        <f>ROUND(2*E81,0)/2</f>
        <v>-10841</v>
      </c>
      <c r="G81" s="34">
        <f>+C81-(C$7+F81*C$8)</f>
        <v>0.19178199999805656</v>
      </c>
      <c r="H81" s="34">
        <f>G81</f>
        <v>0.19178199999805656</v>
      </c>
      <c r="Q81" s="59">
        <f>+C81-15018.5</f>
        <v>12139.111000000001</v>
      </c>
    </row>
    <row r="82" spans="1:17" ht="12.95" customHeight="1">
      <c r="A82" s="55" t="s">
        <v>387</v>
      </c>
      <c r="B82" s="56" t="s">
        <v>161</v>
      </c>
      <c r="C82" s="57">
        <v>27159.297999999999</v>
      </c>
      <c r="D82" s="5"/>
      <c r="E82" s="7">
        <f>+(C82-C$7)/C$8</f>
        <v>-10839.88572458843</v>
      </c>
      <c r="F82" s="34">
        <f>ROUND(2*E82,0)/2</f>
        <v>-10840</v>
      </c>
      <c r="G82" s="34">
        <f>+C82-(C$7+F82*C$8)</f>
        <v>0.19267999999647145</v>
      </c>
      <c r="H82" s="34">
        <f>G82</f>
        <v>0.19267999999647145</v>
      </c>
      <c r="Q82" s="59">
        <f>+C82-15018.5</f>
        <v>12140.797999999999</v>
      </c>
    </row>
    <row r="83" spans="1:17" ht="12.95" customHeight="1">
      <c r="A83" s="55" t="s">
        <v>387</v>
      </c>
      <c r="B83" s="56" t="s">
        <v>161</v>
      </c>
      <c r="C83" s="57">
        <v>27164.357</v>
      </c>
      <c r="D83" s="5"/>
      <c r="E83" s="7">
        <f>+(C83-C$7)/C$8</f>
        <v>-10836.885312988183</v>
      </c>
      <c r="F83" s="34">
        <f>ROUND(2*E83,0)/2</f>
        <v>-10837</v>
      </c>
      <c r="G83" s="34">
        <f>+C83-(C$7+F83*C$8)</f>
        <v>0.19337399999858462</v>
      </c>
      <c r="H83" s="34">
        <f>G83</f>
        <v>0.19337399999858462</v>
      </c>
      <c r="Q83" s="59">
        <f>+C83-15018.5</f>
        <v>12145.857</v>
      </c>
    </row>
    <row r="84" spans="1:17" ht="12.95" customHeight="1">
      <c r="A84" s="55" t="s">
        <v>387</v>
      </c>
      <c r="B84" s="56" t="s">
        <v>161</v>
      </c>
      <c r="C84" s="57">
        <v>27223.367999999999</v>
      </c>
      <c r="D84" s="5"/>
      <c r="E84" s="7">
        <f>+(C84-C$7)/C$8</f>
        <v>-10801.886837213882</v>
      </c>
      <c r="F84" s="34">
        <f>ROUND(2*E84,0)/2</f>
        <v>-10802</v>
      </c>
      <c r="G84" s="34">
        <f>+C84-(C$7+F84*C$8)</f>
        <v>0.19080399999802466</v>
      </c>
      <c r="H84" s="34">
        <f>G84</f>
        <v>0.19080399999802466</v>
      </c>
      <c r="Q84" s="59">
        <f>+C84-15018.5</f>
        <v>12204.867999999999</v>
      </c>
    </row>
    <row r="85" spans="1:17" ht="12.95" customHeight="1">
      <c r="A85" s="55" t="s">
        <v>387</v>
      </c>
      <c r="B85" s="56" t="s">
        <v>161</v>
      </c>
      <c r="C85" s="57">
        <v>27503.26</v>
      </c>
      <c r="D85" s="5"/>
      <c r="E85" s="7">
        <f>+(C85-C$7)/C$8</f>
        <v>-10635.887389968106</v>
      </c>
      <c r="F85" s="34">
        <f>ROUND(2*E85,0)/2</f>
        <v>-10636</v>
      </c>
      <c r="G85" s="34">
        <f>+C85-(C$7+F85*C$8)</f>
        <v>0.1898719999990135</v>
      </c>
      <c r="H85" s="34">
        <f>G85</f>
        <v>0.1898719999990135</v>
      </c>
      <c r="Q85" s="59">
        <f>+C85-15018.5</f>
        <v>12484.759999999998</v>
      </c>
    </row>
    <row r="86" spans="1:17" ht="12.95" customHeight="1">
      <c r="A86" s="55" t="s">
        <v>351</v>
      </c>
      <c r="B86" s="56" t="s">
        <v>161</v>
      </c>
      <c r="C86" s="57">
        <v>27508.317999999999</v>
      </c>
      <c r="D86" s="5"/>
      <c r="E86" s="7">
        <f>+(C86-C$7)/C$8</f>
        <v>-10632.887571451787</v>
      </c>
      <c r="F86" s="34">
        <f>ROUND(2*E86,0)/2</f>
        <v>-10633</v>
      </c>
      <c r="G86" s="34">
        <f>+C86-(C$7+F86*C$8)</f>
        <v>0.18956599999728496</v>
      </c>
      <c r="J86" s="34">
        <f>G86</f>
        <v>0.18956599999728496</v>
      </c>
      <c r="Q86" s="59">
        <f>+C86-15018.5</f>
        <v>12489.817999999999</v>
      </c>
    </row>
    <row r="87" spans="1:17" ht="12.95" customHeight="1">
      <c r="A87" s="55" t="s">
        <v>387</v>
      </c>
      <c r="B87" s="56" t="s">
        <v>161</v>
      </c>
      <c r="C87" s="57">
        <v>27535.295999999998</v>
      </c>
      <c r="D87" s="5"/>
      <c r="E87" s="7">
        <f>+(C87-C$7)/C$8</f>
        <v>-10616.887353196902</v>
      </c>
      <c r="F87" s="34">
        <f>ROUND(2*E87,0)/2</f>
        <v>-10617</v>
      </c>
      <c r="G87" s="34">
        <f>+C87-(C$7+F87*C$8)</f>
        <v>0.18993399999817484</v>
      </c>
      <c r="H87" s="34">
        <f>G87</f>
        <v>0.18993399999817484</v>
      </c>
      <c r="Q87" s="59">
        <f>+C87-15018.5</f>
        <v>12516.795999999998</v>
      </c>
    </row>
    <row r="88" spans="1:17" ht="12.95" customHeight="1">
      <c r="A88" s="55" t="s">
        <v>387</v>
      </c>
      <c r="B88" s="56" t="s">
        <v>161</v>
      </c>
      <c r="C88" s="57">
        <v>27540.352999999999</v>
      </c>
      <c r="D88" s="5"/>
      <c r="E88" s="7">
        <f>+(C88-C$7)/C$8</f>
        <v>-10613.888127764514</v>
      </c>
      <c r="F88" s="34">
        <f>ROUND(2*E88,0)/2</f>
        <v>-10614</v>
      </c>
      <c r="G88" s="34">
        <f>+C88-(C$7+F88*C$8)</f>
        <v>0.18862799999988056</v>
      </c>
      <c r="H88" s="34">
        <f>G88</f>
        <v>0.18862799999988056</v>
      </c>
      <c r="Q88" s="59">
        <f>+C88-15018.5</f>
        <v>12521.852999999999</v>
      </c>
    </row>
    <row r="89" spans="1:17" ht="12.95" customHeight="1">
      <c r="A89" s="55" t="s">
        <v>412</v>
      </c>
      <c r="B89" s="56" t="s">
        <v>161</v>
      </c>
      <c r="C89" s="57">
        <v>27545.411</v>
      </c>
      <c r="D89" s="5"/>
      <c r="E89" s="7">
        <f>+(C89-C$7)/C$8</f>
        <v>-10610.888309248196</v>
      </c>
      <c r="F89" s="34">
        <f>ROUND(2*E89,0)/2</f>
        <v>-10611</v>
      </c>
      <c r="G89" s="34">
        <f>+C89-(C$7+F89*C$8)</f>
        <v>0.18832199999815202</v>
      </c>
      <c r="H89" s="34">
        <f>G89</f>
        <v>0.18832199999815202</v>
      </c>
      <c r="Q89" s="59">
        <f>+C89-15018.5</f>
        <v>12526.911</v>
      </c>
    </row>
    <row r="90" spans="1:17" ht="12.95" customHeight="1">
      <c r="A90" s="55" t="s">
        <v>387</v>
      </c>
      <c r="B90" s="56" t="s">
        <v>161</v>
      </c>
      <c r="C90" s="57">
        <v>27567.331999999999</v>
      </c>
      <c r="D90" s="5"/>
      <c r="E90" s="7">
        <f>+(C90-C$7)/C$8</f>
        <v>-10597.887316425698</v>
      </c>
      <c r="F90" s="34">
        <f>ROUND(2*E90,0)/2</f>
        <v>-10598</v>
      </c>
      <c r="G90" s="34">
        <f>+C90-(C$7+F90*C$8)</f>
        <v>0.18999599999733618</v>
      </c>
      <c r="H90" s="34">
        <f>G90</f>
        <v>0.18999599999733618</v>
      </c>
      <c r="Q90" s="59">
        <f>+C90-15018.5</f>
        <v>12548.831999999999</v>
      </c>
    </row>
    <row r="91" spans="1:17" ht="12.95" customHeight="1">
      <c r="A91" s="55" t="s">
        <v>412</v>
      </c>
      <c r="B91" s="56" t="s">
        <v>161</v>
      </c>
      <c r="C91" s="57">
        <v>27567.331999999999</v>
      </c>
      <c r="D91" s="5"/>
      <c r="E91" s="7">
        <f>+(C91-C$7)/C$8</f>
        <v>-10597.887316425698</v>
      </c>
      <c r="F91" s="34">
        <f>ROUND(2*E91,0)/2</f>
        <v>-10598</v>
      </c>
      <c r="G91" s="34">
        <f>+C91-(C$7+F91*C$8)</f>
        <v>0.18999599999733618</v>
      </c>
      <c r="H91" s="34">
        <f>G91</f>
        <v>0.18999599999733618</v>
      </c>
      <c r="Q91" s="59">
        <f>+C91-15018.5</f>
        <v>12548.831999999999</v>
      </c>
    </row>
    <row r="92" spans="1:17" ht="12.95" customHeight="1">
      <c r="A92" s="55" t="s">
        <v>412</v>
      </c>
      <c r="B92" s="56" t="s">
        <v>161</v>
      </c>
      <c r="C92" s="57">
        <v>27840.474999999999</v>
      </c>
      <c r="D92" s="5"/>
      <c r="E92" s="7">
        <f>+(C92-C$7)/C$8</f>
        <v>-10435.890592621327</v>
      </c>
      <c r="F92" s="34">
        <f>ROUND(2*E92,0)/2</f>
        <v>-10436</v>
      </c>
      <c r="G92" s="34">
        <f>+C92-(C$7+F92*C$8)</f>
        <v>0.18447199999718578</v>
      </c>
      <c r="H92" s="34">
        <f>G92</f>
        <v>0.18447199999718578</v>
      </c>
      <c r="Q92" s="59">
        <f>+C92-15018.5</f>
        <v>12821.974999999999</v>
      </c>
    </row>
    <row r="93" spans="1:17" ht="12.95" customHeight="1">
      <c r="A93" s="55" t="s">
        <v>422</v>
      </c>
      <c r="B93" s="56" t="s">
        <v>161</v>
      </c>
      <c r="C93" s="57">
        <v>27857.337</v>
      </c>
      <c r="D93" s="5"/>
      <c r="E93" s="7">
        <f>+(C93-C$7)/C$8</f>
        <v>-10425.890011399075</v>
      </c>
      <c r="F93" s="34">
        <f>ROUND(2*E93,0)/2</f>
        <v>-10426</v>
      </c>
      <c r="G93" s="34">
        <f>+C93-(C$7+F93*C$8)</f>
        <v>0.18545199999789475</v>
      </c>
      <c r="H93" s="34">
        <f>G93</f>
        <v>0.18545199999789475</v>
      </c>
      <c r="Q93" s="59">
        <f>+C93-15018.5</f>
        <v>12838.837</v>
      </c>
    </row>
    <row r="94" spans="1:17" ht="12.95" customHeight="1">
      <c r="A94" s="55" t="s">
        <v>426</v>
      </c>
      <c r="B94" s="56" t="s">
        <v>161</v>
      </c>
      <c r="C94" s="57">
        <v>27862.392</v>
      </c>
      <c r="D94" s="5"/>
      <c r="E94" s="7">
        <f>+(C94-C$7)/C$8</f>
        <v>-10422.891972134545</v>
      </c>
      <c r="F94" s="34">
        <f>ROUND(2*E94,0)/2</f>
        <v>-10423</v>
      </c>
      <c r="G94" s="34">
        <f>+C94-(C$7+F94*C$8)</f>
        <v>0.18214599999919301</v>
      </c>
      <c r="H94" s="34">
        <f>G94</f>
        <v>0.18214599999919301</v>
      </c>
      <c r="Q94" s="59">
        <f>+C94-15018.5</f>
        <v>12843.892</v>
      </c>
    </row>
    <row r="95" spans="1:17" ht="12.95" customHeight="1">
      <c r="A95" s="55" t="s">
        <v>412</v>
      </c>
      <c r="B95" s="56" t="s">
        <v>161</v>
      </c>
      <c r="C95" s="57">
        <v>27862.392</v>
      </c>
      <c r="D95" s="5"/>
      <c r="E95" s="7">
        <f>+(C95-C$7)/C$8</f>
        <v>-10422.891972134545</v>
      </c>
      <c r="F95" s="34">
        <f>ROUND(2*E95,0)/2</f>
        <v>-10423</v>
      </c>
      <c r="G95" s="34">
        <f>+C95-(C$7+F95*C$8)</f>
        <v>0.18214599999919301</v>
      </c>
      <c r="H95" s="34">
        <f>G95</f>
        <v>0.18214599999919301</v>
      </c>
      <c r="Q95" s="59">
        <f>+C95-15018.5</f>
        <v>12843.892</v>
      </c>
    </row>
    <row r="96" spans="1:17" ht="12.95" customHeight="1">
      <c r="A96" s="55" t="s">
        <v>422</v>
      </c>
      <c r="B96" s="56" t="s">
        <v>161</v>
      </c>
      <c r="C96" s="57">
        <v>27862.394</v>
      </c>
      <c r="D96" s="5"/>
      <c r="E96" s="7">
        <f>+(C96-C$7)/C$8</f>
        <v>-10422.890785966685</v>
      </c>
      <c r="F96" s="34">
        <f>ROUND(2*E96,0)/2</f>
        <v>-10423</v>
      </c>
      <c r="G96" s="34">
        <f>+C96-(C$7+F96*C$8)</f>
        <v>0.18414599999960046</v>
      </c>
      <c r="H96" s="34">
        <f>G96</f>
        <v>0.18414599999960046</v>
      </c>
      <c r="Q96" s="59">
        <f>+C96-15018.5</f>
        <v>12843.894</v>
      </c>
    </row>
    <row r="97" spans="1:17" ht="12.95" customHeight="1">
      <c r="A97" s="55" t="s">
        <v>426</v>
      </c>
      <c r="B97" s="56" t="s">
        <v>161</v>
      </c>
      <c r="C97" s="57">
        <v>27872.507000000001</v>
      </c>
      <c r="D97" s="5"/>
      <c r="E97" s="7">
        <f>+(C97-C$7)/C$8</f>
        <v>-10416.892928185838</v>
      </c>
      <c r="F97" s="34">
        <f>ROUND(2*E97,0)/2</f>
        <v>-10417</v>
      </c>
      <c r="G97" s="34">
        <f>+C97-(C$7+F97*C$8)</f>
        <v>0.18053399999917019</v>
      </c>
      <c r="H97" s="34">
        <f>G97</f>
        <v>0.18053399999917019</v>
      </c>
      <c r="Q97" s="59">
        <f>+C97-15018.5</f>
        <v>12854.007000000001</v>
      </c>
    </row>
    <row r="98" spans="1:17" ht="12.95" customHeight="1">
      <c r="A98" s="55" t="s">
        <v>412</v>
      </c>
      <c r="B98" s="56" t="s">
        <v>161</v>
      </c>
      <c r="C98" s="57">
        <v>27872.510999999999</v>
      </c>
      <c r="D98" s="5"/>
      <c r="E98" s="7">
        <f>+(C98-C$7)/C$8</f>
        <v>-10416.890555850123</v>
      </c>
      <c r="F98" s="34">
        <f>ROUND(2*E98,0)/2</f>
        <v>-10417</v>
      </c>
      <c r="G98" s="34">
        <f>+C98-(C$7+F98*C$8)</f>
        <v>0.18453399999634712</v>
      </c>
      <c r="H98" s="34">
        <f>G98</f>
        <v>0.18453399999634712</v>
      </c>
      <c r="Q98" s="59">
        <f>+C98-15018.5</f>
        <v>12854.010999999999</v>
      </c>
    </row>
    <row r="99" spans="1:17" ht="12.95" customHeight="1">
      <c r="A99" s="55" t="s">
        <v>426</v>
      </c>
      <c r="B99" s="56" t="s">
        <v>161</v>
      </c>
      <c r="C99" s="57">
        <v>27884.311000000002</v>
      </c>
      <c r="D99" s="5"/>
      <c r="E99" s="7">
        <f>+(C99-C$7)/C$8</f>
        <v>-10409.892165479905</v>
      </c>
      <c r="F99" s="34">
        <f>ROUND(2*E99,0)/2</f>
        <v>-10410</v>
      </c>
      <c r="G99" s="34">
        <f>+C99-(C$7+F99*C$8)</f>
        <v>0.1818200000016077</v>
      </c>
      <c r="H99" s="34">
        <f>G99</f>
        <v>0.1818200000016077</v>
      </c>
      <c r="Q99" s="59">
        <f>+C99-15018.5</f>
        <v>12865.811000000002</v>
      </c>
    </row>
    <row r="100" spans="1:17" ht="12.95" customHeight="1">
      <c r="A100" s="55" t="s">
        <v>412</v>
      </c>
      <c r="B100" s="56" t="s">
        <v>161</v>
      </c>
      <c r="C100" s="57">
        <v>27884.316999999999</v>
      </c>
      <c r="D100" s="5"/>
      <c r="E100" s="7">
        <f>+(C100-C$7)/C$8</f>
        <v>-10409.888606976328</v>
      </c>
      <c r="F100" s="34">
        <f>ROUND(2*E100,0)/2</f>
        <v>-10410</v>
      </c>
      <c r="G100" s="34">
        <f>+C100-(C$7+F100*C$8)</f>
        <v>0.18781999999919208</v>
      </c>
      <c r="H100" s="34">
        <f>G100</f>
        <v>0.18781999999919208</v>
      </c>
      <c r="Q100" s="59">
        <f>+C100-15018.5</f>
        <v>12865.816999999999</v>
      </c>
    </row>
    <row r="101" spans="1:17" ht="12.95" customHeight="1">
      <c r="A101" s="55" t="s">
        <v>426</v>
      </c>
      <c r="B101" s="56" t="s">
        <v>161</v>
      </c>
      <c r="C101" s="57">
        <v>27916.347000000002</v>
      </c>
      <c r="D101" s="5"/>
      <c r="E101" s="7">
        <f>+(C101-C$7)/C$8</f>
        <v>-10390.892128708701</v>
      </c>
      <c r="F101" s="34">
        <f>ROUND(2*E101,0)/2</f>
        <v>-10391</v>
      </c>
      <c r="G101" s="34">
        <f>+C101-(C$7+F101*C$8)</f>
        <v>0.18188200000076904</v>
      </c>
      <c r="H101" s="34">
        <f>G101</f>
        <v>0.18188200000076904</v>
      </c>
      <c r="Q101" s="59">
        <f>+C101-15018.5</f>
        <v>12897.847000000002</v>
      </c>
    </row>
    <row r="102" spans="1:17" ht="12.95" customHeight="1">
      <c r="A102" s="55" t="s">
        <v>412</v>
      </c>
      <c r="B102" s="56" t="s">
        <v>161</v>
      </c>
      <c r="C102" s="57">
        <v>27916.351999999999</v>
      </c>
      <c r="D102" s="5"/>
      <c r="E102" s="7">
        <f>+(C102-C$7)/C$8</f>
        <v>-10390.889163289055</v>
      </c>
      <c r="F102" s="34">
        <f>ROUND(2*E102,0)/2</f>
        <v>-10391</v>
      </c>
      <c r="G102" s="34">
        <f>+C102-(C$7+F102*C$8)</f>
        <v>0.18688199999814969</v>
      </c>
      <c r="H102" s="34">
        <f>G102</f>
        <v>0.18688199999814969</v>
      </c>
      <c r="Q102" s="59">
        <f>+C102-15018.5</f>
        <v>12897.851999999999</v>
      </c>
    </row>
    <row r="103" spans="1:17" ht="12.95" customHeight="1">
      <c r="A103" s="55" t="s">
        <v>412</v>
      </c>
      <c r="B103" s="56" t="s">
        <v>161</v>
      </c>
      <c r="C103" s="57">
        <v>27926.466</v>
      </c>
      <c r="D103" s="5"/>
      <c r="E103" s="7">
        <f>+(C103-C$7)/C$8</f>
        <v>-10384.890712424278</v>
      </c>
      <c r="F103" s="34">
        <f>ROUND(2*E103,0)/2</f>
        <v>-10385</v>
      </c>
      <c r="G103" s="34">
        <f>+C103-(C$7+F103*C$8)</f>
        <v>0.18426999999792315</v>
      </c>
      <c r="H103" s="34">
        <f>G103</f>
        <v>0.18426999999792315</v>
      </c>
      <c r="Q103" s="59">
        <f>+C103-15018.5</f>
        <v>12907.966</v>
      </c>
    </row>
    <row r="104" spans="1:17" ht="12.95" customHeight="1">
      <c r="A104" s="55" t="s">
        <v>412</v>
      </c>
      <c r="B104" s="56" t="s">
        <v>161</v>
      </c>
      <c r="C104" s="57">
        <v>27943.321</v>
      </c>
      <c r="D104" s="5"/>
      <c r="E104" s="7">
        <f>+(C104-C$7)/C$8</f>
        <v>-10374.894282789535</v>
      </c>
      <c r="F104" s="34">
        <f>ROUND(2*E104,0)/2</f>
        <v>-10375</v>
      </c>
      <c r="G104" s="34">
        <f>+C104-(C$7+F104*C$8)</f>
        <v>0.17824999999720603</v>
      </c>
      <c r="H104" s="34">
        <f>G104</f>
        <v>0.17824999999720603</v>
      </c>
      <c r="Q104" s="59">
        <f>+C104-15018.5</f>
        <v>12924.821</v>
      </c>
    </row>
    <row r="105" spans="1:17" ht="12.95" customHeight="1">
      <c r="A105" s="55" t="s">
        <v>426</v>
      </c>
      <c r="B105" s="56" t="s">
        <v>161</v>
      </c>
      <c r="C105" s="57">
        <v>28189.489000000001</v>
      </c>
      <c r="D105" s="5"/>
      <c r="E105" s="7">
        <f>+(C105-C$7)/C$8</f>
        <v>-10228.895997988258</v>
      </c>
      <c r="F105" s="34">
        <f>ROUND(2*E105,0)/2</f>
        <v>-10229</v>
      </c>
      <c r="G105" s="34">
        <f>+C105-(C$7+F105*C$8)</f>
        <v>0.1753580000004149</v>
      </c>
      <c r="H105" s="34">
        <f>G105</f>
        <v>0.1753580000004149</v>
      </c>
      <c r="Q105" s="59">
        <f>+C105-15018.5</f>
        <v>13170.989000000001</v>
      </c>
    </row>
    <row r="106" spans="1:17" ht="12.95" customHeight="1">
      <c r="A106" s="55" t="s">
        <v>426</v>
      </c>
      <c r="B106" s="56" t="s">
        <v>161</v>
      </c>
      <c r="C106" s="57">
        <v>28265.362000000001</v>
      </c>
      <c r="D106" s="5"/>
      <c r="E106" s="7">
        <f>+(C106-C$7)/C$8</f>
        <v>-10183.896940991708</v>
      </c>
      <c r="F106" s="34">
        <f>ROUND(2*E106,0)/2</f>
        <v>-10184</v>
      </c>
      <c r="G106" s="34">
        <f>+C106-(C$7+F106*C$8)</f>
        <v>0.17376800000056392</v>
      </c>
      <c r="H106" s="34">
        <f>G106</f>
        <v>0.17376800000056392</v>
      </c>
      <c r="Q106" s="59">
        <f>+C106-15018.5</f>
        <v>13246.862000000001</v>
      </c>
    </row>
    <row r="107" spans="1:17" ht="12.95" customHeight="1">
      <c r="A107" s="55" t="s">
        <v>457</v>
      </c>
      <c r="B107" s="56" t="s">
        <v>161</v>
      </c>
      <c r="C107" s="57">
        <v>28297.4</v>
      </c>
      <c r="D107" s="5"/>
      <c r="E107" s="7">
        <f>+(C107-C$7)/C$8</f>
        <v>-10164.895718052645</v>
      </c>
      <c r="F107" s="34">
        <f>ROUND(2*E107,0)/2</f>
        <v>-10165</v>
      </c>
      <c r="G107" s="34">
        <f>+C107-(C$7+F107*C$8)</f>
        <v>0.17583000000013271</v>
      </c>
      <c r="H107" s="34">
        <f>G107</f>
        <v>0.17583000000013271</v>
      </c>
      <c r="Q107" s="59">
        <f>+C107-15018.5</f>
        <v>13278.900000000001</v>
      </c>
    </row>
    <row r="108" spans="1:17" ht="12.95" customHeight="1">
      <c r="A108" s="55" t="s">
        <v>457</v>
      </c>
      <c r="B108" s="56" t="s">
        <v>161</v>
      </c>
      <c r="C108" s="57">
        <v>28523.330999999998</v>
      </c>
      <c r="D108" s="5"/>
      <c r="E108" s="7">
        <f>+(C108-C$7)/C$8</f>
        <v>-10030.89967273629</v>
      </c>
      <c r="F108" s="34">
        <f>ROUND(2*E108,0)/2</f>
        <v>-10031</v>
      </c>
      <c r="G108" s="34">
        <f>+C108-(C$7+F108*C$8)</f>
        <v>0.16916199999832315</v>
      </c>
      <c r="H108" s="34">
        <f>G108</f>
        <v>0.16916199999832315</v>
      </c>
      <c r="Q108" s="59">
        <f>+C108-15018.5</f>
        <v>13504.830999999998</v>
      </c>
    </row>
    <row r="109" spans="1:17" ht="12.95" customHeight="1">
      <c r="A109" s="55" t="s">
        <v>457</v>
      </c>
      <c r="B109" s="56" t="s">
        <v>161</v>
      </c>
      <c r="C109" s="57">
        <v>28538.513999999999</v>
      </c>
      <c r="D109" s="5"/>
      <c r="E109" s="7">
        <f>+(C109-C$7)/C$8</f>
        <v>-10021.894879431969</v>
      </c>
      <c r="F109" s="34">
        <f>ROUND(2*E109,0)/2</f>
        <v>-10022</v>
      </c>
      <c r="G109" s="34">
        <f>+C109-(C$7+F109*C$8)</f>
        <v>0.17724399999860907</v>
      </c>
      <c r="H109" s="34">
        <f>G109</f>
        <v>0.17724399999860907</v>
      </c>
      <c r="Q109" s="59">
        <f>+C109-15018.5</f>
        <v>13520.013999999999</v>
      </c>
    </row>
    <row r="110" spans="1:17" ht="12.95" customHeight="1">
      <c r="A110" s="55" t="s">
        <v>467</v>
      </c>
      <c r="B110" s="56" t="s">
        <v>161</v>
      </c>
      <c r="C110" s="57">
        <v>28550.309000000001</v>
      </c>
      <c r="D110" s="5"/>
      <c r="E110" s="7">
        <f>+(C110-C$7)/C$8</f>
        <v>-10014.899454481401</v>
      </c>
      <c r="F110" s="34">
        <f>ROUND(2*E110,0)/2</f>
        <v>-10015</v>
      </c>
      <c r="G110" s="34">
        <f>+C110-(C$7+F110*C$8)</f>
        <v>0.16952999999921303</v>
      </c>
      <c r="H110" s="34">
        <f>G110</f>
        <v>0.16952999999921303</v>
      </c>
      <c r="Q110" s="59">
        <f>+C110-15018.5</f>
        <v>13531.809000000001</v>
      </c>
    </row>
    <row r="111" spans="1:17" ht="12.95" customHeight="1">
      <c r="A111" s="55" t="s">
        <v>467</v>
      </c>
      <c r="B111" s="56" t="s">
        <v>161</v>
      </c>
      <c r="C111" s="57">
        <v>28609.319</v>
      </c>
      <c r="D111" s="5"/>
      <c r="E111" s="7">
        <f>+(C111-C$7)/C$8</f>
        <v>-9979.9015717910315</v>
      </c>
      <c r="F111" s="34">
        <f>ROUND(2*E111,0)/2</f>
        <v>-9980</v>
      </c>
      <c r="G111" s="34">
        <f>+C111-(C$7+F111*C$8)</f>
        <v>0.16595999999844935</v>
      </c>
      <c r="H111" s="34">
        <f>G111</f>
        <v>0.16595999999844935</v>
      </c>
      <c r="Q111" s="59">
        <f>+C111-15018.5</f>
        <v>13590.819</v>
      </c>
    </row>
    <row r="112" spans="1:17" ht="12.95" customHeight="1">
      <c r="A112" s="55" t="s">
        <v>457</v>
      </c>
      <c r="B112" s="56" t="s">
        <v>161</v>
      </c>
      <c r="C112" s="57">
        <v>28609.322</v>
      </c>
      <c r="D112" s="5"/>
      <c r="E112" s="7">
        <f>+(C112-C$7)/C$8</f>
        <v>-9979.8997925392414</v>
      </c>
      <c r="F112" s="34">
        <f>ROUND(2*E112,0)/2</f>
        <v>-9980</v>
      </c>
      <c r="G112" s="34">
        <f>+C112-(C$7+F112*C$8)</f>
        <v>0.16895999999906053</v>
      </c>
      <c r="H112" s="34">
        <f>G112</f>
        <v>0.16895999999906053</v>
      </c>
      <c r="Q112" s="59">
        <f>+C112-15018.5</f>
        <v>13590.822</v>
      </c>
    </row>
    <row r="113" spans="1:17" ht="12.95" customHeight="1">
      <c r="A113" s="55" t="s">
        <v>457</v>
      </c>
      <c r="B113" s="56" t="s">
        <v>161</v>
      </c>
      <c r="C113" s="57">
        <v>28631.248</v>
      </c>
      <c r="D113" s="5"/>
      <c r="E113" s="7">
        <f>+(C113-C$7)/C$8</f>
        <v>-9966.8958342970964</v>
      </c>
      <c r="F113" s="34">
        <f>ROUND(2*E113,0)/2</f>
        <v>-9967</v>
      </c>
      <c r="G113" s="34">
        <f>+C113-(C$7+F113*C$8)</f>
        <v>0.17563399999926332</v>
      </c>
      <c r="H113" s="34">
        <f>G113</f>
        <v>0.17563399999926332</v>
      </c>
      <c r="Q113" s="59">
        <f>+C113-15018.5</f>
        <v>13612.748</v>
      </c>
    </row>
    <row r="114" spans="1:17" ht="12.95" customHeight="1">
      <c r="A114" s="55" t="s">
        <v>457</v>
      </c>
      <c r="B114" s="56" t="s">
        <v>161</v>
      </c>
      <c r="C114" s="57">
        <v>28636.300999999999</v>
      </c>
      <c r="D114" s="5"/>
      <c r="E114" s="7">
        <f>+(C114-C$7)/C$8</f>
        <v>-9963.8989812004256</v>
      </c>
      <c r="F114" s="34">
        <f>ROUND(2*E114,0)/2</f>
        <v>-9964</v>
      </c>
      <c r="G114" s="34">
        <f>+C114-(C$7+F114*C$8)</f>
        <v>0.17032800000015413</v>
      </c>
      <c r="H114" s="34">
        <f>G114</f>
        <v>0.17032800000015413</v>
      </c>
      <c r="Q114" s="59">
        <f>+C114-15018.5</f>
        <v>13617.800999999999</v>
      </c>
    </row>
    <row r="115" spans="1:17" ht="12.95" customHeight="1">
      <c r="A115" s="55" t="s">
        <v>457</v>
      </c>
      <c r="B115" s="56" t="s">
        <v>161</v>
      </c>
      <c r="C115" s="57">
        <v>28838.628000000001</v>
      </c>
      <c r="D115" s="5"/>
      <c r="E115" s="7">
        <f>+(C115-C$7)/C$8</f>
        <v>-9843.902088960218</v>
      </c>
      <c r="F115" s="34">
        <f>ROUND(2*E115,0)/2</f>
        <v>-9844</v>
      </c>
      <c r="G115" s="34">
        <f>+C115-(C$7+F115*C$8)</f>
        <v>0.16508799999792245</v>
      </c>
      <c r="H115" s="34">
        <f>G115</f>
        <v>0.16508799999792245</v>
      </c>
      <c r="Q115" s="59">
        <f>+C115-15018.5</f>
        <v>13820.128000000001</v>
      </c>
    </row>
    <row r="116" spans="1:17" ht="12.95" customHeight="1">
      <c r="A116" s="55" t="s">
        <v>467</v>
      </c>
      <c r="B116" s="56" t="s">
        <v>161</v>
      </c>
      <c r="C116" s="57">
        <v>28936.416000000001</v>
      </c>
      <c r="D116" s="5"/>
      <c r="E116" s="7">
        <f>+(C116-C$7)/C$8</f>
        <v>-9785.9055976447453</v>
      </c>
      <c r="F116" s="34">
        <f>ROUND(2*E116,0)/2</f>
        <v>-9786</v>
      </c>
      <c r="G116" s="34">
        <f>+C116-(C$7+F116*C$8)</f>
        <v>0.15917199999967124</v>
      </c>
      <c r="H116" s="34">
        <f>G116</f>
        <v>0.15917199999967124</v>
      </c>
      <c r="Q116" s="59">
        <f>+C116-15018.5</f>
        <v>13917.916000000001</v>
      </c>
    </row>
    <row r="117" spans="1:17" ht="12.95" customHeight="1">
      <c r="A117" s="55" t="s">
        <v>457</v>
      </c>
      <c r="B117" s="56" t="s">
        <v>161</v>
      </c>
      <c r="C117" s="57">
        <v>28936.42</v>
      </c>
      <c r="D117" s="5"/>
      <c r="E117" s="7">
        <f>+(C117-C$7)/C$8</f>
        <v>-9785.9032253090281</v>
      </c>
      <c r="F117" s="34">
        <f>ROUND(2*E117,0)/2</f>
        <v>-9786</v>
      </c>
      <c r="G117" s="34">
        <f>+C117-(C$7+F117*C$8)</f>
        <v>0.16317199999684817</v>
      </c>
      <c r="H117" s="34">
        <f>G117</f>
        <v>0.16317199999684817</v>
      </c>
      <c r="Q117" s="59">
        <f>+C117-15018.5</f>
        <v>13917.919999999998</v>
      </c>
    </row>
    <row r="118" spans="1:17" ht="12.95" customHeight="1">
      <c r="A118" s="55" t="s">
        <v>457</v>
      </c>
      <c r="B118" s="56" t="s">
        <v>161</v>
      </c>
      <c r="C118" s="57">
        <v>28953.276999999998</v>
      </c>
      <c r="D118" s="5"/>
      <c r="E118" s="7">
        <f>+(C118-C$7)/C$8</f>
        <v>-9775.9056095064261</v>
      </c>
      <c r="F118" s="34">
        <f>ROUND(2*E118,0)/2</f>
        <v>-9776</v>
      </c>
      <c r="G118" s="34">
        <f>+C118-(C$7+F118*C$8)</f>
        <v>0.15915199999653851</v>
      </c>
      <c r="H118" s="34">
        <f>G118</f>
        <v>0.15915199999653851</v>
      </c>
      <c r="Q118" s="59">
        <f>+C118-15018.5</f>
        <v>13934.776999999998</v>
      </c>
    </row>
    <row r="119" spans="1:17" ht="12.95" customHeight="1">
      <c r="A119" s="55" t="s">
        <v>457</v>
      </c>
      <c r="B119" s="56" t="s">
        <v>161</v>
      </c>
      <c r="C119" s="57">
        <v>28963.396000000001</v>
      </c>
      <c r="D119" s="5"/>
      <c r="E119" s="7">
        <f>+(C119-C$7)/C$8</f>
        <v>-9769.9041932220007</v>
      </c>
      <c r="F119" s="34">
        <f>ROUND(2*E119,0)/2</f>
        <v>-9770</v>
      </c>
      <c r="G119" s="34">
        <f>+C119-(C$7+F119*C$8)</f>
        <v>0.16154000000096858</v>
      </c>
      <c r="H119" s="34">
        <f>G119</f>
        <v>0.16154000000096858</v>
      </c>
      <c r="Q119" s="59">
        <f>+C119-15018.5</f>
        <v>13944.896000000001</v>
      </c>
    </row>
    <row r="120" spans="1:17" ht="12.95" customHeight="1">
      <c r="A120" s="55" t="s">
        <v>457</v>
      </c>
      <c r="B120" s="56" t="s">
        <v>161</v>
      </c>
      <c r="C120" s="57">
        <v>28990.373</v>
      </c>
      <c r="D120" s="5"/>
      <c r="E120" s="7">
        <f>+(C120-C$7)/C$8</f>
        <v>-9753.9045680510444</v>
      </c>
      <c r="F120" s="34">
        <f>ROUND(2*E120,0)/2</f>
        <v>-9754</v>
      </c>
      <c r="G120" s="34">
        <f>+C120-(C$7+F120*C$8)</f>
        <v>0.16090799999801675</v>
      </c>
      <c r="H120" s="34">
        <f>G120</f>
        <v>0.16090799999801675</v>
      </c>
      <c r="Q120" s="59">
        <f>+C120-15018.5</f>
        <v>13971.873</v>
      </c>
    </row>
    <row r="121" spans="1:17" ht="12.95" customHeight="1">
      <c r="A121" s="55" t="s">
        <v>457</v>
      </c>
      <c r="B121" s="56" t="s">
        <v>161</v>
      </c>
      <c r="C121" s="57">
        <v>29017.351999999999</v>
      </c>
      <c r="D121" s="5"/>
      <c r="E121" s="7">
        <f>+(C121-C$7)/C$8</f>
        <v>-9737.9037567122286</v>
      </c>
      <c r="F121" s="34">
        <f>ROUND(2*E121,0)/2</f>
        <v>-9738</v>
      </c>
      <c r="G121" s="34">
        <f>+C121-(C$7+F121*C$8)</f>
        <v>0.16227599999911035</v>
      </c>
      <c r="H121" s="34">
        <f>G121</f>
        <v>0.16227599999911035</v>
      </c>
      <c r="Q121" s="59">
        <f>+C121-15018.5</f>
        <v>13998.851999999999</v>
      </c>
    </row>
    <row r="122" spans="1:17" ht="12.95" customHeight="1">
      <c r="A122" s="55" t="s">
        <v>457</v>
      </c>
      <c r="B122" s="56" t="s">
        <v>161</v>
      </c>
      <c r="C122" s="57">
        <v>29022.411</v>
      </c>
      <c r="D122" s="5"/>
      <c r="E122" s="7">
        <f>+(C122-C$7)/C$8</f>
        <v>-9734.9033451119813</v>
      </c>
      <c r="F122" s="34">
        <f>ROUND(2*E122,0)/2</f>
        <v>-9735</v>
      </c>
      <c r="G122" s="34">
        <f>+C122-(C$7+F122*C$8)</f>
        <v>0.16296999999758555</v>
      </c>
      <c r="H122" s="34">
        <f>G122</f>
        <v>0.16296999999758555</v>
      </c>
      <c r="Q122" s="59">
        <f>+C122-15018.5</f>
        <v>14003.911</v>
      </c>
    </row>
    <row r="123" spans="1:17" ht="12.95" customHeight="1">
      <c r="A123" s="55" t="s">
        <v>467</v>
      </c>
      <c r="B123" s="56" t="s">
        <v>161</v>
      </c>
      <c r="C123" s="57">
        <v>29280.375</v>
      </c>
      <c r="D123" s="5"/>
      <c r="E123" s="7">
        <f>+(C123-C$7)/C$8</f>
        <v>-9581.9090422762092</v>
      </c>
      <c r="F123" s="34">
        <f>ROUND(2*E123,0)/2</f>
        <v>-9582</v>
      </c>
      <c r="G123" s="34">
        <f>+C123-(C$7+F123*C$8)</f>
        <v>0.15336399999796413</v>
      </c>
      <c r="H123" s="34">
        <f>G123</f>
        <v>0.15336399999796413</v>
      </c>
      <c r="Q123" s="59">
        <f>+C123-15018.5</f>
        <v>14261.875</v>
      </c>
    </row>
    <row r="124" spans="1:17" ht="12.95" customHeight="1">
      <c r="A124" s="55" t="s">
        <v>505</v>
      </c>
      <c r="B124" s="56" t="s">
        <v>161</v>
      </c>
      <c r="C124" s="57">
        <v>30764.09</v>
      </c>
      <c r="D124" s="5"/>
      <c r="E124" s="7">
        <f>+(C124-C$7)/C$8</f>
        <v>-8701.9415195521979</v>
      </c>
      <c r="F124" s="34">
        <f>ROUND(2*E124,0)/2</f>
        <v>-8702</v>
      </c>
      <c r="G124" s="34">
        <f>+C124-(C$7+F124*C$8)</f>
        <v>9.8603999998886138E-2</v>
      </c>
      <c r="J124" s="34">
        <f>G124</f>
        <v>9.8603999998886138E-2</v>
      </c>
      <c r="Q124" s="59">
        <f>+C124-15018.5</f>
        <v>15745.59</v>
      </c>
    </row>
    <row r="125" spans="1:17" ht="12.95" customHeight="1">
      <c r="A125" s="55" t="s">
        <v>467</v>
      </c>
      <c r="B125" s="56" t="s">
        <v>161</v>
      </c>
      <c r="C125" s="57">
        <v>31843.208999999999</v>
      </c>
      <c r="D125" s="5"/>
      <c r="E125" s="7">
        <f>+(C125-C$7)/C$8</f>
        <v>-8061.933382440684</v>
      </c>
      <c r="F125" s="34">
        <f>ROUND(2*E125,0)/2</f>
        <v>-8062</v>
      </c>
      <c r="G125" s="34">
        <f>+C125-(C$7+F125*C$8)</f>
        <v>0.11232399999789777</v>
      </c>
      <c r="H125" s="34">
        <f>G125</f>
        <v>0.11232399999789777</v>
      </c>
      <c r="Q125" s="59">
        <f>+C125-15018.5</f>
        <v>16824.708999999999</v>
      </c>
    </row>
    <row r="126" spans="1:17" ht="12.95" customHeight="1">
      <c r="A126" s="55" t="s">
        <v>513</v>
      </c>
      <c r="B126" s="56" t="s">
        <v>161</v>
      </c>
      <c r="C126" s="57">
        <v>32210.77</v>
      </c>
      <c r="D126" s="5"/>
      <c r="E126" s="7">
        <f>+(C126-C$7)/C$8</f>
        <v>-7843.9388601638575</v>
      </c>
      <c r="F126" s="34">
        <f>ROUND(2*E126,0)/2</f>
        <v>-7844</v>
      </c>
      <c r="G126" s="34">
        <f>+C126-(C$7+F126*C$8)</f>
        <v>0.1030879999998433</v>
      </c>
      <c r="H126" s="34">
        <f>G126</f>
        <v>0.1030879999998433</v>
      </c>
      <c r="Q126" s="59">
        <f>+C126-15018.5</f>
        <v>17192.27</v>
      </c>
    </row>
    <row r="127" spans="1:17" ht="12.95" customHeight="1">
      <c r="A127" s="55" t="s">
        <v>518</v>
      </c>
      <c r="B127" s="56" t="s">
        <v>161</v>
      </c>
      <c r="C127" s="57">
        <v>32625.548999999999</v>
      </c>
      <c r="D127" s="5"/>
      <c r="E127" s="7">
        <f>+(C127-C$7)/C$8</f>
        <v>-7597.9401008954392</v>
      </c>
      <c r="F127" s="34">
        <f>ROUND(2*E127,0)/2</f>
        <v>-7598</v>
      </c>
      <c r="G127" s="34">
        <f>+C127-(C$7+F127*C$8)</f>
        <v>0.10099599999739439</v>
      </c>
      <c r="I127" s="34">
        <f>G127</f>
        <v>0.10099599999739439</v>
      </c>
      <c r="Q127" s="59">
        <f>+C127-15018.5</f>
        <v>17607.048999999999</v>
      </c>
    </row>
    <row r="128" spans="1:17" ht="12.95" customHeight="1">
      <c r="A128" s="55" t="s">
        <v>523</v>
      </c>
      <c r="B128" s="56" t="s">
        <v>161</v>
      </c>
      <c r="C128" s="57">
        <v>32996.487999999998</v>
      </c>
      <c r="D128" s="5"/>
      <c r="E128" s="7">
        <f>+(C128-C$7)/C$8</f>
        <v>-7377.9421411041585</v>
      </c>
      <c r="F128" s="34">
        <f>ROUND(2*E128,0)/2</f>
        <v>-7378</v>
      </c>
      <c r="G128" s="34">
        <f>+C128-(C$7+F128*C$8)</f>
        <v>9.7555999993346632E-2</v>
      </c>
      <c r="H128" s="34">
        <f>G128</f>
        <v>9.7555999993346632E-2</v>
      </c>
      <c r="Q128" s="59">
        <f>+C128-15018.5</f>
        <v>17977.987999999998</v>
      </c>
    </row>
    <row r="129" spans="1:17" ht="12.95" customHeight="1">
      <c r="A129" s="55" t="s">
        <v>527</v>
      </c>
      <c r="B129" s="56" t="s">
        <v>161</v>
      </c>
      <c r="C129" s="57">
        <v>33003.231</v>
      </c>
      <c r="D129" s="5"/>
      <c r="E129" s="7">
        <f>+(C129-C$7)/C$8</f>
        <v>-7373.9429761663296</v>
      </c>
      <c r="F129" s="34">
        <f>ROUND(2*E129,0)/2</f>
        <v>-7374</v>
      </c>
      <c r="G129" s="34">
        <f>+C129-(C$7+F129*C$8)</f>
        <v>9.614799999690149E-2</v>
      </c>
      <c r="H129" s="34">
        <f>G129</f>
        <v>9.614799999690149E-2</v>
      </c>
      <c r="Q129" s="59">
        <f>+C129-15018.5</f>
        <v>17984.731</v>
      </c>
    </row>
    <row r="130" spans="1:17" ht="12.95" customHeight="1">
      <c r="A130" s="55" t="s">
        <v>518</v>
      </c>
      <c r="B130" s="56" t="s">
        <v>161</v>
      </c>
      <c r="C130" s="57">
        <v>33308.408000000003</v>
      </c>
      <c r="D130" s="5"/>
      <c r="E130" s="7">
        <f>+(C130-C$7)/C$8</f>
        <v>-7192.9474017586108</v>
      </c>
      <c r="F130" s="34">
        <f>ROUND(2*E130,0)/2</f>
        <v>-7193</v>
      </c>
      <c r="G130" s="34">
        <f>+C130-(C$7+F130*C$8)</f>
        <v>8.8686000002780929E-2</v>
      </c>
      <c r="I130" s="34">
        <f>G130</f>
        <v>8.8686000002780929E-2</v>
      </c>
      <c r="Q130" s="59">
        <f>+C130-15018.5</f>
        <v>18289.908000000003</v>
      </c>
    </row>
    <row r="131" spans="1:17" ht="12.95" customHeight="1">
      <c r="A131" s="55" t="s">
        <v>518</v>
      </c>
      <c r="B131" s="56" t="s">
        <v>161</v>
      </c>
      <c r="C131" s="57">
        <v>33350.555999999997</v>
      </c>
      <c r="D131" s="5"/>
      <c r="E131" s="7">
        <f>+(C131-C$7)/C$8</f>
        <v>-7167.9501002904954</v>
      </c>
      <c r="F131" s="34">
        <f>ROUND(2*E131,0)/2</f>
        <v>-7168</v>
      </c>
      <c r="G131" s="34">
        <f>+C131-(C$7+F131*C$8)</f>
        <v>8.4135999997670297E-2</v>
      </c>
      <c r="I131" s="34">
        <f>G131</f>
        <v>8.4135999997670297E-2</v>
      </c>
      <c r="Q131" s="59">
        <f>+C131-15018.5</f>
        <v>18332.055999999997</v>
      </c>
    </row>
    <row r="132" spans="1:17" ht="12.95" customHeight="1">
      <c r="A132" s="55" t="s">
        <v>518</v>
      </c>
      <c r="B132" s="56" t="s">
        <v>161</v>
      </c>
      <c r="C132" s="57">
        <v>33357.305</v>
      </c>
      <c r="D132" s="5"/>
      <c r="E132" s="7">
        <f>+(C132-C$7)/C$8</f>
        <v>-7163.947376849088</v>
      </c>
      <c r="F132" s="34">
        <f>ROUND(2*E132,0)/2</f>
        <v>-7164</v>
      </c>
      <c r="G132" s="34">
        <f>+C132-(C$7+F132*C$8)</f>
        <v>8.8727999995171558E-2</v>
      </c>
      <c r="I132" s="34">
        <f>G132</f>
        <v>8.8727999995171558E-2</v>
      </c>
      <c r="Q132" s="59">
        <f>+C132-15018.5</f>
        <v>18338.805</v>
      </c>
    </row>
    <row r="133" spans="1:17" ht="12.95" customHeight="1">
      <c r="A133" s="55" t="s">
        <v>518</v>
      </c>
      <c r="B133" s="56" t="s">
        <v>161</v>
      </c>
      <c r="C133" s="57">
        <v>33362.358999999997</v>
      </c>
      <c r="D133" s="5"/>
      <c r="E133" s="7">
        <f>+(C133-C$7)/C$8</f>
        <v>-7160.9499306684911</v>
      </c>
      <c r="F133" s="34">
        <f>ROUND(2*E133,0)/2</f>
        <v>-7161</v>
      </c>
      <c r="G133" s="34">
        <f>+C133-(C$7+F133*C$8)</f>
        <v>8.4421999999904074E-2</v>
      </c>
      <c r="I133" s="34">
        <f>G133</f>
        <v>8.4421999999904074E-2</v>
      </c>
      <c r="Q133" s="59">
        <f>+C133-15018.5</f>
        <v>18343.858999999997</v>
      </c>
    </row>
    <row r="134" spans="1:17" ht="12.95" customHeight="1">
      <c r="A134" s="55" t="s">
        <v>527</v>
      </c>
      <c r="B134" s="56" t="s">
        <v>161</v>
      </c>
      <c r="C134" s="57">
        <v>33399.453999999998</v>
      </c>
      <c r="D134" s="5"/>
      <c r="E134" s="7">
        <f>+(C134-C$7)/C$8</f>
        <v>-7138.94948229704</v>
      </c>
      <c r="F134" s="34">
        <f>ROUND(2*E134,0)/2</f>
        <v>-7139</v>
      </c>
      <c r="G134" s="34">
        <f>+C134-(C$7+F134*C$8)</f>
        <v>8.5177999993902631E-2</v>
      </c>
      <c r="H134" s="34">
        <f>G134</f>
        <v>8.5177999993902631E-2</v>
      </c>
      <c r="Q134" s="59">
        <f>+C134-15018.5</f>
        <v>18380.953999999998</v>
      </c>
    </row>
    <row r="135" spans="1:17" ht="12.95" customHeight="1">
      <c r="A135" s="55" t="s">
        <v>527</v>
      </c>
      <c r="B135" s="56" t="s">
        <v>161</v>
      </c>
      <c r="C135" s="57">
        <v>33689.455000000002</v>
      </c>
      <c r="D135" s="5"/>
      <c r="E135" s="7">
        <f>+(C135-C$7)/C$8</f>
        <v>-6966.9545496061328</v>
      </c>
      <c r="F135" s="34">
        <f>ROUND(2*E135,0)/2</f>
        <v>-6967</v>
      </c>
      <c r="G135" s="34">
        <f>+C135-(C$7+F135*C$8)</f>
        <v>7.6633999997284263E-2</v>
      </c>
      <c r="H135" s="34">
        <f>G135</f>
        <v>7.6633999997284263E-2</v>
      </c>
      <c r="Q135" s="59">
        <f>+C135-15018.5</f>
        <v>18670.955000000002</v>
      </c>
    </row>
    <row r="136" spans="1:17" ht="12.95" customHeight="1">
      <c r="A136" s="55" t="s">
        <v>547</v>
      </c>
      <c r="B136" s="56" t="s">
        <v>161</v>
      </c>
      <c r="C136" s="57">
        <v>33758.576000000001</v>
      </c>
      <c r="D136" s="5"/>
      <c r="E136" s="7">
        <f>+(C136-C$7)/C$8</f>
        <v>-6925.9599953027755</v>
      </c>
      <c r="F136" s="34">
        <f>ROUND(2*E136,0)/2</f>
        <v>-6926</v>
      </c>
      <c r="G136" s="34">
        <f>+C136-(C$7+F136*C$8)</f>
        <v>6.7452000002958812E-2</v>
      </c>
      <c r="H136" s="34">
        <f>G136</f>
        <v>6.7452000002958812E-2</v>
      </c>
      <c r="Q136" s="59">
        <f>+C136-15018.5</f>
        <v>18740.076000000001</v>
      </c>
    </row>
    <row r="137" spans="1:17" ht="12.95" customHeight="1">
      <c r="A137" s="55" t="s">
        <v>518</v>
      </c>
      <c r="B137" s="56" t="s">
        <v>161</v>
      </c>
      <c r="C137" s="57">
        <v>34087.368000000002</v>
      </c>
      <c r="D137" s="5"/>
      <c r="E137" s="7">
        <f>+(C137-C$7)/C$8</f>
        <v>-6730.9587438956833</v>
      </c>
      <c r="F137" s="34">
        <f>ROUND(2*E137,0)/2</f>
        <v>-6731</v>
      </c>
      <c r="G137" s="34">
        <f>+C137-(C$7+F137*C$8)</f>
        <v>6.9562000004225411E-2</v>
      </c>
      <c r="I137" s="34">
        <f>G137</f>
        <v>6.9562000004225411E-2</v>
      </c>
      <c r="Q137" s="59">
        <f>+C137-15018.5</f>
        <v>19068.868000000002</v>
      </c>
    </row>
    <row r="138" spans="1:17" ht="12.95" customHeight="1">
      <c r="A138" s="55" t="s">
        <v>518</v>
      </c>
      <c r="B138" s="56" t="s">
        <v>161</v>
      </c>
      <c r="C138" s="57">
        <v>34092.425000000003</v>
      </c>
      <c r="D138" s="5"/>
      <c r="E138" s="7">
        <f>+(C138-C$7)/C$8</f>
        <v>-6727.9595184632944</v>
      </c>
      <c r="F138" s="34">
        <f>ROUND(2*E138,0)/2</f>
        <v>-6728</v>
      </c>
      <c r="G138" s="34">
        <f>+C138-(C$7+F138*C$8)</f>
        <v>6.825599999865517E-2</v>
      </c>
      <c r="I138" s="34">
        <f>G138</f>
        <v>6.825599999865517E-2</v>
      </c>
      <c r="Q138" s="59">
        <f>+C138-15018.5</f>
        <v>19073.925000000003</v>
      </c>
    </row>
    <row r="139" spans="1:17" ht="12.95" customHeight="1">
      <c r="A139" s="55" t="s">
        <v>518</v>
      </c>
      <c r="B139" s="56" t="s">
        <v>161</v>
      </c>
      <c r="C139" s="57">
        <v>34119.406999999999</v>
      </c>
      <c r="D139" s="5"/>
      <c r="E139" s="7">
        <f>+(C139-C$7)/C$8</f>
        <v>-6711.9569278726922</v>
      </c>
      <c r="F139" s="34">
        <f>ROUND(2*E139,0)/2</f>
        <v>-6712</v>
      </c>
      <c r="G139" s="34">
        <f>+C139-(C$7+F139*C$8)</f>
        <v>7.2624000000359956E-2</v>
      </c>
      <c r="I139" s="34">
        <f>G139</f>
        <v>7.2624000000359956E-2</v>
      </c>
      <c r="Q139" s="59">
        <f>+C139-15018.5</f>
        <v>19100.906999999999</v>
      </c>
    </row>
    <row r="140" spans="1:17" ht="12.95" customHeight="1">
      <c r="A140" s="55" t="s">
        <v>547</v>
      </c>
      <c r="B140" s="56" t="s">
        <v>161</v>
      </c>
      <c r="C140" s="57">
        <v>34171.67</v>
      </c>
      <c r="D140" s="5"/>
      <c r="E140" s="7">
        <f>+(C140-C$7)/C$8</f>
        <v>-6680.9605824558676</v>
      </c>
      <c r="F140" s="34">
        <f>ROUND(2*E140,0)/2</f>
        <v>-6681</v>
      </c>
      <c r="G140" s="34">
        <f>+C140-(C$7+F140*C$8)</f>
        <v>6.6461999995226506E-2</v>
      </c>
      <c r="H140" s="34">
        <f>G140</f>
        <v>6.6461999995226506E-2</v>
      </c>
      <c r="Q140" s="59">
        <f>+C140-15018.5</f>
        <v>19153.169999999998</v>
      </c>
    </row>
    <row r="141" spans="1:17" ht="12.95" customHeight="1">
      <c r="A141" s="55" t="s">
        <v>518</v>
      </c>
      <c r="B141" s="56" t="s">
        <v>161</v>
      </c>
      <c r="C141" s="57">
        <v>34431.330999999998</v>
      </c>
      <c r="D141" s="5"/>
      <c r="E141" s="7">
        <f>+(C141-C$7)/C$8</f>
        <v>-6526.95981619143</v>
      </c>
      <c r="F141" s="34">
        <f>ROUND(2*E141,0)/2</f>
        <v>-6527</v>
      </c>
      <c r="G141" s="34">
        <f>+C141-(C$7+F141*C$8)</f>
        <v>6.7753999996057246E-2</v>
      </c>
      <c r="I141" s="34">
        <f>G141</f>
        <v>6.7753999996057246E-2</v>
      </c>
      <c r="Q141" s="59">
        <f>+C141-15018.5</f>
        <v>19412.830999999998</v>
      </c>
    </row>
    <row r="142" spans="1:17" ht="12.95" customHeight="1">
      <c r="A142" s="55" t="s">
        <v>518</v>
      </c>
      <c r="B142" s="56" t="s">
        <v>161</v>
      </c>
      <c r="C142" s="57">
        <v>34807.321000000004</v>
      </c>
      <c r="D142" s="5"/>
      <c r="E142" s="7">
        <f>+(C142-C$7)/C$8</f>
        <v>-6303.9661894713354</v>
      </c>
      <c r="F142" s="34">
        <f>ROUND(2*E142,0)/2</f>
        <v>-6304</v>
      </c>
      <c r="G142" s="34">
        <f>+C142-(C$7+F142*C$8)</f>
        <v>5.7008000003406778E-2</v>
      </c>
      <c r="I142" s="34">
        <f>G142</f>
        <v>5.7008000003406778E-2</v>
      </c>
      <c r="Q142" s="59">
        <f>+C142-15018.5</f>
        <v>19788.821000000004</v>
      </c>
    </row>
    <row r="143" spans="1:17" ht="12.95" customHeight="1">
      <c r="A143" s="55" t="s">
        <v>518</v>
      </c>
      <c r="B143" s="56" t="s">
        <v>161</v>
      </c>
      <c r="C143" s="57">
        <v>35183.315000000002</v>
      </c>
      <c r="D143" s="5"/>
      <c r="E143" s="7">
        <f>+(C143-C$7)/C$8</f>
        <v>-6080.9701904155254</v>
      </c>
      <c r="F143" s="34">
        <f>ROUND(2*E143,0)/2</f>
        <v>-6081</v>
      </c>
      <c r="G143" s="34">
        <f>+C143-(C$7+F143*C$8)</f>
        <v>5.026200000429526E-2</v>
      </c>
      <c r="I143" s="34">
        <f>G143</f>
        <v>5.026200000429526E-2</v>
      </c>
      <c r="Q143" s="59">
        <f>+C143-15018.5</f>
        <v>20164.815000000002</v>
      </c>
    </row>
    <row r="144" spans="1:17" ht="12.95" customHeight="1">
      <c r="A144" s="55" t="s">
        <v>518</v>
      </c>
      <c r="B144" s="56" t="s">
        <v>161</v>
      </c>
      <c r="C144" s="57">
        <v>35188.374000000003</v>
      </c>
      <c r="D144" s="5"/>
      <c r="E144" s="7">
        <f>+(C144-C$7)/C$8</f>
        <v>-6077.969778815278</v>
      </c>
      <c r="F144" s="34">
        <f>ROUND(2*E144,0)/2</f>
        <v>-6078</v>
      </c>
      <c r="G144" s="34">
        <f>+C144-(C$7+F144*C$8)</f>
        <v>5.0955999999132473E-2</v>
      </c>
      <c r="I144" s="34">
        <f>G144</f>
        <v>5.0955999999132473E-2</v>
      </c>
      <c r="Q144" s="59">
        <f>+C144-15018.5</f>
        <v>20169.874000000003</v>
      </c>
    </row>
    <row r="145" spans="1:21" ht="12.95" customHeight="1">
      <c r="A145" s="55" t="s">
        <v>575</v>
      </c>
      <c r="B145" s="56" t="s">
        <v>161</v>
      </c>
      <c r="C145" s="57">
        <v>35193.432000000001</v>
      </c>
      <c r="D145" s="5"/>
      <c r="E145" s="7">
        <f>+(C145-C$7)/C$8</f>
        <v>-6074.9699602989622</v>
      </c>
      <c r="F145" s="34">
        <f>ROUND(2*E145,0)/2</f>
        <v>-6075</v>
      </c>
      <c r="G145" s="34">
        <f>+C145-(C$7+F145*C$8)</f>
        <v>5.0649999997403938E-2</v>
      </c>
      <c r="I145" s="34">
        <f>G145</f>
        <v>5.0649999997403938E-2</v>
      </c>
      <c r="Q145" s="59">
        <f>+C145-15018.5</f>
        <v>20174.932000000001</v>
      </c>
    </row>
    <row r="146" spans="1:21" ht="12.95" customHeight="1">
      <c r="A146" s="55" t="s">
        <v>578</v>
      </c>
      <c r="B146" s="56" t="s">
        <v>161</v>
      </c>
      <c r="C146" s="57">
        <v>35908.339</v>
      </c>
      <c r="D146" s="5"/>
      <c r="E146" s="7">
        <f>+(C146-C$7)/C$8</f>
        <v>-5650.9701073837768</v>
      </c>
      <c r="F146" s="34">
        <f>ROUND(2*E146,0)/2</f>
        <v>-5651</v>
      </c>
      <c r="G146" s="34">
        <f>+C146-(C$7+F146*C$8)</f>
        <v>5.0402000000758562E-2</v>
      </c>
      <c r="H146" s="34">
        <f>G146</f>
        <v>5.0402000000758562E-2</v>
      </c>
      <c r="Q146" s="59">
        <f>+C146-15018.5</f>
        <v>20889.839</v>
      </c>
    </row>
    <row r="147" spans="1:21" ht="12.95" customHeight="1">
      <c r="A147" s="55" t="s">
        <v>584</v>
      </c>
      <c r="B147" s="56" t="s">
        <v>161</v>
      </c>
      <c r="C147" s="57">
        <v>35918.421999999999</v>
      </c>
      <c r="D147" s="5"/>
      <c r="E147" s="7">
        <f>+(C147-C$7)/C$8</f>
        <v>-5644.9900421208222</v>
      </c>
      <c r="F147" s="34">
        <f>ROUND(2*E147,0)/2</f>
        <v>-5645</v>
      </c>
      <c r="G147" s="34">
        <f>+C147-(C$7+F147*C$8)</f>
        <v>1.6790000001492444E-2</v>
      </c>
      <c r="I147" s="34">
        <f>G147</f>
        <v>1.6790000001492444E-2</v>
      </c>
      <c r="Q147" s="59">
        <f>+C147-15018.5</f>
        <v>20899.921999999999</v>
      </c>
    </row>
    <row r="148" spans="1:21" ht="12.95" customHeight="1">
      <c r="A148" s="55" t="s">
        <v>422</v>
      </c>
      <c r="B148" s="56" t="s">
        <v>161</v>
      </c>
      <c r="C148" s="57">
        <v>35935.309000000001</v>
      </c>
      <c r="D148" s="5"/>
      <c r="E148" s="7">
        <f>+(C148-C$7)/C$8</f>
        <v>-5634.9746338003279</v>
      </c>
      <c r="F148" s="34">
        <f>ROUND(2*E148,0)/2</f>
        <v>-5635</v>
      </c>
      <c r="G148" s="34">
        <f>+C148-(C$7+F148*C$8)</f>
        <v>4.2770000000018626E-2</v>
      </c>
      <c r="H148" s="34">
        <f>G148</f>
        <v>4.2770000000018626E-2</v>
      </c>
      <c r="Q148" s="59">
        <f>+C148-15018.5</f>
        <v>20916.809000000001</v>
      </c>
    </row>
    <row r="149" spans="1:21" ht="12.95" customHeight="1">
      <c r="A149" s="55" t="s">
        <v>518</v>
      </c>
      <c r="B149" s="56" t="s">
        <v>161</v>
      </c>
      <c r="C149" s="57">
        <v>36326.482000000004</v>
      </c>
      <c r="D149" s="5"/>
      <c r="E149" s="7">
        <f>+(C149-C$7)/C$8</f>
        <v>-5402.9762137759144</v>
      </c>
      <c r="F149" s="34">
        <f>ROUND(2*E149,0)/2</f>
        <v>-5403</v>
      </c>
      <c r="G149" s="34">
        <f>+C149-(C$7+F149*C$8)</f>
        <v>4.0106000000378117E-2</v>
      </c>
      <c r="I149" s="34">
        <f>G149</f>
        <v>4.0106000000378117E-2</v>
      </c>
      <c r="Q149" s="59">
        <f>+C149-15018.5</f>
        <v>21307.982000000004</v>
      </c>
    </row>
    <row r="150" spans="1:21" ht="12.95" customHeight="1">
      <c r="A150" s="55" t="s">
        <v>597</v>
      </c>
      <c r="B150" s="56" t="s">
        <v>161</v>
      </c>
      <c r="C150" s="57">
        <v>36631.703999999998</v>
      </c>
      <c r="D150" s="5"/>
      <c r="E150" s="7">
        <f>+(C150-C$7)/C$8</f>
        <v>-5221.9539505913663</v>
      </c>
      <c r="F150" s="34">
        <f>ROUND(2*E150,0)/2</f>
        <v>-5222</v>
      </c>
      <c r="G150" s="34">
        <f>+C150-(C$7+F150*C$8)</f>
        <v>7.7643999997235369E-2</v>
      </c>
      <c r="H150" s="34">
        <f>G150</f>
        <v>7.7643999997235369E-2</v>
      </c>
      <c r="Q150" s="59">
        <f>+C150-15018.5</f>
        <v>21613.203999999998</v>
      </c>
    </row>
    <row r="151" spans="1:21" ht="12.95" customHeight="1">
      <c r="A151" s="55" t="s">
        <v>597</v>
      </c>
      <c r="B151" s="56" t="s">
        <v>161</v>
      </c>
      <c r="C151" s="57">
        <v>36636.762000000002</v>
      </c>
      <c r="D151" s="5"/>
      <c r="E151" s="7">
        <f>+(C151-C$7)/C$8</f>
        <v>-5218.9541320750459</v>
      </c>
      <c r="F151" s="34">
        <f>ROUND(2*E151,0)/2</f>
        <v>-5219</v>
      </c>
      <c r="Q151" s="59">
        <f>+C151-15018.5</f>
        <v>21618.262000000002</v>
      </c>
      <c r="U151" s="34">
        <f>+C151-(C$7+F151*C$8)</f>
        <v>7.7338000002782792E-2</v>
      </c>
    </row>
    <row r="152" spans="1:21" ht="12.95" customHeight="1">
      <c r="A152" s="55" t="s">
        <v>584</v>
      </c>
      <c r="B152" s="56" t="s">
        <v>161</v>
      </c>
      <c r="C152" s="57">
        <v>36638.457999999999</v>
      </c>
      <c r="D152" s="5"/>
      <c r="E152" s="7">
        <f>+(C152-C$7)/C$8</f>
        <v>-5217.948261730312</v>
      </c>
      <c r="F152" s="34">
        <f>ROUND(2*E152,0)/2</f>
        <v>-5218</v>
      </c>
      <c r="Q152" s="59">
        <f>+C152-15018.5</f>
        <v>21619.957999999999</v>
      </c>
      <c r="U152" s="34">
        <f>+C152-(C$7+F152*C$8)</f>
        <v>8.7235999999393243E-2</v>
      </c>
    </row>
    <row r="153" spans="1:21" ht="12.95" customHeight="1">
      <c r="A153" s="55" t="s">
        <v>518</v>
      </c>
      <c r="B153" s="56" t="s">
        <v>161</v>
      </c>
      <c r="C153" s="57">
        <v>36648.523000000001</v>
      </c>
      <c r="D153" s="5"/>
      <c r="E153" s="7">
        <f>+(C153-C$7)/C$8</f>
        <v>-5211.978871978089</v>
      </c>
      <c r="F153" s="34">
        <f>ROUND(2*E153,0)/2</f>
        <v>-5212</v>
      </c>
      <c r="G153" s="34">
        <f>+C153-(C$7+F153*C$8)</f>
        <v>3.5623999996460043E-2</v>
      </c>
      <c r="I153" s="34">
        <f>G153</f>
        <v>3.5623999996460043E-2</v>
      </c>
      <c r="Q153" s="59">
        <f>+C153-15018.5</f>
        <v>21630.023000000001</v>
      </c>
    </row>
    <row r="154" spans="1:21" ht="12.95" customHeight="1">
      <c r="A154" s="55" t="s">
        <v>518</v>
      </c>
      <c r="B154" s="56" t="s">
        <v>161</v>
      </c>
      <c r="C154" s="57">
        <v>36653.584999999999</v>
      </c>
      <c r="D154" s="5"/>
      <c r="E154" s="7">
        <f>+(C154-C$7)/C$8</f>
        <v>-5208.9766811260542</v>
      </c>
      <c r="F154" s="34">
        <f>ROUND(2*E154,0)/2</f>
        <v>-5209</v>
      </c>
      <c r="G154" s="34">
        <f>+C154-(C$7+F154*C$8)</f>
        <v>3.9317999995546415E-2</v>
      </c>
      <c r="I154" s="34">
        <f>G154</f>
        <v>3.9317999995546415E-2</v>
      </c>
      <c r="Q154" s="59">
        <f>+C154-15018.5</f>
        <v>21635.084999999999</v>
      </c>
    </row>
    <row r="155" spans="1:21" ht="12.95" customHeight="1">
      <c r="A155" s="55" t="s">
        <v>611</v>
      </c>
      <c r="B155" s="56" t="s">
        <v>161</v>
      </c>
      <c r="C155" s="57">
        <v>36660.326000000001</v>
      </c>
      <c r="D155" s="5"/>
      <c r="E155" s="7">
        <f>+(C155-C$7)/C$8</f>
        <v>-5204.9787023560857</v>
      </c>
      <c r="F155" s="34">
        <f>ROUND(2*E155,0)/2</f>
        <v>-5205</v>
      </c>
      <c r="G155" s="34">
        <f>+C155-(C$7+F155*C$8)</f>
        <v>3.590999999869382E-2</v>
      </c>
      <c r="J155" s="34">
        <f>G155</f>
        <v>3.590999999869382E-2</v>
      </c>
      <c r="Q155" s="59">
        <f>+C155-15018.5</f>
        <v>21641.826000000001</v>
      </c>
    </row>
    <row r="156" spans="1:21" ht="12.95" customHeight="1">
      <c r="A156" s="55" t="s">
        <v>584</v>
      </c>
      <c r="B156" s="56" t="s">
        <v>161</v>
      </c>
      <c r="C156" s="57">
        <v>36670.449999999997</v>
      </c>
      <c r="D156" s="5"/>
      <c r="E156" s="7">
        <f>+(C156-C$7)/C$8</f>
        <v>-5198.9743206520152</v>
      </c>
      <c r="F156" s="34">
        <f>ROUND(2*E156,0)/2</f>
        <v>-5199</v>
      </c>
      <c r="G156" s="34">
        <f>+C156-(C$7+F156*C$8)</f>
        <v>4.3297999996866565E-2</v>
      </c>
      <c r="I156" s="34">
        <f>G156</f>
        <v>4.3297999996866565E-2</v>
      </c>
      <c r="Q156" s="59">
        <f>+C156-15018.5</f>
        <v>21651.949999999997</v>
      </c>
    </row>
    <row r="157" spans="1:21" ht="12.95" customHeight="1">
      <c r="A157" s="55" t="s">
        <v>584</v>
      </c>
      <c r="B157" s="56" t="s">
        <v>161</v>
      </c>
      <c r="C157" s="57">
        <v>36697.387999999999</v>
      </c>
      <c r="D157" s="5"/>
      <c r="E157" s="7">
        <f>+(C157-C$7)/C$8</f>
        <v>-5182.9978257543153</v>
      </c>
      <c r="F157" s="34">
        <f>ROUND(2*E157,0)/2</f>
        <v>-5183</v>
      </c>
      <c r="G157" s="34">
        <f>+C157-(C$7+F157*C$8)</f>
        <v>3.665999996883329E-3</v>
      </c>
      <c r="I157" s="34">
        <f>G157</f>
        <v>3.665999996883329E-3</v>
      </c>
      <c r="Q157" s="59">
        <f>+C157-15018.5</f>
        <v>21678.887999999999</v>
      </c>
    </row>
    <row r="158" spans="1:21" ht="12.95" customHeight="1">
      <c r="A158" s="55" t="s">
        <v>518</v>
      </c>
      <c r="B158" s="56" t="s">
        <v>161</v>
      </c>
      <c r="C158" s="57">
        <v>36697.421999999999</v>
      </c>
      <c r="D158" s="5"/>
      <c r="E158" s="7">
        <f>+(C158-C$7)/C$8</f>
        <v>-5182.9776609007058</v>
      </c>
      <c r="F158" s="34">
        <f>ROUND(2*E158,0)/2</f>
        <v>-5183</v>
      </c>
      <c r="G158" s="34">
        <f>+C158-(C$7+F158*C$8)</f>
        <v>3.7665999996534083E-2</v>
      </c>
      <c r="I158" s="34">
        <f>G158</f>
        <v>3.7665999996534083E-2</v>
      </c>
      <c r="Q158" s="59">
        <f>+C158-15018.5</f>
        <v>21678.921999999999</v>
      </c>
    </row>
    <row r="159" spans="1:21" ht="12.95" customHeight="1">
      <c r="A159" s="55" t="s">
        <v>584</v>
      </c>
      <c r="B159" s="56" t="s">
        <v>161</v>
      </c>
      <c r="C159" s="57">
        <v>37368.466999999997</v>
      </c>
      <c r="D159" s="5"/>
      <c r="E159" s="7">
        <f>+(C159-C$7)/C$8</f>
        <v>-4784.9916553091116</v>
      </c>
      <c r="F159" s="34">
        <f>ROUND(2*E159,0)/2</f>
        <v>-4785</v>
      </c>
      <c r="G159" s="34">
        <f>+C159-(C$7+F159*C$8)</f>
        <v>1.4069999997445848E-2</v>
      </c>
      <c r="I159" s="34">
        <f>G159</f>
        <v>1.4069999997445848E-2</v>
      </c>
      <c r="Q159" s="59">
        <f>+C159-15018.5</f>
        <v>22349.966999999997</v>
      </c>
    </row>
    <row r="160" spans="1:21" ht="12.95" customHeight="1">
      <c r="A160" s="55" t="s">
        <v>627</v>
      </c>
      <c r="B160" s="56" t="s">
        <v>161</v>
      </c>
      <c r="C160" s="57">
        <v>37368.474000000002</v>
      </c>
      <c r="D160" s="5"/>
      <c r="E160" s="7">
        <f>+(C160-C$7)/C$8</f>
        <v>-4784.9875037216007</v>
      </c>
      <c r="F160" s="34">
        <f>ROUND(2*E160,0)/2</f>
        <v>-4785</v>
      </c>
      <c r="G160" s="34">
        <f>+C160-(C$7+F160*C$8)</f>
        <v>2.1070000002509914E-2</v>
      </c>
      <c r="I160" s="34">
        <f>G160</f>
        <v>2.1070000002509914E-2</v>
      </c>
      <c r="Q160" s="59">
        <f>+C160-15018.5</f>
        <v>22349.974000000002</v>
      </c>
    </row>
    <row r="161" spans="1:32" ht="12.95" customHeight="1">
      <c r="A161" s="55" t="s">
        <v>629</v>
      </c>
      <c r="B161" s="56" t="s">
        <v>161</v>
      </c>
      <c r="C161" s="57">
        <v>37368.474000000002</v>
      </c>
      <c r="D161" s="5"/>
      <c r="E161" s="7">
        <f>+(C161-C$7)/C$8</f>
        <v>-4784.9875037216007</v>
      </c>
      <c r="F161" s="34">
        <f>ROUND(2*E161,0)/2</f>
        <v>-4785</v>
      </c>
      <c r="G161" s="34">
        <f>+C161-(C$7+F161*C$8)</f>
        <v>2.1070000002509914E-2</v>
      </c>
      <c r="I161" s="34">
        <f>G161</f>
        <v>2.1070000002509914E-2</v>
      </c>
      <c r="Q161" s="59">
        <f>+C161-15018.5</f>
        <v>22349.974000000002</v>
      </c>
    </row>
    <row r="162" spans="1:32" ht="12.95" customHeight="1">
      <c r="A162" s="55" t="s">
        <v>629</v>
      </c>
      <c r="B162" s="56" t="s">
        <v>161</v>
      </c>
      <c r="C162" s="57">
        <v>37378.589</v>
      </c>
      <c r="D162" s="5"/>
      <c r="E162" s="7">
        <f>+(C162-C$7)/C$8</f>
        <v>-4778.9884597728969</v>
      </c>
      <c r="F162" s="34">
        <f>ROUND(2*E162,0)/2</f>
        <v>-4779</v>
      </c>
      <c r="G162" s="34">
        <f>+C162-(C$7+F162*C$8)</f>
        <v>1.9458000002487097E-2</v>
      </c>
      <c r="I162" s="34">
        <f>G162</f>
        <v>1.9458000002487097E-2</v>
      </c>
      <c r="Q162" s="59">
        <f>+C162-15018.5</f>
        <v>22360.089</v>
      </c>
    </row>
    <row r="163" spans="1:32" ht="12.95" customHeight="1">
      <c r="A163" s="55" t="s">
        <v>629</v>
      </c>
      <c r="B163" s="56" t="s">
        <v>161</v>
      </c>
      <c r="C163" s="57">
        <v>37378.591999999997</v>
      </c>
      <c r="D163" s="5"/>
      <c r="E163" s="7">
        <f>+(C163-C$7)/C$8</f>
        <v>-4778.9866805211095</v>
      </c>
      <c r="F163" s="34">
        <f>ROUND(2*E163,0)/2</f>
        <v>-4779</v>
      </c>
      <c r="G163" s="34">
        <f>+C163-(C$7+F163*C$8)</f>
        <v>2.2457999999460299E-2</v>
      </c>
      <c r="I163" s="34">
        <f>G163</f>
        <v>2.2457999999460299E-2</v>
      </c>
      <c r="Q163" s="59">
        <f>+C163-15018.5</f>
        <v>22360.091999999997</v>
      </c>
    </row>
    <row r="164" spans="1:32" ht="12.95" customHeight="1">
      <c r="A164" s="55" t="s">
        <v>584</v>
      </c>
      <c r="B164" s="56" t="s">
        <v>161</v>
      </c>
      <c r="C164" s="57">
        <v>37636.588000000003</v>
      </c>
      <c r="D164" s="5"/>
      <c r="E164" s="7">
        <f>+(C164-C$7)/C$8</f>
        <v>-4625.9733989995848</v>
      </c>
      <c r="F164" s="34">
        <f>ROUND(2*E164,0)/2</f>
        <v>-4626</v>
      </c>
      <c r="G164" s="34">
        <f>+C164-(C$7+F164*C$8)</f>
        <v>4.4852000006358139E-2</v>
      </c>
      <c r="I164" s="34">
        <f>G164</f>
        <v>4.4852000006358139E-2</v>
      </c>
      <c r="Q164" s="59">
        <f>+C164-15018.5</f>
        <v>22618.088000000003</v>
      </c>
    </row>
    <row r="165" spans="1:32" ht="12.95" customHeight="1">
      <c r="A165" s="55" t="s">
        <v>644</v>
      </c>
      <c r="B165" s="56" t="s">
        <v>161</v>
      </c>
      <c r="C165" s="57">
        <v>38091.798999999999</v>
      </c>
      <c r="D165" s="5"/>
      <c r="E165" s="7">
        <f>+(C165-C$7)/C$8</f>
        <v>-4355.995070286378</v>
      </c>
      <c r="F165" s="34">
        <f>ROUND(2*E165,0)/2</f>
        <v>-4356</v>
      </c>
      <c r="G165" s="34">
        <f>+C165-(C$7+F165*C$8)</f>
        <v>8.3119999981136061E-3</v>
      </c>
      <c r="I165" s="34">
        <f>G165</f>
        <v>8.3119999981136061E-3</v>
      </c>
      <c r="Q165" s="59">
        <f>+C165-15018.5</f>
        <v>23073.298999999999</v>
      </c>
    </row>
    <row r="166" spans="1:32" ht="12.95" customHeight="1">
      <c r="A166" s="55" t="s">
        <v>518</v>
      </c>
      <c r="B166" s="56" t="s">
        <v>161</v>
      </c>
      <c r="C166" s="57">
        <v>38105.294000000002</v>
      </c>
      <c r="D166" s="5"/>
      <c r="E166" s="7">
        <f>+(C166-C$7)/C$8</f>
        <v>-4347.9914026553552</v>
      </c>
      <c r="F166" s="34">
        <f>ROUND(2*E166,0)/2</f>
        <v>-4348</v>
      </c>
      <c r="G166" s="34">
        <f>+C166-(C$7+F166*C$8)</f>
        <v>1.4496000003418885E-2</v>
      </c>
      <c r="I166" s="34">
        <f>G166</f>
        <v>1.4496000003418885E-2</v>
      </c>
      <c r="Q166" s="59">
        <f>+C166-15018.5</f>
        <v>23086.794000000002</v>
      </c>
    </row>
    <row r="167" spans="1:32" ht="12.95" customHeight="1">
      <c r="A167" s="55" t="s">
        <v>651</v>
      </c>
      <c r="B167" s="56" t="s">
        <v>161</v>
      </c>
      <c r="C167" s="57">
        <v>38142.387000000002</v>
      </c>
      <c r="D167" s="5"/>
      <c r="E167" s="7">
        <f>+(C167-C$7)/C$8</f>
        <v>-4325.9921404517627</v>
      </c>
      <c r="F167" s="34">
        <f>ROUND(2*E167,0)/2</f>
        <v>-4326</v>
      </c>
      <c r="G167" s="34">
        <f>+C167-(C$7+F167*C$8)</f>
        <v>1.3252000004285946E-2</v>
      </c>
      <c r="I167" s="34">
        <f>G167</f>
        <v>1.3252000004285946E-2</v>
      </c>
      <c r="Q167" s="59">
        <f>+C167-15018.5</f>
        <v>23123.887000000002</v>
      </c>
    </row>
    <row r="168" spans="1:32" ht="12.95" customHeight="1">
      <c r="A168" s="55" t="s">
        <v>656</v>
      </c>
      <c r="B168" s="56" t="s">
        <v>161</v>
      </c>
      <c r="C168" s="57">
        <v>38494.775999999998</v>
      </c>
      <c r="D168" s="5"/>
      <c r="E168" s="7">
        <f>+(C168-C$7)/C$8</f>
        <v>-4116.9958875560333</v>
      </c>
      <c r="F168" s="34">
        <f>ROUND(2*E168,0)/2</f>
        <v>-4117</v>
      </c>
      <c r="G168" s="34">
        <f>+C168-(C$7+F168*C$8)</f>
        <v>6.9339999972726218E-3</v>
      </c>
      <c r="I168" s="34">
        <f>G168</f>
        <v>6.9339999972726218E-3</v>
      </c>
      <c r="Q168" s="59">
        <f>+C168-15018.5</f>
        <v>23476.275999999998</v>
      </c>
    </row>
    <row r="169" spans="1:32" ht="12.95" customHeight="1">
      <c r="A169" s="55" t="s">
        <v>661</v>
      </c>
      <c r="B169" s="56" t="s">
        <v>161</v>
      </c>
      <c r="C169" s="57">
        <v>38496.417999999998</v>
      </c>
      <c r="D169" s="5"/>
      <c r="E169" s="7">
        <f>+(C169-C$7)/C$8</f>
        <v>-4116.0220437435</v>
      </c>
      <c r="F169" s="34">
        <f>ROUND(2*E169,0)/2</f>
        <v>-4116</v>
      </c>
      <c r="G169" s="34">
        <f>+C169-(C$7+F169*C$8)</f>
        <v>-3.7168000002566259E-2</v>
      </c>
      <c r="J169" s="34">
        <f>G169</f>
        <v>-3.7168000002566259E-2</v>
      </c>
      <c r="Q169" s="59">
        <f>+C169-15018.5</f>
        <v>23477.917999999998</v>
      </c>
    </row>
    <row r="170" spans="1:32" ht="12.95" customHeight="1">
      <c r="A170" s="55" t="s">
        <v>656</v>
      </c>
      <c r="B170" s="56" t="s">
        <v>161</v>
      </c>
      <c r="C170" s="57">
        <v>38516.690999999999</v>
      </c>
      <c r="D170" s="5"/>
      <c r="E170" s="7">
        <f>+(C170-C$7)/C$8</f>
        <v>-4103.9984532371127</v>
      </c>
      <c r="F170" s="34">
        <f>ROUND(2*E170,0)/2</f>
        <v>-4104</v>
      </c>
      <c r="G170" s="34">
        <f>+C170-(C$7+F170*C$8)</f>
        <v>2.6079999952344224E-3</v>
      </c>
      <c r="I170" s="34">
        <f>G170</f>
        <v>2.6079999952344224E-3</v>
      </c>
      <c r="Q170" s="59">
        <f>+C170-15018.5</f>
        <v>23498.190999999999</v>
      </c>
    </row>
    <row r="171" spans="1:32" ht="12.95" customHeight="1">
      <c r="A171" s="34" t="s">
        <v>29</v>
      </c>
      <c r="C171" s="60">
        <v>38813.406999999999</v>
      </c>
      <c r="D171" s="60"/>
      <c r="E171" s="34">
        <f>+(C171-C$7)/C$8</f>
        <v>-3928.0209619584116</v>
      </c>
      <c r="F171" s="34">
        <f>ROUND(2*E171,0)/2</f>
        <v>-3928</v>
      </c>
      <c r="G171" s="34">
        <f>+C171-(C$7+F171*C$8)</f>
        <v>-3.5344000003533438E-2</v>
      </c>
      <c r="Q171" s="59">
        <f>+C171-15018.5</f>
        <v>23794.906999999999</v>
      </c>
      <c r="U171" s="34">
        <f>G171</f>
        <v>-3.5344000003533438E-2</v>
      </c>
      <c r="AB171" s="34">
        <v>16</v>
      </c>
      <c r="AD171" s="34" t="s">
        <v>28</v>
      </c>
      <c r="AF171" s="34" t="s">
        <v>30</v>
      </c>
    </row>
    <row r="172" spans="1:32" ht="12.95" customHeight="1">
      <c r="A172" s="55" t="s">
        <v>668</v>
      </c>
      <c r="B172" s="56" t="s">
        <v>161</v>
      </c>
      <c r="C172" s="57">
        <v>38813.449000000001</v>
      </c>
      <c r="D172" s="5"/>
      <c r="E172" s="7">
        <f>+(C172-C$7)/C$8</f>
        <v>-3927.9960524333642</v>
      </c>
      <c r="F172" s="34">
        <f>ROUND(2*E172,0)/2</f>
        <v>-3928</v>
      </c>
      <c r="G172" s="34">
        <f>+C172-(C$7+F172*C$8)</f>
        <v>6.6559999977471307E-3</v>
      </c>
      <c r="I172" s="34">
        <f>G172</f>
        <v>6.6559999977471307E-3</v>
      </c>
      <c r="Q172" s="59">
        <f>+C172-15018.5</f>
        <v>23794.949000000001</v>
      </c>
    </row>
    <row r="173" spans="1:32" ht="12.95" customHeight="1">
      <c r="A173" s="55" t="s">
        <v>518</v>
      </c>
      <c r="B173" s="56" t="s">
        <v>161</v>
      </c>
      <c r="C173" s="57">
        <v>38818.506999999998</v>
      </c>
      <c r="D173" s="5"/>
      <c r="E173" s="7">
        <f>+(C173-C$7)/C$8</f>
        <v>-3924.9962339170484</v>
      </c>
      <c r="F173" s="34">
        <f>ROUND(2*E173,0)/2</f>
        <v>-3925</v>
      </c>
      <c r="G173" s="34">
        <f>+C173-(C$7+F173*C$8)</f>
        <v>6.349999996018596E-3</v>
      </c>
      <c r="I173" s="34">
        <f>G173</f>
        <v>6.349999996018596E-3</v>
      </c>
      <c r="Q173" s="59">
        <f>+C173-15018.5</f>
        <v>23800.006999999998</v>
      </c>
    </row>
    <row r="174" spans="1:32" ht="12.95" customHeight="1">
      <c r="A174" s="55" t="s">
        <v>518</v>
      </c>
      <c r="B174" s="56" t="s">
        <v>161</v>
      </c>
      <c r="C174" s="57">
        <v>38830.307000000001</v>
      </c>
      <c r="D174" s="5"/>
      <c r="E174" s="7">
        <f>+(C174-C$7)/C$8</f>
        <v>-3917.997843546832</v>
      </c>
      <c r="F174" s="34">
        <f>ROUND(2*E174,0)/2</f>
        <v>-3918</v>
      </c>
      <c r="G174" s="34">
        <f>+C174-(C$7+F174*C$8)</f>
        <v>3.6360000012791716E-3</v>
      </c>
      <c r="I174" s="34">
        <f>G174</f>
        <v>3.6360000012791716E-3</v>
      </c>
      <c r="Q174" s="59">
        <f>+C174-15018.5</f>
        <v>23811.807000000001</v>
      </c>
    </row>
    <row r="175" spans="1:32" ht="12.95" customHeight="1">
      <c r="A175" s="55" t="s">
        <v>518</v>
      </c>
      <c r="B175" s="56" t="s">
        <v>161</v>
      </c>
      <c r="C175" s="57">
        <v>38835.366000000002</v>
      </c>
      <c r="D175" s="5"/>
      <c r="E175" s="7">
        <f>+(C175-C$7)/C$8</f>
        <v>-3914.9974319465841</v>
      </c>
      <c r="F175" s="34">
        <f>ROUND(2*E175,0)/2</f>
        <v>-3915</v>
      </c>
      <c r="G175" s="34">
        <f>+C175-(C$7+F175*C$8)</f>
        <v>4.3300000033923425E-3</v>
      </c>
      <c r="I175" s="34">
        <f>G175</f>
        <v>4.3300000033923425E-3</v>
      </c>
      <c r="Q175" s="59">
        <f>+C175-15018.5</f>
        <v>23816.866000000002</v>
      </c>
    </row>
    <row r="176" spans="1:32" ht="12.95" customHeight="1">
      <c r="A176" s="55" t="s">
        <v>518</v>
      </c>
      <c r="B176" s="56" t="s">
        <v>161</v>
      </c>
      <c r="C176" s="57">
        <v>38840.425999999999</v>
      </c>
      <c r="D176" s="5"/>
      <c r="E176" s="7">
        <f>+(C176-C$7)/C$8</f>
        <v>-3911.9964272624084</v>
      </c>
      <c r="F176" s="34">
        <f>ROUND(2*E176,0)/2</f>
        <v>-3912</v>
      </c>
      <c r="G176" s="34">
        <f>+C176-(C$7+F176*C$8)</f>
        <v>6.0239999947953038E-3</v>
      </c>
      <c r="I176" s="34">
        <f>G176</f>
        <v>6.0239999947953038E-3</v>
      </c>
      <c r="Q176" s="59">
        <f>+C176-15018.5</f>
        <v>23821.925999999999</v>
      </c>
    </row>
    <row r="177" spans="1:32" ht="12.95" customHeight="1">
      <c r="A177" s="55" t="s">
        <v>518</v>
      </c>
      <c r="B177" s="56" t="s">
        <v>161</v>
      </c>
      <c r="C177" s="57">
        <v>38872.461000000003</v>
      </c>
      <c r="D177" s="5"/>
      <c r="E177" s="7">
        <f>+(C177-C$7)/C$8</f>
        <v>-3892.9969835751326</v>
      </c>
      <c r="F177" s="34">
        <f>ROUND(2*E177,0)/2</f>
        <v>-3893</v>
      </c>
      <c r="G177" s="34">
        <f>+C177-(C$7+F177*C$8)</f>
        <v>5.0860000046668574E-3</v>
      </c>
      <c r="I177" s="34">
        <f>G177</f>
        <v>5.0860000046668574E-3</v>
      </c>
      <c r="Q177" s="59">
        <f>+C177-15018.5</f>
        <v>23853.961000000003</v>
      </c>
    </row>
    <row r="178" spans="1:32" ht="12.95" customHeight="1">
      <c r="A178" s="7" t="s">
        <v>32</v>
      </c>
      <c r="B178" s="6"/>
      <c r="C178" s="5">
        <v>39113.574999999997</v>
      </c>
      <c r="D178" s="5"/>
      <c r="E178" s="34">
        <f>+(C178-C$7)/C$8</f>
        <v>-3749.9961449544594</v>
      </c>
      <c r="F178" s="34">
        <f>ROUND(2*E178,0)/2</f>
        <v>-3750</v>
      </c>
      <c r="G178" s="34">
        <f>+C178-(C$7+F178*C$8)</f>
        <v>6.4999999958672561E-3</v>
      </c>
      <c r="J178" s="34">
        <f>G178</f>
        <v>6.4999999958672561E-3</v>
      </c>
      <c r="Q178" s="59">
        <f>+C178-15018.5</f>
        <v>24095.074999999997</v>
      </c>
      <c r="AB178" s="34">
        <v>11</v>
      </c>
      <c r="AD178" s="34" t="s">
        <v>31</v>
      </c>
      <c r="AF178" s="34" t="s">
        <v>30</v>
      </c>
    </row>
    <row r="179" spans="1:32" ht="12.95" customHeight="1">
      <c r="A179" s="5" t="s">
        <v>189</v>
      </c>
      <c r="B179" s="6" t="s">
        <v>161</v>
      </c>
      <c r="C179" s="5">
        <v>39177.646000000001</v>
      </c>
      <c r="D179" s="5" t="s">
        <v>190</v>
      </c>
      <c r="E179" s="34">
        <f>+(C179-C$7)/C$8</f>
        <v>-3711.9966644959795</v>
      </c>
      <c r="F179" s="34">
        <f>ROUND(2*E179,0)/2</f>
        <v>-3712</v>
      </c>
      <c r="G179" s="34">
        <f>+C179-(C$7+F179*C$8)</f>
        <v>5.6239999976241961E-3</v>
      </c>
      <c r="I179" s="34">
        <f>G179</f>
        <v>5.6239999976241961E-3</v>
      </c>
      <c r="Q179" s="59">
        <f>+C179-15018.5</f>
        <v>24159.146000000001</v>
      </c>
    </row>
    <row r="180" spans="1:32" ht="12.95" customHeight="1">
      <c r="A180" s="55" t="s">
        <v>518</v>
      </c>
      <c r="B180" s="56" t="s">
        <v>161</v>
      </c>
      <c r="C180" s="57">
        <v>39184.392</v>
      </c>
      <c r="D180" s="5"/>
      <c r="E180" s="7">
        <f>+(C180-C$7)/C$8</f>
        <v>-3707.9957203063641</v>
      </c>
      <c r="F180" s="34">
        <f>ROUND(2*E180,0)/2</f>
        <v>-3708</v>
      </c>
      <c r="G180" s="34">
        <f>+C180-(C$7+F180*C$8)</f>
        <v>7.215999998152256E-3</v>
      </c>
      <c r="I180" s="34">
        <f>G180</f>
        <v>7.215999998152256E-3</v>
      </c>
      <c r="Q180" s="59">
        <f>+C180-15018.5</f>
        <v>24165.892</v>
      </c>
    </row>
    <row r="181" spans="1:32" ht="12.95" customHeight="1">
      <c r="A181" s="5" t="s">
        <v>191</v>
      </c>
      <c r="B181" s="6" t="s">
        <v>161</v>
      </c>
      <c r="C181" s="5">
        <v>39199.567000000003</v>
      </c>
      <c r="D181" s="5" t="s">
        <v>190</v>
      </c>
      <c r="E181" s="34">
        <f>+(C181-C$7)/C$8</f>
        <v>-3698.99567167348</v>
      </c>
      <c r="F181" s="34">
        <f>ROUND(2*E181,0)/2</f>
        <v>-3699</v>
      </c>
      <c r="G181" s="34">
        <f>+C181-(C$7+F181*C$8)</f>
        <v>7.2980000040843152E-3</v>
      </c>
      <c r="I181" s="34">
        <f>G181</f>
        <v>7.2980000040843152E-3</v>
      </c>
      <c r="Q181" s="59">
        <f>+C181-15018.5</f>
        <v>24181.067000000003</v>
      </c>
    </row>
    <row r="182" spans="1:32" ht="12.95" customHeight="1">
      <c r="A182" s="7" t="s">
        <v>34</v>
      </c>
      <c r="B182" s="6"/>
      <c r="C182" s="5">
        <v>39221.485000000001</v>
      </c>
      <c r="D182" s="5"/>
      <c r="E182" s="34">
        <f>+(C182-C$7)/C$8</f>
        <v>-3685.9964581027721</v>
      </c>
      <c r="F182" s="34">
        <f>ROUND(2*E182,0)/2</f>
        <v>-3686</v>
      </c>
      <c r="G182" s="34">
        <f>+C182-(C$7+F182*C$8)</f>
        <v>5.9719999990193173E-3</v>
      </c>
      <c r="J182" s="34">
        <f>G182</f>
        <v>5.9719999990193173E-3</v>
      </c>
      <c r="Q182" s="59">
        <f>+C182-15018.5</f>
        <v>24202.985000000001</v>
      </c>
      <c r="AB182" s="34">
        <v>17</v>
      </c>
      <c r="AD182" s="34" t="s">
        <v>33</v>
      </c>
      <c r="AF182" s="34" t="s">
        <v>30</v>
      </c>
    </row>
    <row r="183" spans="1:32" ht="12.95" customHeight="1">
      <c r="A183" s="5" t="s">
        <v>191</v>
      </c>
      <c r="B183" s="6" t="s">
        <v>161</v>
      </c>
      <c r="C183" s="5">
        <v>39231.603000000003</v>
      </c>
      <c r="D183" s="5" t="s">
        <v>190</v>
      </c>
      <c r="E183" s="34">
        <f>+(C183-C$7)/C$8</f>
        <v>-3679.9956349022764</v>
      </c>
      <c r="F183" s="34">
        <f>ROUND(2*E183,0)/2</f>
        <v>-3680</v>
      </c>
      <c r="G183" s="34">
        <f>+C183-(C$7+F183*C$8)</f>
        <v>7.3600000032456592E-3</v>
      </c>
      <c r="I183" s="34">
        <f>G183</f>
        <v>7.3600000032456592E-3</v>
      </c>
      <c r="Q183" s="59">
        <f>+C183-15018.5</f>
        <v>24213.103000000003</v>
      </c>
    </row>
    <row r="184" spans="1:32" ht="12.95" customHeight="1">
      <c r="A184" s="5" t="s">
        <v>191</v>
      </c>
      <c r="B184" s="6" t="s">
        <v>161</v>
      </c>
      <c r="C184" s="5">
        <v>39231.605000000003</v>
      </c>
      <c r="D184" s="5" t="s">
        <v>190</v>
      </c>
      <c r="E184" s="34">
        <f>+(C184-C$7)/C$8</f>
        <v>-3679.9944487344169</v>
      </c>
      <c r="F184" s="34">
        <f>ROUND(2*E184,0)/2</f>
        <v>-3680</v>
      </c>
      <c r="G184" s="34">
        <f>+C184-(C$7+F184*C$8)</f>
        <v>9.3600000036531128E-3</v>
      </c>
      <c r="I184" s="34">
        <f>G184</f>
        <v>9.3600000036531128E-3</v>
      </c>
      <c r="Q184" s="59">
        <f>+C184-15018.5</f>
        <v>24213.105000000003</v>
      </c>
    </row>
    <row r="185" spans="1:32" ht="12.95" customHeight="1">
      <c r="A185" s="7" t="s">
        <v>34</v>
      </c>
      <c r="B185" s="6"/>
      <c r="C185" s="5">
        <v>39238.347999999998</v>
      </c>
      <c r="D185" s="5"/>
      <c r="E185" s="34">
        <f>+(C185-C$7)/C$8</f>
        <v>-3675.995283796593</v>
      </c>
      <c r="F185" s="34">
        <f>ROUND(2*E185,0)/2</f>
        <v>-3676</v>
      </c>
      <c r="G185" s="34">
        <f>+C185-(C$7+F185*C$8)</f>
        <v>7.9519999999320135E-3</v>
      </c>
      <c r="J185" s="34">
        <f>G185</f>
        <v>7.9519999999320135E-3</v>
      </c>
      <c r="Q185" s="59">
        <f>+C185-15018.5</f>
        <v>24219.847999999998</v>
      </c>
      <c r="AB185" s="34">
        <v>20</v>
      </c>
      <c r="AD185" s="34" t="s">
        <v>33</v>
      </c>
      <c r="AF185" s="34" t="s">
        <v>30</v>
      </c>
    </row>
    <row r="186" spans="1:32" ht="12.95" customHeight="1">
      <c r="A186" s="55" t="s">
        <v>710</v>
      </c>
      <c r="B186" s="56" t="s">
        <v>161</v>
      </c>
      <c r="C186" s="57">
        <v>39243.406000000003</v>
      </c>
      <c r="D186" s="5"/>
      <c r="E186" s="7">
        <f>+(C186-C$7)/C$8</f>
        <v>-3672.9954652802726</v>
      </c>
      <c r="F186" s="34">
        <f>ROUND(2*E186,0)/2</f>
        <v>-3673</v>
      </c>
      <c r="G186" s="34">
        <f>+C186-(C$7+F186*C$8)</f>
        <v>7.6459999982034788E-3</v>
      </c>
      <c r="I186" s="34">
        <f>G186</f>
        <v>7.6459999982034788E-3</v>
      </c>
      <c r="Q186" s="59">
        <f>+C186-15018.5</f>
        <v>24224.906000000003</v>
      </c>
    </row>
    <row r="187" spans="1:32" ht="12.95" customHeight="1">
      <c r="A187" s="55" t="s">
        <v>710</v>
      </c>
      <c r="B187" s="56" t="s">
        <v>161</v>
      </c>
      <c r="C187" s="57">
        <v>39243.409</v>
      </c>
      <c r="D187" s="5"/>
      <c r="E187" s="7">
        <f>+(C187-C$7)/C$8</f>
        <v>-3672.9936860284856</v>
      </c>
      <c r="F187" s="34">
        <f>ROUND(2*E187,0)/2</f>
        <v>-3673</v>
      </c>
      <c r="G187" s="34">
        <f>+C187-(C$7+F187*C$8)</f>
        <v>1.064599999517668E-2</v>
      </c>
      <c r="I187" s="34">
        <f>G187</f>
        <v>1.064599999517668E-2</v>
      </c>
      <c r="Q187" s="59">
        <f>+C187-15018.5</f>
        <v>24224.909</v>
      </c>
    </row>
    <row r="188" spans="1:32" ht="12.95" customHeight="1">
      <c r="A188" s="5" t="s">
        <v>192</v>
      </c>
      <c r="B188" s="6" t="s">
        <v>161</v>
      </c>
      <c r="C188" s="5">
        <v>39531.726999999999</v>
      </c>
      <c r="D188" s="5" t="s">
        <v>190</v>
      </c>
      <c r="E188" s="34">
        <f>+(C188-C$7)/C$8</f>
        <v>-3501.9969135912311</v>
      </c>
      <c r="F188" s="34">
        <f>ROUND(2*E188,0)/2</f>
        <v>-3502</v>
      </c>
      <c r="G188" s="34">
        <f>+C188-(C$7+F188*C$8)</f>
        <v>5.2040000009583309E-3</v>
      </c>
      <c r="I188" s="34">
        <f>G188</f>
        <v>5.2040000009583309E-3</v>
      </c>
      <c r="Q188" s="59">
        <f>+C188-15018.5</f>
        <v>24513.226999999999</v>
      </c>
    </row>
    <row r="189" spans="1:32" ht="12.95" customHeight="1">
      <c r="A189" s="5" t="s">
        <v>192</v>
      </c>
      <c r="B189" s="6" t="s">
        <v>161</v>
      </c>
      <c r="C189" s="5">
        <v>39536.788999999997</v>
      </c>
      <c r="D189" s="5" t="s">
        <v>190</v>
      </c>
      <c r="E189" s="34">
        <f>+(C189-C$7)/C$8</f>
        <v>-3498.9947227391958</v>
      </c>
      <c r="F189" s="34">
        <f>ROUND(2*E189,0)/2</f>
        <v>-3499</v>
      </c>
      <c r="G189" s="34">
        <f>+C189-(C$7+F189*C$8)</f>
        <v>8.8979999927687459E-3</v>
      </c>
      <c r="I189" s="34">
        <f>G189</f>
        <v>8.8979999927687459E-3</v>
      </c>
      <c r="Q189" s="59">
        <f>+C189-15018.5</f>
        <v>24518.288999999997</v>
      </c>
    </row>
    <row r="190" spans="1:32" ht="12.95" customHeight="1">
      <c r="A190" s="5" t="s">
        <v>192</v>
      </c>
      <c r="B190" s="6" t="s">
        <v>161</v>
      </c>
      <c r="C190" s="5">
        <v>39548.589999999997</v>
      </c>
      <c r="D190" s="5" t="s">
        <v>190</v>
      </c>
      <c r="E190" s="34">
        <f>+(C190-C$7)/C$8</f>
        <v>-3491.995739285052</v>
      </c>
      <c r="F190" s="34">
        <f>ROUND(2*E190,0)/2</f>
        <v>-3492</v>
      </c>
      <c r="G190" s="34">
        <f>+C190-(C$7+F190*C$8)</f>
        <v>7.1839999945950694E-3</v>
      </c>
      <c r="I190" s="34">
        <f>G190</f>
        <v>7.1839999945950694E-3</v>
      </c>
      <c r="Q190" s="59">
        <f>+C190-15018.5</f>
        <v>24530.089999999997</v>
      </c>
    </row>
    <row r="191" spans="1:32" ht="12.95" customHeight="1">
      <c r="A191" s="5" t="s">
        <v>192</v>
      </c>
      <c r="B191" s="6" t="s">
        <v>161</v>
      </c>
      <c r="C191" s="5">
        <v>39558.703999999998</v>
      </c>
      <c r="D191" s="5" t="s">
        <v>190</v>
      </c>
      <c r="E191" s="34">
        <f>+(C191-C$7)/C$8</f>
        <v>-3485.9972884202753</v>
      </c>
      <c r="F191" s="34">
        <f>ROUND(2*E191,0)/2</f>
        <v>-3486</v>
      </c>
      <c r="G191" s="34">
        <f>+C191-(C$7+F191*C$8)</f>
        <v>4.571999998006504E-3</v>
      </c>
      <c r="I191" s="34">
        <f>G191</f>
        <v>4.571999998006504E-3</v>
      </c>
      <c r="Q191" s="59">
        <f>+C191-15018.5</f>
        <v>24540.203999999998</v>
      </c>
    </row>
    <row r="192" spans="1:32" ht="12.95" customHeight="1">
      <c r="A192" s="5" t="s">
        <v>192</v>
      </c>
      <c r="B192" s="6" t="s">
        <v>161</v>
      </c>
      <c r="C192" s="5">
        <v>39558.705000000002</v>
      </c>
      <c r="D192" s="5" t="s">
        <v>190</v>
      </c>
      <c r="E192" s="34">
        <f>+(C192-C$7)/C$8</f>
        <v>-3485.9966953363432</v>
      </c>
      <c r="F192" s="34">
        <f>ROUND(2*E192,0)/2</f>
        <v>-3486</v>
      </c>
      <c r="G192" s="34">
        <f>+C192-(C$7+F192*C$8)</f>
        <v>5.5720000018482096E-3</v>
      </c>
      <c r="I192" s="34">
        <f>G192</f>
        <v>5.5720000018482096E-3</v>
      </c>
      <c r="Q192" s="59">
        <f>+C192-15018.5</f>
        <v>24540.205000000002</v>
      </c>
    </row>
    <row r="193" spans="1:32" ht="12.95" customHeight="1">
      <c r="A193" s="5" t="s">
        <v>192</v>
      </c>
      <c r="B193" s="6" t="s">
        <v>161</v>
      </c>
      <c r="C193" s="5">
        <v>39580.620999999999</v>
      </c>
      <c r="D193" s="5" t="s">
        <v>190</v>
      </c>
      <c r="E193" s="34">
        <f>+(C193-C$7)/C$8</f>
        <v>-3472.9986679334952</v>
      </c>
      <c r="F193" s="34">
        <f>ROUND(2*E193,0)/2</f>
        <v>-3473</v>
      </c>
      <c r="G193" s="34">
        <f>+C193-(C$7+F193*C$8)</f>
        <v>2.2459999963757582E-3</v>
      </c>
      <c r="I193" s="34">
        <f>G193</f>
        <v>2.2459999963757582E-3</v>
      </c>
      <c r="Q193" s="59">
        <f>+C193-15018.5</f>
        <v>24562.120999999999</v>
      </c>
    </row>
    <row r="194" spans="1:32" ht="12.95" customHeight="1">
      <c r="A194" s="5" t="s">
        <v>192</v>
      </c>
      <c r="B194" s="6" t="s">
        <v>161</v>
      </c>
      <c r="C194" s="5">
        <v>39580.624000000003</v>
      </c>
      <c r="D194" s="5" t="s">
        <v>190</v>
      </c>
      <c r="E194" s="34">
        <f>+(C194-C$7)/C$8</f>
        <v>-3472.9968886817032</v>
      </c>
      <c r="F194" s="34">
        <f>ROUND(2*E194,0)/2</f>
        <v>-3473</v>
      </c>
      <c r="G194" s="34">
        <f>+C194-(C$7+F194*C$8)</f>
        <v>5.2460000006249174E-3</v>
      </c>
      <c r="I194" s="34">
        <f>G194</f>
        <v>5.2460000006249174E-3</v>
      </c>
      <c r="Q194" s="59">
        <f>+C194-15018.5</f>
        <v>24562.124000000003</v>
      </c>
    </row>
    <row r="195" spans="1:32" ht="12.95" customHeight="1">
      <c r="A195" s="5" t="s">
        <v>192</v>
      </c>
      <c r="B195" s="6" t="s">
        <v>161</v>
      </c>
      <c r="C195" s="5">
        <v>39585.682999999997</v>
      </c>
      <c r="D195" s="5" t="s">
        <v>190</v>
      </c>
      <c r="E195" s="34">
        <f>+(C195-C$7)/C$8</f>
        <v>-3469.9964770814599</v>
      </c>
      <c r="F195" s="34">
        <f>ROUND(2*E195,0)/2</f>
        <v>-3470</v>
      </c>
      <c r="G195" s="34">
        <f>+C195-(C$7+F195*C$8)</f>
        <v>5.9399999954621308E-3</v>
      </c>
      <c r="I195" s="34">
        <f>G195</f>
        <v>5.9399999954621308E-3</v>
      </c>
      <c r="Q195" s="59">
        <f>+C195-15018.5</f>
        <v>24567.182999999997</v>
      </c>
    </row>
    <row r="196" spans="1:32" ht="12.95" customHeight="1">
      <c r="A196" s="5" t="s">
        <v>192</v>
      </c>
      <c r="B196" s="6" t="s">
        <v>161</v>
      </c>
      <c r="C196" s="5">
        <v>39590.745000000003</v>
      </c>
      <c r="D196" s="5" t="s">
        <v>190</v>
      </c>
      <c r="E196" s="34">
        <f>+(C196-C$7)/C$8</f>
        <v>-3466.9942862294206</v>
      </c>
      <c r="F196" s="34">
        <f>ROUND(2*E196,0)/2</f>
        <v>-3467</v>
      </c>
      <c r="G196" s="34">
        <f>+C196-(C$7+F196*C$8)</f>
        <v>9.6340000018244609E-3</v>
      </c>
      <c r="I196" s="34">
        <f>G196</f>
        <v>9.6340000018244609E-3</v>
      </c>
      <c r="Q196" s="59">
        <f>+C196-15018.5</f>
        <v>24572.245000000003</v>
      </c>
    </row>
    <row r="197" spans="1:32" ht="12.95" customHeight="1">
      <c r="A197" s="55" t="s">
        <v>740</v>
      </c>
      <c r="B197" s="56" t="s">
        <v>161</v>
      </c>
      <c r="C197" s="57">
        <v>39617.716</v>
      </c>
      <c r="D197" s="5"/>
      <c r="E197" s="7">
        <f>+(C197-C$7)/C$8</f>
        <v>-3450.9982195620437</v>
      </c>
      <c r="F197" s="34">
        <f>ROUND(2*E197,0)/2</f>
        <v>-3451</v>
      </c>
      <c r="G197" s="34">
        <f>+C197-(C$7+F197*C$8)</f>
        <v>3.0019999976502731E-3</v>
      </c>
      <c r="I197" s="34">
        <f>G197</f>
        <v>3.0019999976502731E-3</v>
      </c>
      <c r="Q197" s="59">
        <f>+C197-15018.5</f>
        <v>24599.216</v>
      </c>
    </row>
    <row r="198" spans="1:32" ht="12.95" customHeight="1">
      <c r="A198" s="7" t="s">
        <v>35</v>
      </c>
      <c r="B198" s="6"/>
      <c r="C198" s="5">
        <v>39914.468000000001</v>
      </c>
      <c r="D198" s="5"/>
      <c r="E198" s="34">
        <f>+(C198-C$7)/C$8</f>
        <v>-3274.9993772618741</v>
      </c>
      <c r="F198" s="34">
        <f>ROUND(2*E198,0)/2</f>
        <v>-3275</v>
      </c>
      <c r="G198" s="34">
        <f>+C198-(C$7+F198*C$8)</f>
        <v>1.0499999989406206E-3</v>
      </c>
      <c r="J198" s="34">
        <f>G198</f>
        <v>1.0499999989406206E-3</v>
      </c>
      <c r="Q198" s="59">
        <f>+C198-15018.5</f>
        <v>24895.968000000001</v>
      </c>
      <c r="AB198" s="34">
        <v>10</v>
      </c>
      <c r="AD198" s="34" t="s">
        <v>31</v>
      </c>
      <c r="AF198" s="34" t="s">
        <v>30</v>
      </c>
    </row>
    <row r="199" spans="1:32" ht="12.95" customHeight="1">
      <c r="A199" s="55" t="s">
        <v>748</v>
      </c>
      <c r="B199" s="56" t="s">
        <v>161</v>
      </c>
      <c r="C199" s="57">
        <v>39941.444000000003</v>
      </c>
      <c r="D199" s="5"/>
      <c r="E199" s="7">
        <f>+(C199-C$7)/C$8</f>
        <v>-3259.0003451748457</v>
      </c>
      <c r="F199" s="34">
        <f>ROUND(2*E199,0)/2</f>
        <v>-3259</v>
      </c>
      <c r="G199" s="34">
        <f>+C199-(C$7+F199*C$8)</f>
        <v>-5.8200000057695433E-4</v>
      </c>
      <c r="I199" s="34">
        <f>G199</f>
        <v>-5.8200000057695433E-4</v>
      </c>
      <c r="Q199" s="59">
        <f>+C199-15018.5</f>
        <v>24922.944000000003</v>
      </c>
    </row>
    <row r="200" spans="1:32" ht="12.95" customHeight="1">
      <c r="A200" s="55" t="s">
        <v>518</v>
      </c>
      <c r="B200" s="56" t="s">
        <v>161</v>
      </c>
      <c r="C200" s="57">
        <v>39946.502999999997</v>
      </c>
      <c r="D200" s="5"/>
      <c r="E200" s="7">
        <f>+(C200-C$7)/C$8</f>
        <v>-3255.9999335746024</v>
      </c>
      <c r="F200" s="34">
        <f>ROUND(2*E200,0)/2</f>
        <v>-3256</v>
      </c>
      <c r="G200" s="34">
        <f>+C200-(C$7+F200*C$8)</f>
        <v>1.1199999426025897E-4</v>
      </c>
      <c r="I200" s="34">
        <f>G200</f>
        <v>1.1199999426025897E-4</v>
      </c>
      <c r="Q200" s="59">
        <f>+C200-15018.5</f>
        <v>24928.002999999997</v>
      </c>
    </row>
    <row r="201" spans="1:32" ht="12.95" customHeight="1">
      <c r="A201" s="55" t="s">
        <v>740</v>
      </c>
      <c r="B201" s="56" t="s">
        <v>161</v>
      </c>
      <c r="C201" s="57">
        <v>39961.678999999996</v>
      </c>
      <c r="D201" s="5"/>
      <c r="E201" s="7">
        <f>+(C201-C$7)/C$8</f>
        <v>-3246.9992918577905</v>
      </c>
      <c r="F201" s="34">
        <f>ROUND(2*E201,0)/2</f>
        <v>-3247</v>
      </c>
      <c r="G201" s="34">
        <f>+C201-(C$7+F201*C$8)</f>
        <v>1.1939999967580661E-3</v>
      </c>
      <c r="I201" s="34">
        <f>G201</f>
        <v>1.1939999967580661E-3</v>
      </c>
      <c r="Q201" s="59">
        <f>+C201-15018.5</f>
        <v>24943.178999999996</v>
      </c>
    </row>
    <row r="202" spans="1:32" ht="12.95" customHeight="1">
      <c r="A202" s="7" t="s">
        <v>36</v>
      </c>
      <c r="B202" s="6"/>
      <c r="C202" s="5">
        <v>39968.421999999999</v>
      </c>
      <c r="D202" s="5"/>
      <c r="E202" s="34">
        <f>+(C202-C$7)/C$8</f>
        <v>-3243.0001269199624</v>
      </c>
      <c r="F202" s="34">
        <f>ROUND(2*E202,0)/2</f>
        <v>-3243</v>
      </c>
      <c r="G202" s="34">
        <f>+C202-(C$7+F202*C$8)</f>
        <v>-2.1399999968707561E-4</v>
      </c>
      <c r="J202" s="34">
        <f>G202</f>
        <v>-2.1399999968707561E-4</v>
      </c>
      <c r="Q202" s="59">
        <f>+C202-15018.5</f>
        <v>24949.921999999999</v>
      </c>
      <c r="AB202" s="34">
        <v>12</v>
      </c>
      <c r="AD202" s="34" t="s">
        <v>31</v>
      </c>
      <c r="AF202" s="34" t="s">
        <v>30</v>
      </c>
    </row>
    <row r="203" spans="1:32" ht="12.95" customHeight="1">
      <c r="A203" s="7" t="s">
        <v>36</v>
      </c>
      <c r="B203" s="6"/>
      <c r="C203" s="5">
        <v>39968.427000000003</v>
      </c>
      <c r="D203" s="5"/>
      <c r="E203" s="34">
        <f>+(C203-C$7)/C$8</f>
        <v>-3242.997161500311</v>
      </c>
      <c r="F203" s="34">
        <f>ROUND(2*E203,0)/2</f>
        <v>-3243</v>
      </c>
      <c r="G203" s="34">
        <f>+C203-(C$7+F203*C$8)</f>
        <v>4.7860000049695373E-3</v>
      </c>
      <c r="J203" s="34">
        <f>G203</f>
        <v>4.7860000049695373E-3</v>
      </c>
      <c r="Q203" s="59">
        <f>+C203-15018.5</f>
        <v>24949.927000000003</v>
      </c>
      <c r="AB203" s="34">
        <v>19</v>
      </c>
      <c r="AD203" s="34" t="s">
        <v>33</v>
      </c>
      <c r="AF203" s="34" t="s">
        <v>30</v>
      </c>
    </row>
    <row r="204" spans="1:32" ht="12.95" customHeight="1">
      <c r="A204" s="7" t="s">
        <v>36</v>
      </c>
      <c r="B204" s="6"/>
      <c r="C204" s="5">
        <v>39973.482000000004</v>
      </c>
      <c r="D204" s="5"/>
      <c r="E204" s="34">
        <f>+(C204-C$7)/C$8</f>
        <v>-3239.9991222357826</v>
      </c>
      <c r="F204" s="34">
        <f>ROUND(2*E204,0)/2</f>
        <v>-3240</v>
      </c>
      <c r="G204" s="34">
        <f>+C204-(C$7+F204*C$8)</f>
        <v>1.4800000062678009E-3</v>
      </c>
      <c r="J204" s="34">
        <f>G204</f>
        <v>1.4800000062678009E-3</v>
      </c>
      <c r="Q204" s="59">
        <f>+C204-15018.5</f>
        <v>24954.982000000004</v>
      </c>
      <c r="AB204" s="34">
        <v>18</v>
      </c>
      <c r="AD204" s="34" t="s">
        <v>33</v>
      </c>
      <c r="AF204" s="34" t="s">
        <v>30</v>
      </c>
    </row>
    <row r="205" spans="1:32" ht="12.95" customHeight="1">
      <c r="A205" s="55" t="s">
        <v>518</v>
      </c>
      <c r="B205" s="56" t="s">
        <v>161</v>
      </c>
      <c r="C205" s="57">
        <v>39990.343999999997</v>
      </c>
      <c r="D205" s="5"/>
      <c r="E205" s="7">
        <f>+(C205-C$7)/C$8</f>
        <v>-3229.998541013535</v>
      </c>
      <c r="F205" s="34">
        <f>ROUND(2*E205,0)/2</f>
        <v>-3230</v>
      </c>
      <c r="G205" s="34">
        <f>+C205-(C$7+F205*C$8)</f>
        <v>2.4599999960628338E-3</v>
      </c>
      <c r="I205" s="34">
        <f>G205</f>
        <v>2.4599999960628338E-3</v>
      </c>
      <c r="Q205" s="59">
        <f>+C205-15018.5</f>
        <v>24971.843999999997</v>
      </c>
    </row>
    <row r="206" spans="1:32" ht="12.95" customHeight="1">
      <c r="A206" s="7" t="s">
        <v>36</v>
      </c>
      <c r="B206" s="6"/>
      <c r="C206" s="5">
        <v>39995.4</v>
      </c>
      <c r="D206" s="5"/>
      <c r="E206" s="34">
        <f>+(C206-C$7)/C$8</f>
        <v>-3226.9999086650746</v>
      </c>
      <c r="F206" s="34">
        <f>ROUND(2*E206,0)/2</f>
        <v>-3227</v>
      </c>
      <c r="G206" s="34">
        <f>+C206-(C$7+F206*C$8)</f>
        <v>1.5400000120280311E-4</v>
      </c>
      <c r="J206" s="34">
        <f>G206</f>
        <v>1.5400000120280311E-4</v>
      </c>
      <c r="Q206" s="59">
        <f>+C206-15018.5</f>
        <v>24976.9</v>
      </c>
      <c r="AB206" s="34">
        <v>18</v>
      </c>
      <c r="AD206" s="34" t="s">
        <v>33</v>
      </c>
      <c r="AF206" s="34" t="s">
        <v>30</v>
      </c>
    </row>
    <row r="207" spans="1:32" ht="12.95" customHeight="1">
      <c r="A207" s="7" t="s">
        <v>37</v>
      </c>
      <c r="B207" s="6"/>
      <c r="C207" s="5">
        <v>40273.603000000003</v>
      </c>
      <c r="D207" s="5"/>
      <c r="E207" s="34">
        <f>+(C207-C$7)/C$8</f>
        <v>-3062.0021801765242</v>
      </c>
      <c r="F207" s="34">
        <f>ROUND(2*E207,0)/2</f>
        <v>-3062</v>
      </c>
      <c r="G207" s="34">
        <f>+C207-(C$7+F207*C$8)</f>
        <v>-3.6760000002686866E-3</v>
      </c>
      <c r="J207" s="34">
        <f>G207</f>
        <v>-3.6760000002686866E-3</v>
      </c>
      <c r="Q207" s="59">
        <f>+C207-15018.5</f>
        <v>25255.103000000003</v>
      </c>
      <c r="AB207" s="34">
        <v>13</v>
      </c>
      <c r="AD207" s="34" t="s">
        <v>31</v>
      </c>
      <c r="AF207" s="34" t="s">
        <v>30</v>
      </c>
    </row>
    <row r="208" spans="1:32" ht="12.95" customHeight="1">
      <c r="A208" s="7" t="s">
        <v>37</v>
      </c>
      <c r="B208" s="6"/>
      <c r="C208" s="5">
        <v>40290.455999999998</v>
      </c>
      <c r="D208" s="5"/>
      <c r="E208" s="34">
        <f>+(C208-C$7)/C$8</f>
        <v>-3052.006936709643</v>
      </c>
      <c r="F208" s="34">
        <f>ROUND(2*E208,0)/2</f>
        <v>-3052</v>
      </c>
      <c r="G208" s="34">
        <f>+C208-(C$7+F208*C$8)</f>
        <v>-1.1696000001393259E-2</v>
      </c>
      <c r="J208" s="34">
        <f>G208</f>
        <v>-1.1696000001393259E-2</v>
      </c>
      <c r="Q208" s="59">
        <f>+C208-15018.5</f>
        <v>25271.955999999998</v>
      </c>
      <c r="AB208" s="34">
        <v>9</v>
      </c>
      <c r="AD208" s="34" t="s">
        <v>38</v>
      </c>
      <c r="AF208" s="34" t="s">
        <v>30</v>
      </c>
    </row>
    <row r="209" spans="1:32" ht="12.95" customHeight="1">
      <c r="A209" s="7" t="s">
        <v>37</v>
      </c>
      <c r="B209" s="6"/>
      <c r="C209" s="5">
        <v>40290.464999999997</v>
      </c>
      <c r="D209" s="5"/>
      <c r="E209" s="34">
        <f>+(C209-C$7)/C$8</f>
        <v>-3052.0015989542771</v>
      </c>
      <c r="F209" s="34">
        <f>ROUND(2*E209,0)/2</f>
        <v>-3052</v>
      </c>
      <c r="G209" s="34">
        <f>+C209-(C$7+F209*C$8)</f>
        <v>-2.6960000031976961E-3</v>
      </c>
      <c r="J209" s="34">
        <f>G209</f>
        <v>-2.6960000031976961E-3</v>
      </c>
      <c r="Q209" s="59">
        <f>+C209-15018.5</f>
        <v>25271.964999999997</v>
      </c>
      <c r="AB209" s="34">
        <v>24</v>
      </c>
      <c r="AD209" s="34" t="s">
        <v>33</v>
      </c>
      <c r="AF209" s="34" t="s">
        <v>30</v>
      </c>
    </row>
    <row r="210" spans="1:32" ht="12.95" customHeight="1">
      <c r="A210" s="55" t="s">
        <v>518</v>
      </c>
      <c r="B210" s="56" t="s">
        <v>161</v>
      </c>
      <c r="C210" s="57">
        <v>40290.466</v>
      </c>
      <c r="D210" s="5"/>
      <c r="E210" s="7">
        <f>+(C210-C$7)/C$8</f>
        <v>-3052.0010058703451</v>
      </c>
      <c r="F210" s="34">
        <f>ROUND(2*E210,0)/2</f>
        <v>-3052</v>
      </c>
      <c r="G210" s="34">
        <f>+C210-(C$7+F210*C$8)</f>
        <v>-1.6959999993559904E-3</v>
      </c>
      <c r="I210" s="34">
        <f>G210</f>
        <v>-1.6959999993559904E-3</v>
      </c>
      <c r="Q210" s="59">
        <f>+C210-15018.5</f>
        <v>25271.966</v>
      </c>
    </row>
    <row r="211" spans="1:32" ht="12.95" customHeight="1">
      <c r="A211" s="7" t="s">
        <v>37</v>
      </c>
      <c r="B211" s="6"/>
      <c r="C211" s="5">
        <v>40290.468999999997</v>
      </c>
      <c r="D211" s="5"/>
      <c r="E211" s="34">
        <f>+(C211-C$7)/C$8</f>
        <v>-3051.9992266185577</v>
      </c>
      <c r="F211" s="34">
        <f>ROUND(2*E211,0)/2</f>
        <v>-3052</v>
      </c>
      <c r="G211" s="34">
        <f>+C211-(C$7+F211*C$8)</f>
        <v>1.3039999976172112E-3</v>
      </c>
      <c r="J211" s="34">
        <f>G211</f>
        <v>1.3039999976172112E-3</v>
      </c>
      <c r="Q211" s="59">
        <f>+C211-15018.5</f>
        <v>25271.968999999997</v>
      </c>
      <c r="AB211" s="34">
        <v>9</v>
      </c>
      <c r="AD211" s="34" t="s">
        <v>31</v>
      </c>
      <c r="AF211" s="34" t="s">
        <v>30</v>
      </c>
    </row>
    <row r="212" spans="1:32" ht="12.95" customHeight="1">
      <c r="A212" s="55" t="s">
        <v>785</v>
      </c>
      <c r="B212" s="56" t="s">
        <v>161</v>
      </c>
      <c r="C212" s="57">
        <v>40322.474999999999</v>
      </c>
      <c r="D212" s="5"/>
      <c r="E212" s="7">
        <f>+(C212-C$7)/C$8</f>
        <v>-3033.0169823652441</v>
      </c>
      <c r="F212" s="34">
        <f>ROUND(2*E212,0)/2</f>
        <v>-3033</v>
      </c>
      <c r="G212" s="34">
        <f>+C212-(C$7+F212*C$8)</f>
        <v>-2.8634000002057292E-2</v>
      </c>
      <c r="I212" s="34">
        <f>G212</f>
        <v>-2.8634000002057292E-2</v>
      </c>
      <c r="Q212" s="59">
        <f>+C212-15018.5</f>
        <v>25303.974999999999</v>
      </c>
    </row>
    <row r="213" spans="1:32" ht="12.95" customHeight="1">
      <c r="A213" s="7" t="s">
        <v>40</v>
      </c>
      <c r="B213" s="6"/>
      <c r="C213" s="5">
        <v>40322.478000000003</v>
      </c>
      <c r="D213" s="5"/>
      <c r="E213" s="34">
        <f>+(C213-C$7)/C$8</f>
        <v>-3033.0152031134521</v>
      </c>
      <c r="F213" s="34">
        <f>ROUND(2*E213,0)/2</f>
        <v>-3033</v>
      </c>
      <c r="G213" s="34">
        <f>+C213-(C$7+F213*C$8)</f>
        <v>-2.5633999997808132E-2</v>
      </c>
      <c r="Q213" s="59">
        <f>+C213-15018.5</f>
        <v>25303.978000000003</v>
      </c>
      <c r="U213" s="34">
        <f>G213</f>
        <v>-2.5633999997808132E-2</v>
      </c>
      <c r="AB213" s="34">
        <v>11</v>
      </c>
      <c r="AD213" s="34" t="s">
        <v>39</v>
      </c>
      <c r="AF213" s="34" t="s">
        <v>30</v>
      </c>
    </row>
    <row r="214" spans="1:32" ht="12.95" customHeight="1">
      <c r="A214" s="55" t="s">
        <v>740</v>
      </c>
      <c r="B214" s="56" t="s">
        <v>161</v>
      </c>
      <c r="C214" s="57">
        <v>40332.618999999999</v>
      </c>
      <c r="D214" s="5"/>
      <c r="E214" s="7">
        <f>+(C214-C$7)/C$8</f>
        <v>-3027.0007389825778</v>
      </c>
      <c r="F214" s="34">
        <f>ROUND(2*E214,0)/2</f>
        <v>-3027</v>
      </c>
      <c r="G214" s="34">
        <f>+C214-(C$7+F214*C$8)</f>
        <v>-1.2459999998100102E-3</v>
      </c>
      <c r="I214" s="34">
        <f>G214</f>
        <v>-1.2459999998100102E-3</v>
      </c>
      <c r="Q214" s="59">
        <f>+C214-15018.5</f>
        <v>25314.118999999999</v>
      </c>
    </row>
    <row r="215" spans="1:32" ht="12.95" customHeight="1">
      <c r="A215" s="7" t="s">
        <v>40</v>
      </c>
      <c r="B215" s="6"/>
      <c r="C215" s="5">
        <v>40344.423000000003</v>
      </c>
      <c r="D215" s="5"/>
      <c r="E215" s="34">
        <f>+(C215-C$7)/C$8</f>
        <v>-3019.999976276642</v>
      </c>
      <c r="F215" s="34">
        <f>ROUND(2*E215,0)/2</f>
        <v>-3020</v>
      </c>
      <c r="G215" s="34">
        <f>+C215-(C$7+F215*C$8)</f>
        <v>3.9999998989515007E-5</v>
      </c>
      <c r="J215" s="34">
        <f>G215</f>
        <v>3.9999998989515007E-5</v>
      </c>
      <c r="Q215" s="59">
        <f>+C215-15018.5</f>
        <v>25325.923000000003</v>
      </c>
      <c r="AB215" s="34">
        <v>21</v>
      </c>
      <c r="AD215" s="34" t="s">
        <v>33</v>
      </c>
      <c r="AF215" s="34" t="s">
        <v>30</v>
      </c>
    </row>
    <row r="216" spans="1:32" ht="12.95" customHeight="1">
      <c r="A216" s="7" t="s">
        <v>40</v>
      </c>
      <c r="B216" s="6"/>
      <c r="C216" s="5">
        <v>40344.423999999999</v>
      </c>
      <c r="D216" s="5"/>
      <c r="E216" s="34">
        <f>+(C216-C$7)/C$8</f>
        <v>-3019.999383192714</v>
      </c>
      <c r="F216" s="34">
        <f>ROUND(2*E216,0)/2</f>
        <v>-3020</v>
      </c>
      <c r="G216" s="34">
        <f>+C216-(C$7+F216*C$8)</f>
        <v>1.039999995555263E-3</v>
      </c>
      <c r="J216" s="34">
        <f>G216</f>
        <v>1.039999995555263E-3</v>
      </c>
      <c r="Q216" s="59">
        <f>+C216-15018.5</f>
        <v>25325.923999999999</v>
      </c>
      <c r="AB216" s="34">
        <v>13</v>
      </c>
      <c r="AD216" s="34" t="s">
        <v>39</v>
      </c>
      <c r="AF216" s="34" t="s">
        <v>30</v>
      </c>
    </row>
    <row r="217" spans="1:32" ht="12.95" customHeight="1">
      <c r="A217" s="7" t="s">
        <v>41</v>
      </c>
      <c r="B217" s="6"/>
      <c r="C217" s="5">
        <v>40590.584000000003</v>
      </c>
      <c r="D217" s="5"/>
      <c r="E217" s="34">
        <f>+(C217-C$7)/C$8</f>
        <v>-2874.0058430628742</v>
      </c>
      <c r="F217" s="34">
        <f>ROUND(2*E217,0)/2</f>
        <v>-2874</v>
      </c>
      <c r="G217" s="34">
        <f>+C217-(C$7+F217*C$8)</f>
        <v>-9.8519999955897219E-3</v>
      </c>
      <c r="J217" s="34">
        <f>G217</f>
        <v>-9.8519999955897219E-3</v>
      </c>
      <c r="Q217" s="59">
        <f>+C217-15018.5</f>
        <v>25572.084000000003</v>
      </c>
      <c r="AB217" s="34">
        <v>10</v>
      </c>
      <c r="AD217" s="34" t="s">
        <v>39</v>
      </c>
      <c r="AF217" s="34" t="s">
        <v>30</v>
      </c>
    </row>
    <row r="218" spans="1:32" ht="12.95" customHeight="1">
      <c r="A218" s="55" t="s">
        <v>518</v>
      </c>
      <c r="B218" s="56" t="s">
        <v>161</v>
      </c>
      <c r="C218" s="57">
        <v>40617.57</v>
      </c>
      <c r="D218" s="5"/>
      <c r="E218" s="7">
        <f>+(C218-C$7)/C$8</f>
        <v>-2858.0008801365525</v>
      </c>
      <c r="F218" s="34">
        <f>ROUND(2*E218,0)/2</f>
        <v>-2858</v>
      </c>
      <c r="G218" s="34">
        <f>+C218-(C$7+F218*C$8)</f>
        <v>-1.4840000003459863E-3</v>
      </c>
      <c r="I218" s="34">
        <f>G218</f>
        <v>-1.4840000003459863E-3</v>
      </c>
      <c r="Q218" s="59">
        <f>+C218-15018.5</f>
        <v>25599.07</v>
      </c>
    </row>
    <row r="219" spans="1:32" ht="12.95" customHeight="1">
      <c r="A219" s="7" t="s">
        <v>42</v>
      </c>
      <c r="B219" s="6"/>
      <c r="C219" s="5">
        <v>40654.663</v>
      </c>
      <c r="D219" s="5"/>
      <c r="E219" s="34">
        <f>+(C219-C$7)/C$8</f>
        <v>-2836.0016179329605</v>
      </c>
      <c r="F219" s="34">
        <f>ROUND(2*E219,0)/2</f>
        <v>-2836</v>
      </c>
      <c r="G219" s="34">
        <f>+C219-(C$7+F219*C$8)</f>
        <v>-2.727999999478925E-3</v>
      </c>
      <c r="J219" s="34">
        <f>G219</f>
        <v>-2.727999999478925E-3</v>
      </c>
      <c r="Q219" s="59">
        <f>+C219-15018.5</f>
        <v>25636.163</v>
      </c>
      <c r="AB219" s="34">
        <v>5</v>
      </c>
      <c r="AD219" s="34" t="s">
        <v>31</v>
      </c>
      <c r="AF219" s="34" t="s">
        <v>30</v>
      </c>
    </row>
    <row r="220" spans="1:32" ht="12.95" customHeight="1">
      <c r="A220" s="55" t="s">
        <v>804</v>
      </c>
      <c r="B220" s="56" t="s">
        <v>161</v>
      </c>
      <c r="C220" s="57">
        <v>40656.35</v>
      </c>
      <c r="D220" s="5"/>
      <c r="E220" s="7">
        <f>+(C220-C$7)/C$8</f>
        <v>-2835.0010853435929</v>
      </c>
      <c r="F220" s="34">
        <f>ROUND(2*E220,0)/2</f>
        <v>-2835</v>
      </c>
      <c r="G220" s="34">
        <f>+C220-(C$7+F220*C$8)</f>
        <v>-1.830000001064036E-3</v>
      </c>
      <c r="J220" s="34">
        <f>G220</f>
        <v>-1.830000001064036E-3</v>
      </c>
      <c r="Q220" s="59">
        <f>+C220-15018.5</f>
        <v>25637.85</v>
      </c>
    </row>
    <row r="221" spans="1:32" ht="12.95" customHeight="1">
      <c r="A221" s="55" t="s">
        <v>804</v>
      </c>
      <c r="B221" s="56" t="s">
        <v>161</v>
      </c>
      <c r="C221" s="57">
        <v>40656.351999999999</v>
      </c>
      <c r="D221" s="5"/>
      <c r="E221" s="7">
        <f>+(C221-C$7)/C$8</f>
        <v>-2834.9998991757329</v>
      </c>
      <c r="F221" s="34">
        <f>ROUND(2*E221,0)/2</f>
        <v>-2835</v>
      </c>
      <c r="G221" s="34">
        <f>+C221-(C$7+F221*C$8)</f>
        <v>1.6999999934341758E-4</v>
      </c>
      <c r="J221" s="34">
        <f>G221</f>
        <v>1.6999999934341758E-4</v>
      </c>
      <c r="Q221" s="59">
        <f>+C221-15018.5</f>
        <v>25637.851999999999</v>
      </c>
    </row>
    <row r="222" spans="1:32" ht="12.95" customHeight="1">
      <c r="A222" s="55" t="s">
        <v>812</v>
      </c>
      <c r="B222" s="56" t="s">
        <v>161</v>
      </c>
      <c r="C222" s="57">
        <v>40681.637000000002</v>
      </c>
      <c r="D222" s="5"/>
      <c r="E222" s="7">
        <f>+(C222-C$7)/C$8</f>
        <v>-2820.0037720137921</v>
      </c>
      <c r="F222" s="34">
        <f>ROUND(2*E222,0)/2</f>
        <v>-2820</v>
      </c>
      <c r="G222" s="34">
        <f>+C222-(C$7+F222*C$8)</f>
        <v>-6.3599999994039536E-3</v>
      </c>
      <c r="I222" s="34">
        <f>G222</f>
        <v>-6.3599999994039536E-3</v>
      </c>
      <c r="Q222" s="59">
        <f>+C222-15018.5</f>
        <v>25663.137000000002</v>
      </c>
    </row>
    <row r="223" spans="1:32" ht="12.95" customHeight="1">
      <c r="A223" s="55" t="s">
        <v>518</v>
      </c>
      <c r="B223" s="56" t="s">
        <v>161</v>
      </c>
      <c r="C223" s="57">
        <v>40683.322999999997</v>
      </c>
      <c r="D223" s="5"/>
      <c r="E223" s="7">
        <f>+(C223-C$7)/C$8</f>
        <v>-2819.003832508356</v>
      </c>
      <c r="F223" s="34">
        <f>ROUND(2*E223,0)/2</f>
        <v>-2819</v>
      </c>
      <c r="G223" s="34">
        <f>+C223-(C$7+F223*C$8)</f>
        <v>-6.4620000048307702E-3</v>
      </c>
      <c r="I223" s="34">
        <f>G223</f>
        <v>-6.4620000048307702E-3</v>
      </c>
      <c r="Q223" s="59">
        <f>+C223-15018.5</f>
        <v>25664.822999999997</v>
      </c>
    </row>
    <row r="224" spans="1:32" ht="12.95" customHeight="1">
      <c r="A224" s="7" t="s">
        <v>42</v>
      </c>
      <c r="B224" s="6"/>
      <c r="C224" s="5">
        <v>40688.381999999998</v>
      </c>
      <c r="D224" s="5"/>
      <c r="E224" s="34">
        <f>+(C224-C$7)/C$8</f>
        <v>-2816.0034209081082</v>
      </c>
      <c r="F224" s="34">
        <f>ROUND(2*E224,0)/2</f>
        <v>-2816</v>
      </c>
      <c r="G224" s="34">
        <f>+C224-(C$7+F224*C$8)</f>
        <v>-5.7680000027175993E-3</v>
      </c>
      <c r="J224" s="34">
        <f>G224</f>
        <v>-5.7680000027175993E-3</v>
      </c>
      <c r="Q224" s="59">
        <f>+C224-15018.5</f>
        <v>25669.881999999998</v>
      </c>
      <c r="AB224" s="34">
        <v>5</v>
      </c>
      <c r="AD224" s="34" t="s">
        <v>43</v>
      </c>
      <c r="AF224" s="34" t="s">
        <v>30</v>
      </c>
    </row>
    <row r="225" spans="1:32" ht="12.95" customHeight="1">
      <c r="A225" s="7" t="s">
        <v>42</v>
      </c>
      <c r="B225" s="6"/>
      <c r="C225" s="5">
        <v>40688.385000000002</v>
      </c>
      <c r="D225" s="5"/>
      <c r="E225" s="34">
        <f>+(C225-C$7)/C$8</f>
        <v>-2816.0016416563167</v>
      </c>
      <c r="F225" s="34">
        <f>ROUND(2*E225,0)/2</f>
        <v>-2816</v>
      </c>
      <c r="G225" s="34">
        <f>+C225-(C$7+F225*C$8)</f>
        <v>-2.76799999846844E-3</v>
      </c>
      <c r="J225" s="34">
        <f>G225</f>
        <v>-2.76799999846844E-3</v>
      </c>
      <c r="Q225" s="59">
        <f>+C225-15018.5</f>
        <v>25669.885000000002</v>
      </c>
      <c r="AB225" s="34">
        <v>22</v>
      </c>
      <c r="AD225" s="34" t="s">
        <v>31</v>
      </c>
      <c r="AF225" s="34" t="s">
        <v>30</v>
      </c>
    </row>
    <row r="226" spans="1:32" ht="12.95" customHeight="1">
      <c r="A226" s="55" t="s">
        <v>812</v>
      </c>
      <c r="B226" s="56" t="s">
        <v>161</v>
      </c>
      <c r="C226" s="57">
        <v>40713.675000000003</v>
      </c>
      <c r="D226" s="5"/>
      <c r="E226" s="7">
        <f>+(C226-C$7)/C$8</f>
        <v>-2801.0025490747284</v>
      </c>
      <c r="F226" s="34">
        <f>ROUND(2*E226,0)/2</f>
        <v>-2801</v>
      </c>
      <c r="G226" s="34">
        <f>+C226-(C$7+F226*C$8)</f>
        <v>-4.2979999998351559E-3</v>
      </c>
      <c r="I226" s="34">
        <f>G226</f>
        <v>-4.2979999998351559E-3</v>
      </c>
      <c r="Q226" s="59">
        <f>+C226-15018.5</f>
        <v>25695.175000000003</v>
      </c>
    </row>
    <row r="227" spans="1:32" ht="12.95" customHeight="1">
      <c r="A227" s="7" t="s">
        <v>44</v>
      </c>
      <c r="B227" s="6"/>
      <c r="C227" s="5">
        <v>40715.360999999997</v>
      </c>
      <c r="D227" s="5"/>
      <c r="E227" s="34">
        <f>+(C227-C$7)/C$8</f>
        <v>-2800.0026095692929</v>
      </c>
      <c r="F227" s="34">
        <f>ROUND(2*E227,0)/2</f>
        <v>-2800</v>
      </c>
      <c r="G227" s="34">
        <f>+C227-(C$7+F227*C$8)</f>
        <v>-4.4000000052619725E-3</v>
      </c>
      <c r="J227" s="34">
        <f>G227</f>
        <v>-4.4000000052619725E-3</v>
      </c>
      <c r="Q227" s="59">
        <f>+C227-15018.5</f>
        <v>25696.860999999997</v>
      </c>
      <c r="AB227" s="34">
        <v>14</v>
      </c>
      <c r="AD227" s="34" t="s">
        <v>31</v>
      </c>
      <c r="AF227" s="34" t="s">
        <v>30</v>
      </c>
    </row>
    <row r="228" spans="1:32" ht="12.95" customHeight="1">
      <c r="A228" s="7" t="s">
        <v>44</v>
      </c>
      <c r="B228" s="6"/>
      <c r="C228" s="5">
        <v>40720.417999999998</v>
      </c>
      <c r="D228" s="5"/>
      <c r="E228" s="34">
        <f>+(C228-C$7)/C$8</f>
        <v>-2797.0033841369045</v>
      </c>
      <c r="F228" s="34">
        <f>ROUND(2*E228,0)/2</f>
        <v>-2797</v>
      </c>
      <c r="G228" s="34">
        <f>+C228-(C$7+F228*C$8)</f>
        <v>-5.7060000035562553E-3</v>
      </c>
      <c r="J228" s="34">
        <f>G228</f>
        <v>-5.7060000035562553E-3</v>
      </c>
      <c r="Q228" s="59">
        <f>+C228-15018.5</f>
        <v>25701.917999999998</v>
      </c>
      <c r="AB228" s="34">
        <v>6</v>
      </c>
      <c r="AD228" s="34" t="s">
        <v>31</v>
      </c>
      <c r="AF228" s="34" t="s">
        <v>30</v>
      </c>
    </row>
    <row r="229" spans="1:32" ht="12.95" customHeight="1">
      <c r="A229" s="7" t="s">
        <v>44</v>
      </c>
      <c r="B229" s="6"/>
      <c r="C229" s="5">
        <v>40720.421999999999</v>
      </c>
      <c r="D229" s="5"/>
      <c r="E229" s="34">
        <f>+(C229-C$7)/C$8</f>
        <v>-2797.0010118011855</v>
      </c>
      <c r="F229" s="34">
        <f>ROUND(2*E229,0)/2</f>
        <v>-2797</v>
      </c>
      <c r="G229" s="34">
        <f>+C229-(C$7+F229*C$8)</f>
        <v>-1.706000002741348E-3</v>
      </c>
      <c r="J229" s="34">
        <f>G229</f>
        <v>-1.706000002741348E-3</v>
      </c>
      <c r="Q229" s="59">
        <f>+C229-15018.5</f>
        <v>25701.921999999999</v>
      </c>
      <c r="AB229" s="34">
        <v>11</v>
      </c>
      <c r="AD229" s="34" t="s">
        <v>33</v>
      </c>
      <c r="AF229" s="34" t="s">
        <v>30</v>
      </c>
    </row>
    <row r="230" spans="1:32" ht="12.95" customHeight="1">
      <c r="A230" s="55" t="s">
        <v>832</v>
      </c>
      <c r="B230" s="56" t="s">
        <v>161</v>
      </c>
      <c r="C230" s="57">
        <v>40828.332999999999</v>
      </c>
      <c r="D230" s="5"/>
      <c r="E230" s="7">
        <f>+(C230-C$7)/C$8</f>
        <v>-2733.0007318655707</v>
      </c>
      <c r="F230" s="34">
        <f>ROUND(2*E230,0)/2</f>
        <v>-2733</v>
      </c>
      <c r="G230" s="34">
        <f>+C230-(C$7+F230*C$8)</f>
        <v>-1.2340000030235387E-3</v>
      </c>
      <c r="J230" s="34">
        <f>G230</f>
        <v>-1.2340000030235387E-3</v>
      </c>
      <c r="Q230" s="59">
        <f>+C230-15018.5</f>
        <v>25809.832999999999</v>
      </c>
    </row>
    <row r="231" spans="1:32" ht="12.95" customHeight="1">
      <c r="A231" s="55" t="s">
        <v>812</v>
      </c>
      <c r="B231" s="56" t="s">
        <v>161</v>
      </c>
      <c r="C231" s="57">
        <v>40954.790999999997</v>
      </c>
      <c r="D231" s="5"/>
      <c r="E231" s="7">
        <f>+(C231-C$7)/C$8</f>
        <v>-2658.0005242861957</v>
      </c>
      <c r="F231" s="34">
        <f>ROUND(2*E231,0)/2</f>
        <v>-2658</v>
      </c>
      <c r="G231" s="34">
        <f>+C231-(C$7+F231*C$8)</f>
        <v>-8.8400000095134601E-4</v>
      </c>
      <c r="I231" s="34">
        <f>G231</f>
        <v>-8.8400000095134601E-4</v>
      </c>
      <c r="Q231" s="59">
        <f>+C231-15018.5</f>
        <v>25936.290999999997</v>
      </c>
    </row>
    <row r="232" spans="1:32" ht="12.95" customHeight="1">
      <c r="A232" s="55" t="s">
        <v>518</v>
      </c>
      <c r="B232" s="56" t="s">
        <v>161</v>
      </c>
      <c r="C232" s="57">
        <v>41010.432000000001</v>
      </c>
      <c r="D232" s="5"/>
      <c r="E232" s="7">
        <f>+(C232-C$7)/C$8</f>
        <v>-2625.0007413549124</v>
      </c>
      <c r="F232" s="34">
        <f>ROUND(2*E232,0)/2</f>
        <v>-2625</v>
      </c>
      <c r="G232" s="34">
        <f>+C232-(C$7+F232*C$8)</f>
        <v>-1.2500000011641532E-3</v>
      </c>
      <c r="I232" s="34">
        <f>G232</f>
        <v>-1.2500000011641532E-3</v>
      </c>
      <c r="Q232" s="59">
        <f>+C232-15018.5</f>
        <v>25991.932000000001</v>
      </c>
    </row>
    <row r="233" spans="1:32" ht="12.95" customHeight="1">
      <c r="A233" s="55" t="s">
        <v>839</v>
      </c>
      <c r="B233" s="56" t="s">
        <v>161</v>
      </c>
      <c r="C233" s="57">
        <v>41025.608</v>
      </c>
      <c r="D233" s="5"/>
      <c r="E233" s="7">
        <f>+(C233-C$7)/C$8</f>
        <v>-2616.0000996381004</v>
      </c>
      <c r="F233" s="34">
        <f>ROUND(2*E233,0)/2</f>
        <v>-2616</v>
      </c>
      <c r="G233" s="34">
        <f>+C233-(C$7+F233*C$8)</f>
        <v>-1.6799999866634607E-4</v>
      </c>
      <c r="I233" s="34">
        <f>G233</f>
        <v>-1.6799999866634607E-4</v>
      </c>
      <c r="Q233" s="59">
        <f>+C233-15018.5</f>
        <v>26007.108</v>
      </c>
    </row>
    <row r="234" spans="1:32" ht="12.95" customHeight="1">
      <c r="A234" s="55" t="s">
        <v>518</v>
      </c>
      <c r="B234" s="56" t="s">
        <v>161</v>
      </c>
      <c r="C234" s="57">
        <v>41037.406999999999</v>
      </c>
      <c r="D234" s="5"/>
      <c r="E234" s="7">
        <f>+(C234-C$7)/C$8</f>
        <v>-2609.0023023518161</v>
      </c>
      <c r="F234" s="34">
        <f>ROUND(2*E234,0)/2</f>
        <v>-2609</v>
      </c>
      <c r="G234" s="34">
        <f>+C234-(C$7+F234*C$8)</f>
        <v>-3.8820000045234337E-3</v>
      </c>
      <c r="I234" s="34">
        <f>G234</f>
        <v>-3.8820000045234337E-3</v>
      </c>
      <c r="Q234" s="59">
        <f>+C234-15018.5</f>
        <v>26018.906999999999</v>
      </c>
    </row>
    <row r="235" spans="1:32" ht="12.95" customHeight="1">
      <c r="A235" s="7" t="s">
        <v>45</v>
      </c>
      <c r="B235" s="6"/>
      <c r="C235" s="5">
        <v>41042.466999999997</v>
      </c>
      <c r="D235" s="5"/>
      <c r="E235" s="34">
        <f>+(C235-C$7)/C$8</f>
        <v>-2606.0012976676408</v>
      </c>
      <c r="F235" s="34">
        <f>ROUND(2*E235,0)/2</f>
        <v>-2606</v>
      </c>
      <c r="G235" s="34">
        <f>+C235-(C$7+F235*C$8)</f>
        <v>-2.1880000058445148E-3</v>
      </c>
      <c r="J235" s="34">
        <f>G235</f>
        <v>-2.1880000058445148E-3</v>
      </c>
      <c r="Q235" s="59">
        <f>+C235-15018.5</f>
        <v>26023.966999999997</v>
      </c>
      <c r="AB235" s="34">
        <v>14</v>
      </c>
      <c r="AD235" s="34" t="s">
        <v>31</v>
      </c>
      <c r="AF235" s="34" t="s">
        <v>30</v>
      </c>
    </row>
    <row r="236" spans="1:32" ht="12.95" customHeight="1">
      <c r="A236" s="55" t="s">
        <v>839</v>
      </c>
      <c r="B236" s="56" t="s">
        <v>161</v>
      </c>
      <c r="C236" s="57">
        <v>41052.582000000002</v>
      </c>
      <c r="D236" s="5"/>
      <c r="E236" s="7">
        <f>+(C236-C$7)/C$8</f>
        <v>-2600.002253718932</v>
      </c>
      <c r="F236" s="34">
        <f>ROUND(2*E236,0)/2</f>
        <v>-2600</v>
      </c>
      <c r="G236" s="34">
        <f>+C236-(C$7+F236*C$8)</f>
        <v>-3.7999999985913746E-3</v>
      </c>
      <c r="I236" s="34">
        <f>G236</f>
        <v>-3.7999999985913746E-3</v>
      </c>
      <c r="Q236" s="59">
        <f>+C236-15018.5</f>
        <v>26034.082000000002</v>
      </c>
    </row>
    <row r="237" spans="1:32" ht="12.95" customHeight="1">
      <c r="A237" s="55" t="s">
        <v>839</v>
      </c>
      <c r="B237" s="56" t="s">
        <v>161</v>
      </c>
      <c r="C237" s="57">
        <v>41062.697</v>
      </c>
      <c r="D237" s="5"/>
      <c r="E237" s="7">
        <f>+(C237-C$7)/C$8</f>
        <v>-2594.0032097702278</v>
      </c>
      <c r="F237" s="34">
        <f>ROUND(2*E237,0)/2</f>
        <v>-2594</v>
      </c>
      <c r="G237" s="34">
        <f>+C237-(C$7+F237*C$8)</f>
        <v>-5.411999998614192E-3</v>
      </c>
      <c r="I237" s="34">
        <f>G237</f>
        <v>-5.411999998614192E-3</v>
      </c>
      <c r="Q237" s="59">
        <f>+C237-15018.5</f>
        <v>26044.197</v>
      </c>
    </row>
    <row r="238" spans="1:32" ht="12.95" customHeight="1">
      <c r="A238" s="7" t="s">
        <v>46</v>
      </c>
      <c r="B238" s="6"/>
      <c r="C238" s="5">
        <v>41064.381999999998</v>
      </c>
      <c r="D238" s="5"/>
      <c r="E238" s="34">
        <f>+(C238-C$7)/C$8</f>
        <v>-2593.0038633487197</v>
      </c>
      <c r="F238" s="34">
        <f>ROUND(2*E238,0)/2</f>
        <v>-2593</v>
      </c>
      <c r="G238" s="34">
        <f>+C238-(C$7+F238*C$8)</f>
        <v>-6.5140000006067567E-3</v>
      </c>
      <c r="J238" s="34">
        <f>G238</f>
        <v>-6.5140000006067567E-3</v>
      </c>
      <c r="Q238" s="59">
        <f>+C238-15018.5</f>
        <v>26045.881999999998</v>
      </c>
      <c r="AB238" s="34">
        <v>20</v>
      </c>
      <c r="AD238" s="34" t="s">
        <v>33</v>
      </c>
      <c r="AF238" s="34" t="s">
        <v>30</v>
      </c>
    </row>
    <row r="239" spans="1:32" ht="12.95" customHeight="1">
      <c r="A239" s="5" t="s">
        <v>193</v>
      </c>
      <c r="B239" s="6" t="s">
        <v>16</v>
      </c>
      <c r="C239" s="5">
        <v>41064.387999999999</v>
      </c>
      <c r="D239" s="5" t="s">
        <v>190</v>
      </c>
      <c r="E239" s="34">
        <f>+(C239-C$7)/C$8</f>
        <v>-2593.0003048451408</v>
      </c>
      <c r="F239" s="34">
        <f>ROUND(2*E239,0)/2</f>
        <v>-2593</v>
      </c>
      <c r="G239" s="34">
        <f>+C239-(C$7+F239*C$8)</f>
        <v>-5.1399999938439578E-4</v>
      </c>
      <c r="I239" s="34">
        <f>G239</f>
        <v>-5.1399999938439578E-4</v>
      </c>
      <c r="Q239" s="59">
        <f>+C239-15018.5</f>
        <v>26045.887999999999</v>
      </c>
    </row>
    <row r="240" spans="1:32" ht="12.95" customHeight="1">
      <c r="A240" s="55" t="s">
        <v>839</v>
      </c>
      <c r="B240" s="56" t="s">
        <v>161</v>
      </c>
      <c r="C240" s="57">
        <v>41067.726999999999</v>
      </c>
      <c r="D240" s="5"/>
      <c r="E240" s="7">
        <f>+(C240-C$7)/C$8</f>
        <v>-2591.0199976039421</v>
      </c>
      <c r="F240" s="34">
        <f>ROUND(2*E240,0)/2</f>
        <v>-2591</v>
      </c>
      <c r="G240" s="34">
        <f>+C240-(C$7+F240*C$8)</f>
        <v>-3.3718000006047077E-2</v>
      </c>
      <c r="I240" s="34">
        <f>G240</f>
        <v>-3.3718000006047077E-2</v>
      </c>
      <c r="Q240" s="59">
        <f>+C240-15018.5</f>
        <v>26049.226999999999</v>
      </c>
    </row>
    <row r="241" spans="1:32" ht="12.95" customHeight="1">
      <c r="A241" s="55" t="s">
        <v>518</v>
      </c>
      <c r="B241" s="56" t="s">
        <v>161</v>
      </c>
      <c r="C241" s="57">
        <v>41086.311999999998</v>
      </c>
      <c r="D241" s="5"/>
      <c r="E241" s="7">
        <f>+(C241-C$7)/C$8</f>
        <v>-2579.9975327708544</v>
      </c>
      <c r="F241" s="34">
        <f>ROUND(2*E241,0)/2</f>
        <v>-2580</v>
      </c>
      <c r="G241" s="34">
        <f>+C241-(C$7+F241*C$8)</f>
        <v>4.1599999967729673E-3</v>
      </c>
      <c r="I241" s="34">
        <f>G241</f>
        <v>4.1599999967729673E-3</v>
      </c>
      <c r="Q241" s="59">
        <f>+C241-15018.5</f>
        <v>26067.811999999998</v>
      </c>
    </row>
    <row r="242" spans="1:32" ht="12.95" customHeight="1">
      <c r="A242" s="55" t="s">
        <v>518</v>
      </c>
      <c r="B242" s="56" t="s">
        <v>161</v>
      </c>
      <c r="C242" s="57">
        <v>41091.364000000001</v>
      </c>
      <c r="D242" s="5"/>
      <c r="E242" s="7">
        <f>+(C242-C$7)/C$8</f>
        <v>-2577.0012727581129</v>
      </c>
      <c r="F242" s="34">
        <f>ROUND(2*E242,0)/2</f>
        <v>-2577</v>
      </c>
      <c r="G242" s="34">
        <f>+C242-(C$7+F242*C$8)</f>
        <v>-2.1459999989019707E-3</v>
      </c>
      <c r="I242" s="34">
        <f>G242</f>
        <v>-2.1459999989019707E-3</v>
      </c>
      <c r="Q242" s="59">
        <f>+C242-15018.5</f>
        <v>26072.864000000001</v>
      </c>
    </row>
    <row r="243" spans="1:32" ht="12.95" customHeight="1">
      <c r="A243" s="55" t="s">
        <v>518</v>
      </c>
      <c r="B243" s="56" t="s">
        <v>161</v>
      </c>
      <c r="C243" s="57">
        <v>41337.533000000003</v>
      </c>
      <c r="D243" s="5"/>
      <c r="E243" s="7">
        <f>+(C243-C$7)/C$8</f>
        <v>-2431.0023948729067</v>
      </c>
      <c r="F243" s="34">
        <f>ROUND(2*E243,0)/2</f>
        <v>-2431</v>
      </c>
      <c r="G243" s="34">
        <f>+C243-(C$7+F243*C$8)</f>
        <v>-4.0379999991273507E-3</v>
      </c>
      <c r="I243" s="34">
        <f>G243</f>
        <v>-4.0379999991273507E-3</v>
      </c>
      <c r="Q243" s="59">
        <f>+C243-15018.5</f>
        <v>26319.033000000003</v>
      </c>
    </row>
    <row r="244" spans="1:32" ht="12.95" customHeight="1">
      <c r="A244" s="55" t="s">
        <v>518</v>
      </c>
      <c r="B244" s="56" t="s">
        <v>161</v>
      </c>
      <c r="C244" s="57">
        <v>41342.588000000003</v>
      </c>
      <c r="D244" s="5"/>
      <c r="E244" s="7">
        <f>+(C244-C$7)/C$8</f>
        <v>-2428.0043556083783</v>
      </c>
      <c r="F244" s="34">
        <f>ROUND(2*E244,0)/2</f>
        <v>-2428</v>
      </c>
      <c r="G244" s="34">
        <f>+C244-(C$7+F244*C$8)</f>
        <v>-7.3439999978290871E-3</v>
      </c>
      <c r="I244" s="34">
        <f>G244</f>
        <v>-7.3439999978290871E-3</v>
      </c>
      <c r="Q244" s="59">
        <f>+C244-15018.5</f>
        <v>26324.088000000003</v>
      </c>
    </row>
    <row r="245" spans="1:32" ht="12.95" customHeight="1">
      <c r="A245" s="55" t="s">
        <v>858</v>
      </c>
      <c r="B245" s="56" t="s">
        <v>161</v>
      </c>
      <c r="C245" s="57">
        <v>41396.553</v>
      </c>
      <c r="D245" s="5"/>
      <c r="E245" s="7">
        <f>+(C245-C$7)/C$8</f>
        <v>-2395.9985813432409</v>
      </c>
      <c r="F245" s="34">
        <f>ROUND(2*E245,0)/2</f>
        <v>-2396</v>
      </c>
      <c r="G245" s="34">
        <f>+C245-(C$7+F245*C$8)</f>
        <v>2.3920000021462329E-3</v>
      </c>
      <c r="J245" s="34">
        <f>G245</f>
        <v>2.3920000021462329E-3</v>
      </c>
      <c r="Q245" s="59">
        <f>+C245-15018.5</f>
        <v>26378.053</v>
      </c>
    </row>
    <row r="246" spans="1:32" ht="12.95" customHeight="1">
      <c r="A246" s="7" t="s">
        <v>47</v>
      </c>
      <c r="B246" s="6"/>
      <c r="C246" s="5">
        <v>41472.411999999997</v>
      </c>
      <c r="D246" s="5"/>
      <c r="E246" s="34">
        <f>+(C246-C$7)/C$8</f>
        <v>-2351.0078275217065</v>
      </c>
      <c r="F246" s="34">
        <f>ROUND(2*E246,0)/2</f>
        <v>-2351</v>
      </c>
      <c r="G246" s="34">
        <f>+C246-(C$7+F246*C$8)</f>
        <v>-1.3198000000556931E-2</v>
      </c>
      <c r="J246" s="34">
        <f>G246</f>
        <v>-1.3198000000556931E-2</v>
      </c>
      <c r="Q246" s="59">
        <f>+C246-15018.5</f>
        <v>26453.911999999997</v>
      </c>
      <c r="AB246" s="34">
        <v>7</v>
      </c>
      <c r="AD246" s="34" t="s">
        <v>39</v>
      </c>
      <c r="AF246" s="34" t="s">
        <v>30</v>
      </c>
    </row>
    <row r="247" spans="1:32" ht="12.95" customHeight="1">
      <c r="A247" s="7" t="s">
        <v>48</v>
      </c>
      <c r="B247" s="6"/>
      <c r="C247" s="5">
        <v>41637.665000000001</v>
      </c>
      <c r="D247" s="5"/>
      <c r="E247" s="34">
        <f>+(C247-C$7)/C$8</f>
        <v>-2252.998928890423</v>
      </c>
      <c r="F247" s="34">
        <f>ROUND(2*E247,0)/2</f>
        <v>-2253</v>
      </c>
      <c r="G247" s="34">
        <f>+C247-(C$7+F247*C$8)</f>
        <v>1.8060000002151355E-3</v>
      </c>
      <c r="J247" s="34">
        <f>G247</f>
        <v>1.8060000002151355E-3</v>
      </c>
      <c r="Q247" s="59">
        <f>+C247-15018.5</f>
        <v>26619.165000000001</v>
      </c>
      <c r="AB247" s="34">
        <v>13</v>
      </c>
      <c r="AD247" s="34" t="s">
        <v>31</v>
      </c>
      <c r="AF247" s="34" t="s">
        <v>30</v>
      </c>
    </row>
    <row r="248" spans="1:32" ht="12.95" customHeight="1">
      <c r="A248" s="7" t="s">
        <v>49</v>
      </c>
      <c r="B248" s="6"/>
      <c r="C248" s="5">
        <v>41664.641000000003</v>
      </c>
      <c r="D248" s="5"/>
      <c r="E248" s="34">
        <f>+(C248-C$7)/C$8</f>
        <v>-2236.9998968033947</v>
      </c>
      <c r="F248" s="34">
        <f>ROUND(2*E248,0)/2</f>
        <v>-2237</v>
      </c>
      <c r="G248" s="34">
        <f>+C248-(C$7+F248*C$8)</f>
        <v>1.7400000069756061E-4</v>
      </c>
      <c r="J248" s="34">
        <f>G248</f>
        <v>1.7400000069756061E-4</v>
      </c>
      <c r="Q248" s="59">
        <f>+C248-15018.5</f>
        <v>26646.141000000003</v>
      </c>
      <c r="AB248" s="34">
        <v>12</v>
      </c>
      <c r="AD248" s="34" t="s">
        <v>31</v>
      </c>
      <c r="AF248" s="34" t="s">
        <v>30</v>
      </c>
    </row>
    <row r="249" spans="1:32" ht="12.95" customHeight="1">
      <c r="A249" s="55" t="s">
        <v>518</v>
      </c>
      <c r="B249" s="56" t="s">
        <v>161</v>
      </c>
      <c r="C249" s="57">
        <v>41708.483999999997</v>
      </c>
      <c r="D249" s="5"/>
      <c r="E249" s="7">
        <f>+(C249-C$7)/C$8</f>
        <v>-2210.9973180744723</v>
      </c>
      <c r="F249" s="34">
        <f>ROUND(2*E249,0)/2</f>
        <v>-2211</v>
      </c>
      <c r="G249" s="34">
        <f>+C249-(C$7+F249*C$8)</f>
        <v>4.5219999956316315E-3</v>
      </c>
      <c r="I249" s="34">
        <f>G249</f>
        <v>4.5219999956316315E-3</v>
      </c>
      <c r="Q249" s="59">
        <f>+C249-15018.5</f>
        <v>26689.983999999997</v>
      </c>
    </row>
    <row r="250" spans="1:32" ht="12.95" customHeight="1">
      <c r="A250" s="7" t="s">
        <v>51</v>
      </c>
      <c r="B250" s="6"/>
      <c r="C250" s="5">
        <v>41750.633000000002</v>
      </c>
      <c r="D250" s="5"/>
      <c r="E250" s="34">
        <f>+(C250-C$7)/C$8</f>
        <v>-2185.9994235224199</v>
      </c>
      <c r="F250" s="34">
        <f>ROUND(2*E250,0)/2</f>
        <v>-2186</v>
      </c>
      <c r="G250" s="34">
        <f>+C250-(C$7+F250*C$8)</f>
        <v>9.7200000163866207E-4</v>
      </c>
      <c r="J250" s="34">
        <f>G250</f>
        <v>9.7200000163866207E-4</v>
      </c>
      <c r="Q250" s="59">
        <f>+C250-15018.5</f>
        <v>26732.133000000002</v>
      </c>
      <c r="AB250" s="34">
        <v>14</v>
      </c>
      <c r="AD250" s="34" t="s">
        <v>50</v>
      </c>
      <c r="AF250" s="34" t="s">
        <v>30</v>
      </c>
    </row>
    <row r="251" spans="1:32" ht="12.95" customHeight="1">
      <c r="A251" s="7" t="s">
        <v>51</v>
      </c>
      <c r="B251" s="6"/>
      <c r="C251" s="5">
        <v>41752.321000000004</v>
      </c>
      <c r="D251" s="5"/>
      <c r="E251" s="34">
        <f>+(C251-C$7)/C$8</f>
        <v>-2184.9982978491203</v>
      </c>
      <c r="F251" s="34">
        <f>ROUND(2*E251,0)/2</f>
        <v>-2185</v>
      </c>
      <c r="G251" s="34">
        <f>+C251-(C$7+F251*C$8)</f>
        <v>2.8700000038952567E-3</v>
      </c>
      <c r="J251" s="34">
        <f>G251</f>
        <v>2.8700000038952567E-3</v>
      </c>
      <c r="Q251" s="59">
        <f>+C251-15018.5</f>
        <v>26733.821000000004</v>
      </c>
      <c r="AB251" s="34">
        <v>8</v>
      </c>
      <c r="AD251" s="34" t="s">
        <v>31</v>
      </c>
      <c r="AF251" s="34" t="s">
        <v>30</v>
      </c>
    </row>
    <row r="252" spans="1:32" ht="12.95" customHeight="1">
      <c r="A252" s="7" t="s">
        <v>51</v>
      </c>
      <c r="B252" s="6"/>
      <c r="C252" s="5">
        <v>41762.438000000002</v>
      </c>
      <c r="D252" s="5"/>
      <c r="E252" s="34">
        <f>+(C252-C$7)/C$8</f>
        <v>-2178.9980677325566</v>
      </c>
      <c r="F252" s="34">
        <f>ROUND(2*E252,0)/2</f>
        <v>-2179</v>
      </c>
      <c r="G252" s="34">
        <f>+C252-(C$7+F252*C$8)</f>
        <v>3.2580000042798929E-3</v>
      </c>
      <c r="J252" s="34">
        <f>G252</f>
        <v>3.2580000042798929E-3</v>
      </c>
      <c r="Q252" s="59">
        <f>+C252-15018.5</f>
        <v>26743.938000000002</v>
      </c>
      <c r="AB252" s="34">
        <v>13</v>
      </c>
      <c r="AD252" s="34" t="s">
        <v>31</v>
      </c>
      <c r="AF252" s="34" t="s">
        <v>30</v>
      </c>
    </row>
    <row r="253" spans="1:32" ht="12.95" customHeight="1">
      <c r="A253" s="7" t="s">
        <v>52</v>
      </c>
      <c r="B253" s="6"/>
      <c r="C253" s="5">
        <v>41794.474000000002</v>
      </c>
      <c r="D253" s="5"/>
      <c r="E253" s="34">
        <f>+(C253-C$7)/C$8</f>
        <v>-2159.9980309613529</v>
      </c>
      <c r="F253" s="34">
        <f>ROUND(2*E253,0)/2</f>
        <v>-2160</v>
      </c>
      <c r="G253" s="34">
        <f>+C253-(C$7+F253*C$8)</f>
        <v>3.3200000034412369E-3</v>
      </c>
      <c r="J253" s="34">
        <f>G253</f>
        <v>3.3200000034412369E-3</v>
      </c>
      <c r="Q253" s="59">
        <f>+C253-15018.5</f>
        <v>26775.974000000002</v>
      </c>
      <c r="AB253" s="34">
        <v>10</v>
      </c>
      <c r="AD253" s="34" t="s">
        <v>31</v>
      </c>
      <c r="AF253" s="34" t="s">
        <v>30</v>
      </c>
    </row>
    <row r="254" spans="1:32" ht="12.95" customHeight="1">
      <c r="A254" s="7" t="s">
        <v>52</v>
      </c>
      <c r="B254" s="6"/>
      <c r="C254" s="5">
        <v>41794.474999999999</v>
      </c>
      <c r="D254" s="5"/>
      <c r="E254" s="34">
        <f>+(C254-C$7)/C$8</f>
        <v>-2159.997437877425</v>
      </c>
      <c r="F254" s="34">
        <f>ROUND(2*E254,0)/2</f>
        <v>-2160</v>
      </c>
      <c r="G254" s="34">
        <f>+C254-(C$7+F254*C$8)</f>
        <v>4.3200000000069849E-3</v>
      </c>
      <c r="J254" s="34">
        <f>G254</f>
        <v>4.3200000000069849E-3</v>
      </c>
      <c r="Q254" s="59">
        <f>+C254-15018.5</f>
        <v>26775.974999999999</v>
      </c>
      <c r="AB254" s="34">
        <v>17</v>
      </c>
      <c r="AD254" s="34" t="s">
        <v>33</v>
      </c>
      <c r="AF254" s="34" t="s">
        <v>30</v>
      </c>
    </row>
    <row r="255" spans="1:32" ht="12.95" customHeight="1">
      <c r="A255" s="7" t="s">
        <v>52</v>
      </c>
      <c r="B255" s="6"/>
      <c r="C255" s="5">
        <v>41816.39</v>
      </c>
      <c r="D255" s="5"/>
      <c r="E255" s="34">
        <f>+(C255-C$7)/C$8</f>
        <v>-2147.0000035585044</v>
      </c>
      <c r="F255" s="34">
        <f>ROUND(2*E255,0)/2</f>
        <v>-2147</v>
      </c>
      <c r="G255" s="34">
        <f>+C255-(C$7+F255*C$8)</f>
        <v>-6.0000020312145352E-6</v>
      </c>
      <c r="J255" s="34">
        <f>G255</f>
        <v>-6.0000020312145352E-6</v>
      </c>
      <c r="Q255" s="59">
        <f>+C255-15018.5</f>
        <v>26797.89</v>
      </c>
      <c r="AB255" s="34">
        <v>16</v>
      </c>
      <c r="AD255" s="34" t="s">
        <v>39</v>
      </c>
      <c r="AF255" s="34" t="s">
        <v>30</v>
      </c>
    </row>
    <row r="256" spans="1:32" ht="12.95" customHeight="1">
      <c r="A256" s="7" t="s">
        <v>52</v>
      </c>
      <c r="B256" s="6"/>
      <c r="C256" s="5">
        <v>41816.391000000003</v>
      </c>
      <c r="D256" s="5"/>
      <c r="E256" s="34">
        <f>+(C256-C$7)/C$8</f>
        <v>-2146.9994104745724</v>
      </c>
      <c r="F256" s="34">
        <f>ROUND(2*E256,0)/2</f>
        <v>-2147</v>
      </c>
      <c r="G256" s="34">
        <f>+C256-(C$7+F256*C$8)</f>
        <v>9.9400000181049109E-4</v>
      </c>
      <c r="J256" s="34">
        <f>G256</f>
        <v>9.9400000181049109E-4</v>
      </c>
      <c r="Q256" s="59">
        <f>+C256-15018.5</f>
        <v>26797.891000000003</v>
      </c>
      <c r="AB256" s="34">
        <v>7</v>
      </c>
      <c r="AD256" s="34" t="s">
        <v>31</v>
      </c>
      <c r="AF256" s="34" t="s">
        <v>30</v>
      </c>
    </row>
    <row r="257" spans="1:32" ht="12.95" customHeight="1">
      <c r="A257" s="55" t="s">
        <v>889</v>
      </c>
      <c r="B257" s="56" t="s">
        <v>161</v>
      </c>
      <c r="C257" s="57">
        <v>41819.769</v>
      </c>
      <c r="D257" s="5"/>
      <c r="E257" s="7">
        <f>+(C257-C$7)/C$8</f>
        <v>-2144.9959729601178</v>
      </c>
      <c r="F257" s="34">
        <f>ROUND(2*E257,0)/2</f>
        <v>-2145</v>
      </c>
      <c r="G257" s="34">
        <f>+C257-(C$7+F257*C$8)</f>
        <v>6.7899999994551763E-3</v>
      </c>
      <c r="I257" s="34">
        <f>G257</f>
        <v>6.7899999994551763E-3</v>
      </c>
      <c r="Q257" s="59">
        <f>+C257-15018.5</f>
        <v>26801.269</v>
      </c>
    </row>
    <row r="258" spans="1:32" ht="12.95" customHeight="1">
      <c r="A258" s="7" t="s">
        <v>53</v>
      </c>
      <c r="B258" s="6"/>
      <c r="C258" s="5">
        <v>42035.591999999997</v>
      </c>
      <c r="D258" s="5"/>
      <c r="E258" s="34">
        <f>+(C258-C$7)/C$8</f>
        <v>-2016.9948200049605</v>
      </c>
      <c r="F258" s="34">
        <f>ROUND(2*E258,0)/2</f>
        <v>-2017</v>
      </c>
      <c r="G258" s="34">
        <f>+C258-(C$7+F258*C$8)</f>
        <v>8.7339999954565428E-3</v>
      </c>
      <c r="J258" s="34">
        <f>G258</f>
        <v>8.7339999954565428E-3</v>
      </c>
      <c r="Q258" s="59">
        <f>+C258-15018.5</f>
        <v>27017.091999999997</v>
      </c>
      <c r="AB258" s="34">
        <v>6</v>
      </c>
      <c r="AD258" s="34" t="s">
        <v>31</v>
      </c>
      <c r="AF258" s="34" t="s">
        <v>30</v>
      </c>
    </row>
    <row r="259" spans="1:32" ht="12.95" customHeight="1">
      <c r="A259" s="7" t="s">
        <v>53</v>
      </c>
      <c r="B259" s="6"/>
      <c r="C259" s="5">
        <v>42074.375999999997</v>
      </c>
      <c r="D259" s="5"/>
      <c r="E259" s="34">
        <f>+(C259-C$7)/C$8</f>
        <v>-1993.9926528762817</v>
      </c>
      <c r="F259" s="34">
        <f>ROUND(2*E259,0)/2</f>
        <v>-1994</v>
      </c>
      <c r="G259" s="34">
        <f>+C259-(C$7+F259*C$8)</f>
        <v>1.23879999955534E-2</v>
      </c>
      <c r="J259" s="34">
        <f>G259</f>
        <v>1.23879999955534E-2</v>
      </c>
      <c r="Q259" s="59">
        <f>+C259-15018.5</f>
        <v>27055.875999999997</v>
      </c>
      <c r="AB259" s="34">
        <v>6</v>
      </c>
      <c r="AD259" s="34" t="s">
        <v>31</v>
      </c>
      <c r="AF259" s="34" t="s">
        <v>30</v>
      </c>
    </row>
    <row r="260" spans="1:32" ht="12.95" customHeight="1">
      <c r="A260" s="7" t="s">
        <v>53</v>
      </c>
      <c r="B260" s="6"/>
      <c r="C260" s="5">
        <v>42079.428</v>
      </c>
      <c r="D260" s="5"/>
      <c r="E260" s="34">
        <f>+(C260-C$7)/C$8</f>
        <v>-1990.9963928635402</v>
      </c>
      <c r="F260" s="34">
        <f>ROUND(2*E260,0)/2</f>
        <v>-1991</v>
      </c>
      <c r="G260" s="34">
        <f>+C260-(C$7+F260*C$8)</f>
        <v>6.0819999998784624E-3</v>
      </c>
      <c r="J260" s="34">
        <f>G260</f>
        <v>6.0819999998784624E-3</v>
      </c>
      <c r="Q260" s="59">
        <f>+C260-15018.5</f>
        <v>27060.928</v>
      </c>
      <c r="AB260" s="34">
        <v>5</v>
      </c>
      <c r="AD260" s="34" t="s">
        <v>31</v>
      </c>
      <c r="AF260" s="34" t="s">
        <v>30</v>
      </c>
    </row>
    <row r="261" spans="1:32" ht="12.95" customHeight="1">
      <c r="A261" s="55" t="s">
        <v>915</v>
      </c>
      <c r="B261" s="56" t="s">
        <v>161</v>
      </c>
      <c r="C261" s="57">
        <v>42094.603999999999</v>
      </c>
      <c r="D261" s="5"/>
      <c r="E261" s="7">
        <f>+(C261-C$7)/C$8</f>
        <v>-1981.9957511467287</v>
      </c>
      <c r="F261" s="34">
        <f>ROUND(2*E261,0)/2</f>
        <v>-1982</v>
      </c>
      <c r="G261" s="34">
        <f>+C261-(C$7+F261*C$8)</f>
        <v>7.1639999951003119E-3</v>
      </c>
      <c r="I261" s="34">
        <f>G261</f>
        <v>7.1639999951003119E-3</v>
      </c>
      <c r="Q261" s="59">
        <f>+C261-15018.5</f>
        <v>27076.103999999999</v>
      </c>
    </row>
    <row r="262" spans="1:32" ht="12.95" customHeight="1">
      <c r="A262" s="55" t="s">
        <v>915</v>
      </c>
      <c r="B262" s="56" t="s">
        <v>161</v>
      </c>
      <c r="C262" s="57">
        <v>42099.658000000003</v>
      </c>
      <c r="D262" s="5"/>
      <c r="E262" s="7">
        <f>+(C262-C$7)/C$8</f>
        <v>-1978.9983049661278</v>
      </c>
      <c r="F262" s="34">
        <f>ROUND(2*E262,0)/2</f>
        <v>-1979</v>
      </c>
      <c r="G262" s="34">
        <f>+C262-(C$7+F262*C$8)</f>
        <v>2.8579999998328276E-3</v>
      </c>
      <c r="I262" s="34">
        <f>G262</f>
        <v>2.8579999998328276E-3</v>
      </c>
      <c r="Q262" s="59">
        <f>+C262-15018.5</f>
        <v>27081.158000000003</v>
      </c>
    </row>
    <row r="263" spans="1:32" ht="12.95" customHeight="1">
      <c r="A263" s="55" t="s">
        <v>915</v>
      </c>
      <c r="B263" s="56" t="s">
        <v>161</v>
      </c>
      <c r="C263" s="57">
        <v>42099.658000000003</v>
      </c>
      <c r="D263" s="5"/>
      <c r="E263" s="7">
        <f>+(C263-C$7)/C$8</f>
        <v>-1978.9983049661278</v>
      </c>
      <c r="F263" s="34">
        <f>ROUND(2*E263,0)/2</f>
        <v>-1979</v>
      </c>
      <c r="G263" s="34">
        <f>+C263-(C$7+F263*C$8)</f>
        <v>2.8579999998328276E-3</v>
      </c>
      <c r="I263" s="34">
        <f>G263</f>
        <v>2.8579999998328276E-3</v>
      </c>
      <c r="Q263" s="59">
        <f>+C263-15018.5</f>
        <v>27081.158000000003</v>
      </c>
    </row>
    <row r="264" spans="1:32" ht="12.95" customHeight="1">
      <c r="A264" s="55" t="s">
        <v>518</v>
      </c>
      <c r="B264" s="56" t="s">
        <v>161</v>
      </c>
      <c r="C264" s="57">
        <v>42106.402999999998</v>
      </c>
      <c r="D264" s="5"/>
      <c r="E264" s="7">
        <f>+(C264-C$7)/C$8</f>
        <v>-1974.9979538604441</v>
      </c>
      <c r="F264" s="34">
        <f>ROUND(2*E264,0)/2</f>
        <v>-1975</v>
      </c>
      <c r="G264" s="34">
        <f>+C264-(C$7+F264*C$8)</f>
        <v>3.4499999965191819E-3</v>
      </c>
      <c r="I264" s="34">
        <f>G264</f>
        <v>3.4499999965191819E-3</v>
      </c>
      <c r="Q264" s="59">
        <f>+C264-15018.5</f>
        <v>27087.902999999998</v>
      </c>
    </row>
    <row r="265" spans="1:32" ht="12.95" customHeight="1">
      <c r="A265" s="7" t="s">
        <v>54</v>
      </c>
      <c r="B265" s="6"/>
      <c r="C265" s="5">
        <v>42106.406000000003</v>
      </c>
      <c r="D265" s="5"/>
      <c r="E265" s="34">
        <f>+(C265-C$7)/C$8</f>
        <v>-1974.9961746086526</v>
      </c>
      <c r="F265" s="34">
        <f>ROUND(2*E265,0)/2</f>
        <v>-1975</v>
      </c>
      <c r="G265" s="34">
        <f>+C265-(C$7+F265*C$8)</f>
        <v>6.4500000007683411E-3</v>
      </c>
      <c r="J265" s="34">
        <f>G265</f>
        <v>6.4500000007683411E-3</v>
      </c>
      <c r="Q265" s="59">
        <f>+C265-15018.5</f>
        <v>27087.906000000003</v>
      </c>
      <c r="AB265" s="34">
        <v>11</v>
      </c>
      <c r="AD265" s="34" t="s">
        <v>31</v>
      </c>
      <c r="AF265" s="34" t="s">
        <v>30</v>
      </c>
    </row>
    <row r="266" spans="1:32" ht="12.95" customHeight="1">
      <c r="A266" s="55" t="s">
        <v>915</v>
      </c>
      <c r="B266" s="56" t="s">
        <v>161</v>
      </c>
      <c r="C266" s="57">
        <v>42121.578999999998</v>
      </c>
      <c r="D266" s="5"/>
      <c r="E266" s="7">
        <f>+(C266-C$7)/C$8</f>
        <v>-1965.9973121436326</v>
      </c>
      <c r="F266" s="34">
        <f>ROUND(2*E266,0)/2</f>
        <v>-1966</v>
      </c>
      <c r="G266" s="34">
        <f>+C266-(C$7+F266*C$8)</f>
        <v>4.531999999016989E-3</v>
      </c>
      <c r="I266" s="34">
        <f>G266</f>
        <v>4.531999999016989E-3</v>
      </c>
      <c r="Q266" s="59">
        <f>+C266-15018.5</f>
        <v>27103.078999999998</v>
      </c>
    </row>
    <row r="267" spans="1:32" ht="12.95" customHeight="1">
      <c r="A267" s="55" t="s">
        <v>915</v>
      </c>
      <c r="B267" s="56" t="s">
        <v>161</v>
      </c>
      <c r="C267" s="57">
        <v>42121.578999999998</v>
      </c>
      <c r="D267" s="5"/>
      <c r="E267" s="7">
        <f>+(C267-C$7)/C$8</f>
        <v>-1965.9973121436326</v>
      </c>
      <c r="F267" s="34">
        <f>ROUND(2*E267,0)/2</f>
        <v>-1966</v>
      </c>
      <c r="G267" s="34">
        <f>+C267-(C$7+F267*C$8)</f>
        <v>4.531999999016989E-3</v>
      </c>
      <c r="I267" s="34">
        <f>G267</f>
        <v>4.531999999016989E-3</v>
      </c>
      <c r="Q267" s="59">
        <f>+C267-15018.5</f>
        <v>27103.078999999998</v>
      </c>
    </row>
    <row r="268" spans="1:32" ht="12.95" customHeight="1">
      <c r="A268" s="55" t="s">
        <v>915</v>
      </c>
      <c r="B268" s="56" t="s">
        <v>161</v>
      </c>
      <c r="C268" s="57">
        <v>42131.695</v>
      </c>
      <c r="D268" s="5"/>
      <c r="E268" s="7">
        <f>+(C268-C$7)/C$8</f>
        <v>-1959.9976751109964</v>
      </c>
      <c r="F268" s="34">
        <f>ROUND(2*E268,0)/2</f>
        <v>-1960</v>
      </c>
      <c r="G268" s="34">
        <f>+C268-(C$7+F268*C$8)</f>
        <v>3.9199999955599196E-3</v>
      </c>
      <c r="I268" s="34">
        <f>G268</f>
        <v>3.9199999955599196E-3</v>
      </c>
      <c r="Q268" s="59">
        <f>+C268-15018.5</f>
        <v>27113.195</v>
      </c>
    </row>
    <row r="269" spans="1:32" ht="12.95" customHeight="1">
      <c r="A269" s="55" t="s">
        <v>915</v>
      </c>
      <c r="B269" s="56" t="s">
        <v>161</v>
      </c>
      <c r="C269" s="57">
        <v>42158.671000000002</v>
      </c>
      <c r="D269" s="5"/>
      <c r="E269" s="7">
        <f>+(C269-C$7)/C$8</f>
        <v>-1943.9986430239683</v>
      </c>
      <c r="F269" s="34">
        <f>ROUND(2*E269,0)/2</f>
        <v>-1944</v>
      </c>
      <c r="G269" s="34">
        <f>+C269-(C$7+F269*C$8)</f>
        <v>2.2880000033183023E-3</v>
      </c>
      <c r="I269" s="34">
        <f>G269</f>
        <v>2.2880000033183023E-3</v>
      </c>
      <c r="Q269" s="59">
        <f>+C269-15018.5</f>
        <v>27140.171000000002</v>
      </c>
    </row>
    <row r="270" spans="1:32" ht="12.95" customHeight="1">
      <c r="A270" s="7" t="s">
        <v>55</v>
      </c>
      <c r="B270" s="6"/>
      <c r="C270" s="5">
        <v>42160.356</v>
      </c>
      <c r="D270" s="5"/>
      <c r="E270" s="34">
        <f>+(C270-C$7)/C$8</f>
        <v>-1942.9992966024602</v>
      </c>
      <c r="F270" s="34">
        <f>ROUND(2*E270,0)/2</f>
        <v>-1943</v>
      </c>
      <c r="G270" s="34">
        <f>+C270-(C$7+F270*C$8)</f>
        <v>1.1860000013257377E-3</v>
      </c>
      <c r="J270" s="34">
        <f>G270</f>
        <v>1.1860000013257377E-3</v>
      </c>
      <c r="Q270" s="59">
        <f>+C270-15018.5</f>
        <v>27141.856</v>
      </c>
      <c r="AB270" s="34">
        <v>14</v>
      </c>
      <c r="AD270" s="34" t="s">
        <v>39</v>
      </c>
      <c r="AF270" s="34" t="s">
        <v>30</v>
      </c>
    </row>
    <row r="271" spans="1:32" ht="12.95" customHeight="1">
      <c r="A271" s="7" t="s">
        <v>55</v>
      </c>
      <c r="B271" s="6"/>
      <c r="C271" s="5">
        <v>42160.36</v>
      </c>
      <c r="D271" s="5"/>
      <c r="E271" s="34">
        <f>+(C271-C$7)/C$8</f>
        <v>-1942.996924266741</v>
      </c>
      <c r="F271" s="34">
        <f>ROUND(2*E271,0)/2</f>
        <v>-1943</v>
      </c>
      <c r="G271" s="34">
        <f>+C271-(C$7+F271*C$8)</f>
        <v>5.1860000021406449E-3</v>
      </c>
      <c r="J271" s="34">
        <f>G271</f>
        <v>5.1860000021406449E-3</v>
      </c>
      <c r="Q271" s="59">
        <f>+C271-15018.5</f>
        <v>27141.86</v>
      </c>
      <c r="AB271" s="34">
        <v>10</v>
      </c>
      <c r="AD271" s="34" t="s">
        <v>31</v>
      </c>
      <c r="AF271" s="34" t="s">
        <v>30</v>
      </c>
    </row>
    <row r="272" spans="1:32" ht="12.95" customHeight="1">
      <c r="A272" s="7" t="s">
        <v>56</v>
      </c>
      <c r="B272" s="6"/>
      <c r="C272" s="5">
        <v>42428.445</v>
      </c>
      <c r="D272" s="5"/>
      <c r="E272" s="34">
        <f>+(C272-C$7)/C$8</f>
        <v>-1784.0000189786865</v>
      </c>
      <c r="F272" s="34">
        <f>ROUND(2*E272,0)/2</f>
        <v>-1784</v>
      </c>
      <c r="G272" s="34">
        <f>+C272-(C$7+F272*C$8)</f>
        <v>-3.2000003557186574E-5</v>
      </c>
      <c r="J272" s="34">
        <f>G272</f>
        <v>-3.2000003557186574E-5</v>
      </c>
      <c r="Q272" s="59">
        <f>+C272-15018.5</f>
        <v>27409.945</v>
      </c>
      <c r="AB272" s="34">
        <v>12</v>
      </c>
      <c r="AD272" s="34" t="s">
        <v>33</v>
      </c>
      <c r="AF272" s="34" t="s">
        <v>30</v>
      </c>
    </row>
    <row r="273" spans="1:32" ht="12.95" customHeight="1">
      <c r="A273" s="7" t="s">
        <v>56</v>
      </c>
      <c r="B273" s="6"/>
      <c r="C273" s="5">
        <v>42433.504999999997</v>
      </c>
      <c r="D273" s="5"/>
      <c r="E273" s="34">
        <f>+(C273-C$7)/C$8</f>
        <v>-1780.999014294511</v>
      </c>
      <c r="F273" s="34">
        <f>ROUND(2*E273,0)/2</f>
        <v>-1781</v>
      </c>
      <c r="G273" s="34">
        <f>+C273-(C$7+F273*C$8)</f>
        <v>1.6619999951217324E-3</v>
      </c>
      <c r="J273" s="34">
        <f>G273</f>
        <v>1.6619999951217324E-3</v>
      </c>
      <c r="Q273" s="59">
        <f>+C273-15018.5</f>
        <v>27415.004999999997</v>
      </c>
      <c r="AB273" s="34">
        <v>10</v>
      </c>
      <c r="AD273" s="34" t="s">
        <v>31</v>
      </c>
      <c r="AF273" s="34" t="s">
        <v>30</v>
      </c>
    </row>
    <row r="274" spans="1:32" ht="12.95" customHeight="1">
      <c r="A274" s="7" t="s">
        <v>57</v>
      </c>
      <c r="B274" s="6"/>
      <c r="C274" s="5">
        <v>42450.364000000001</v>
      </c>
      <c r="D274" s="5"/>
      <c r="E274" s="34">
        <f>+(C274-C$7)/C$8</f>
        <v>-1771.0002123240465</v>
      </c>
      <c r="F274" s="34">
        <f>ROUND(2*E274,0)/2</f>
        <v>-1771</v>
      </c>
      <c r="G274" s="34">
        <f>+C274-(C$7+F274*C$8)</f>
        <v>-3.5799999750452116E-4</v>
      </c>
      <c r="J274" s="34">
        <f>G274</f>
        <v>-3.5799999750452116E-4</v>
      </c>
      <c r="Q274" s="59">
        <f>+C274-15018.5</f>
        <v>27431.864000000001</v>
      </c>
      <c r="AB274" s="34">
        <v>10</v>
      </c>
      <c r="AD274" s="34" t="s">
        <v>33</v>
      </c>
      <c r="AF274" s="34" t="s">
        <v>30</v>
      </c>
    </row>
    <row r="275" spans="1:32" ht="12.95" customHeight="1">
      <c r="A275" s="7" t="s">
        <v>57</v>
      </c>
      <c r="B275" s="6"/>
      <c r="C275" s="5">
        <v>42450.364999999998</v>
      </c>
      <c r="D275" s="5"/>
      <c r="E275" s="34">
        <f>+(C275-C$7)/C$8</f>
        <v>-1770.9996192401188</v>
      </c>
      <c r="F275" s="34">
        <f>ROUND(2*E275,0)/2</f>
        <v>-1771</v>
      </c>
      <c r="G275" s="34">
        <f>+C275-(C$7+F275*C$8)</f>
        <v>6.4199999906122684E-4</v>
      </c>
      <c r="J275" s="34">
        <f>G275</f>
        <v>6.4199999906122684E-4</v>
      </c>
      <c r="Q275" s="59">
        <f>+C275-15018.5</f>
        <v>27431.864999999998</v>
      </c>
      <c r="AB275" s="34">
        <v>17</v>
      </c>
      <c r="AD275" s="34" t="s">
        <v>39</v>
      </c>
      <c r="AF275" s="34" t="s">
        <v>30</v>
      </c>
    </row>
    <row r="276" spans="1:32" ht="12.95" customHeight="1">
      <c r="A276" s="7" t="s">
        <v>57</v>
      </c>
      <c r="B276" s="6"/>
      <c r="C276" s="5">
        <v>42450.366999999998</v>
      </c>
      <c r="D276" s="5"/>
      <c r="E276" s="34">
        <f>+(C276-C$7)/C$8</f>
        <v>-1770.9984330722593</v>
      </c>
      <c r="F276" s="34">
        <f>ROUND(2*E276,0)/2</f>
        <v>-1771</v>
      </c>
      <c r="G276" s="34">
        <f>+C276-(C$7+F276*C$8)</f>
        <v>2.6419999994686805E-3</v>
      </c>
      <c r="J276" s="34">
        <f>G276</f>
        <v>2.6419999994686805E-3</v>
      </c>
      <c r="Q276" s="59">
        <f>+C276-15018.5</f>
        <v>27431.866999999998</v>
      </c>
      <c r="AB276" s="34">
        <v>8</v>
      </c>
      <c r="AD276" s="34" t="s">
        <v>31</v>
      </c>
      <c r="AF276" s="34" t="s">
        <v>30</v>
      </c>
    </row>
    <row r="277" spans="1:32" ht="12.95" customHeight="1">
      <c r="A277" s="7" t="s">
        <v>57</v>
      </c>
      <c r="B277" s="6"/>
      <c r="C277" s="5">
        <v>42450.368999999999</v>
      </c>
      <c r="D277" s="5"/>
      <c r="E277" s="34">
        <f>+(C277-C$7)/C$8</f>
        <v>-1770.9972469043996</v>
      </c>
      <c r="F277" s="34">
        <f>ROUND(2*E277,0)/2</f>
        <v>-1771</v>
      </c>
      <c r="G277" s="34">
        <f>+C277-(C$7+F277*C$8)</f>
        <v>4.6419999998761341E-3</v>
      </c>
      <c r="J277" s="34">
        <f>G277</f>
        <v>4.6419999998761341E-3</v>
      </c>
      <c r="Q277" s="59">
        <f>+C277-15018.5</f>
        <v>27431.868999999999</v>
      </c>
      <c r="AB277" s="34">
        <v>8</v>
      </c>
      <c r="AD277" s="34" t="s">
        <v>38</v>
      </c>
      <c r="AF277" s="34" t="s">
        <v>30</v>
      </c>
    </row>
    <row r="278" spans="1:32" ht="12.95" customHeight="1">
      <c r="A278" s="7" t="s">
        <v>57</v>
      </c>
      <c r="B278" s="6"/>
      <c r="C278" s="5">
        <v>42460.482000000004</v>
      </c>
      <c r="D278" s="5"/>
      <c r="E278" s="34">
        <f>+(C278-C$7)/C$8</f>
        <v>-1764.9993891235508</v>
      </c>
      <c r="F278" s="34">
        <f>ROUND(2*E278,0)/2</f>
        <v>-1765</v>
      </c>
      <c r="G278" s="34">
        <f>+C278-(C$7+F278*C$8)</f>
        <v>1.0299999994458631E-3</v>
      </c>
      <c r="J278" s="34">
        <f>G278</f>
        <v>1.0299999994458631E-3</v>
      </c>
      <c r="Q278" s="59">
        <f>+C278-15018.5</f>
        <v>27441.982000000004</v>
      </c>
      <c r="AB278" s="34">
        <v>7</v>
      </c>
      <c r="AD278" s="34" t="s">
        <v>38</v>
      </c>
      <c r="AF278" s="34" t="s">
        <v>30</v>
      </c>
    </row>
    <row r="279" spans="1:32" ht="12.95" customHeight="1">
      <c r="A279" s="7" t="s">
        <v>57</v>
      </c>
      <c r="B279" s="6"/>
      <c r="C279" s="5">
        <v>42460.485000000001</v>
      </c>
      <c r="D279" s="5"/>
      <c r="E279" s="34">
        <f>+(C279-C$7)/C$8</f>
        <v>-1764.9976098717636</v>
      </c>
      <c r="F279" s="34">
        <f>ROUND(2*E279,0)/2</f>
        <v>-1765</v>
      </c>
      <c r="G279" s="34">
        <f>+C279-(C$7+F279*C$8)</f>
        <v>4.0299999964190647E-3</v>
      </c>
      <c r="J279" s="34">
        <f>G279</f>
        <v>4.0299999964190647E-3</v>
      </c>
      <c r="Q279" s="59">
        <f>+C279-15018.5</f>
        <v>27441.985000000001</v>
      </c>
      <c r="AB279" s="34">
        <v>8</v>
      </c>
      <c r="AD279" s="34" t="s">
        <v>31</v>
      </c>
      <c r="AF279" s="34" t="s">
        <v>30</v>
      </c>
    </row>
    <row r="280" spans="1:32" ht="12.95" customHeight="1">
      <c r="A280" s="55" t="s">
        <v>954</v>
      </c>
      <c r="B280" s="56" t="s">
        <v>161</v>
      </c>
      <c r="C280" s="57">
        <v>42465.540999999997</v>
      </c>
      <c r="D280" s="5"/>
      <c r="E280" s="7">
        <f>+(C280-C$7)/C$8</f>
        <v>-1761.9989775233073</v>
      </c>
      <c r="F280" s="34">
        <f>ROUND(2*E280,0)/2</f>
        <v>-1762</v>
      </c>
      <c r="G280" s="34">
        <f>+C280-(C$7+F280*C$8)</f>
        <v>1.7239999942830764E-3</v>
      </c>
      <c r="J280" s="34">
        <f>G280</f>
        <v>1.7239999942830764E-3</v>
      </c>
      <c r="Q280" s="59">
        <f>+C280-15018.5</f>
        <v>27447.040999999997</v>
      </c>
    </row>
    <row r="281" spans="1:32" ht="12.95" customHeight="1">
      <c r="A281" s="7" t="s">
        <v>57</v>
      </c>
      <c r="B281" s="6"/>
      <c r="C281" s="5">
        <v>42477.338000000003</v>
      </c>
      <c r="D281" s="5"/>
      <c r="E281" s="34">
        <f>+(C281-C$7)/C$8</f>
        <v>-1755.0023664048779</v>
      </c>
      <c r="F281" s="34">
        <f>ROUND(2*E281,0)/2</f>
        <v>-1755</v>
      </c>
      <c r="G281" s="34">
        <f>+C281-(C$7+F281*C$8)</f>
        <v>-3.9899999974295497E-3</v>
      </c>
      <c r="J281" s="34">
        <f>G281</f>
        <v>-3.9899999974295497E-3</v>
      </c>
      <c r="Q281" s="59">
        <f>+C281-15018.5</f>
        <v>27458.838000000003</v>
      </c>
      <c r="AB281" s="34">
        <v>8</v>
      </c>
      <c r="AD281" s="34" t="s">
        <v>31</v>
      </c>
      <c r="AF281" s="34" t="s">
        <v>30</v>
      </c>
    </row>
    <row r="282" spans="1:32" ht="12.95" customHeight="1">
      <c r="A282" s="7" t="s">
        <v>57</v>
      </c>
      <c r="B282" s="6"/>
      <c r="C282" s="5">
        <v>42477.343000000001</v>
      </c>
      <c r="D282" s="5"/>
      <c r="E282" s="34">
        <f>+(C282-C$7)/C$8</f>
        <v>-1754.9994009852312</v>
      </c>
      <c r="F282" s="34">
        <f>ROUND(2*E282,0)/2</f>
        <v>-1755</v>
      </c>
      <c r="G282" s="34">
        <f>+C282-(C$7+F282*C$8)</f>
        <v>1.0099999999511056E-3</v>
      </c>
      <c r="J282" s="34">
        <f>G282</f>
        <v>1.0099999999511056E-3</v>
      </c>
      <c r="Q282" s="59">
        <f>+C282-15018.5</f>
        <v>27458.843000000001</v>
      </c>
      <c r="AB282" s="34">
        <v>11</v>
      </c>
      <c r="AD282" s="34" t="s">
        <v>39</v>
      </c>
      <c r="AF282" s="34" t="s">
        <v>30</v>
      </c>
    </row>
    <row r="283" spans="1:32" ht="12.95" customHeight="1">
      <c r="A283" s="55" t="s">
        <v>962</v>
      </c>
      <c r="B283" s="56" t="s">
        <v>161</v>
      </c>
      <c r="C283" s="57">
        <v>42502.637000000002</v>
      </c>
      <c r="D283" s="5"/>
      <c r="E283" s="7">
        <f>+(C283-C$7)/C$8</f>
        <v>-1739.9979360679238</v>
      </c>
      <c r="F283" s="34">
        <f>ROUND(2*E283,0)/2</f>
        <v>-1740</v>
      </c>
      <c r="G283" s="34">
        <f>+C283-(C$7+F283*C$8)</f>
        <v>3.4799999993992969E-3</v>
      </c>
      <c r="I283" s="34">
        <f>G283</f>
        <v>3.4799999993992969E-3</v>
      </c>
      <c r="Q283" s="59">
        <f>+C283-15018.5</f>
        <v>27484.137000000002</v>
      </c>
    </row>
    <row r="284" spans="1:32" ht="12.95" customHeight="1">
      <c r="A284" s="55" t="s">
        <v>962</v>
      </c>
      <c r="B284" s="56" t="s">
        <v>161</v>
      </c>
      <c r="C284" s="57">
        <v>42502.637999999999</v>
      </c>
      <c r="D284" s="5"/>
      <c r="E284" s="7">
        <f>+(C284-C$7)/C$8</f>
        <v>-1739.9973429839961</v>
      </c>
      <c r="F284" s="34">
        <f>ROUND(2*E284,0)/2</f>
        <v>-1740</v>
      </c>
      <c r="G284" s="34">
        <f>+C284-(C$7+F284*C$8)</f>
        <v>4.4799999959650449E-3</v>
      </c>
      <c r="I284" s="34">
        <f>G284</f>
        <v>4.4799999959650449E-3</v>
      </c>
      <c r="Q284" s="59">
        <f>+C284-15018.5</f>
        <v>27484.137999999999</v>
      </c>
    </row>
    <row r="285" spans="1:32" ht="12.95" customHeight="1">
      <c r="A285" s="55" t="s">
        <v>962</v>
      </c>
      <c r="B285" s="56" t="s">
        <v>161</v>
      </c>
      <c r="C285" s="57">
        <v>42507.692999999999</v>
      </c>
      <c r="D285" s="5"/>
      <c r="E285" s="7">
        <f>+(C285-C$7)/C$8</f>
        <v>-1736.9993037194674</v>
      </c>
      <c r="F285" s="34">
        <f>ROUND(2*E285,0)/2</f>
        <v>-1737</v>
      </c>
      <c r="G285" s="34">
        <f>+C285-(C$7+F285*C$8)</f>
        <v>1.1739999972633086E-3</v>
      </c>
      <c r="I285" s="34">
        <f>G285</f>
        <v>1.1739999972633086E-3</v>
      </c>
      <c r="Q285" s="59">
        <f>+C285-15018.5</f>
        <v>27489.192999999999</v>
      </c>
    </row>
    <row r="286" spans="1:32" ht="12.95" customHeight="1">
      <c r="A286" s="55" t="s">
        <v>962</v>
      </c>
      <c r="B286" s="56" t="s">
        <v>161</v>
      </c>
      <c r="C286" s="57">
        <v>42507.694000000003</v>
      </c>
      <c r="D286" s="5"/>
      <c r="E286" s="7">
        <f>+(C286-C$7)/C$8</f>
        <v>-1736.9987106355356</v>
      </c>
      <c r="F286" s="34">
        <f>ROUND(2*E286,0)/2</f>
        <v>-1737</v>
      </c>
      <c r="G286" s="34">
        <f>+C286-(C$7+F286*C$8)</f>
        <v>2.1740000011050142E-3</v>
      </c>
      <c r="I286" s="34">
        <f>G286</f>
        <v>2.1740000011050142E-3</v>
      </c>
      <c r="Q286" s="59">
        <f>+C286-15018.5</f>
        <v>27489.194000000003</v>
      </c>
    </row>
    <row r="287" spans="1:32" ht="12.95" customHeight="1">
      <c r="A287" s="55" t="s">
        <v>962</v>
      </c>
      <c r="B287" s="56" t="s">
        <v>161</v>
      </c>
      <c r="C287" s="57">
        <v>42507.694000000003</v>
      </c>
      <c r="D287" s="5"/>
      <c r="E287" s="7">
        <f>+(C287-C$7)/C$8</f>
        <v>-1736.9987106355356</v>
      </c>
      <c r="F287" s="34">
        <f>ROUND(2*E287,0)/2</f>
        <v>-1737</v>
      </c>
      <c r="G287" s="34">
        <f>+C287-(C$7+F287*C$8)</f>
        <v>2.1740000011050142E-3</v>
      </c>
      <c r="I287" s="34">
        <f>G287</f>
        <v>2.1740000011050142E-3</v>
      </c>
      <c r="Q287" s="59">
        <f>+C287-15018.5</f>
        <v>27489.194000000003</v>
      </c>
    </row>
    <row r="288" spans="1:32" ht="12.95" customHeight="1">
      <c r="A288" s="55" t="s">
        <v>962</v>
      </c>
      <c r="B288" s="56" t="s">
        <v>161</v>
      </c>
      <c r="C288" s="57">
        <v>42507.694000000003</v>
      </c>
      <c r="D288" s="5"/>
      <c r="E288" s="7">
        <f>+(C288-C$7)/C$8</f>
        <v>-1736.9987106355356</v>
      </c>
      <c r="F288" s="34">
        <f>ROUND(2*E288,0)/2</f>
        <v>-1737</v>
      </c>
      <c r="G288" s="34">
        <f>+C288-(C$7+F288*C$8)</f>
        <v>2.1740000011050142E-3</v>
      </c>
      <c r="I288" s="34">
        <f>G288</f>
        <v>2.1740000011050142E-3</v>
      </c>
      <c r="Q288" s="59">
        <f>+C288-15018.5</f>
        <v>27489.194000000003</v>
      </c>
    </row>
    <row r="289" spans="1:32" ht="12.95" customHeight="1">
      <c r="A289" s="55" t="s">
        <v>974</v>
      </c>
      <c r="B289" s="56" t="s">
        <v>161</v>
      </c>
      <c r="C289" s="57">
        <v>42514.436999999998</v>
      </c>
      <c r="D289" s="5"/>
      <c r="E289" s="7">
        <f>+(C289-C$7)/C$8</f>
        <v>-1732.9995456977115</v>
      </c>
      <c r="F289" s="34">
        <f>ROUND(2*E289,0)/2</f>
        <v>-1733</v>
      </c>
      <c r="G289" s="34">
        <f>+C289-(C$7+F289*C$8)</f>
        <v>7.6599999738391489E-4</v>
      </c>
      <c r="H289" s="34">
        <f>G289</f>
        <v>7.6599999738391489E-4</v>
      </c>
      <c r="Q289" s="59">
        <f>+C289-15018.5</f>
        <v>27495.936999999998</v>
      </c>
    </row>
    <row r="290" spans="1:32" ht="12.95" customHeight="1">
      <c r="A290" s="55" t="s">
        <v>962</v>
      </c>
      <c r="B290" s="56" t="s">
        <v>161</v>
      </c>
      <c r="C290" s="57">
        <v>42529.614000000001</v>
      </c>
      <c r="D290" s="5"/>
      <c r="E290" s="7">
        <f>+(C290-C$7)/C$8</f>
        <v>-1723.998310896968</v>
      </c>
      <c r="F290" s="34">
        <f>ROUND(2*E290,0)/2</f>
        <v>-1724</v>
      </c>
      <c r="G290" s="34">
        <f>+C290-(C$7+F290*C$8)</f>
        <v>2.8480000037234277E-3</v>
      </c>
      <c r="I290" s="34">
        <f>G290</f>
        <v>2.8480000037234277E-3</v>
      </c>
      <c r="Q290" s="59">
        <f>+C290-15018.5</f>
        <v>27511.114000000001</v>
      </c>
    </row>
    <row r="291" spans="1:32" ht="12.95" customHeight="1">
      <c r="A291" s="55" t="s">
        <v>962</v>
      </c>
      <c r="B291" s="56" t="s">
        <v>161</v>
      </c>
      <c r="C291" s="57">
        <v>42534.671000000002</v>
      </c>
      <c r="D291" s="5"/>
      <c r="E291" s="7">
        <f>+(C291-C$7)/C$8</f>
        <v>-1720.9990854645798</v>
      </c>
      <c r="F291" s="34">
        <f>ROUND(2*E291,0)/2</f>
        <v>-1721</v>
      </c>
      <c r="G291" s="34">
        <f>+C291-(C$7+F291*C$8)</f>
        <v>1.5419999981531873E-3</v>
      </c>
      <c r="I291" s="34">
        <f>G291</f>
        <v>1.5419999981531873E-3</v>
      </c>
      <c r="Q291" s="59">
        <f>+C291-15018.5</f>
        <v>27516.171000000002</v>
      </c>
    </row>
    <row r="292" spans="1:32" ht="12.95" customHeight="1">
      <c r="A292" s="55" t="s">
        <v>962</v>
      </c>
      <c r="B292" s="56" t="s">
        <v>161</v>
      </c>
      <c r="C292" s="57">
        <v>42544.786</v>
      </c>
      <c r="D292" s="5"/>
      <c r="E292" s="7">
        <f>+(C292-C$7)/C$8</f>
        <v>-1715.0000415158756</v>
      </c>
      <c r="F292" s="34">
        <f>ROUND(2*E292,0)/2</f>
        <v>-1715</v>
      </c>
      <c r="G292" s="34">
        <f>+C292-(C$7+F292*C$8)</f>
        <v>-7.0000001869630069E-5</v>
      </c>
      <c r="I292" s="34">
        <f>G292</f>
        <v>-7.0000001869630069E-5</v>
      </c>
      <c r="Q292" s="59">
        <f>+C292-15018.5</f>
        <v>27526.286</v>
      </c>
    </row>
    <row r="293" spans="1:32" ht="12.95" customHeight="1">
      <c r="A293" s="7" t="s">
        <v>58</v>
      </c>
      <c r="B293" s="6"/>
      <c r="C293" s="5">
        <v>42568.392999999996</v>
      </c>
      <c r="D293" s="5"/>
      <c r="E293" s="34">
        <f>+(C293-C$7)/C$8</f>
        <v>-1700.9991091879403</v>
      </c>
      <c r="F293" s="34">
        <f>ROUND(2*E293,0)/2</f>
        <v>-1701</v>
      </c>
      <c r="G293" s="34">
        <f>+C293-(C$7+F293*C$8)</f>
        <v>1.5019999991636723E-3</v>
      </c>
      <c r="J293" s="34">
        <f>G293</f>
        <v>1.5019999991636723E-3</v>
      </c>
      <c r="Q293" s="59">
        <f>+C293-15018.5</f>
        <v>27549.892999999996</v>
      </c>
      <c r="AB293" s="34">
        <v>6</v>
      </c>
      <c r="AD293" s="34" t="s">
        <v>38</v>
      </c>
      <c r="AF293" s="34" t="s">
        <v>30</v>
      </c>
    </row>
    <row r="294" spans="1:32" ht="12.95" customHeight="1">
      <c r="A294" s="55" t="s">
        <v>962</v>
      </c>
      <c r="B294" s="56" t="s">
        <v>161</v>
      </c>
      <c r="C294" s="57">
        <v>42721.826999999997</v>
      </c>
      <c r="D294" s="5"/>
      <c r="E294" s="7">
        <f>+(C294-C$7)/C$8</f>
        <v>-1609.9998695215374</v>
      </c>
      <c r="F294" s="34">
        <f>ROUND(2*E294,0)/2</f>
        <v>-1610</v>
      </c>
      <c r="G294" s="34">
        <f>+C294-(C$7+F294*C$8)</f>
        <v>2.1999999444233254E-4</v>
      </c>
      <c r="I294" s="34">
        <f>G294</f>
        <v>2.1999999444233254E-4</v>
      </c>
      <c r="Q294" s="59">
        <f>+C294-15018.5</f>
        <v>27703.326999999997</v>
      </c>
    </row>
    <row r="295" spans="1:32" ht="12.95" customHeight="1">
      <c r="A295" s="7" t="s">
        <v>59</v>
      </c>
      <c r="B295" s="6"/>
      <c r="C295" s="5">
        <v>42782.527999999998</v>
      </c>
      <c r="D295" s="5"/>
      <c r="E295" s="34">
        <f>+(C295-C$7)/C$8</f>
        <v>-1573.9990819060783</v>
      </c>
      <c r="F295" s="34">
        <f>ROUND(2*E295,0)/2</f>
        <v>-1574</v>
      </c>
      <c r="G295" s="34">
        <f>+C295-(C$7+F295*C$8)</f>
        <v>1.5480000001844019E-3</v>
      </c>
      <c r="J295" s="34">
        <f>G295</f>
        <v>1.5480000001844019E-3</v>
      </c>
      <c r="Q295" s="59">
        <f>+C295-15018.5</f>
        <v>27764.027999999998</v>
      </c>
      <c r="AB295" s="34">
        <v>7</v>
      </c>
      <c r="AD295" s="34" t="s">
        <v>31</v>
      </c>
      <c r="AF295" s="34" t="s">
        <v>30</v>
      </c>
    </row>
    <row r="296" spans="1:32" ht="12.95" customHeight="1">
      <c r="A296" s="7" t="s">
        <v>59</v>
      </c>
      <c r="B296" s="6"/>
      <c r="C296" s="5">
        <v>42809.504999999997</v>
      </c>
      <c r="D296" s="5"/>
      <c r="E296" s="34">
        <f>+(C296-C$7)/C$8</f>
        <v>-1557.9994567351225</v>
      </c>
      <c r="F296" s="34">
        <f>ROUND(2*E296,0)/2</f>
        <v>-1558</v>
      </c>
      <c r="G296" s="34">
        <f>+C296-(C$7+F296*C$8)</f>
        <v>9.1599999723257497E-4</v>
      </c>
      <c r="J296" s="34">
        <f>G296</f>
        <v>9.1599999723257497E-4</v>
      </c>
      <c r="Q296" s="59">
        <f>+C296-15018.5</f>
        <v>27791.004999999997</v>
      </c>
      <c r="AB296" s="34">
        <v>10</v>
      </c>
      <c r="AD296" s="34" t="s">
        <v>33</v>
      </c>
      <c r="AF296" s="34" t="s">
        <v>30</v>
      </c>
    </row>
    <row r="297" spans="1:32" ht="12.95" customHeight="1">
      <c r="A297" s="7" t="s">
        <v>59</v>
      </c>
      <c r="B297" s="6"/>
      <c r="C297" s="5">
        <v>42809.506000000001</v>
      </c>
      <c r="D297" s="5"/>
      <c r="E297" s="34">
        <f>+(C297-C$7)/C$8</f>
        <v>-1557.9988636511905</v>
      </c>
      <c r="F297" s="34">
        <f>ROUND(2*E297,0)/2</f>
        <v>-1558</v>
      </c>
      <c r="G297" s="34">
        <f>+C297-(C$7+F297*C$8)</f>
        <v>1.9160000010742806E-3</v>
      </c>
      <c r="J297" s="34">
        <f>G297</f>
        <v>1.9160000010742806E-3</v>
      </c>
      <c r="Q297" s="59">
        <f>+C297-15018.5</f>
        <v>27791.006000000001</v>
      </c>
      <c r="AB297" s="34">
        <v>5</v>
      </c>
      <c r="AD297" s="34" t="s">
        <v>31</v>
      </c>
      <c r="AF297" s="34" t="s">
        <v>30</v>
      </c>
    </row>
    <row r="298" spans="1:32" ht="12.95" customHeight="1">
      <c r="A298" s="55" t="s">
        <v>997</v>
      </c>
      <c r="B298" s="56" t="s">
        <v>161</v>
      </c>
      <c r="C298" s="57">
        <v>42831.425999999999</v>
      </c>
      <c r="D298" s="5"/>
      <c r="E298" s="7">
        <f>+(C298-C$7)/C$8</f>
        <v>-1544.998463912623</v>
      </c>
      <c r="F298" s="34">
        <f>ROUND(2*E298,0)/2</f>
        <v>-1545</v>
      </c>
      <c r="G298" s="34">
        <f>+C298-(C$7+F298*C$8)</f>
        <v>2.5899999964167364E-3</v>
      </c>
      <c r="H298" s="34">
        <f>G298</f>
        <v>2.5899999964167364E-3</v>
      </c>
      <c r="Q298" s="59">
        <f>+C298-15018.5</f>
        <v>27812.925999999999</v>
      </c>
    </row>
    <row r="299" spans="1:32" ht="12.95" customHeight="1">
      <c r="A299" s="7" t="s">
        <v>61</v>
      </c>
      <c r="B299" s="6"/>
      <c r="C299" s="5">
        <v>42856.718999999997</v>
      </c>
      <c r="D299" s="5"/>
      <c r="E299" s="34">
        <f>+(C299-C$7)/C$8</f>
        <v>-1529.9975920792476</v>
      </c>
      <c r="F299" s="34">
        <f>ROUND(2*E299,0)/2</f>
        <v>-1530</v>
      </c>
      <c r="G299" s="34">
        <f>+C299-(C$7+F299*C$8)</f>
        <v>4.0599999992991798E-3</v>
      </c>
      <c r="I299" s="34">
        <f>G299</f>
        <v>4.0599999992991798E-3</v>
      </c>
      <c r="Q299" s="59">
        <f>+C299-15018.5</f>
        <v>27838.218999999997</v>
      </c>
      <c r="AB299" s="34">
        <v>19</v>
      </c>
      <c r="AD299" s="34" t="s">
        <v>60</v>
      </c>
      <c r="AF299" s="34" t="s">
        <v>62</v>
      </c>
    </row>
    <row r="300" spans="1:32" ht="12.95" customHeight="1">
      <c r="A300" s="7" t="s">
        <v>63</v>
      </c>
      <c r="B300" s="6"/>
      <c r="C300" s="5">
        <v>42858.402999999998</v>
      </c>
      <c r="D300" s="5"/>
      <c r="E300" s="34">
        <f>+(C300-C$7)/C$8</f>
        <v>-1528.9988387416672</v>
      </c>
      <c r="F300" s="34">
        <f>ROUND(2*E300,0)/2</f>
        <v>-1529</v>
      </c>
      <c r="G300" s="34">
        <f>+C300-(C$7+F300*C$8)</f>
        <v>1.9580000007408671E-3</v>
      </c>
      <c r="J300" s="34">
        <f>G300</f>
        <v>1.9580000007408671E-3</v>
      </c>
      <c r="Q300" s="59">
        <f>+C300-15018.5</f>
        <v>27839.902999999998</v>
      </c>
      <c r="AB300" s="34">
        <v>10</v>
      </c>
      <c r="AD300" s="34" t="s">
        <v>31</v>
      </c>
      <c r="AF300" s="34" t="s">
        <v>30</v>
      </c>
    </row>
    <row r="301" spans="1:32" ht="12.95" customHeight="1">
      <c r="A301" s="7" t="s">
        <v>63</v>
      </c>
      <c r="B301" s="6"/>
      <c r="C301" s="5">
        <v>42858.404000000002</v>
      </c>
      <c r="D301" s="5"/>
      <c r="E301" s="34">
        <f>+(C301-C$7)/C$8</f>
        <v>-1528.9982456577352</v>
      </c>
      <c r="F301" s="34">
        <f>ROUND(2*E301,0)/2</f>
        <v>-1529</v>
      </c>
      <c r="G301" s="34">
        <f>+C301-(C$7+F301*C$8)</f>
        <v>2.9580000045825727E-3</v>
      </c>
      <c r="J301" s="34">
        <f>G301</f>
        <v>2.9580000045825727E-3</v>
      </c>
      <c r="Q301" s="59">
        <f>+C301-15018.5</f>
        <v>27839.904000000002</v>
      </c>
      <c r="AB301" s="34">
        <v>12</v>
      </c>
      <c r="AD301" s="34" t="s">
        <v>33</v>
      </c>
      <c r="AF301" s="34" t="s">
        <v>30</v>
      </c>
    </row>
    <row r="302" spans="1:32" ht="12.95" customHeight="1">
      <c r="A302" s="7" t="s">
        <v>61</v>
      </c>
      <c r="B302" s="6"/>
      <c r="C302" s="5">
        <v>42878.633000000002</v>
      </c>
      <c r="D302" s="5"/>
      <c r="E302" s="34">
        <f>+(C302-C$7)/C$8</f>
        <v>-1517.0007508442545</v>
      </c>
      <c r="F302" s="34">
        <f>ROUND(2*E302,0)/2</f>
        <v>-1517</v>
      </c>
      <c r="G302" s="34">
        <f>+C302-(C$7+F302*C$8)</f>
        <v>-1.2659999993047677E-3</v>
      </c>
      <c r="I302" s="34">
        <f>G302</f>
        <v>-1.2659999993047677E-3</v>
      </c>
      <c r="Q302" s="59">
        <f>+C302-15018.5</f>
        <v>27860.133000000002</v>
      </c>
      <c r="AA302" s="34" t="s">
        <v>64</v>
      </c>
      <c r="AB302" s="34">
        <v>22</v>
      </c>
      <c r="AD302" s="34" t="s">
        <v>65</v>
      </c>
      <c r="AF302" s="34" t="s">
        <v>62</v>
      </c>
    </row>
    <row r="303" spans="1:32" ht="12.95" customHeight="1">
      <c r="A303" s="7" t="s">
        <v>63</v>
      </c>
      <c r="B303" s="6"/>
      <c r="C303" s="5">
        <v>42885.379000000001</v>
      </c>
      <c r="D303" s="5"/>
      <c r="E303" s="34">
        <f>+(C303-C$7)/C$8</f>
        <v>-1512.9998066546391</v>
      </c>
      <c r="F303" s="34">
        <f>ROUND(2*E303,0)/2</f>
        <v>-1513</v>
      </c>
      <c r="G303" s="34">
        <f>+C303-(C$7+F303*C$8)</f>
        <v>3.260000012232922E-4</v>
      </c>
      <c r="J303" s="34">
        <f>G303</f>
        <v>3.260000012232922E-4</v>
      </c>
      <c r="Q303" s="59">
        <f>+C303-15018.5</f>
        <v>27866.879000000001</v>
      </c>
      <c r="AB303" s="34">
        <v>11</v>
      </c>
      <c r="AD303" s="34" t="s">
        <v>31</v>
      </c>
      <c r="AF303" s="34" t="s">
        <v>30</v>
      </c>
    </row>
    <row r="304" spans="1:32" ht="12.95" customHeight="1">
      <c r="A304" s="7" t="s">
        <v>63</v>
      </c>
      <c r="B304" s="6"/>
      <c r="C304" s="5">
        <v>42885.381000000001</v>
      </c>
      <c r="D304" s="5"/>
      <c r="E304" s="34">
        <f>+(C304-C$7)/C$8</f>
        <v>-1512.9986204867794</v>
      </c>
      <c r="F304" s="34">
        <f>ROUND(2*E304,0)/2</f>
        <v>-1513</v>
      </c>
      <c r="G304" s="34">
        <f>+C304-(C$7+F304*C$8)</f>
        <v>2.3260000016307458E-3</v>
      </c>
      <c r="J304" s="34">
        <f>G304</f>
        <v>2.3260000016307458E-3</v>
      </c>
      <c r="Q304" s="59">
        <f>+C304-15018.5</f>
        <v>27866.881000000001</v>
      </c>
      <c r="AB304" s="34">
        <v>10</v>
      </c>
      <c r="AD304" s="34" t="s">
        <v>33</v>
      </c>
      <c r="AF304" s="34" t="s">
        <v>30</v>
      </c>
    </row>
    <row r="305" spans="1:32" ht="12.95" customHeight="1">
      <c r="A305" s="7" t="s">
        <v>63</v>
      </c>
      <c r="B305" s="6"/>
      <c r="C305" s="5">
        <v>42885.383000000002</v>
      </c>
      <c r="D305" s="5"/>
      <c r="E305" s="34">
        <f>+(C305-C$7)/C$8</f>
        <v>-1512.9974343189199</v>
      </c>
      <c r="F305" s="34">
        <f>ROUND(2*E305,0)/2</f>
        <v>-1513</v>
      </c>
      <c r="G305" s="34">
        <f>+C305-(C$7+F305*C$8)</f>
        <v>4.3260000020381995E-3</v>
      </c>
      <c r="J305" s="34">
        <f>G305</f>
        <v>4.3260000020381995E-3</v>
      </c>
      <c r="Q305" s="59">
        <f>+C305-15018.5</f>
        <v>27866.883000000002</v>
      </c>
      <c r="AB305" s="34">
        <v>15</v>
      </c>
      <c r="AD305" s="34" t="s">
        <v>39</v>
      </c>
      <c r="AF305" s="34" t="s">
        <v>30</v>
      </c>
    </row>
    <row r="306" spans="1:32" ht="12.95" customHeight="1">
      <c r="A306" s="7" t="s">
        <v>61</v>
      </c>
      <c r="B306" s="6"/>
      <c r="C306" s="5">
        <v>42888.750999999997</v>
      </c>
      <c r="D306" s="5"/>
      <c r="E306" s="34">
        <f>+(C306-C$7)/C$8</f>
        <v>-1510.9999276437632</v>
      </c>
      <c r="F306" s="34">
        <f>ROUND(2*E306,0)/2</f>
        <v>-1511</v>
      </c>
      <c r="G306" s="34">
        <f>+C306-(C$7+F306*C$8)</f>
        <v>1.2199999764561653E-4</v>
      </c>
      <c r="I306" s="34">
        <f>G306</f>
        <v>1.2199999764561653E-4</v>
      </c>
      <c r="Q306" s="59">
        <f>+C306-15018.5</f>
        <v>27870.250999999997</v>
      </c>
      <c r="AA306" s="34" t="s">
        <v>64</v>
      </c>
      <c r="AB306" s="34">
        <v>15</v>
      </c>
      <c r="AD306" s="34" t="s">
        <v>66</v>
      </c>
      <c r="AF306" s="34" t="s">
        <v>62</v>
      </c>
    </row>
    <row r="307" spans="1:32" ht="12.95" customHeight="1">
      <c r="A307" s="7" t="s">
        <v>68</v>
      </c>
      <c r="B307" s="6"/>
      <c r="C307" s="5">
        <v>42890.430999999997</v>
      </c>
      <c r="D307" s="5"/>
      <c r="E307" s="34">
        <f>+(C307-C$7)/C$8</f>
        <v>-1510.0035466419019</v>
      </c>
      <c r="F307" s="34">
        <f>ROUND(2*E307,0)/2</f>
        <v>-1510</v>
      </c>
      <c r="G307" s="34">
        <f>+C307-(C$7+F307*C$8)</f>
        <v>-5.9800000017276034E-3</v>
      </c>
      <c r="J307" s="34">
        <f>G307</f>
        <v>-5.9800000017276034E-3</v>
      </c>
      <c r="Q307" s="59">
        <f>+C307-15018.5</f>
        <v>27871.930999999997</v>
      </c>
      <c r="AB307" s="34">
        <v>20</v>
      </c>
      <c r="AD307" s="34" t="s">
        <v>67</v>
      </c>
      <c r="AF307" s="34" t="s">
        <v>30</v>
      </c>
    </row>
    <row r="308" spans="1:32" ht="12.95" customHeight="1">
      <c r="A308" s="7" t="s">
        <v>68</v>
      </c>
      <c r="B308" s="6"/>
      <c r="C308" s="5">
        <v>42890.436000000002</v>
      </c>
      <c r="D308" s="5"/>
      <c r="E308" s="34">
        <f>+(C308-C$7)/C$8</f>
        <v>-1510.0005812222507</v>
      </c>
      <c r="F308" s="34">
        <f>ROUND(2*E308,0)/2</f>
        <v>-1510</v>
      </c>
      <c r="G308" s="34">
        <f>+C308-(C$7+F308*C$8)</f>
        <v>-9.799999970709905E-4</v>
      </c>
      <c r="J308" s="34">
        <f>G308</f>
        <v>-9.799999970709905E-4</v>
      </c>
      <c r="Q308" s="59">
        <f>+C308-15018.5</f>
        <v>27871.936000000002</v>
      </c>
      <c r="AB308" s="34">
        <v>24</v>
      </c>
      <c r="AD308" s="34" t="s">
        <v>69</v>
      </c>
      <c r="AF308" s="34" t="s">
        <v>30</v>
      </c>
    </row>
    <row r="309" spans="1:32" ht="12.95" customHeight="1">
      <c r="A309" s="7" t="s">
        <v>61</v>
      </c>
      <c r="B309" s="6"/>
      <c r="C309" s="5">
        <v>43210.794000000002</v>
      </c>
      <c r="D309" s="5"/>
      <c r="E309" s="34">
        <f>+(C309-C$7)/C$8</f>
        <v>-1320.0013996780735</v>
      </c>
      <c r="F309" s="34">
        <f>ROUND(2*E309,0)/2</f>
        <v>-1320</v>
      </c>
      <c r="G309" s="34">
        <f>+C309-(C$7+F309*C$8)</f>
        <v>-2.3599999985890463E-3</v>
      </c>
      <c r="I309" s="34">
        <f>G309</f>
        <v>-2.3599999985890463E-3</v>
      </c>
      <c r="Q309" s="59">
        <f>+C309-15018.5</f>
        <v>28192.294000000002</v>
      </c>
      <c r="AA309" s="34" t="s">
        <v>64</v>
      </c>
      <c r="AB309" s="34">
        <v>16</v>
      </c>
      <c r="AD309" s="34" t="s">
        <v>70</v>
      </c>
      <c r="AF309" s="34" t="s">
        <v>62</v>
      </c>
    </row>
    <row r="310" spans="1:32" ht="12.95" customHeight="1">
      <c r="A310" s="7" t="s">
        <v>71</v>
      </c>
      <c r="B310" s="6"/>
      <c r="C310" s="5">
        <v>43212.481</v>
      </c>
      <c r="D310" s="5"/>
      <c r="E310" s="34">
        <f>+(C310-C$7)/C$8</f>
        <v>-1319.0008670887059</v>
      </c>
      <c r="F310" s="34">
        <f>ROUND(2*E310,0)/2</f>
        <v>-1319</v>
      </c>
      <c r="G310" s="34">
        <f>+C310-(C$7+F310*C$8)</f>
        <v>-1.4620000001741573E-3</v>
      </c>
      <c r="J310" s="34">
        <f>G310</f>
        <v>-1.4620000001741573E-3</v>
      </c>
      <c r="Q310" s="59">
        <f>+C310-15018.5</f>
        <v>28193.981</v>
      </c>
      <c r="AB310" s="34">
        <v>10</v>
      </c>
      <c r="AD310" s="34" t="s">
        <v>31</v>
      </c>
      <c r="AF310" s="34" t="s">
        <v>30</v>
      </c>
    </row>
    <row r="311" spans="1:32" ht="12.95" customHeight="1">
      <c r="A311" s="7" t="s">
        <v>61</v>
      </c>
      <c r="B311" s="6"/>
      <c r="C311" s="5">
        <v>43222.597999999998</v>
      </c>
      <c r="D311" s="5"/>
      <c r="E311" s="34">
        <f>+(C311-C$7)/C$8</f>
        <v>-1313.000636972142</v>
      </c>
      <c r="F311" s="34">
        <f>ROUND(2*E311,0)/2</f>
        <v>-1313</v>
      </c>
      <c r="G311" s="34">
        <f>+C311-(C$7+F311*C$8)</f>
        <v>-1.0739999997895211E-3</v>
      </c>
      <c r="I311" s="34">
        <f>G311</f>
        <v>-1.0739999997895211E-3</v>
      </c>
      <c r="Q311" s="59">
        <f>+C311-15018.5</f>
        <v>28204.097999999998</v>
      </c>
      <c r="AA311" s="34" t="s">
        <v>64</v>
      </c>
      <c r="AB311" s="34">
        <v>13</v>
      </c>
      <c r="AD311" s="34" t="s">
        <v>65</v>
      </c>
      <c r="AF311" s="34" t="s">
        <v>62</v>
      </c>
    </row>
    <row r="312" spans="1:32" ht="12.95" customHeight="1">
      <c r="A312" s="7" t="s">
        <v>61</v>
      </c>
      <c r="B312" s="6"/>
      <c r="C312" s="5">
        <v>43227.654999999999</v>
      </c>
      <c r="D312" s="5"/>
      <c r="E312" s="34">
        <f>+(C312-C$7)/C$8</f>
        <v>-1310.0014115397539</v>
      </c>
      <c r="F312" s="34">
        <f>ROUND(2*E312,0)/2</f>
        <v>-1310</v>
      </c>
      <c r="G312" s="34">
        <f>+C312-(C$7+F312*C$8)</f>
        <v>-2.3800000053597614E-3</v>
      </c>
      <c r="I312" s="34">
        <f>G312</f>
        <v>-2.3800000053597614E-3</v>
      </c>
      <c r="Q312" s="59">
        <f>+C312-15018.5</f>
        <v>28209.154999999999</v>
      </c>
      <c r="AA312" s="34" t="s">
        <v>64</v>
      </c>
      <c r="AB312" s="34">
        <v>23</v>
      </c>
      <c r="AD312" s="34" t="s">
        <v>65</v>
      </c>
      <c r="AF312" s="34" t="s">
        <v>62</v>
      </c>
    </row>
    <row r="313" spans="1:32" ht="12.95" customHeight="1">
      <c r="A313" s="7" t="s">
        <v>71</v>
      </c>
      <c r="B313" s="6"/>
      <c r="C313" s="5">
        <v>43239.457000000002</v>
      </c>
      <c r="D313" s="5"/>
      <c r="E313" s="34">
        <f>+(C313-C$7)/C$8</f>
        <v>-1303.0018350016778</v>
      </c>
      <c r="F313" s="34">
        <f>ROUND(2*E313,0)/2</f>
        <v>-1303</v>
      </c>
      <c r="G313" s="34">
        <f>+C313-(C$7+F313*C$8)</f>
        <v>-3.0939999996917322E-3</v>
      </c>
      <c r="J313" s="34">
        <f>G313</f>
        <v>-3.0939999996917322E-3</v>
      </c>
      <c r="Q313" s="59">
        <f>+C313-15018.5</f>
        <v>28220.957000000002</v>
      </c>
      <c r="AB313" s="34">
        <v>7</v>
      </c>
      <c r="AD313" s="34" t="s">
        <v>38</v>
      </c>
      <c r="AF313" s="34" t="s">
        <v>30</v>
      </c>
    </row>
    <row r="314" spans="1:32" ht="12.95" customHeight="1">
      <c r="A314" s="7" t="s">
        <v>71</v>
      </c>
      <c r="B314" s="6"/>
      <c r="C314" s="5">
        <v>43239.459000000003</v>
      </c>
      <c r="D314" s="5"/>
      <c r="E314" s="34">
        <f>+(C314-C$7)/C$8</f>
        <v>-1303.0006488338181</v>
      </c>
      <c r="F314" s="34">
        <f>ROUND(2*E314,0)/2</f>
        <v>-1303</v>
      </c>
      <c r="G314" s="34">
        <f>+C314-(C$7+F314*C$8)</f>
        <v>-1.0939999992842786E-3</v>
      </c>
      <c r="J314" s="34">
        <f>G314</f>
        <v>-1.0939999992842786E-3</v>
      </c>
      <c r="Q314" s="59">
        <f>+C314-15018.5</f>
        <v>28220.959000000003</v>
      </c>
      <c r="AB314" s="34">
        <v>9</v>
      </c>
      <c r="AD314" s="34" t="s">
        <v>33</v>
      </c>
      <c r="AF314" s="34" t="s">
        <v>30</v>
      </c>
    </row>
    <row r="315" spans="1:32" ht="12.95" customHeight="1">
      <c r="A315" s="7" t="s">
        <v>61</v>
      </c>
      <c r="B315" s="6"/>
      <c r="C315" s="5">
        <v>43286.665000000001</v>
      </c>
      <c r="D315" s="5"/>
      <c r="E315" s="34">
        <f>+(C315-C$7)/C$8</f>
        <v>-1275.0035288493816</v>
      </c>
      <c r="F315" s="34">
        <f>ROUND(2*E315,0)/2</f>
        <v>-1275</v>
      </c>
      <c r="G315" s="34">
        <f>+C315-(C$7+F315*C$8)</f>
        <v>-5.9499999988474883E-3</v>
      </c>
      <c r="I315" s="34">
        <f>G315</f>
        <v>-5.9499999988474883E-3</v>
      </c>
      <c r="Q315" s="59">
        <f>+C315-15018.5</f>
        <v>28268.165000000001</v>
      </c>
      <c r="AA315" s="34" t="s">
        <v>64</v>
      </c>
      <c r="AB315" s="34">
        <v>14</v>
      </c>
      <c r="AD315" s="34" t="s">
        <v>70</v>
      </c>
      <c r="AF315" s="34" t="s">
        <v>62</v>
      </c>
    </row>
    <row r="316" spans="1:32" ht="12.95" customHeight="1">
      <c r="A316" s="7" t="s">
        <v>61</v>
      </c>
      <c r="B316" s="6"/>
      <c r="C316" s="5">
        <v>43571.616000000002</v>
      </c>
      <c r="D316" s="5"/>
      <c r="E316" s="34">
        <f>+(C316-C$7)/C$8</f>
        <v>-1106.0036700033563</v>
      </c>
      <c r="F316" s="34">
        <f>ROUND(2*E316,0)/2</f>
        <v>-1106</v>
      </c>
      <c r="G316" s="34">
        <f>+C316-(C$7+F316*C$8)</f>
        <v>-6.1879999993834645E-3</v>
      </c>
      <c r="I316" s="34">
        <f>G316</f>
        <v>-6.1879999993834645E-3</v>
      </c>
      <c r="Q316" s="59">
        <f>+C316-15018.5</f>
        <v>28553.116000000002</v>
      </c>
      <c r="AA316" s="34" t="s">
        <v>64</v>
      </c>
      <c r="AB316" s="34">
        <v>17</v>
      </c>
      <c r="AD316" s="34" t="s">
        <v>70</v>
      </c>
      <c r="AF316" s="34" t="s">
        <v>62</v>
      </c>
    </row>
    <row r="317" spans="1:32" ht="12.95" customHeight="1">
      <c r="A317" s="7" t="s">
        <v>61</v>
      </c>
      <c r="B317" s="6"/>
      <c r="C317" s="5">
        <v>43603.654000000002</v>
      </c>
      <c r="D317" s="5"/>
      <c r="E317" s="34">
        <f>+(C317-C$7)/C$8</f>
        <v>-1087.0024470642932</v>
      </c>
      <c r="F317" s="34">
        <f>ROUND(2*E317,0)/2</f>
        <v>-1087</v>
      </c>
      <c r="G317" s="34">
        <f>+C317-(C$7+F317*C$8)</f>
        <v>-4.1259999998146668E-3</v>
      </c>
      <c r="I317" s="34">
        <f>G317</f>
        <v>-4.1259999998146668E-3</v>
      </c>
      <c r="Q317" s="59">
        <f>+C317-15018.5</f>
        <v>28585.154000000002</v>
      </c>
      <c r="AA317" s="34" t="s">
        <v>64</v>
      </c>
      <c r="AB317" s="34">
        <v>17</v>
      </c>
      <c r="AD317" s="34" t="s">
        <v>70</v>
      </c>
      <c r="AF317" s="34" t="s">
        <v>62</v>
      </c>
    </row>
    <row r="318" spans="1:32" ht="12.95" customHeight="1">
      <c r="A318" s="55" t="s">
        <v>997</v>
      </c>
      <c r="B318" s="56" t="s">
        <v>161</v>
      </c>
      <c r="C318" s="57">
        <v>43605.343999999997</v>
      </c>
      <c r="D318" s="5"/>
      <c r="E318" s="7">
        <f>+(C318-C$7)/C$8</f>
        <v>-1086.0001352231382</v>
      </c>
      <c r="F318" s="34">
        <f>ROUND(2*E318,0)/2</f>
        <v>-1086</v>
      </c>
      <c r="G318" s="34">
        <f>+C318-(C$7+F318*C$8)</f>
        <v>-2.280000044265762E-4</v>
      </c>
      <c r="H318" s="34">
        <f>G318</f>
        <v>-2.280000044265762E-4</v>
      </c>
      <c r="Q318" s="59">
        <f>+C318-15018.5</f>
        <v>28586.843999999997</v>
      </c>
    </row>
    <row r="319" spans="1:32" ht="12.95" customHeight="1">
      <c r="A319" s="7" t="s">
        <v>61</v>
      </c>
      <c r="B319" s="6"/>
      <c r="C319" s="5">
        <v>43630.631000000001</v>
      </c>
      <c r="D319" s="5"/>
      <c r="E319" s="34">
        <f>+(C319-C$7)/C$8</f>
        <v>-1071.0028218933373</v>
      </c>
      <c r="F319" s="34">
        <f>ROUND(2*E319,0)/2</f>
        <v>-1071</v>
      </c>
      <c r="G319" s="34">
        <f>+C319-(C$7+F319*C$8)</f>
        <v>-4.7580000027664937E-3</v>
      </c>
      <c r="I319" s="34">
        <f>G319</f>
        <v>-4.7580000027664937E-3</v>
      </c>
      <c r="Q319" s="59">
        <f>+C319-15018.5</f>
        <v>28612.131000000001</v>
      </c>
      <c r="AA319" s="34" t="s">
        <v>64</v>
      </c>
      <c r="AB319" s="34">
        <v>15</v>
      </c>
      <c r="AD319" s="34" t="s">
        <v>65</v>
      </c>
      <c r="AF319" s="34" t="s">
        <v>62</v>
      </c>
    </row>
    <row r="320" spans="1:32" ht="12.95" customHeight="1">
      <c r="A320" s="7" t="s">
        <v>72</v>
      </c>
      <c r="B320" s="6"/>
      <c r="C320" s="5">
        <v>43642.434000000001</v>
      </c>
      <c r="D320" s="5"/>
      <c r="E320" s="34">
        <f>+(C320-C$7)/C$8</f>
        <v>-1064.0026522713333</v>
      </c>
      <c r="F320" s="34">
        <f>ROUND(2*E320,0)/2</f>
        <v>-1064</v>
      </c>
      <c r="G320" s="34">
        <f>+C320-(C$7+F320*C$8)</f>
        <v>-4.4720000005327165E-3</v>
      </c>
      <c r="J320" s="34">
        <f>G320</f>
        <v>-4.4720000005327165E-3</v>
      </c>
      <c r="Q320" s="59">
        <f>+C320-15018.5</f>
        <v>28623.934000000001</v>
      </c>
      <c r="AB320" s="34">
        <v>11</v>
      </c>
      <c r="AD320" s="34" t="s">
        <v>33</v>
      </c>
      <c r="AF320" s="34" t="s">
        <v>30</v>
      </c>
    </row>
    <row r="321" spans="1:32" ht="12.95" customHeight="1">
      <c r="A321" s="7" t="s">
        <v>73</v>
      </c>
      <c r="B321" s="6"/>
      <c r="C321" s="5">
        <v>43868.607000000004</v>
      </c>
      <c r="D321" s="5"/>
      <c r="E321" s="34">
        <f>+(C321-C$7)/C$8</f>
        <v>-929.8630806439927</v>
      </c>
      <c r="F321" s="34">
        <f>ROUND(2*E321,0)/2</f>
        <v>-930</v>
      </c>
      <c r="Q321" s="59">
        <f>+C321-15018.5</f>
        <v>28850.107000000004</v>
      </c>
      <c r="U321" s="45">
        <v>0.23086000000330387</v>
      </c>
      <c r="AB321" s="34">
        <v>11</v>
      </c>
      <c r="AD321" s="34" t="s">
        <v>31</v>
      </c>
      <c r="AF321" s="34" t="s">
        <v>30</v>
      </c>
    </row>
    <row r="322" spans="1:32" ht="12.95" customHeight="1">
      <c r="A322" s="7" t="s">
        <v>61</v>
      </c>
      <c r="B322" s="6"/>
      <c r="C322" s="5">
        <v>43876.803999999996</v>
      </c>
      <c r="D322" s="5"/>
      <c r="E322" s="34">
        <f>+(C322-C$7)/C$8</f>
        <v>-925.00157167241628</v>
      </c>
      <c r="F322" s="34">
        <f>ROUND(2*E322,0)/2</f>
        <v>-925</v>
      </c>
      <c r="G322" s="34">
        <f>+C322-(C$7+F322*C$8)</f>
        <v>-2.6500000021769665E-3</v>
      </c>
      <c r="I322" s="34">
        <f>G322</f>
        <v>-2.6500000021769665E-3</v>
      </c>
      <c r="Q322" s="59">
        <f>+C322-15018.5</f>
        <v>28858.303999999996</v>
      </c>
      <c r="AA322" s="34" t="s">
        <v>64</v>
      </c>
      <c r="AB322" s="34">
        <v>14</v>
      </c>
      <c r="AD322" s="34" t="s">
        <v>70</v>
      </c>
      <c r="AF322" s="34" t="s">
        <v>62</v>
      </c>
    </row>
    <row r="323" spans="1:32" ht="12.95" customHeight="1">
      <c r="A323" s="7" t="s">
        <v>61</v>
      </c>
      <c r="B323" s="6"/>
      <c r="C323" s="5">
        <v>43876.807999999997</v>
      </c>
      <c r="D323" s="5"/>
      <c r="E323" s="34">
        <f>+(C323-C$7)/C$8</f>
        <v>-924.99919933669707</v>
      </c>
      <c r="F323" s="34">
        <f>ROUND(2*E323,0)/2</f>
        <v>-925</v>
      </c>
      <c r="G323" s="34">
        <f>+C323-(C$7+F323*C$8)</f>
        <v>1.3499999986379407E-3</v>
      </c>
      <c r="I323" s="34">
        <f>G323</f>
        <v>1.3499999986379407E-3</v>
      </c>
      <c r="Q323" s="59">
        <f>+C323-15018.5</f>
        <v>28858.307999999997</v>
      </c>
      <c r="AA323" s="34" t="s">
        <v>64</v>
      </c>
      <c r="AB323" s="34">
        <v>12</v>
      </c>
      <c r="AD323" s="34" t="s">
        <v>74</v>
      </c>
      <c r="AF323" s="34" t="s">
        <v>62</v>
      </c>
    </row>
    <row r="324" spans="1:32" ht="12.95" customHeight="1">
      <c r="A324" s="55" t="s">
        <v>1057</v>
      </c>
      <c r="B324" s="56" t="s">
        <v>161</v>
      </c>
      <c r="C324" s="57">
        <v>43888.607000000004</v>
      </c>
      <c r="D324" s="5"/>
      <c r="E324" s="7">
        <f>+(C324-C$7)/C$8</f>
        <v>-918.00140205040816</v>
      </c>
      <c r="F324" s="34">
        <f>ROUND(2*E324,0)/2</f>
        <v>-918</v>
      </c>
      <c r="G324" s="34">
        <f>+C324-(C$7+F324*C$8)</f>
        <v>-2.3639999999431893E-3</v>
      </c>
      <c r="J324" s="34">
        <f>G324</f>
        <v>-2.3639999999431893E-3</v>
      </c>
      <c r="Q324" s="59">
        <f>+C324-15018.5</f>
        <v>28870.107000000004</v>
      </c>
    </row>
    <row r="325" spans="1:32" ht="12.95" customHeight="1">
      <c r="A325" s="7" t="s">
        <v>73</v>
      </c>
      <c r="B325" s="6"/>
      <c r="C325" s="5">
        <v>43905.466999999997</v>
      </c>
      <c r="D325" s="5"/>
      <c r="E325" s="34">
        <f>+(C325-C$7)/C$8</f>
        <v>-908.00200699602044</v>
      </c>
      <c r="F325" s="34">
        <f>ROUND(2*E325,0)/2</f>
        <v>-908</v>
      </c>
      <c r="G325" s="34">
        <f>+C325-(C$7+F325*C$8)</f>
        <v>-3.3840000032796524E-3</v>
      </c>
      <c r="J325" s="34">
        <f>G325</f>
        <v>-3.3840000032796524E-3</v>
      </c>
      <c r="Q325" s="59">
        <f>+C325-15018.5</f>
        <v>28886.966999999997</v>
      </c>
      <c r="AB325" s="34">
        <v>7</v>
      </c>
      <c r="AD325" s="34" t="s">
        <v>31</v>
      </c>
      <c r="AF325" s="34" t="s">
        <v>30</v>
      </c>
    </row>
    <row r="326" spans="1:32" ht="12.95" customHeight="1">
      <c r="A326" s="7" t="s">
        <v>75</v>
      </c>
      <c r="B326" s="6"/>
      <c r="C326" s="5">
        <v>43932.446000000004</v>
      </c>
      <c r="D326" s="5"/>
      <c r="E326" s="34">
        <f>+(C326-C$7)/C$8</f>
        <v>-892.0011956572007</v>
      </c>
      <c r="F326" s="34">
        <f>ROUND(2*E326,0)/2</f>
        <v>-892</v>
      </c>
      <c r="G326" s="34">
        <f>+C326-(C$7+F326*C$8)</f>
        <v>-2.0159999985480681E-3</v>
      </c>
      <c r="J326" s="34">
        <f>G326</f>
        <v>-2.0159999985480681E-3</v>
      </c>
      <c r="Q326" s="59">
        <f>+C326-15018.5</f>
        <v>28913.946000000004</v>
      </c>
      <c r="AB326" s="34">
        <v>11</v>
      </c>
      <c r="AD326" s="34" t="s">
        <v>33</v>
      </c>
      <c r="AF326" s="34" t="s">
        <v>30</v>
      </c>
    </row>
    <row r="327" spans="1:32" ht="12.95" customHeight="1">
      <c r="A327" s="7" t="s">
        <v>75</v>
      </c>
      <c r="B327" s="6"/>
      <c r="C327" s="5">
        <v>43937.510999999999</v>
      </c>
      <c r="D327" s="5"/>
      <c r="E327" s="34">
        <f>+(C327-C$7)/C$8</f>
        <v>-888.99722555337837</v>
      </c>
      <c r="F327" s="34">
        <f>ROUND(2*E327,0)/2</f>
        <v>-889</v>
      </c>
      <c r="G327" s="34">
        <f>+C327-(C$7+F327*C$8)</f>
        <v>4.6779999975115061E-3</v>
      </c>
      <c r="J327" s="34">
        <f>G327</f>
        <v>4.6779999975115061E-3</v>
      </c>
      <c r="Q327" s="59">
        <f>+C327-15018.5</f>
        <v>28919.010999999999</v>
      </c>
      <c r="AB327" s="34">
        <v>6</v>
      </c>
      <c r="AD327" s="34" t="s">
        <v>31</v>
      </c>
      <c r="AF327" s="34" t="s">
        <v>30</v>
      </c>
    </row>
    <row r="328" spans="1:32" ht="12.95" customHeight="1">
      <c r="A328" s="7" t="s">
        <v>75</v>
      </c>
      <c r="B328" s="6"/>
      <c r="C328" s="5">
        <v>43942.561000000002</v>
      </c>
      <c r="D328" s="5"/>
      <c r="E328" s="34">
        <f>+(C328-C$7)/C$8</f>
        <v>-886.00215170849651</v>
      </c>
      <c r="F328" s="34">
        <f>ROUND(2*E328,0)/2</f>
        <v>-886</v>
      </c>
      <c r="G328" s="34">
        <f>+C328-(C$7+F328*C$8)</f>
        <v>-3.6279999985708855E-3</v>
      </c>
      <c r="J328" s="34">
        <f>G328</f>
        <v>-3.6279999985708855E-3</v>
      </c>
      <c r="Q328" s="59">
        <f>+C328-15018.5</f>
        <v>28924.061000000002</v>
      </c>
      <c r="AB328" s="34">
        <v>7</v>
      </c>
      <c r="AD328" s="34" t="s">
        <v>31</v>
      </c>
      <c r="AF328" s="34" t="s">
        <v>30</v>
      </c>
    </row>
    <row r="329" spans="1:32" ht="12.95" customHeight="1">
      <c r="A329" s="7" t="s">
        <v>75</v>
      </c>
      <c r="B329" s="6"/>
      <c r="C329" s="5">
        <v>43954.366999999998</v>
      </c>
      <c r="D329" s="5"/>
      <c r="E329" s="34">
        <f>+(C329-C$7)/C$8</f>
        <v>-879.00020283470542</v>
      </c>
      <c r="F329" s="34">
        <f>ROUND(2*E329,0)/2</f>
        <v>-879</v>
      </c>
      <c r="G329" s="34">
        <f>+C329-(C$7+F329*C$8)</f>
        <v>-3.4199999936390668E-4</v>
      </c>
      <c r="J329" s="34">
        <f>G329</f>
        <v>-3.4199999936390668E-4</v>
      </c>
      <c r="Q329" s="59">
        <f>+C329-15018.5</f>
        <v>28935.866999999998</v>
      </c>
      <c r="AB329" s="34">
        <v>8</v>
      </c>
      <c r="AD329" s="34" t="s">
        <v>31</v>
      </c>
      <c r="AF329" s="34" t="s">
        <v>30</v>
      </c>
    </row>
    <row r="330" spans="1:32" ht="12.95" customHeight="1">
      <c r="A330" s="7" t="s">
        <v>61</v>
      </c>
      <c r="B330" s="6"/>
      <c r="C330" s="5">
        <v>43984.716</v>
      </c>
      <c r="D330" s="5"/>
      <c r="E330" s="34">
        <f>+(C330-C$7)/C$8</f>
        <v>-861.00069865286946</v>
      </c>
      <c r="F330" s="34">
        <f>ROUND(2*E330,0)/2</f>
        <v>-861</v>
      </c>
      <c r="G330" s="34">
        <f>+C330-(C$7+F330*C$8)</f>
        <v>-1.1779999986174516E-3</v>
      </c>
      <c r="I330" s="34">
        <f>G330</f>
        <v>-1.1779999986174516E-3</v>
      </c>
      <c r="Q330" s="59">
        <f>+C330-15018.5</f>
        <v>28966.216</v>
      </c>
      <c r="AA330" s="34" t="s">
        <v>64</v>
      </c>
      <c r="AB330" s="34">
        <v>11</v>
      </c>
      <c r="AD330" s="34" t="s">
        <v>76</v>
      </c>
      <c r="AF330" s="34" t="s">
        <v>62</v>
      </c>
    </row>
    <row r="331" spans="1:32" ht="12.95" customHeight="1">
      <c r="A331" s="7" t="s">
        <v>77</v>
      </c>
      <c r="B331" s="6"/>
      <c r="C331" s="5">
        <v>44244.375</v>
      </c>
      <c r="D331" s="5"/>
      <c r="E331" s="34">
        <f>+(C331-C$7)/C$8</f>
        <v>-707.00111855629189</v>
      </c>
      <c r="F331" s="34">
        <f>ROUND(2*E331,0)/2</f>
        <v>-707</v>
      </c>
      <c r="G331" s="34">
        <f>+C331-(C$7+F331*C$8)</f>
        <v>-1.8859999981941655E-3</v>
      </c>
      <c r="J331" s="34">
        <f>G331</f>
        <v>-1.8859999981941655E-3</v>
      </c>
      <c r="Q331" s="59">
        <f>+C331-15018.5</f>
        <v>29225.875</v>
      </c>
      <c r="AA331" s="34" t="s">
        <v>64</v>
      </c>
      <c r="AB331" s="34">
        <v>6</v>
      </c>
      <c r="AD331" s="34" t="s">
        <v>31</v>
      </c>
      <c r="AF331" s="34" t="s">
        <v>30</v>
      </c>
    </row>
    <row r="332" spans="1:32" ht="12.95" customHeight="1">
      <c r="A332" s="7" t="s">
        <v>77</v>
      </c>
      <c r="B332" s="6"/>
      <c r="C332" s="5">
        <v>44264.587</v>
      </c>
      <c r="D332" s="5"/>
      <c r="E332" s="34">
        <f>+(C332-C$7)/C$8</f>
        <v>-695.01370616961572</v>
      </c>
      <c r="F332" s="34">
        <f>ROUND(2*E332,0)/2</f>
        <v>-695</v>
      </c>
      <c r="G332" s="34">
        <f>+C332-(C$7+F332*C$8)</f>
        <v>-2.3110000001906883E-2</v>
      </c>
      <c r="Q332" s="59">
        <f>+C332-15018.5</f>
        <v>29246.087</v>
      </c>
      <c r="U332" s="34">
        <f>G332</f>
        <v>-2.3110000001906883E-2</v>
      </c>
      <c r="AA332" s="34" t="s">
        <v>64</v>
      </c>
      <c r="AB332" s="34">
        <v>5</v>
      </c>
      <c r="AD332" s="34" t="s">
        <v>31</v>
      </c>
      <c r="AF332" s="34" t="s">
        <v>30</v>
      </c>
    </row>
    <row r="333" spans="1:32" ht="12.95" customHeight="1">
      <c r="A333" s="7" t="s">
        <v>61</v>
      </c>
      <c r="B333" s="6"/>
      <c r="C333" s="5">
        <v>44279.785000000003</v>
      </c>
      <c r="D333" s="5"/>
      <c r="E333" s="34">
        <f>+(C333-C$7)/C$8</f>
        <v>-686.00001660634848</v>
      </c>
      <c r="F333" s="34">
        <f>ROUND(2*E333,0)/2</f>
        <v>-686</v>
      </c>
      <c r="G333" s="34">
        <f>+C333-(C$7+F333*C$8)</f>
        <v>-2.7999994927085936E-5</v>
      </c>
      <c r="I333" s="34">
        <f>G333</f>
        <v>-2.7999994927085936E-5</v>
      </c>
      <c r="Q333" s="59">
        <f>+C333-15018.5</f>
        <v>29261.285000000003</v>
      </c>
      <c r="AA333" s="34" t="s">
        <v>64</v>
      </c>
      <c r="AB333" s="34">
        <v>14</v>
      </c>
      <c r="AD333" s="34" t="s">
        <v>70</v>
      </c>
      <c r="AF333" s="34" t="s">
        <v>62</v>
      </c>
    </row>
    <row r="334" spans="1:32" ht="12.95" customHeight="1">
      <c r="A334" s="7" t="s">
        <v>77</v>
      </c>
      <c r="B334" s="6"/>
      <c r="C334" s="5">
        <v>44281.472000000002</v>
      </c>
      <c r="D334" s="5"/>
      <c r="E334" s="34">
        <f>+(C334-C$7)/C$8</f>
        <v>-684.99948401698077</v>
      </c>
      <c r="F334" s="34">
        <f>ROUND(2*E334,0)/2</f>
        <v>-685</v>
      </c>
      <c r="G334" s="34">
        <f>+C334-(C$7+F334*C$8)</f>
        <v>8.7000000348780304E-4</v>
      </c>
      <c r="J334" s="34">
        <f>G334</f>
        <v>8.7000000348780304E-4</v>
      </c>
      <c r="Q334" s="59">
        <f>+C334-15018.5</f>
        <v>29262.972000000002</v>
      </c>
      <c r="AA334" s="34" t="s">
        <v>64</v>
      </c>
      <c r="AB334" s="34">
        <v>6</v>
      </c>
      <c r="AD334" s="34" t="s">
        <v>31</v>
      </c>
      <c r="AF334" s="34" t="s">
        <v>30</v>
      </c>
    </row>
    <row r="335" spans="1:32" ht="12.95" customHeight="1">
      <c r="A335" s="7" t="s">
        <v>78</v>
      </c>
      <c r="B335" s="6"/>
      <c r="C335" s="5">
        <v>44303.392</v>
      </c>
      <c r="D335" s="5"/>
      <c r="E335" s="34">
        <f>+(C335-C$7)/C$8</f>
        <v>-671.99908427841319</v>
      </c>
      <c r="F335" s="34">
        <f>ROUND(2*E335,0)/2</f>
        <v>-672</v>
      </c>
      <c r="G335" s="34">
        <f>+C335-(C$7+F335*C$8)</f>
        <v>1.5439999988302588E-3</v>
      </c>
      <c r="J335" s="34">
        <f>G335</f>
        <v>1.5439999988302588E-3</v>
      </c>
      <c r="Q335" s="59">
        <f>+C335-15018.5</f>
        <v>29284.892</v>
      </c>
      <c r="AA335" s="34" t="s">
        <v>64</v>
      </c>
      <c r="AB335" s="34">
        <v>11</v>
      </c>
      <c r="AD335" s="34" t="s">
        <v>33</v>
      </c>
      <c r="AF335" s="34" t="s">
        <v>30</v>
      </c>
    </row>
    <row r="336" spans="1:32" ht="12.95" customHeight="1">
      <c r="A336" s="7" t="s">
        <v>78</v>
      </c>
      <c r="B336" s="6"/>
      <c r="C336" s="5">
        <v>44335.425999999999</v>
      </c>
      <c r="D336" s="5"/>
      <c r="E336" s="34">
        <f>+(C336-C$7)/C$8</f>
        <v>-653.00023367506913</v>
      </c>
      <c r="F336" s="34">
        <f>ROUND(2*E336,0)/2</f>
        <v>-653</v>
      </c>
      <c r="G336" s="34">
        <f>+C336-(C$7+F336*C$8)</f>
        <v>-3.9400000241585076E-4</v>
      </c>
      <c r="J336" s="34">
        <f>G336</f>
        <v>-3.9400000241585076E-4</v>
      </c>
      <c r="Q336" s="59">
        <f>+C336-15018.5</f>
        <v>29316.925999999999</v>
      </c>
      <c r="AA336" s="34" t="s">
        <v>64</v>
      </c>
      <c r="AB336" s="34">
        <v>11</v>
      </c>
      <c r="AD336" s="34" t="s">
        <v>31</v>
      </c>
      <c r="AF336" s="34" t="s">
        <v>30</v>
      </c>
    </row>
    <row r="337" spans="1:32" ht="12.95" customHeight="1">
      <c r="A337" s="7" t="s">
        <v>78</v>
      </c>
      <c r="B337" s="6"/>
      <c r="C337" s="5">
        <v>44340.485000000001</v>
      </c>
      <c r="D337" s="5"/>
      <c r="E337" s="34">
        <f>+(C337-C$7)/C$8</f>
        <v>-649.99982207482128</v>
      </c>
      <c r="F337" s="34">
        <f>ROUND(2*E337,0)/2</f>
        <v>-650</v>
      </c>
      <c r="G337" s="34">
        <f>+C337-(C$7+F337*C$8)</f>
        <v>2.9999999969732016E-4</v>
      </c>
      <c r="J337" s="34">
        <f>G337</f>
        <v>2.9999999969732016E-4</v>
      </c>
      <c r="Q337" s="59">
        <f>+C337-15018.5</f>
        <v>29321.985000000001</v>
      </c>
      <c r="AA337" s="34" t="s">
        <v>64</v>
      </c>
      <c r="AB337" s="34">
        <v>10</v>
      </c>
      <c r="AD337" s="34" t="s">
        <v>33</v>
      </c>
      <c r="AF337" s="34" t="s">
        <v>30</v>
      </c>
    </row>
    <row r="338" spans="1:32" ht="12.95" customHeight="1">
      <c r="A338" s="7" t="s">
        <v>79</v>
      </c>
      <c r="B338" s="6"/>
      <c r="C338" s="5">
        <v>44362.406000000003</v>
      </c>
      <c r="D338" s="5"/>
      <c r="E338" s="34">
        <f>+(C338-C$7)/C$8</f>
        <v>-636.9988292523218</v>
      </c>
      <c r="F338" s="34">
        <f>ROUND(2*E338,0)/2</f>
        <v>-637</v>
      </c>
      <c r="G338" s="34">
        <f>+C338-(C$7+F338*C$8)</f>
        <v>1.9739999988814816E-3</v>
      </c>
      <c r="J338" s="34">
        <f>G338</f>
        <v>1.9739999988814816E-3</v>
      </c>
      <c r="Q338" s="59">
        <f>+C338-15018.5</f>
        <v>29343.906000000003</v>
      </c>
      <c r="AA338" s="34" t="s">
        <v>64</v>
      </c>
      <c r="AB338" s="34">
        <v>9</v>
      </c>
      <c r="AD338" s="34" t="s">
        <v>33</v>
      </c>
      <c r="AF338" s="34" t="s">
        <v>30</v>
      </c>
    </row>
    <row r="339" spans="1:32" ht="12.95" customHeight="1">
      <c r="A339" s="7" t="s">
        <v>79</v>
      </c>
      <c r="B339" s="6"/>
      <c r="C339" s="5">
        <v>44362.411999999997</v>
      </c>
      <c r="D339" s="5"/>
      <c r="E339" s="34">
        <f>+(C339-C$7)/C$8</f>
        <v>-636.99527074874732</v>
      </c>
      <c r="F339" s="34">
        <f>ROUND(2*E339,0)/2</f>
        <v>-637</v>
      </c>
      <c r="G339" s="34">
        <f>+C339-(C$7+F339*C$8)</f>
        <v>7.9739999928278849E-3</v>
      </c>
      <c r="J339" s="34">
        <f>G339</f>
        <v>7.9739999928278849E-3</v>
      </c>
      <c r="Q339" s="59">
        <f>+C339-15018.5</f>
        <v>29343.911999999997</v>
      </c>
      <c r="AA339" s="34" t="s">
        <v>64</v>
      </c>
      <c r="AB339" s="34">
        <v>6</v>
      </c>
      <c r="AD339" s="34" t="s">
        <v>31</v>
      </c>
      <c r="AF339" s="34" t="s">
        <v>30</v>
      </c>
    </row>
    <row r="340" spans="1:32" ht="12.95" customHeight="1">
      <c r="A340" s="7" t="s">
        <v>79</v>
      </c>
      <c r="B340" s="6"/>
      <c r="C340" s="5">
        <v>44367.457999999999</v>
      </c>
      <c r="D340" s="5"/>
      <c r="E340" s="34">
        <f>+(C340-C$7)/C$8</f>
        <v>-634.00256923958466</v>
      </c>
      <c r="F340" s="34">
        <f>ROUND(2*E340,0)/2</f>
        <v>-634</v>
      </c>
      <c r="G340" s="34">
        <f>+C340-(C$7+F340*C$8)</f>
        <v>-4.332000004069414E-3</v>
      </c>
      <c r="J340" s="34">
        <f>G340</f>
        <v>-4.332000004069414E-3</v>
      </c>
      <c r="Q340" s="59">
        <f>+C340-15018.5</f>
        <v>29348.957999999999</v>
      </c>
      <c r="AA340" s="34" t="s">
        <v>64</v>
      </c>
      <c r="AB340" s="34">
        <v>6</v>
      </c>
      <c r="AD340" s="34" t="s">
        <v>31</v>
      </c>
      <c r="AF340" s="34" t="s">
        <v>30</v>
      </c>
    </row>
    <row r="341" spans="1:32" ht="12.95" customHeight="1">
      <c r="A341" s="7" t="s">
        <v>80</v>
      </c>
      <c r="B341" s="6"/>
      <c r="C341" s="5">
        <v>44401.188999999998</v>
      </c>
      <c r="D341" s="5"/>
      <c r="E341" s="34">
        <f>+(C341-C$7)/C$8</f>
        <v>-613.99725520757488</v>
      </c>
      <c r="F341" s="34">
        <f>ROUND(2*E341,0)/2</f>
        <v>-614</v>
      </c>
      <c r="G341" s="34">
        <f>+C341-(C$7+F341*C$8)</f>
        <v>4.6279999951366335E-3</v>
      </c>
      <c r="J341" s="34">
        <f>G341</f>
        <v>4.6279999951366335E-3</v>
      </c>
      <c r="Q341" s="59">
        <f>+C341-15018.5</f>
        <v>29382.688999999998</v>
      </c>
      <c r="AA341" s="34" t="s">
        <v>64</v>
      </c>
      <c r="AF341" s="34" t="s">
        <v>81</v>
      </c>
    </row>
    <row r="342" spans="1:32" ht="12.95" customHeight="1">
      <c r="A342" s="7" t="s">
        <v>82</v>
      </c>
      <c r="B342" s="6"/>
      <c r="C342" s="5">
        <v>44613.64</v>
      </c>
      <c r="D342" s="5"/>
      <c r="E342" s="34">
        <f>+(C342-C$7)/C$8</f>
        <v>-487.9959812632934</v>
      </c>
      <c r="F342" s="34">
        <f>ROUND(2*E342,0)/2</f>
        <v>-488</v>
      </c>
      <c r="G342" s="34">
        <f>+C342-(C$7+F342*C$8)</f>
        <v>6.7760000019916333E-3</v>
      </c>
      <c r="J342" s="34">
        <f>G342</f>
        <v>6.7760000019916333E-3</v>
      </c>
      <c r="Q342" s="59">
        <f>+C342-15018.5</f>
        <v>29595.14</v>
      </c>
      <c r="AA342" s="34" t="s">
        <v>64</v>
      </c>
      <c r="AF342" s="34" t="s">
        <v>81</v>
      </c>
    </row>
    <row r="343" spans="1:32" ht="12.95" customHeight="1">
      <c r="A343" s="7" t="s">
        <v>83</v>
      </c>
      <c r="B343" s="6"/>
      <c r="C343" s="5">
        <v>44618.699000000001</v>
      </c>
      <c r="D343" s="5"/>
      <c r="E343" s="34">
        <f>+(C343-C$7)/C$8</f>
        <v>-484.99556966304556</v>
      </c>
      <c r="F343" s="34">
        <f>ROUND(2*E343,0)/2</f>
        <v>-485</v>
      </c>
      <c r="G343" s="34">
        <f>+C343-(C$7+F343*C$8)</f>
        <v>7.4699999968288466E-3</v>
      </c>
      <c r="J343" s="34">
        <f>G343</f>
        <v>7.4699999968288466E-3</v>
      </c>
      <c r="Q343" s="59">
        <f>+C343-15018.5</f>
        <v>29600.199000000001</v>
      </c>
      <c r="AA343" s="34" t="s">
        <v>64</v>
      </c>
      <c r="AB343" s="34">
        <v>6</v>
      </c>
      <c r="AD343" s="34" t="s">
        <v>31</v>
      </c>
      <c r="AF343" s="34" t="s">
        <v>30</v>
      </c>
    </row>
    <row r="344" spans="1:32" ht="12.95" customHeight="1">
      <c r="A344" s="7" t="s">
        <v>85</v>
      </c>
      <c r="B344" s="6"/>
      <c r="C344" s="5">
        <v>44647.357000000004</v>
      </c>
      <c r="D344" s="5"/>
      <c r="E344" s="34">
        <f>+(C344-C$7)/C$8</f>
        <v>-467.99897040629651</v>
      </c>
      <c r="F344" s="34">
        <f>ROUND(2*E344,0)/2</f>
        <v>-468</v>
      </c>
      <c r="G344" s="34">
        <f>+C344-(C$7+F344*C$8)</f>
        <v>1.7360000056214631E-3</v>
      </c>
      <c r="J344" s="34">
        <f>G344</f>
        <v>1.7360000056214631E-3</v>
      </c>
      <c r="Q344" s="59">
        <f>+C344-15018.5</f>
        <v>29628.857000000004</v>
      </c>
      <c r="AA344" s="34" t="s">
        <v>64</v>
      </c>
      <c r="AB344" s="34">
        <v>8</v>
      </c>
      <c r="AD344" s="34" t="s">
        <v>84</v>
      </c>
      <c r="AF344" s="34" t="s">
        <v>30</v>
      </c>
    </row>
    <row r="345" spans="1:32" ht="12.95" customHeight="1">
      <c r="A345" s="7" t="s">
        <v>85</v>
      </c>
      <c r="B345" s="6"/>
      <c r="C345" s="5">
        <v>44647.358999999997</v>
      </c>
      <c r="D345" s="5"/>
      <c r="E345" s="34">
        <f>+(C345-C$7)/C$8</f>
        <v>-467.99778423844123</v>
      </c>
      <c r="F345" s="34">
        <f>ROUND(2*E345,0)/2</f>
        <v>-468</v>
      </c>
      <c r="G345" s="34">
        <f>+C345-(C$7+F345*C$8)</f>
        <v>3.7359999987529591E-3</v>
      </c>
      <c r="J345" s="34">
        <f>G345</f>
        <v>3.7359999987529591E-3</v>
      </c>
      <c r="Q345" s="59">
        <f>+C345-15018.5</f>
        <v>29628.858999999997</v>
      </c>
      <c r="AA345" s="34" t="s">
        <v>64</v>
      </c>
      <c r="AB345" s="34">
        <v>13</v>
      </c>
      <c r="AD345" s="34" t="s">
        <v>86</v>
      </c>
      <c r="AF345" s="34" t="s">
        <v>30</v>
      </c>
    </row>
    <row r="346" spans="1:32" ht="12.95" customHeight="1">
      <c r="A346" s="7" t="s">
        <v>85</v>
      </c>
      <c r="B346" s="6"/>
      <c r="C346" s="5">
        <v>44647.364000000001</v>
      </c>
      <c r="D346" s="5"/>
      <c r="E346" s="34">
        <f>+(C346-C$7)/C$8</f>
        <v>-467.99481881879007</v>
      </c>
      <c r="F346" s="34">
        <f>ROUND(2*E346,0)/2</f>
        <v>-468</v>
      </c>
      <c r="G346" s="34">
        <f>+C346-(C$7+F346*C$8)</f>
        <v>8.7360000034095719E-3</v>
      </c>
      <c r="J346" s="34">
        <f>G346</f>
        <v>8.7360000034095719E-3</v>
      </c>
      <c r="Q346" s="59">
        <f>+C346-15018.5</f>
        <v>29628.864000000001</v>
      </c>
      <c r="AA346" s="34" t="s">
        <v>64</v>
      </c>
      <c r="AB346" s="34">
        <v>11</v>
      </c>
      <c r="AD346" s="34" t="s">
        <v>87</v>
      </c>
      <c r="AF346" s="34" t="s">
        <v>30</v>
      </c>
    </row>
    <row r="347" spans="1:32" ht="12.95" customHeight="1">
      <c r="A347" s="7" t="s">
        <v>85</v>
      </c>
      <c r="B347" s="6"/>
      <c r="C347" s="5">
        <v>44662.536999999997</v>
      </c>
      <c r="D347" s="5"/>
      <c r="E347" s="34">
        <f>+(C347-C$7)/C$8</f>
        <v>-458.99595635377</v>
      </c>
      <c r="F347" s="34">
        <f>ROUND(2*E347,0)/2</f>
        <v>-459</v>
      </c>
      <c r="G347" s="34">
        <f>+C347-(C$7+F347*C$8)</f>
        <v>6.8179999943822622E-3</v>
      </c>
      <c r="J347" s="34">
        <f>G347</f>
        <v>6.8179999943822622E-3</v>
      </c>
      <c r="Q347" s="59">
        <f>+C347-15018.5</f>
        <v>29644.036999999997</v>
      </c>
      <c r="AA347" s="34" t="s">
        <v>64</v>
      </c>
      <c r="AB347" s="34">
        <v>8</v>
      </c>
      <c r="AD347" s="34" t="s">
        <v>31</v>
      </c>
      <c r="AF347" s="34" t="s">
        <v>30</v>
      </c>
    </row>
    <row r="348" spans="1:32" ht="12.95" customHeight="1">
      <c r="A348" s="7" t="s">
        <v>61</v>
      </c>
      <c r="B348" s="6"/>
      <c r="C348" s="5">
        <v>44672.652999999998</v>
      </c>
      <c r="D348" s="5"/>
      <c r="E348" s="34">
        <f>+(C348-C$7)/C$8</f>
        <v>-452.99631932113391</v>
      </c>
      <c r="F348" s="34">
        <f>ROUND(2*E348,0)/2</f>
        <v>-453</v>
      </c>
      <c r="G348" s="34">
        <f>+C348-(C$7+F348*C$8)</f>
        <v>6.2059999982011504E-3</v>
      </c>
      <c r="I348" s="34">
        <f>G348</f>
        <v>6.2059999982011504E-3</v>
      </c>
      <c r="Q348" s="59">
        <f>+C348-15018.5</f>
        <v>29654.152999999998</v>
      </c>
      <c r="AA348" s="34" t="s">
        <v>64</v>
      </c>
      <c r="AB348" s="34">
        <v>15</v>
      </c>
      <c r="AD348" s="34" t="s">
        <v>88</v>
      </c>
      <c r="AF348" s="34" t="s">
        <v>62</v>
      </c>
    </row>
    <row r="349" spans="1:32" ht="12.95" customHeight="1">
      <c r="A349" s="7" t="s">
        <v>61</v>
      </c>
      <c r="B349" s="6"/>
      <c r="C349" s="5">
        <v>44704.69</v>
      </c>
      <c r="D349" s="5"/>
      <c r="E349" s="34">
        <f>+(C349-C$7)/C$8</f>
        <v>-433.99568946599828</v>
      </c>
      <c r="F349" s="34">
        <f>ROUND(2*E349,0)/2</f>
        <v>-434</v>
      </c>
      <c r="G349" s="34">
        <f>+C349-(C$7+F349*C$8)</f>
        <v>7.2680000012042001E-3</v>
      </c>
      <c r="I349" s="34">
        <f>G349</f>
        <v>7.2680000012042001E-3</v>
      </c>
      <c r="Q349" s="59">
        <f>+C349-15018.5</f>
        <v>29686.190000000002</v>
      </c>
      <c r="AA349" s="34" t="s">
        <v>64</v>
      </c>
      <c r="AB349" s="34">
        <v>17</v>
      </c>
      <c r="AD349" s="34" t="s">
        <v>89</v>
      </c>
      <c r="AF349" s="34" t="s">
        <v>62</v>
      </c>
    </row>
    <row r="350" spans="1:32" ht="12.95" customHeight="1">
      <c r="A350" s="7" t="s">
        <v>90</v>
      </c>
      <c r="B350" s="6"/>
      <c r="C350" s="5">
        <v>44711.432999999997</v>
      </c>
      <c r="D350" s="5"/>
      <c r="E350" s="34">
        <f>+(C350-C$7)/C$8</f>
        <v>-429.99652452817423</v>
      </c>
      <c r="F350" s="34">
        <f>ROUND(2*E350,0)/2</f>
        <v>-430</v>
      </c>
      <c r="G350" s="34">
        <f>+C350-(C$7+F350*C$8)</f>
        <v>5.8599999974831007E-3</v>
      </c>
      <c r="J350" s="34">
        <f>G350</f>
        <v>5.8599999974831007E-3</v>
      </c>
      <c r="Q350" s="59">
        <f>+C350-15018.5</f>
        <v>29692.932999999997</v>
      </c>
      <c r="AA350" s="34" t="s">
        <v>64</v>
      </c>
      <c r="AB350" s="34">
        <v>9</v>
      </c>
      <c r="AD350" s="34" t="s">
        <v>31</v>
      </c>
      <c r="AF350" s="34" t="s">
        <v>30</v>
      </c>
    </row>
    <row r="351" spans="1:32" ht="12.95" customHeight="1">
      <c r="A351" s="7" t="s">
        <v>90</v>
      </c>
      <c r="B351" s="6"/>
      <c r="C351" s="5">
        <v>44716.491999999998</v>
      </c>
      <c r="D351" s="5"/>
      <c r="E351" s="34">
        <f>+(C351-C$7)/C$8</f>
        <v>-426.99611292792639</v>
      </c>
      <c r="F351" s="34">
        <f>ROUND(2*E351,0)/2</f>
        <v>-427</v>
      </c>
      <c r="G351" s="34">
        <f>+C351-(C$7+F351*C$8)</f>
        <v>6.5539999995962717E-3</v>
      </c>
      <c r="J351" s="34">
        <f>G351</f>
        <v>6.5539999995962717E-3</v>
      </c>
      <c r="Q351" s="59">
        <f>+C351-15018.5</f>
        <v>29697.991999999998</v>
      </c>
      <c r="AA351" s="34" t="s">
        <v>64</v>
      </c>
      <c r="AB351" s="34">
        <v>6</v>
      </c>
      <c r="AD351" s="34" t="s">
        <v>31</v>
      </c>
      <c r="AF351" s="34" t="s">
        <v>30</v>
      </c>
    </row>
    <row r="352" spans="1:32" ht="12.95" customHeight="1">
      <c r="A352" s="7" t="s">
        <v>61</v>
      </c>
      <c r="B352" s="6"/>
      <c r="C352" s="5">
        <v>44731.663</v>
      </c>
      <c r="D352" s="5"/>
      <c r="E352" s="34">
        <f>+(C352-C$7)/C$8</f>
        <v>-417.99843663076166</v>
      </c>
      <c r="F352" s="34">
        <f>ROUND(2*E352,0)/2</f>
        <v>-418</v>
      </c>
      <c r="G352" s="34">
        <f>+C352-(C$7+F352*C$8)</f>
        <v>2.6359999974374659E-3</v>
      </c>
      <c r="I352" s="34">
        <f>G352</f>
        <v>2.6359999974374659E-3</v>
      </c>
      <c r="Q352" s="59">
        <f>+C352-15018.5</f>
        <v>29713.163</v>
      </c>
      <c r="AA352" s="34" t="s">
        <v>64</v>
      </c>
      <c r="AB352" s="34">
        <v>15</v>
      </c>
      <c r="AD352" s="34" t="s">
        <v>89</v>
      </c>
      <c r="AF352" s="34" t="s">
        <v>62</v>
      </c>
    </row>
    <row r="353" spans="1:32" ht="12.95" customHeight="1">
      <c r="A353" s="7" t="s">
        <v>61</v>
      </c>
      <c r="B353" s="6"/>
      <c r="C353" s="5">
        <v>44731.663999999997</v>
      </c>
      <c r="D353" s="5"/>
      <c r="E353" s="34">
        <f>+(C353-C$7)/C$8</f>
        <v>-417.99784354683402</v>
      </c>
      <c r="F353" s="34">
        <f>ROUND(2*E353,0)/2</f>
        <v>-418</v>
      </c>
      <c r="G353" s="34">
        <f>+C353-(C$7+F353*C$8)</f>
        <v>3.6359999940032139E-3</v>
      </c>
      <c r="I353" s="34">
        <f>G353</f>
        <v>3.6359999940032139E-3</v>
      </c>
      <c r="Q353" s="59">
        <f>+C353-15018.5</f>
        <v>29713.163999999997</v>
      </c>
      <c r="AA353" s="34" t="s">
        <v>64</v>
      </c>
      <c r="AB353" s="34">
        <v>21</v>
      </c>
      <c r="AD353" s="34" t="s">
        <v>65</v>
      </c>
      <c r="AF353" s="34" t="s">
        <v>62</v>
      </c>
    </row>
    <row r="354" spans="1:32" ht="12.95" customHeight="1">
      <c r="A354" s="7" t="s">
        <v>61</v>
      </c>
      <c r="B354" s="6"/>
      <c r="C354" s="5">
        <v>44736.720999999998</v>
      </c>
      <c r="D354" s="5"/>
      <c r="E354" s="34">
        <f>+(C354-C$7)/C$8</f>
        <v>-414.99861811444578</v>
      </c>
      <c r="F354" s="34">
        <f>ROUND(2*E354,0)/2</f>
        <v>-415</v>
      </c>
      <c r="G354" s="34">
        <f>+C354-(C$7+F354*C$8)</f>
        <v>2.3299999957089312E-3</v>
      </c>
      <c r="I354" s="34">
        <f>G354</f>
        <v>2.3299999957089312E-3</v>
      </c>
      <c r="Q354" s="59">
        <f>+C354-15018.5</f>
        <v>29718.220999999998</v>
      </c>
      <c r="AA354" s="34" t="s">
        <v>64</v>
      </c>
      <c r="AB354" s="34">
        <v>13</v>
      </c>
      <c r="AD354" s="34" t="s">
        <v>88</v>
      </c>
      <c r="AF354" s="34" t="s">
        <v>62</v>
      </c>
    </row>
    <row r="355" spans="1:32" ht="12.95" customHeight="1">
      <c r="A355" s="7" t="s">
        <v>61</v>
      </c>
      <c r="B355" s="6"/>
      <c r="C355" s="5">
        <v>44736.724000000002</v>
      </c>
      <c r="D355" s="5"/>
      <c r="E355" s="34">
        <f>+(C355-C$7)/C$8</f>
        <v>-414.99683886265422</v>
      </c>
      <c r="F355" s="34">
        <f>ROUND(2*E355,0)/2</f>
        <v>-415</v>
      </c>
      <c r="G355" s="34">
        <f>+C355-(C$7+F355*C$8)</f>
        <v>5.3299999999580905E-3</v>
      </c>
      <c r="I355" s="34">
        <f>G355</f>
        <v>5.3299999999580905E-3</v>
      </c>
      <c r="Q355" s="59">
        <f>+C355-15018.5</f>
        <v>29718.224000000002</v>
      </c>
      <c r="AA355" s="34" t="s">
        <v>64</v>
      </c>
      <c r="AB355" s="34">
        <v>18</v>
      </c>
      <c r="AD355" s="34" t="s">
        <v>70</v>
      </c>
      <c r="AF355" s="34" t="s">
        <v>62</v>
      </c>
    </row>
    <row r="356" spans="1:32" ht="12.95" customHeight="1">
      <c r="A356" s="7" t="s">
        <v>91</v>
      </c>
      <c r="B356" s="6"/>
      <c r="C356" s="5">
        <v>44930.633999999998</v>
      </c>
      <c r="D356" s="5"/>
      <c r="E356" s="34">
        <f>+(C356-C$7)/C$8</f>
        <v>-299.991934058558</v>
      </c>
      <c r="F356" s="34">
        <f>ROUND(2*E356,0)/2</f>
        <v>-300</v>
      </c>
      <c r="G356" s="34">
        <f>+C356-(C$7+F356*C$8)</f>
        <v>1.359999999840511E-2</v>
      </c>
      <c r="J356" s="34">
        <f>G356</f>
        <v>1.359999999840511E-2</v>
      </c>
      <c r="Q356" s="59">
        <f>+C356-15018.5</f>
        <v>29912.133999999998</v>
      </c>
      <c r="AA356" s="34" t="s">
        <v>64</v>
      </c>
      <c r="AF356" s="34" t="s">
        <v>81</v>
      </c>
    </row>
    <row r="357" spans="1:32" ht="12.95" customHeight="1">
      <c r="A357" s="7" t="s">
        <v>93</v>
      </c>
      <c r="B357" s="6"/>
      <c r="C357" s="5">
        <v>44974.461000000003</v>
      </c>
      <c r="D357" s="5"/>
      <c r="E357" s="34">
        <f>+(C357-C$7)/C$8</f>
        <v>-273.99884467250376</v>
      </c>
      <c r="F357" s="34">
        <f>ROUND(2*E357,0)/2</f>
        <v>-274</v>
      </c>
      <c r="G357" s="34">
        <f>+C357-(C$7+F357*C$8)</f>
        <v>1.9480000046314672E-3</v>
      </c>
      <c r="J357" s="34">
        <f>G357</f>
        <v>1.9480000046314672E-3</v>
      </c>
      <c r="Q357" s="59">
        <f>+C357-15018.5</f>
        <v>29955.961000000003</v>
      </c>
      <c r="AA357" s="34" t="s">
        <v>64</v>
      </c>
      <c r="AB357" s="34">
        <v>6</v>
      </c>
      <c r="AD357" s="34" t="s">
        <v>92</v>
      </c>
      <c r="AF357" s="34" t="s">
        <v>30</v>
      </c>
    </row>
    <row r="358" spans="1:32" ht="12.95" customHeight="1">
      <c r="A358" s="7" t="s">
        <v>93</v>
      </c>
      <c r="B358" s="6"/>
      <c r="C358" s="5">
        <v>44974.466</v>
      </c>
      <c r="D358" s="5"/>
      <c r="E358" s="34">
        <f>+(C358-C$7)/C$8</f>
        <v>-273.99587925285692</v>
      </c>
      <c r="F358" s="34">
        <f>ROUND(2*E358,0)/2</f>
        <v>-274</v>
      </c>
      <c r="G358" s="34">
        <f>+C358-(C$7+F358*C$8)</f>
        <v>6.9480000020121224E-3</v>
      </c>
      <c r="J358" s="34">
        <f>G358</f>
        <v>6.9480000020121224E-3</v>
      </c>
      <c r="Q358" s="59">
        <f>+C358-15018.5</f>
        <v>29955.966</v>
      </c>
      <c r="AA358" s="34" t="s">
        <v>64</v>
      </c>
      <c r="AB358" s="34">
        <v>8</v>
      </c>
      <c r="AD358" s="34" t="s">
        <v>94</v>
      </c>
      <c r="AF358" s="34" t="s">
        <v>30</v>
      </c>
    </row>
    <row r="359" spans="1:32" ht="12.95" customHeight="1">
      <c r="A359" s="7" t="s">
        <v>93</v>
      </c>
      <c r="B359" s="6"/>
      <c r="C359" s="5">
        <v>45001.442000000003</v>
      </c>
      <c r="D359" s="5"/>
      <c r="E359" s="34">
        <f>+(C359-C$7)/C$8</f>
        <v>-257.99684716582874</v>
      </c>
      <c r="F359" s="34">
        <f>ROUND(2*E359,0)/2</f>
        <v>-258</v>
      </c>
      <c r="G359" s="34">
        <f>+C359-(C$7+F359*C$8)</f>
        <v>5.3160000024945475E-3</v>
      </c>
      <c r="J359" s="34">
        <f>G359</f>
        <v>5.3160000024945475E-3</v>
      </c>
      <c r="Q359" s="59">
        <f>+C359-15018.5</f>
        <v>29982.942000000003</v>
      </c>
      <c r="AA359" s="34" t="s">
        <v>64</v>
      </c>
      <c r="AB359" s="34">
        <v>6</v>
      </c>
      <c r="AD359" s="34" t="s">
        <v>31</v>
      </c>
      <c r="AF359" s="34" t="s">
        <v>30</v>
      </c>
    </row>
    <row r="360" spans="1:32" ht="12.95" customHeight="1">
      <c r="A360" s="7" t="s">
        <v>82</v>
      </c>
      <c r="B360" s="6"/>
      <c r="C360" s="5">
        <v>45001.444000000003</v>
      </c>
      <c r="D360" s="5"/>
      <c r="E360" s="34">
        <f>+(C360-C$7)/C$8</f>
        <v>-257.99566099796914</v>
      </c>
      <c r="F360" s="34">
        <f>ROUND(2*E360,0)/2</f>
        <v>-258</v>
      </c>
      <c r="G360" s="34">
        <f>+C360-(C$7+F360*C$8)</f>
        <v>7.3160000029020011E-3</v>
      </c>
      <c r="J360" s="34">
        <f>G360</f>
        <v>7.3160000029020011E-3</v>
      </c>
      <c r="Q360" s="59">
        <f>+C360-15018.5</f>
        <v>29982.944000000003</v>
      </c>
      <c r="AA360" s="34" t="s">
        <v>64</v>
      </c>
      <c r="AF360" s="34" t="s">
        <v>81</v>
      </c>
    </row>
    <row r="361" spans="1:32" ht="12.95" customHeight="1">
      <c r="A361" s="7" t="s">
        <v>95</v>
      </c>
      <c r="B361" s="6"/>
      <c r="C361" s="5">
        <v>45018.307999999997</v>
      </c>
      <c r="D361" s="5"/>
      <c r="E361" s="34">
        <f>+(C361-C$7)/C$8</f>
        <v>-247.99389360786219</v>
      </c>
      <c r="F361" s="34">
        <f>ROUND(2*E361,0)/2</f>
        <v>-248</v>
      </c>
      <c r="G361" s="34">
        <f>+C361-(C$7+F361*C$8)</f>
        <v>1.0295999993104488E-2</v>
      </c>
      <c r="J361" s="34">
        <f>G361</f>
        <v>1.0295999993104488E-2</v>
      </c>
      <c r="Q361" s="59">
        <f>+C361-15018.5</f>
        <v>29999.807999999997</v>
      </c>
      <c r="AA361" s="34" t="s">
        <v>64</v>
      </c>
      <c r="AB361" s="34">
        <v>10</v>
      </c>
      <c r="AD361" s="34" t="s">
        <v>39</v>
      </c>
      <c r="AF361" s="34" t="s">
        <v>30</v>
      </c>
    </row>
    <row r="362" spans="1:32" ht="12.95" customHeight="1">
      <c r="A362" s="7" t="s">
        <v>61</v>
      </c>
      <c r="B362" s="6"/>
      <c r="C362" s="5">
        <v>45021.663999999997</v>
      </c>
      <c r="D362" s="5"/>
      <c r="E362" s="34">
        <f>+(C362-C$7)/C$8</f>
        <v>-246.00350393985886</v>
      </c>
      <c r="F362" s="34">
        <f>ROUND(2*E362,0)/2</f>
        <v>-246</v>
      </c>
      <c r="G362" s="34">
        <f>+C362-(C$7+F362*C$8)</f>
        <v>-5.9080000064568594E-3</v>
      </c>
      <c r="I362" s="34">
        <f>G362</f>
        <v>-5.9080000064568594E-3</v>
      </c>
      <c r="Q362" s="59">
        <f>+C362-15018.5</f>
        <v>30003.163999999997</v>
      </c>
      <c r="AA362" s="34" t="s">
        <v>64</v>
      </c>
      <c r="AB362" s="34">
        <v>23</v>
      </c>
      <c r="AD362" s="34" t="s">
        <v>96</v>
      </c>
      <c r="AF362" s="34" t="s">
        <v>62</v>
      </c>
    </row>
    <row r="363" spans="1:32" ht="12.95" customHeight="1">
      <c r="A363" s="7" t="s">
        <v>61</v>
      </c>
      <c r="B363" s="6"/>
      <c r="C363" s="5">
        <v>45021.671999999999</v>
      </c>
      <c r="D363" s="5"/>
      <c r="E363" s="34">
        <f>+(C363-C$7)/C$8</f>
        <v>-245.99875926842046</v>
      </c>
      <c r="F363" s="34">
        <f>ROUND(2*E363,0)/2</f>
        <v>-246</v>
      </c>
      <c r="G363" s="34">
        <f>+C363-(C$7+F363*C$8)</f>
        <v>2.0919999951729551E-3</v>
      </c>
      <c r="I363" s="34">
        <f>G363</f>
        <v>2.0919999951729551E-3</v>
      </c>
      <c r="Q363" s="59">
        <f>+C363-15018.5</f>
        <v>30003.171999999999</v>
      </c>
      <c r="AA363" s="34" t="s">
        <v>64</v>
      </c>
      <c r="AB363" s="34">
        <v>19</v>
      </c>
      <c r="AD363" s="34" t="s">
        <v>70</v>
      </c>
      <c r="AF363" s="34" t="s">
        <v>62</v>
      </c>
    </row>
    <row r="364" spans="1:32" ht="12.95" customHeight="1">
      <c r="A364" s="7" t="s">
        <v>95</v>
      </c>
      <c r="B364" s="6"/>
      <c r="C364" s="5">
        <v>45043.597999999998</v>
      </c>
      <c r="D364" s="5"/>
      <c r="E364" s="34">
        <f>+(C364-C$7)/C$8</f>
        <v>-232.9948010262741</v>
      </c>
      <c r="F364" s="34">
        <f>ROUND(2*E364,0)/2</f>
        <v>-233</v>
      </c>
      <c r="G364" s="34">
        <f>+C364-(C$7+F364*C$8)</f>
        <v>8.7659999990137294E-3</v>
      </c>
      <c r="J364" s="34">
        <f>G364</f>
        <v>8.7659999990137294E-3</v>
      </c>
      <c r="Q364" s="59">
        <f>+C364-15018.5</f>
        <v>30025.097999999998</v>
      </c>
      <c r="AA364" s="34" t="s">
        <v>64</v>
      </c>
      <c r="AB364" s="34">
        <v>7</v>
      </c>
      <c r="AD364" s="34" t="s">
        <v>31</v>
      </c>
      <c r="AF364" s="34" t="s">
        <v>30</v>
      </c>
    </row>
    <row r="365" spans="1:32" ht="12.95" customHeight="1">
      <c r="A365" s="7" t="s">
        <v>95</v>
      </c>
      <c r="B365" s="6"/>
      <c r="C365" s="5">
        <v>45050.337</v>
      </c>
      <c r="D365" s="5"/>
      <c r="E365" s="34">
        <f>+(C365-C$7)/C$8</f>
        <v>-228.99800842416496</v>
      </c>
      <c r="F365" s="34">
        <f>ROUND(2*E365,0)/2</f>
        <v>-229</v>
      </c>
      <c r="G365" s="34">
        <f>+C365-(C$7+F365*C$8)</f>
        <v>3.3580000017536804E-3</v>
      </c>
      <c r="J365" s="34">
        <f>G365</f>
        <v>3.3580000017536804E-3</v>
      </c>
      <c r="Q365" s="59">
        <f>+C365-15018.5</f>
        <v>30031.837</v>
      </c>
      <c r="AA365" s="34" t="s">
        <v>64</v>
      </c>
      <c r="AB365" s="34">
        <v>7</v>
      </c>
      <c r="AD365" s="34" t="s">
        <v>31</v>
      </c>
      <c r="AF365" s="34" t="s">
        <v>30</v>
      </c>
    </row>
    <row r="366" spans="1:32" ht="12.95" customHeight="1">
      <c r="A366" s="7" t="s">
        <v>97</v>
      </c>
      <c r="B366" s="6"/>
      <c r="C366" s="5">
        <v>45082.374000000003</v>
      </c>
      <c r="D366" s="5"/>
      <c r="E366" s="34">
        <f>+(C366-C$7)/C$8</f>
        <v>-209.99737856902934</v>
      </c>
      <c r="F366" s="34">
        <f>ROUND(2*E366,0)/2</f>
        <v>-210</v>
      </c>
      <c r="G366" s="34">
        <f>+C366-(C$7+F366*C$8)</f>
        <v>4.42000000475673E-3</v>
      </c>
      <c r="J366" s="34">
        <f>G366</f>
        <v>4.42000000475673E-3</v>
      </c>
      <c r="Q366" s="59">
        <f>+C366-15018.5</f>
        <v>30063.874000000003</v>
      </c>
      <c r="AA366" s="34" t="s">
        <v>64</v>
      </c>
      <c r="AB366" s="34">
        <v>7</v>
      </c>
      <c r="AD366" s="34" t="s">
        <v>31</v>
      </c>
      <c r="AF366" s="34" t="s">
        <v>30</v>
      </c>
    </row>
    <row r="367" spans="1:32" ht="12.95" customHeight="1">
      <c r="A367" s="7" t="s">
        <v>97</v>
      </c>
      <c r="B367" s="6"/>
      <c r="C367" s="5">
        <v>45087.428999999996</v>
      </c>
      <c r="D367" s="5"/>
      <c r="E367" s="34">
        <f>+(C367-C$7)/C$8</f>
        <v>-206.99933930450499</v>
      </c>
      <c r="F367" s="34">
        <f>ROUND(2*E367,0)/2</f>
        <v>-207</v>
      </c>
      <c r="G367" s="34">
        <f>+C367-(C$7+F367*C$8)</f>
        <v>1.1139999987790361E-3</v>
      </c>
      <c r="J367" s="34">
        <f>G367</f>
        <v>1.1139999987790361E-3</v>
      </c>
      <c r="Q367" s="59">
        <f>+C367-15018.5</f>
        <v>30068.928999999996</v>
      </c>
      <c r="AB367" s="34">
        <v>8</v>
      </c>
      <c r="AD367" s="34" t="s">
        <v>31</v>
      </c>
      <c r="AF367" s="34" t="s">
        <v>30</v>
      </c>
    </row>
    <row r="368" spans="1:32" ht="12.95" customHeight="1">
      <c r="A368" s="7" t="s">
        <v>98</v>
      </c>
      <c r="B368" s="6"/>
      <c r="C368" s="5">
        <v>45333.601999999999</v>
      </c>
      <c r="D368" s="5"/>
      <c r="E368" s="34">
        <f>+(C368-C$7)/C$8</f>
        <v>-60.99808908357975</v>
      </c>
      <c r="F368" s="34">
        <f>ROUND(2*E368,0)/2</f>
        <v>-61</v>
      </c>
      <c r="G368" s="34">
        <f>+C368-(C$7+F368*C$8)</f>
        <v>3.2219999993685633E-3</v>
      </c>
      <c r="J368" s="34">
        <f>G368</f>
        <v>3.2219999993685633E-3</v>
      </c>
      <c r="Q368" s="59">
        <f>+C368-15018.5</f>
        <v>30315.101999999999</v>
      </c>
      <c r="AA368" s="34" t="s">
        <v>64</v>
      </c>
      <c r="AB368" s="34">
        <v>7</v>
      </c>
      <c r="AD368" s="34" t="s">
        <v>31</v>
      </c>
      <c r="AF368" s="34" t="s">
        <v>30</v>
      </c>
    </row>
    <row r="369" spans="1:32" ht="12.95" customHeight="1">
      <c r="A369" s="7" t="s">
        <v>98</v>
      </c>
      <c r="B369" s="6"/>
      <c r="C369" s="5">
        <v>45345.406000000003</v>
      </c>
      <c r="D369" s="5"/>
      <c r="E369" s="34">
        <f>+(C369-C$7)/C$8</f>
        <v>-53.997326377643972</v>
      </c>
      <c r="F369" s="34">
        <f>ROUND(2*E369,0)/2</f>
        <v>-54</v>
      </c>
      <c r="G369" s="34">
        <f>+C369-(C$7+F369*C$8)</f>
        <v>4.5079999981680885E-3</v>
      </c>
      <c r="J369" s="34">
        <f>G369</f>
        <v>4.5079999981680885E-3</v>
      </c>
      <c r="Q369" s="59">
        <f>+C369-15018.5</f>
        <v>30326.906000000003</v>
      </c>
      <c r="AA369" s="34" t="s">
        <v>64</v>
      </c>
      <c r="AB369" s="34">
        <v>8</v>
      </c>
      <c r="AD369" s="34" t="s">
        <v>33</v>
      </c>
      <c r="AF369" s="34" t="s">
        <v>30</v>
      </c>
    </row>
    <row r="370" spans="1:32" ht="12.95" customHeight="1">
      <c r="A370" s="7" t="s">
        <v>99</v>
      </c>
      <c r="B370" s="6"/>
      <c r="C370" s="5">
        <v>45387.555999999997</v>
      </c>
      <c r="D370" s="5"/>
      <c r="E370" s="34">
        <f>+(C370-C$7)/C$8</f>
        <v>-28.998838741668106</v>
      </c>
      <c r="F370" s="34">
        <f>ROUND(2*E370,0)/2</f>
        <v>-29</v>
      </c>
      <c r="G370" s="34">
        <f>+C370-(C$7+F370*C$8)</f>
        <v>1.9579999934649095E-3</v>
      </c>
      <c r="J370" s="34">
        <f>G370</f>
        <v>1.9579999934649095E-3</v>
      </c>
      <c r="Q370" s="59">
        <f>+C370-15018.5</f>
        <v>30369.055999999997</v>
      </c>
      <c r="AA370" s="34" t="s">
        <v>64</v>
      </c>
      <c r="AB370" s="34">
        <v>6</v>
      </c>
      <c r="AD370" s="34" t="s">
        <v>31</v>
      </c>
      <c r="AF370" s="34" t="s">
        <v>30</v>
      </c>
    </row>
    <row r="371" spans="1:32" ht="12.95" customHeight="1">
      <c r="A371" s="7" t="s">
        <v>61</v>
      </c>
      <c r="B371" s="6" t="s">
        <v>159</v>
      </c>
      <c r="C371" s="5">
        <v>45396.671000000002</v>
      </c>
      <c r="D371" s="5" t="s">
        <v>100</v>
      </c>
      <c r="E371" s="34">
        <f>+(C371-C$7)/C$8</f>
        <v>-23.592878722638865</v>
      </c>
      <c r="F371" s="34">
        <f>ROUND(2*E371,0)/2</f>
        <v>-23.5</v>
      </c>
      <c r="Q371" s="59">
        <f>+C371-15018.5</f>
        <v>30378.171000000002</v>
      </c>
      <c r="U371" s="45">
        <v>-0.15660299999581184</v>
      </c>
      <c r="AA371" s="34" t="s">
        <v>64</v>
      </c>
      <c r="AB371" s="34">
        <v>10</v>
      </c>
      <c r="AD371" s="34" t="s">
        <v>88</v>
      </c>
      <c r="AF371" s="34" t="s">
        <v>62</v>
      </c>
    </row>
    <row r="372" spans="1:32" ht="12.95" customHeight="1">
      <c r="A372" s="7" t="s">
        <v>99</v>
      </c>
      <c r="B372" s="6"/>
      <c r="C372" s="5">
        <v>45399.356</v>
      </c>
      <c r="D372" s="5"/>
      <c r="E372" s="34">
        <f>+(C372-C$7)/C$8</f>
        <v>-22.00044837145153</v>
      </c>
      <c r="F372" s="34">
        <f>ROUND(2*E372,0)/2</f>
        <v>-22</v>
      </c>
      <c r="G372" s="34">
        <f>+C372-(C$7+F372*C$8)</f>
        <v>-7.5600000127451494E-4</v>
      </c>
      <c r="J372" s="34">
        <f>G372</f>
        <v>-7.5600000127451494E-4</v>
      </c>
      <c r="Q372" s="59">
        <f>+C372-15018.5</f>
        <v>30380.856</v>
      </c>
      <c r="AA372" s="34" t="s">
        <v>64</v>
      </c>
      <c r="AB372" s="34">
        <v>7</v>
      </c>
      <c r="AD372" s="34" t="s">
        <v>33</v>
      </c>
      <c r="AF372" s="34" t="s">
        <v>30</v>
      </c>
    </row>
    <row r="373" spans="1:32" ht="12.95" customHeight="1">
      <c r="A373" s="7" t="s">
        <v>99</v>
      </c>
      <c r="B373" s="6"/>
      <c r="C373" s="5">
        <v>45399.358</v>
      </c>
      <c r="D373" s="5"/>
      <c r="E373" s="34">
        <f>+(C373-C$7)/C$8</f>
        <v>-21.999262203591929</v>
      </c>
      <c r="F373" s="34">
        <f>ROUND(2*E373,0)/2</f>
        <v>-22</v>
      </c>
      <c r="G373" s="34">
        <f>+C373-(C$7+F373*C$8)</f>
        <v>1.2439999991329387E-3</v>
      </c>
      <c r="J373" s="34">
        <f>G373</f>
        <v>1.2439999991329387E-3</v>
      </c>
      <c r="Q373" s="59">
        <f>+C373-15018.5</f>
        <v>30380.858</v>
      </c>
      <c r="AA373" s="34" t="s">
        <v>64</v>
      </c>
      <c r="AB373" s="34">
        <v>10</v>
      </c>
      <c r="AD373" s="34" t="s">
        <v>39</v>
      </c>
      <c r="AF373" s="34" t="s">
        <v>30</v>
      </c>
    </row>
    <row r="374" spans="1:32" ht="12.95" customHeight="1">
      <c r="A374" s="7" t="s">
        <v>99</v>
      </c>
      <c r="B374" s="6"/>
      <c r="C374" s="5">
        <v>45399.358999999997</v>
      </c>
      <c r="D374" s="5"/>
      <c r="E374" s="34">
        <f>+(C374-C$7)/C$8</f>
        <v>-21.998669119664285</v>
      </c>
      <c r="F374" s="34">
        <f>ROUND(2*E374,0)/2</f>
        <v>-22</v>
      </c>
      <c r="G374" s="34">
        <f>+C374-(C$7+F374*C$8)</f>
        <v>2.2439999956986867E-3</v>
      </c>
      <c r="J374" s="34">
        <f>G374</f>
        <v>2.2439999956986867E-3</v>
      </c>
      <c r="Q374" s="59">
        <f>+C374-15018.5</f>
        <v>30380.858999999997</v>
      </c>
      <c r="AA374" s="34" t="s">
        <v>64</v>
      </c>
      <c r="AB374" s="34">
        <v>6</v>
      </c>
      <c r="AD374" s="34" t="s">
        <v>31</v>
      </c>
      <c r="AF374" s="34" t="s">
        <v>30</v>
      </c>
    </row>
    <row r="375" spans="1:32" ht="12.95" customHeight="1">
      <c r="A375" s="7" t="s">
        <v>99</v>
      </c>
      <c r="B375" s="6"/>
      <c r="C375" s="5">
        <v>45404.415999999997</v>
      </c>
      <c r="D375" s="5"/>
      <c r="E375" s="34">
        <f>+(C375-C$7)/C$8</f>
        <v>-18.999443687276031</v>
      </c>
      <c r="F375" s="34">
        <f>ROUND(2*E375,0)/2</f>
        <v>-19</v>
      </c>
      <c r="G375" s="34">
        <f>+C375-(C$7+F375*C$8)</f>
        <v>9.3799999740440398E-4</v>
      </c>
      <c r="J375" s="34">
        <f>G375</f>
        <v>9.3799999740440398E-4</v>
      </c>
      <c r="Q375" s="59">
        <f>+C375-15018.5</f>
        <v>30385.915999999997</v>
      </c>
      <c r="AA375" s="34" t="s">
        <v>64</v>
      </c>
      <c r="AB375" s="34">
        <v>8</v>
      </c>
      <c r="AD375" s="34" t="s">
        <v>33</v>
      </c>
      <c r="AF375" s="34" t="s">
        <v>30</v>
      </c>
    </row>
    <row r="376" spans="1:32" ht="12.95" customHeight="1">
      <c r="A376" s="7" t="s">
        <v>99</v>
      </c>
      <c r="B376" s="6"/>
      <c r="C376" s="5">
        <v>45414.531000000003</v>
      </c>
      <c r="D376" s="5"/>
      <c r="E376" s="34">
        <f>+(C376-C$7)/C$8</f>
        <v>-13.000399738567568</v>
      </c>
      <c r="F376" s="34">
        <f>ROUND(2*E376,0)/2</f>
        <v>-13</v>
      </c>
      <c r="G376" s="34">
        <f>+C376-(C$7+F376*C$8)</f>
        <v>-6.739999953424558E-4</v>
      </c>
      <c r="J376" s="34">
        <f>G376</f>
        <v>-6.739999953424558E-4</v>
      </c>
      <c r="Q376" s="59">
        <f>+C376-15018.5</f>
        <v>30396.031000000003</v>
      </c>
      <c r="AA376" s="34" t="s">
        <v>64</v>
      </c>
      <c r="AB376" s="34">
        <v>6</v>
      </c>
      <c r="AD376" s="34" t="s">
        <v>31</v>
      </c>
      <c r="AF376" s="34" t="s">
        <v>30</v>
      </c>
    </row>
    <row r="377" spans="1:32" ht="12.95" customHeight="1">
      <c r="A377" s="7" t="s">
        <v>101</v>
      </c>
      <c r="B377" s="6"/>
      <c r="C377" s="5">
        <v>45431.396999999997</v>
      </c>
      <c r="D377" s="5"/>
      <c r="E377" s="34">
        <f>+(C377-C$7)/C$8</f>
        <v>-2.9974461806010106</v>
      </c>
      <c r="F377" s="34">
        <f>ROUND(2*E377,0)/2</f>
        <v>-3</v>
      </c>
      <c r="G377" s="34">
        <f>+C377-(C$7+F377*C$8)</f>
        <v>4.3059999952674843E-3</v>
      </c>
      <c r="J377" s="34">
        <f>G377</f>
        <v>4.3059999952674843E-3</v>
      </c>
      <c r="Q377" s="59">
        <f>+C377-15018.5</f>
        <v>30412.896999999997</v>
      </c>
      <c r="AB377" s="34">
        <v>6</v>
      </c>
      <c r="AD377" s="34" t="s">
        <v>31</v>
      </c>
      <c r="AF377" s="34" t="s">
        <v>30</v>
      </c>
    </row>
    <row r="378" spans="1:32" ht="12.95" customHeight="1">
      <c r="A378" s="7" t="s">
        <v>14</v>
      </c>
      <c r="B378" s="6"/>
      <c r="C378" s="5">
        <v>45436.451000000001</v>
      </c>
      <c r="D378" s="5" t="s">
        <v>16</v>
      </c>
      <c r="E378" s="34">
        <f>+(C378-C$7)/C$8</f>
        <v>0</v>
      </c>
      <c r="F378" s="34">
        <f>ROUND(2*E378,0)/2</f>
        <v>0</v>
      </c>
      <c r="G378" s="34">
        <f>+C378-(C$7+F378*C$8)</f>
        <v>0</v>
      </c>
      <c r="H378" s="34">
        <f>+G378</f>
        <v>0</v>
      </c>
      <c r="Q378" s="59">
        <f>+C378-15018.5</f>
        <v>30417.951000000001</v>
      </c>
    </row>
    <row r="379" spans="1:32" ht="12.95" customHeight="1">
      <c r="A379" s="7" t="s">
        <v>101</v>
      </c>
      <c r="B379" s="6"/>
      <c r="C379" s="5">
        <v>45436.453000000001</v>
      </c>
      <c r="D379" s="5"/>
      <c r="E379" s="34">
        <f>+(C379-C$7)/C$8</f>
        <v>1.1861678596001035E-3</v>
      </c>
      <c r="F379" s="34">
        <f>ROUND(2*E379,0)/2</f>
        <v>0</v>
      </c>
      <c r="G379" s="34">
        <f>+C379-(C$7+F379*C$8)</f>
        <v>2.0000000004074536E-3</v>
      </c>
      <c r="J379" s="34">
        <f>G379</f>
        <v>2.0000000004074536E-3</v>
      </c>
      <c r="Q379" s="59">
        <f>+C379-15018.5</f>
        <v>30417.953000000001</v>
      </c>
      <c r="AB379" s="34">
        <v>8</v>
      </c>
      <c r="AD379" s="34" t="s">
        <v>31</v>
      </c>
      <c r="AF379" s="34" t="s">
        <v>30</v>
      </c>
    </row>
    <row r="380" spans="1:32" ht="12.95" customHeight="1">
      <c r="A380" s="7" t="s">
        <v>102</v>
      </c>
      <c r="B380" s="6"/>
      <c r="C380" s="5">
        <v>45458.373</v>
      </c>
      <c r="D380" s="5"/>
      <c r="E380" s="34">
        <f>+(C380-C$7)/C$8</f>
        <v>13.001585906427168</v>
      </c>
      <c r="F380" s="34">
        <f>ROUND(2*E380,0)/2</f>
        <v>13</v>
      </c>
      <c r="G380" s="34">
        <f>+C380-(C$7+F380*C$8)</f>
        <v>2.6739999957499094E-3</v>
      </c>
      <c r="J380" s="34">
        <f>G380</f>
        <v>2.6739999957499094E-3</v>
      </c>
      <c r="Q380" s="59">
        <f>+C380-15018.5</f>
        <v>30439.873</v>
      </c>
      <c r="AA380" s="34" t="s">
        <v>64</v>
      </c>
      <c r="AB380" s="34">
        <v>8</v>
      </c>
      <c r="AD380" s="34" t="s">
        <v>84</v>
      </c>
      <c r="AF380" s="34" t="s">
        <v>30</v>
      </c>
    </row>
    <row r="381" spans="1:32" ht="12.95" customHeight="1">
      <c r="A381" s="7" t="s">
        <v>103</v>
      </c>
      <c r="B381" s="6"/>
      <c r="C381" s="5">
        <v>45596.631999999998</v>
      </c>
      <c r="D381" s="5"/>
      <c r="E381" s="34">
        <f>+(C381-C$7)/C$8</f>
        <v>95.000776939946022</v>
      </c>
      <c r="F381" s="34">
        <f>ROUND(2*E381,0)/2</f>
        <v>95</v>
      </c>
      <c r="G381" s="34">
        <f>+C381-(C$7+F381*C$8)</f>
        <v>1.3099999996484257E-3</v>
      </c>
      <c r="J381" s="34">
        <f>G381</f>
        <v>1.3099999996484257E-3</v>
      </c>
      <c r="Q381" s="59">
        <f>+C381-15018.5</f>
        <v>30578.131999999998</v>
      </c>
      <c r="AA381" s="34" t="s">
        <v>64</v>
      </c>
      <c r="AB381" s="34">
        <v>8</v>
      </c>
      <c r="AD381" s="34" t="s">
        <v>31</v>
      </c>
      <c r="AF381" s="34" t="s">
        <v>30</v>
      </c>
    </row>
    <row r="382" spans="1:32" ht="12.95" customHeight="1">
      <c r="A382" s="7" t="s">
        <v>105</v>
      </c>
      <c r="B382" s="6"/>
      <c r="C382" s="5">
        <v>45623.603999999999</v>
      </c>
      <c r="D382" s="5"/>
      <c r="E382" s="34">
        <f>+(C382-C$7)/C$8</f>
        <v>110.99743669125499</v>
      </c>
      <c r="F382" s="34">
        <f>ROUND(2*E382,0)/2</f>
        <v>111</v>
      </c>
      <c r="G382" s="34">
        <f>+C382-(C$7+F382*C$8)</f>
        <v>-4.3220000006840564E-3</v>
      </c>
      <c r="J382" s="34">
        <f>G382</f>
        <v>-4.3220000006840564E-3</v>
      </c>
      <c r="Q382" s="59">
        <f>+C382-15018.5</f>
        <v>30605.103999999999</v>
      </c>
      <c r="AA382" s="34" t="s">
        <v>64</v>
      </c>
      <c r="AB382" s="34">
        <v>10</v>
      </c>
      <c r="AD382" s="34" t="s">
        <v>104</v>
      </c>
      <c r="AF382" s="34" t="s">
        <v>30</v>
      </c>
    </row>
    <row r="383" spans="1:32" ht="12.95" customHeight="1">
      <c r="A383" s="7" t="s">
        <v>106</v>
      </c>
      <c r="B383" s="6"/>
      <c r="C383" s="5">
        <v>45694.423999999999</v>
      </c>
      <c r="D383" s="5"/>
      <c r="E383" s="34">
        <f>+(C383-C$7)/C$8</f>
        <v>152.99964059113751</v>
      </c>
      <c r="F383" s="34">
        <f>ROUND(2*E383,0)/2</f>
        <v>153</v>
      </c>
      <c r="G383" s="34">
        <f>+C383-(C$7+F383*C$8)</f>
        <v>-6.0600000142585486E-4</v>
      </c>
      <c r="J383" s="34">
        <f>G383</f>
        <v>-6.0600000142585486E-4</v>
      </c>
      <c r="Q383" s="59">
        <f>+C383-15018.5</f>
        <v>30675.923999999999</v>
      </c>
      <c r="AA383" s="34" t="s">
        <v>64</v>
      </c>
      <c r="AB383" s="34">
        <v>6</v>
      </c>
      <c r="AD383" s="34" t="s">
        <v>31</v>
      </c>
      <c r="AF383" s="34" t="s">
        <v>30</v>
      </c>
    </row>
    <row r="384" spans="1:32" ht="12.95" customHeight="1">
      <c r="A384" s="7" t="s">
        <v>108</v>
      </c>
      <c r="B384" s="6"/>
      <c r="C384" s="5">
        <v>45753.43</v>
      </c>
      <c r="D384" s="5"/>
      <c r="E384" s="34">
        <f>+(C384-C$7)/C$8</f>
        <v>187.99515094579056</v>
      </c>
      <c r="F384" s="34">
        <f>ROUND(2*E384,0)/2</f>
        <v>188</v>
      </c>
      <c r="G384" s="34">
        <f>+C384-(C$7+F384*C$8)</f>
        <v>-8.1760000030044466E-3</v>
      </c>
      <c r="J384" s="34">
        <f>G384</f>
        <v>-8.1760000030044466E-3</v>
      </c>
      <c r="Q384" s="59">
        <f>+C384-15018.5</f>
        <v>30734.93</v>
      </c>
      <c r="AA384" s="34" t="s">
        <v>64</v>
      </c>
      <c r="AB384" s="34">
        <v>10</v>
      </c>
      <c r="AD384" s="34" t="s">
        <v>107</v>
      </c>
      <c r="AF384" s="34" t="s">
        <v>30</v>
      </c>
    </row>
    <row r="385" spans="1:32" ht="12.95" customHeight="1">
      <c r="A385" s="7" t="s">
        <v>108</v>
      </c>
      <c r="B385" s="6"/>
      <c r="C385" s="5">
        <v>45753.434000000001</v>
      </c>
      <c r="D385" s="5"/>
      <c r="E385" s="34">
        <f>+(C385-C$7)/C$8</f>
        <v>187.99752328150976</v>
      </c>
      <c r="F385" s="34">
        <f>ROUND(2*E385,0)/2</f>
        <v>188</v>
      </c>
      <c r="G385" s="34">
        <f>+C385-(C$7+F385*C$8)</f>
        <v>-4.1760000021895394E-3</v>
      </c>
      <c r="J385" s="34">
        <f>G385</f>
        <v>-4.1760000021895394E-3</v>
      </c>
      <c r="Q385" s="59">
        <f>+C385-15018.5</f>
        <v>30734.934000000001</v>
      </c>
      <c r="AA385" s="34" t="s">
        <v>64</v>
      </c>
      <c r="AB385" s="34">
        <v>11</v>
      </c>
      <c r="AD385" s="34" t="s">
        <v>31</v>
      </c>
      <c r="AF385" s="34" t="s">
        <v>30</v>
      </c>
    </row>
    <row r="386" spans="1:32" ht="12.95" customHeight="1">
      <c r="A386" s="7" t="s">
        <v>108</v>
      </c>
      <c r="B386" s="6"/>
      <c r="C386" s="5">
        <v>45785.472000000002</v>
      </c>
      <c r="D386" s="5"/>
      <c r="E386" s="34">
        <f>+(C386-C$7)/C$8</f>
        <v>206.99874622057303</v>
      </c>
      <c r="F386" s="34">
        <f>ROUND(2*E386,0)/2</f>
        <v>207</v>
      </c>
      <c r="G386" s="34">
        <f>+C386-(C$7+F386*C$8)</f>
        <v>-2.1140000026207417E-3</v>
      </c>
      <c r="J386" s="34">
        <f>G386</f>
        <v>-2.1140000026207417E-3</v>
      </c>
      <c r="Q386" s="59">
        <f>+C386-15018.5</f>
        <v>30766.972000000002</v>
      </c>
      <c r="AA386" s="34" t="s">
        <v>64</v>
      </c>
      <c r="AB386" s="34">
        <v>6</v>
      </c>
      <c r="AD386" s="34" t="s">
        <v>31</v>
      </c>
      <c r="AF386" s="34" t="s">
        <v>30</v>
      </c>
    </row>
    <row r="387" spans="1:32" ht="12.95" customHeight="1">
      <c r="A387" s="7" t="s">
        <v>109</v>
      </c>
      <c r="B387" s="6"/>
      <c r="C387" s="5">
        <v>45812.447999999997</v>
      </c>
      <c r="D387" s="5"/>
      <c r="E387" s="34">
        <f>+(C387-C$7)/C$8</f>
        <v>222.99777830759689</v>
      </c>
      <c r="F387" s="34">
        <f>ROUND(2*E387,0)/2</f>
        <v>223</v>
      </c>
      <c r="G387" s="34">
        <f>+C387-(C$7+F387*C$8)</f>
        <v>-3.7460000021383166E-3</v>
      </c>
      <c r="J387" s="34">
        <f>G387</f>
        <v>-3.7460000021383166E-3</v>
      </c>
      <c r="Q387" s="59">
        <f>+C387-15018.5</f>
        <v>30793.947999999997</v>
      </c>
      <c r="AA387" s="34" t="s">
        <v>64</v>
      </c>
      <c r="AB387" s="34">
        <v>7</v>
      </c>
      <c r="AD387" s="34" t="s">
        <v>33</v>
      </c>
      <c r="AF387" s="34" t="s">
        <v>30</v>
      </c>
    </row>
    <row r="388" spans="1:32" ht="12.95" customHeight="1">
      <c r="A388" s="7" t="s">
        <v>110</v>
      </c>
      <c r="B388" s="6"/>
      <c r="C388" s="5">
        <v>46092.341999999997</v>
      </c>
      <c r="D388" s="5"/>
      <c r="E388" s="34">
        <f>+(C388-C$7)/C$8</f>
        <v>388.99841172123394</v>
      </c>
      <c r="F388" s="34">
        <f>ROUND(2*E388,0)/2</f>
        <v>389</v>
      </c>
      <c r="G388" s="34">
        <f>+C388-(C$7+F388*C$8)</f>
        <v>-2.6780000043800101E-3</v>
      </c>
      <c r="J388" s="34">
        <f>G388</f>
        <v>-2.6780000043800101E-3</v>
      </c>
      <c r="Q388" s="59">
        <f>+C388-15018.5</f>
        <v>31073.841999999997</v>
      </c>
      <c r="AA388" s="34" t="s">
        <v>64</v>
      </c>
      <c r="AB388" s="34">
        <v>7</v>
      </c>
      <c r="AD388" s="34" t="s">
        <v>86</v>
      </c>
      <c r="AF388" s="34" t="s">
        <v>30</v>
      </c>
    </row>
    <row r="389" spans="1:32" ht="12.95" customHeight="1">
      <c r="A389" s="7" t="s">
        <v>61</v>
      </c>
      <c r="B389" s="6"/>
      <c r="C389" s="5">
        <v>46112.572</v>
      </c>
      <c r="D389" s="5"/>
      <c r="E389" s="34">
        <f>+(C389-C$7)/C$8</f>
        <v>400.99649961864657</v>
      </c>
      <c r="F389" s="34">
        <f>ROUND(2*E389,0)/2</f>
        <v>401</v>
      </c>
      <c r="G389" s="34">
        <f>+C389-(C$7+F389*C$8)</f>
        <v>-5.9020000044256449E-3</v>
      </c>
      <c r="I389" s="34">
        <f>G389</f>
        <v>-5.9020000044256449E-3</v>
      </c>
      <c r="Q389" s="59">
        <f>+C389-15018.5</f>
        <v>31094.072</v>
      </c>
      <c r="AA389" s="34" t="s">
        <v>64</v>
      </c>
      <c r="AB389" s="34">
        <v>12</v>
      </c>
      <c r="AD389" s="34" t="s">
        <v>89</v>
      </c>
      <c r="AF389" s="34" t="s">
        <v>62</v>
      </c>
    </row>
    <row r="390" spans="1:32" ht="12.95" customHeight="1">
      <c r="A390" s="7" t="s">
        <v>111</v>
      </c>
      <c r="B390" s="6"/>
      <c r="C390" s="5">
        <v>46112.574999999997</v>
      </c>
      <c r="D390" s="5"/>
      <c r="E390" s="34">
        <f>+(C390-C$7)/C$8</f>
        <v>400.99827887043381</v>
      </c>
      <c r="F390" s="34">
        <f>ROUND(2*E390,0)/2</f>
        <v>401</v>
      </c>
      <c r="G390" s="34">
        <f>+C390-(C$7+F390*C$8)</f>
        <v>-2.9020000074524432E-3</v>
      </c>
      <c r="J390" s="34">
        <f>G390</f>
        <v>-2.9020000074524432E-3</v>
      </c>
      <c r="Q390" s="59">
        <f>+C390-15018.5</f>
        <v>31094.074999999997</v>
      </c>
      <c r="AA390" s="34" t="s">
        <v>64</v>
      </c>
      <c r="AF390" s="34" t="s">
        <v>81</v>
      </c>
    </row>
    <row r="391" spans="1:32" ht="12.95" customHeight="1">
      <c r="A391" s="7" t="s">
        <v>61</v>
      </c>
      <c r="B391" s="6"/>
      <c r="C391" s="5">
        <v>46117.63</v>
      </c>
      <c r="D391" s="5"/>
      <c r="E391" s="34">
        <f>+(C391-C$7)/C$8</f>
        <v>403.99631813496245</v>
      </c>
      <c r="F391" s="34">
        <f>ROUND(2*E391,0)/2</f>
        <v>404</v>
      </c>
      <c r="G391" s="34">
        <f>+C391-(C$7+F391*C$8)</f>
        <v>-6.2080000061541796E-3</v>
      </c>
      <c r="I391" s="34">
        <f>G391</f>
        <v>-6.2080000061541796E-3</v>
      </c>
      <c r="Q391" s="59">
        <f>+C391-15018.5</f>
        <v>31099.129999999997</v>
      </c>
      <c r="AA391" s="34" t="s">
        <v>64</v>
      </c>
      <c r="AB391" s="34">
        <v>15</v>
      </c>
      <c r="AD391" s="34" t="s">
        <v>89</v>
      </c>
      <c r="AF391" s="34" t="s">
        <v>62</v>
      </c>
    </row>
    <row r="392" spans="1:32" ht="12.95" customHeight="1">
      <c r="A392" s="7" t="s">
        <v>110</v>
      </c>
      <c r="B392" s="6"/>
      <c r="C392" s="5">
        <v>46119.319000000003</v>
      </c>
      <c r="D392" s="5"/>
      <c r="E392" s="34">
        <f>+(C392-C$7)/C$8</f>
        <v>404.99803689219408</v>
      </c>
      <c r="F392" s="34">
        <f>ROUND(2*E392,0)/2</f>
        <v>405</v>
      </c>
      <c r="G392" s="34">
        <f>+C392-(C$7+F392*C$8)</f>
        <v>-3.3100000000558794E-3</v>
      </c>
      <c r="J392" s="34">
        <f>G392</f>
        <v>-3.3100000000558794E-3</v>
      </c>
      <c r="Q392" s="59">
        <f>+C392-15018.5</f>
        <v>31100.819000000003</v>
      </c>
      <c r="AA392" s="34" t="s">
        <v>64</v>
      </c>
      <c r="AB392" s="34">
        <v>10</v>
      </c>
      <c r="AD392" s="34" t="s">
        <v>39</v>
      </c>
      <c r="AF392" s="34" t="s">
        <v>30</v>
      </c>
    </row>
    <row r="393" spans="1:32" ht="12.95" customHeight="1">
      <c r="A393" s="7" t="s">
        <v>61</v>
      </c>
      <c r="B393" s="6"/>
      <c r="C393" s="5">
        <v>46122.690999999999</v>
      </c>
      <c r="D393" s="5"/>
      <c r="E393" s="34">
        <f>+(C393-C$7)/C$8</f>
        <v>406.9979159030699</v>
      </c>
      <c r="F393" s="34">
        <f>ROUND(2*E393,0)/2</f>
        <v>407</v>
      </c>
      <c r="G393" s="34">
        <f>+C393-(C$7+F393*C$8)</f>
        <v>-3.514000003633555E-3</v>
      </c>
      <c r="I393" s="34">
        <f>G393</f>
        <v>-3.514000003633555E-3</v>
      </c>
      <c r="Q393" s="59">
        <f>+C393-15018.5</f>
        <v>31104.190999999999</v>
      </c>
      <c r="AA393" s="34" t="s">
        <v>64</v>
      </c>
      <c r="AB393" s="34">
        <v>12</v>
      </c>
      <c r="AD393" s="34" t="s">
        <v>112</v>
      </c>
      <c r="AF393" s="34" t="s">
        <v>62</v>
      </c>
    </row>
    <row r="394" spans="1:32" ht="12.95" customHeight="1">
      <c r="A394" s="7" t="s">
        <v>61</v>
      </c>
      <c r="B394" s="6"/>
      <c r="C394" s="5">
        <v>46149.663999999997</v>
      </c>
      <c r="D394" s="5"/>
      <c r="E394" s="34">
        <f>+(C394-C$7)/C$8</f>
        <v>422.99516873830652</v>
      </c>
      <c r="F394" s="34">
        <f>ROUND(2*E394,0)/2</f>
        <v>423</v>
      </c>
      <c r="G394" s="34">
        <f>+C394-(C$7+F394*C$8)</f>
        <v>-8.1460000074002892E-3</v>
      </c>
      <c r="I394" s="34">
        <f>G394</f>
        <v>-8.1460000074002892E-3</v>
      </c>
      <c r="Q394" s="59">
        <f>+C394-15018.5</f>
        <v>31131.163999999997</v>
      </c>
      <c r="AA394" s="34" t="s">
        <v>64</v>
      </c>
      <c r="AB394" s="34">
        <v>9</v>
      </c>
      <c r="AD394" s="34" t="s">
        <v>112</v>
      </c>
      <c r="AF394" s="34" t="s">
        <v>62</v>
      </c>
    </row>
    <row r="395" spans="1:32" ht="12.95" customHeight="1">
      <c r="A395" s="7" t="s">
        <v>61</v>
      </c>
      <c r="B395" s="6"/>
      <c r="C395" s="5">
        <v>46149.667999999998</v>
      </c>
      <c r="D395" s="5"/>
      <c r="E395" s="34">
        <f>+(C395-C$7)/C$8</f>
        <v>422.99754107402572</v>
      </c>
      <c r="F395" s="34">
        <f>ROUND(2*E395,0)/2</f>
        <v>423</v>
      </c>
      <c r="G395" s="34">
        <f>+C395-(C$7+F395*C$8)</f>
        <v>-4.1460000065853819E-3</v>
      </c>
      <c r="I395" s="34">
        <f>G395</f>
        <v>-4.1460000065853819E-3</v>
      </c>
      <c r="Q395" s="59">
        <f>+C395-15018.5</f>
        <v>31131.167999999998</v>
      </c>
      <c r="AA395" s="34" t="s">
        <v>64</v>
      </c>
      <c r="AB395" s="34">
        <v>19</v>
      </c>
      <c r="AD395" s="34" t="s">
        <v>113</v>
      </c>
      <c r="AF395" s="34" t="s">
        <v>62</v>
      </c>
    </row>
    <row r="396" spans="1:32" ht="12.95" customHeight="1">
      <c r="A396" s="7" t="s">
        <v>61</v>
      </c>
      <c r="B396" s="6"/>
      <c r="C396" s="5">
        <v>46154.726000000002</v>
      </c>
      <c r="D396" s="5"/>
      <c r="E396" s="34">
        <f>+(C396-C$7)/C$8</f>
        <v>425.99735959034592</v>
      </c>
      <c r="F396" s="34">
        <f>ROUND(2*E396,0)/2</f>
        <v>426</v>
      </c>
      <c r="G396" s="34">
        <f>+C396-(C$7+F396*C$8)</f>
        <v>-4.452000001037959E-3</v>
      </c>
      <c r="I396" s="34">
        <f>G396</f>
        <v>-4.452000001037959E-3</v>
      </c>
      <c r="Q396" s="59">
        <f>+C396-15018.5</f>
        <v>31136.226000000002</v>
      </c>
      <c r="AA396" s="34" t="s">
        <v>64</v>
      </c>
      <c r="AB396" s="34">
        <v>13</v>
      </c>
      <c r="AD396" s="34" t="s">
        <v>114</v>
      </c>
      <c r="AF396" s="34" t="s">
        <v>62</v>
      </c>
    </row>
    <row r="397" spans="1:32" ht="12.95" customHeight="1">
      <c r="A397" s="7" t="s">
        <v>61</v>
      </c>
      <c r="B397" s="6"/>
      <c r="C397" s="5">
        <v>46176.646000000001</v>
      </c>
      <c r="D397" s="5"/>
      <c r="E397" s="34">
        <f>+(C397-C$7)/C$8</f>
        <v>438.9977593289135</v>
      </c>
      <c r="F397" s="34">
        <f>ROUND(2*E397,0)/2</f>
        <v>439</v>
      </c>
      <c r="G397" s="34">
        <f>+C397-(C$7+F397*C$8)</f>
        <v>-3.7779999984195456E-3</v>
      </c>
      <c r="I397" s="34">
        <f>G397</f>
        <v>-3.7779999984195456E-3</v>
      </c>
      <c r="Q397" s="59">
        <f>+C397-15018.5</f>
        <v>31158.146000000001</v>
      </c>
      <c r="AA397" s="34" t="s">
        <v>64</v>
      </c>
      <c r="AB397" s="34">
        <v>12</v>
      </c>
      <c r="AD397" s="34" t="s">
        <v>89</v>
      </c>
      <c r="AF397" s="34" t="s">
        <v>62</v>
      </c>
    </row>
    <row r="398" spans="1:32" ht="12.95" customHeight="1">
      <c r="A398" s="7" t="s">
        <v>61</v>
      </c>
      <c r="B398" s="6"/>
      <c r="C398" s="5">
        <v>46181.7</v>
      </c>
      <c r="D398" s="5"/>
      <c r="E398" s="34">
        <f>+(C398-C$7)/C$8</f>
        <v>441.99520550951019</v>
      </c>
      <c r="F398" s="34">
        <f>ROUND(2*E398,0)/2</f>
        <v>442</v>
      </c>
      <c r="G398" s="34">
        <f>+C398-(C$7+F398*C$8)</f>
        <v>-8.0840000009629875E-3</v>
      </c>
      <c r="I398" s="34">
        <f>G398</f>
        <v>-8.0840000009629875E-3</v>
      </c>
      <c r="Q398" s="59">
        <f>+C398-15018.5</f>
        <v>31163.199999999997</v>
      </c>
      <c r="AA398" s="34" t="s">
        <v>64</v>
      </c>
      <c r="AB398" s="34">
        <v>21</v>
      </c>
      <c r="AD398" s="34" t="s">
        <v>89</v>
      </c>
      <c r="AF398" s="34" t="s">
        <v>62</v>
      </c>
    </row>
    <row r="399" spans="1:32" ht="12.95" customHeight="1">
      <c r="A399" s="7" t="s">
        <v>61</v>
      </c>
      <c r="B399" s="6"/>
      <c r="C399" s="5">
        <v>46213.737999999998</v>
      </c>
      <c r="D399" s="5"/>
      <c r="E399" s="34">
        <f>+(C399-C$7)/C$8</f>
        <v>460.99642844857345</v>
      </c>
      <c r="F399" s="34">
        <f>ROUND(2*E399,0)/2</f>
        <v>461</v>
      </c>
      <c r="G399" s="34">
        <f>+C399-(C$7+F399*C$8)</f>
        <v>-6.0220000013941899E-3</v>
      </c>
      <c r="I399" s="34">
        <f>G399</f>
        <v>-6.0220000013941899E-3</v>
      </c>
      <c r="Q399" s="59">
        <f>+C399-15018.5</f>
        <v>31195.237999999998</v>
      </c>
      <c r="AA399" s="34" t="s">
        <v>64</v>
      </c>
      <c r="AB399" s="34">
        <v>11</v>
      </c>
      <c r="AD399" s="34" t="s">
        <v>115</v>
      </c>
      <c r="AF399" s="34" t="s">
        <v>62</v>
      </c>
    </row>
    <row r="400" spans="1:32" ht="12.95" customHeight="1">
      <c r="A400" s="7" t="s">
        <v>116</v>
      </c>
      <c r="B400" s="6"/>
      <c r="C400" s="5">
        <v>46451.476000000002</v>
      </c>
      <c r="D400" s="5"/>
      <c r="E400" s="34">
        <f>+(C400-C$7)/C$8</f>
        <v>601.99501572265581</v>
      </c>
      <c r="F400" s="34">
        <f>ROUND(2*E400,0)/2</f>
        <v>602</v>
      </c>
      <c r="G400" s="34">
        <f>+C400-(C$7+F400*C$8)</f>
        <v>-8.4040000001550652E-3</v>
      </c>
      <c r="J400" s="34">
        <f>G400</f>
        <v>-8.4040000001550652E-3</v>
      </c>
      <c r="Q400" s="59">
        <f>+C400-15018.5</f>
        <v>31432.976000000002</v>
      </c>
      <c r="AA400" s="34" t="s">
        <v>64</v>
      </c>
      <c r="AB400" s="34">
        <v>6</v>
      </c>
      <c r="AD400" s="34" t="s">
        <v>31</v>
      </c>
      <c r="AF400" s="34" t="s">
        <v>30</v>
      </c>
    </row>
    <row r="401" spans="1:32" ht="12.95" customHeight="1">
      <c r="A401" s="7" t="s">
        <v>116</v>
      </c>
      <c r="B401" s="6"/>
      <c r="C401" s="5">
        <v>46500.377999999997</v>
      </c>
      <c r="D401" s="5"/>
      <c r="E401" s="34">
        <f>+(C401-C$7)/C$8</f>
        <v>630.99800605182611</v>
      </c>
      <c r="F401" s="34">
        <f>ROUND(2*E401,0)/2</f>
        <v>631</v>
      </c>
      <c r="G401" s="34">
        <f>+C401-(C$7+F401*C$8)</f>
        <v>-3.3620000031078234E-3</v>
      </c>
      <c r="J401" s="34">
        <f>G401</f>
        <v>-3.3620000031078234E-3</v>
      </c>
      <c r="Q401" s="59">
        <f>+C401-15018.5</f>
        <v>31481.877999999997</v>
      </c>
      <c r="AA401" s="34" t="s">
        <v>64</v>
      </c>
      <c r="AB401" s="34">
        <v>6</v>
      </c>
      <c r="AD401" s="34" t="s">
        <v>31</v>
      </c>
      <c r="AF401" s="34" t="s">
        <v>30</v>
      </c>
    </row>
    <row r="402" spans="1:32" ht="12.95" customHeight="1">
      <c r="A402" s="7" t="s">
        <v>61</v>
      </c>
      <c r="B402" s="6"/>
      <c r="C402" s="5">
        <v>46520.61</v>
      </c>
      <c r="D402" s="5"/>
      <c r="E402" s="34">
        <f>+(C402-C$7)/C$8</f>
        <v>642.99728011709828</v>
      </c>
      <c r="F402" s="34">
        <f>ROUND(2*E402,0)/2</f>
        <v>643</v>
      </c>
      <c r="G402" s="34">
        <f>+C402-(C$7+F402*C$8)</f>
        <v>-4.5860000027460046E-3</v>
      </c>
      <c r="I402" s="34">
        <f>G402</f>
        <v>-4.5860000027460046E-3</v>
      </c>
      <c r="Q402" s="59">
        <f>+C402-15018.5</f>
        <v>31502.11</v>
      </c>
      <c r="AA402" s="34" t="s">
        <v>64</v>
      </c>
      <c r="AB402" s="34">
        <v>12</v>
      </c>
      <c r="AD402" s="34" t="s">
        <v>65</v>
      </c>
      <c r="AF402" s="34" t="s">
        <v>62</v>
      </c>
    </row>
    <row r="403" spans="1:32" ht="12.95" customHeight="1">
      <c r="A403" s="7" t="s">
        <v>61</v>
      </c>
      <c r="B403" s="6"/>
      <c r="C403" s="5">
        <v>46530.726999999999</v>
      </c>
      <c r="D403" s="5"/>
      <c r="E403" s="34">
        <f>+(C403-C$7)/C$8</f>
        <v>648.99751023366207</v>
      </c>
      <c r="F403" s="34">
        <f>ROUND(2*E403,0)/2</f>
        <v>649</v>
      </c>
      <c r="G403" s="34">
        <f>+C403-(C$7+F403*C$8)</f>
        <v>-4.1980000023613684E-3</v>
      </c>
      <c r="I403" s="34">
        <f>G403</f>
        <v>-4.1980000023613684E-3</v>
      </c>
      <c r="Q403" s="59">
        <f>+C403-15018.5</f>
        <v>31512.226999999999</v>
      </c>
      <c r="AA403" s="34" t="s">
        <v>64</v>
      </c>
      <c r="AB403" s="34">
        <v>13</v>
      </c>
      <c r="AD403" s="34" t="s">
        <v>114</v>
      </c>
      <c r="AF403" s="34" t="s">
        <v>62</v>
      </c>
    </row>
    <row r="404" spans="1:32" ht="12.95" customHeight="1">
      <c r="A404" s="7" t="s">
        <v>117</v>
      </c>
      <c r="B404" s="6"/>
      <c r="C404" s="5">
        <v>46773.523999999998</v>
      </c>
      <c r="D404" s="5"/>
      <c r="E404" s="34">
        <f>+(C404-C$7)/C$8</f>
        <v>792.99650910798789</v>
      </c>
      <c r="F404" s="34">
        <f>ROUND(2*E404,0)/2</f>
        <v>793</v>
      </c>
      <c r="G404" s="34">
        <f>+C404-(C$7+F404*C$8)</f>
        <v>-5.8860000062850304E-3</v>
      </c>
      <c r="J404" s="34">
        <f>G404</f>
        <v>-5.8860000062850304E-3</v>
      </c>
      <c r="Q404" s="59">
        <f>+C404-15018.5</f>
        <v>31755.023999999998</v>
      </c>
      <c r="AA404" s="34" t="s">
        <v>64</v>
      </c>
      <c r="AB404" s="34">
        <v>6</v>
      </c>
      <c r="AD404" s="34" t="s">
        <v>31</v>
      </c>
      <c r="AF404" s="34" t="s">
        <v>30</v>
      </c>
    </row>
    <row r="405" spans="1:32" ht="12.95" customHeight="1">
      <c r="A405" s="7" t="s">
        <v>61</v>
      </c>
      <c r="B405" s="6"/>
      <c r="C405" s="5">
        <v>46820.735999999997</v>
      </c>
      <c r="D405" s="5"/>
      <c r="E405" s="34">
        <f>+(C405-C$7)/C$8</f>
        <v>820.99718759600319</v>
      </c>
      <c r="F405" s="34">
        <f>ROUND(2*E405,0)/2</f>
        <v>821</v>
      </c>
      <c r="G405" s="34">
        <f>+C405-(C$7+F405*C$8)</f>
        <v>-4.7420000046258792E-3</v>
      </c>
      <c r="I405" s="34">
        <f>G405</f>
        <v>-4.7420000046258792E-3</v>
      </c>
      <c r="Q405" s="59">
        <f>+C405-15018.5</f>
        <v>31802.235999999997</v>
      </c>
      <c r="AA405" s="34" t="s">
        <v>64</v>
      </c>
      <c r="AB405" s="34">
        <v>19</v>
      </c>
      <c r="AD405" s="34" t="s">
        <v>70</v>
      </c>
      <c r="AF405" s="34" t="s">
        <v>62</v>
      </c>
    </row>
    <row r="406" spans="1:32" ht="12.95" customHeight="1">
      <c r="A406" s="7" t="s">
        <v>61</v>
      </c>
      <c r="B406" s="6"/>
      <c r="C406" s="5">
        <v>46857.826999999997</v>
      </c>
      <c r="D406" s="5"/>
      <c r="E406" s="34">
        <f>+(C406-C$7)/C$8</f>
        <v>842.9952636317355</v>
      </c>
      <c r="F406" s="34">
        <f>ROUND(2*E406,0)/2</f>
        <v>843</v>
      </c>
      <c r="G406" s="34">
        <f>+C406-(C$7+F406*C$8)</f>
        <v>-7.9860000041662715E-3</v>
      </c>
      <c r="I406" s="34">
        <f>G406</f>
        <v>-7.9860000041662715E-3</v>
      </c>
      <c r="Q406" s="59">
        <f>+C406-15018.5</f>
        <v>31839.326999999997</v>
      </c>
      <c r="AA406" s="34" t="s">
        <v>64</v>
      </c>
      <c r="AB406" s="34">
        <v>27</v>
      </c>
      <c r="AD406" s="34" t="s">
        <v>113</v>
      </c>
      <c r="AF406" s="34" t="s">
        <v>62</v>
      </c>
    </row>
    <row r="407" spans="1:32" ht="12.95" customHeight="1">
      <c r="A407" s="7" t="s">
        <v>61</v>
      </c>
      <c r="B407" s="6"/>
      <c r="C407" s="5">
        <v>46879.748</v>
      </c>
      <c r="D407" s="5"/>
      <c r="E407" s="34">
        <f>+(C407-C$7)/C$8</f>
        <v>855.99625645423509</v>
      </c>
      <c r="F407" s="34">
        <f>ROUND(2*E407,0)/2</f>
        <v>856</v>
      </c>
      <c r="G407" s="34">
        <f>+C407-(C$7+F407*C$8)</f>
        <v>-6.3120000049821101E-3</v>
      </c>
      <c r="I407" s="34">
        <f>G407</f>
        <v>-6.3120000049821101E-3</v>
      </c>
      <c r="Q407" s="59">
        <f>+C407-15018.5</f>
        <v>31861.248</v>
      </c>
      <c r="AA407" s="34" t="s">
        <v>64</v>
      </c>
      <c r="AB407" s="34">
        <v>13</v>
      </c>
      <c r="AD407" s="34" t="s">
        <v>114</v>
      </c>
      <c r="AF407" s="34" t="s">
        <v>62</v>
      </c>
    </row>
    <row r="408" spans="1:32" ht="12.95" customHeight="1">
      <c r="A408" s="7" t="s">
        <v>118</v>
      </c>
      <c r="B408" s="6"/>
      <c r="C408" s="5">
        <v>46881.436000000002</v>
      </c>
      <c r="D408" s="5"/>
      <c r="E408" s="34">
        <f>+(C408-C$7)/C$8</f>
        <v>856.99738212753471</v>
      </c>
      <c r="F408" s="34">
        <f>ROUND(2*E408,0)/2</f>
        <v>857</v>
      </c>
      <c r="G408" s="34">
        <f>+C408-(C$7+F408*C$8)</f>
        <v>-4.4140000027255155E-3</v>
      </c>
      <c r="J408" s="34">
        <f>G408</f>
        <v>-4.4140000027255155E-3</v>
      </c>
      <c r="Q408" s="59">
        <f>+C408-15018.5</f>
        <v>31862.936000000002</v>
      </c>
      <c r="AA408" s="34" t="s">
        <v>64</v>
      </c>
      <c r="AB408" s="34">
        <v>6</v>
      </c>
      <c r="AD408" s="34" t="s">
        <v>31</v>
      </c>
      <c r="AF408" s="34" t="s">
        <v>30</v>
      </c>
    </row>
    <row r="409" spans="1:32" ht="12.95" customHeight="1">
      <c r="A409" s="7" t="s">
        <v>118</v>
      </c>
      <c r="B409" s="6"/>
      <c r="C409" s="5">
        <v>46903.351999999999</v>
      </c>
      <c r="D409" s="5"/>
      <c r="E409" s="34">
        <f>+(C409-C$7)/C$8</f>
        <v>869.99540953038309</v>
      </c>
      <c r="F409" s="34">
        <f>ROUND(2*E409,0)/2</f>
        <v>870</v>
      </c>
      <c r="G409" s="34">
        <f>+C409-(C$7+F409*C$8)</f>
        <v>-7.7400000009220093E-3</v>
      </c>
      <c r="J409" s="34">
        <f>G409</f>
        <v>-7.7400000009220093E-3</v>
      </c>
      <c r="Q409" s="59">
        <f>+C409-15018.5</f>
        <v>31884.851999999999</v>
      </c>
      <c r="AA409" s="34" t="s">
        <v>64</v>
      </c>
      <c r="AB409" s="34">
        <v>6</v>
      </c>
      <c r="AD409" s="34" t="s">
        <v>31</v>
      </c>
      <c r="AF409" s="34" t="s">
        <v>30</v>
      </c>
    </row>
    <row r="410" spans="1:32" ht="12.95" customHeight="1">
      <c r="A410" s="7" t="s">
        <v>118</v>
      </c>
      <c r="B410" s="6"/>
      <c r="C410" s="5">
        <v>46903.355000000003</v>
      </c>
      <c r="D410" s="5"/>
      <c r="E410" s="34">
        <f>+(C410-C$7)/C$8</f>
        <v>869.9971887821747</v>
      </c>
      <c r="F410" s="34">
        <f>ROUND(2*E410,0)/2</f>
        <v>870</v>
      </c>
      <c r="G410" s="34">
        <f>+C410-(C$7+F410*C$8)</f>
        <v>-4.7399999966728501E-3</v>
      </c>
      <c r="J410" s="34">
        <f>G410</f>
        <v>-4.7399999966728501E-3</v>
      </c>
      <c r="Q410" s="59">
        <f>+C410-15018.5</f>
        <v>31884.855000000003</v>
      </c>
      <c r="AA410" s="34" t="s">
        <v>64</v>
      </c>
      <c r="AB410" s="34">
        <v>11</v>
      </c>
      <c r="AD410" s="34" t="s">
        <v>39</v>
      </c>
      <c r="AF410" s="34" t="s">
        <v>30</v>
      </c>
    </row>
    <row r="411" spans="1:32" ht="12.95" customHeight="1">
      <c r="A411" s="7" t="s">
        <v>119</v>
      </c>
      <c r="B411" s="6"/>
      <c r="C411" s="5">
        <v>46903.356</v>
      </c>
      <c r="D411" s="5"/>
      <c r="E411" s="34">
        <f>+(C411-C$7)/C$8</f>
        <v>869.99778186610229</v>
      </c>
      <c r="F411" s="34">
        <f>ROUND(2*E411,0)/2</f>
        <v>870</v>
      </c>
      <c r="G411" s="34">
        <f>+C411-(C$7+F411*C$8)</f>
        <v>-3.7400000001071021E-3</v>
      </c>
      <c r="J411" s="34">
        <f>G411</f>
        <v>-3.7400000001071021E-3</v>
      </c>
      <c r="Q411" s="59">
        <f>+C411-15018.5</f>
        <v>31884.856</v>
      </c>
      <c r="AA411" s="34" t="s">
        <v>64</v>
      </c>
      <c r="AF411" s="34" t="s">
        <v>81</v>
      </c>
    </row>
    <row r="412" spans="1:32" ht="12.95" customHeight="1">
      <c r="A412" s="7" t="s">
        <v>61</v>
      </c>
      <c r="B412" s="6"/>
      <c r="C412" s="5">
        <v>46906.724999999999</v>
      </c>
      <c r="D412" s="5"/>
      <c r="E412" s="34">
        <f>+(C412-C$7)/C$8</f>
        <v>871.99588162519092</v>
      </c>
      <c r="F412" s="34">
        <f>ROUND(2*E412,0)/2</f>
        <v>872</v>
      </c>
      <c r="G412" s="34">
        <f>+C412-(C$7+F412*C$8)</f>
        <v>-6.9440000006579794E-3</v>
      </c>
      <c r="I412" s="34">
        <f>G412</f>
        <v>-6.9440000006579794E-3</v>
      </c>
      <c r="Q412" s="59">
        <f>+C412-15018.5</f>
        <v>31888.224999999999</v>
      </c>
      <c r="AA412" s="34" t="s">
        <v>64</v>
      </c>
      <c r="AB412" s="34">
        <v>18</v>
      </c>
      <c r="AD412" s="34" t="s">
        <v>89</v>
      </c>
      <c r="AF412" s="34" t="s">
        <v>62</v>
      </c>
    </row>
    <row r="413" spans="1:32" ht="12.95" customHeight="1">
      <c r="A413" s="7" t="s">
        <v>120</v>
      </c>
      <c r="B413" s="6"/>
      <c r="C413" s="5">
        <v>46908.411999999997</v>
      </c>
      <c r="D413" s="5"/>
      <c r="E413" s="34">
        <f>+(C413-C$7)/C$8</f>
        <v>872.99641421455863</v>
      </c>
      <c r="F413" s="34">
        <f>ROUND(2*E413,0)/2</f>
        <v>873</v>
      </c>
      <c r="G413" s="34">
        <f>+C413-(C$7+F413*C$8)</f>
        <v>-6.0460000022430904E-3</v>
      </c>
      <c r="J413" s="34">
        <f>G413</f>
        <v>-6.0460000022430904E-3</v>
      </c>
      <c r="Q413" s="59">
        <f>+C413-15018.5</f>
        <v>31889.911999999997</v>
      </c>
      <c r="AA413" s="34" t="s">
        <v>64</v>
      </c>
      <c r="AB413" s="34">
        <v>9</v>
      </c>
      <c r="AD413" s="34" t="s">
        <v>33</v>
      </c>
      <c r="AF413" s="34" t="s">
        <v>30</v>
      </c>
    </row>
    <row r="414" spans="1:32" ht="12.95" customHeight="1">
      <c r="A414" s="7" t="s">
        <v>122</v>
      </c>
      <c r="B414" s="6"/>
      <c r="C414" s="5">
        <v>46908.413</v>
      </c>
      <c r="D414" s="5"/>
      <c r="E414" s="34">
        <f>+(C414-C$7)/C$8</f>
        <v>872.99700729849053</v>
      </c>
      <c r="F414" s="34">
        <f>ROUND(2*E414,0)/2</f>
        <v>873</v>
      </c>
      <c r="G414" s="34">
        <f>+C414-(C$7+F414*C$8)</f>
        <v>-5.0459999984013848E-3</v>
      </c>
      <c r="J414" s="34">
        <f>G414</f>
        <v>-5.0459999984013848E-3</v>
      </c>
      <c r="Q414" s="59">
        <f>+C414-15018.5</f>
        <v>31889.913</v>
      </c>
      <c r="AA414" s="34" t="s">
        <v>64</v>
      </c>
      <c r="AB414" s="34">
        <v>10</v>
      </c>
      <c r="AD414" s="34" t="s">
        <v>121</v>
      </c>
      <c r="AF414" s="34" t="s">
        <v>30</v>
      </c>
    </row>
    <row r="415" spans="1:32" ht="12.95" customHeight="1">
      <c r="A415" s="7" t="s">
        <v>123</v>
      </c>
      <c r="B415" s="6"/>
      <c r="C415" s="5">
        <v>47149.521000000001</v>
      </c>
      <c r="D415" s="5"/>
      <c r="E415" s="34">
        <f>+(C415-C$7)/C$8</f>
        <v>1015.9942874155892</v>
      </c>
      <c r="F415" s="34">
        <f>ROUND(2*E415,0)/2</f>
        <v>1016</v>
      </c>
      <c r="G415" s="34">
        <f>+C415-(C$7+F415*C$8)</f>
        <v>-9.6320000011473894E-3</v>
      </c>
      <c r="J415" s="34">
        <f>G415</f>
        <v>-9.6320000011473894E-3</v>
      </c>
      <c r="Q415" s="59">
        <f>+C415-15018.5</f>
        <v>32131.021000000001</v>
      </c>
      <c r="AA415" s="34" t="s">
        <v>64</v>
      </c>
      <c r="AB415" s="34">
        <v>6</v>
      </c>
      <c r="AD415" s="34" t="s">
        <v>31</v>
      </c>
      <c r="AF415" s="34" t="s">
        <v>30</v>
      </c>
    </row>
    <row r="416" spans="1:32" ht="12.95" customHeight="1">
      <c r="A416" s="7" t="s">
        <v>124</v>
      </c>
      <c r="B416" s="6"/>
      <c r="C416" s="5">
        <v>47203.476000000002</v>
      </c>
      <c r="D416" s="5"/>
      <c r="E416" s="34">
        <f>+(C416-C$7)/C$8</f>
        <v>1047.9941308414327</v>
      </c>
      <c r="F416" s="34">
        <f>ROUND(2*E416,0)/2</f>
        <v>1048</v>
      </c>
      <c r="G416" s="34">
        <f>+C416-(C$7+F416*C$8)</f>
        <v>-9.89599999593338E-3</v>
      </c>
      <c r="J416" s="34">
        <f>G416</f>
        <v>-9.89599999593338E-3</v>
      </c>
      <c r="Q416" s="59">
        <f>+C416-15018.5</f>
        <v>32184.976000000002</v>
      </c>
      <c r="AA416" s="34" t="s">
        <v>64</v>
      </c>
      <c r="AB416" s="34">
        <v>10</v>
      </c>
      <c r="AD416" s="34" t="s">
        <v>86</v>
      </c>
      <c r="AF416" s="34" t="s">
        <v>30</v>
      </c>
    </row>
    <row r="417" spans="1:32" ht="12.95" customHeight="1">
      <c r="A417" s="7" t="s">
        <v>125</v>
      </c>
      <c r="B417" s="6"/>
      <c r="C417" s="5">
        <v>47213.593999999997</v>
      </c>
      <c r="D417" s="5"/>
      <c r="E417" s="34">
        <f>+(C417-C$7)/C$8</f>
        <v>1053.9949540419241</v>
      </c>
      <c r="F417" s="34">
        <f>ROUND(2*E417,0)/2</f>
        <v>1054</v>
      </c>
      <c r="G417" s="34">
        <f>+C417-(C$7+F417*C$8)</f>
        <v>-8.5080000062589534E-3</v>
      </c>
      <c r="J417" s="34">
        <f>G417</f>
        <v>-8.5080000062589534E-3</v>
      </c>
      <c r="Q417" s="59">
        <f>+C417-15018.5</f>
        <v>32195.093999999997</v>
      </c>
      <c r="AA417" s="34" t="s">
        <v>64</v>
      </c>
      <c r="AB417" s="34">
        <v>7</v>
      </c>
      <c r="AD417" s="34" t="s">
        <v>31</v>
      </c>
      <c r="AF417" s="34" t="s">
        <v>30</v>
      </c>
    </row>
    <row r="418" spans="1:32" ht="12.95" customHeight="1">
      <c r="A418" s="7" t="s">
        <v>61</v>
      </c>
      <c r="B418" s="6"/>
      <c r="C418" s="5">
        <v>47228.773000000001</v>
      </c>
      <c r="D418" s="5"/>
      <c r="E418" s="34">
        <f>+(C418-C$7)/C$8</f>
        <v>1062.9973750105273</v>
      </c>
      <c r="F418" s="34">
        <f>ROUND(2*E418,0)/2</f>
        <v>1063</v>
      </c>
      <c r="G418" s="34">
        <f>+C418-(C$7+F418*C$8)</f>
        <v>-4.425999999511987E-3</v>
      </c>
      <c r="I418" s="34">
        <f>G418</f>
        <v>-4.425999999511987E-3</v>
      </c>
      <c r="Q418" s="59">
        <f>+C418-15018.5</f>
        <v>32210.273000000001</v>
      </c>
      <c r="AA418" s="34" t="s">
        <v>64</v>
      </c>
      <c r="AB418" s="34">
        <v>16</v>
      </c>
      <c r="AD418" s="34" t="s">
        <v>114</v>
      </c>
      <c r="AF418" s="34" t="s">
        <v>62</v>
      </c>
    </row>
    <row r="419" spans="1:32" ht="12.95" customHeight="1">
      <c r="A419" s="7" t="s">
        <v>124</v>
      </c>
      <c r="B419" s="6"/>
      <c r="C419" s="5">
        <v>47235.517</v>
      </c>
      <c r="D419" s="5"/>
      <c r="E419" s="34">
        <f>+(C419-C$7)/C$8</f>
        <v>1066.9971330322833</v>
      </c>
      <c r="F419" s="34">
        <f>ROUND(2*E419,0)/2</f>
        <v>1067</v>
      </c>
      <c r="G419" s="34">
        <f>+C419-(C$7+F419*C$8)</f>
        <v>-4.8339999993913807E-3</v>
      </c>
      <c r="J419" s="34">
        <f>G419</f>
        <v>-4.8339999993913807E-3</v>
      </c>
      <c r="Q419" s="59">
        <f>+C419-15018.5</f>
        <v>32217.017</v>
      </c>
      <c r="AA419" s="34" t="s">
        <v>64</v>
      </c>
      <c r="AB419" s="34">
        <v>8</v>
      </c>
      <c r="AD419" s="34" t="s">
        <v>33</v>
      </c>
      <c r="AF419" s="34" t="s">
        <v>30</v>
      </c>
    </row>
    <row r="420" spans="1:32" ht="12.95" customHeight="1">
      <c r="A420" s="7" t="s">
        <v>124</v>
      </c>
      <c r="B420" s="6"/>
      <c r="C420" s="5">
        <v>47262.487999999998</v>
      </c>
      <c r="D420" s="5"/>
      <c r="E420" s="34">
        <f>+(C420-C$7)/C$8</f>
        <v>1082.9931996996604</v>
      </c>
      <c r="F420" s="34">
        <f>ROUND(2*E420,0)/2</f>
        <v>1083</v>
      </c>
      <c r="G420" s="34">
        <f>+C420-(C$7+F420*C$8)</f>
        <v>-1.1466000003565568E-2</v>
      </c>
      <c r="J420" s="34">
        <f>G420</f>
        <v>-1.1466000003565568E-2</v>
      </c>
      <c r="Q420" s="59">
        <f>+C420-15018.5</f>
        <v>32243.987999999998</v>
      </c>
      <c r="AA420" s="34" t="s">
        <v>64</v>
      </c>
      <c r="AB420" s="34">
        <v>6</v>
      </c>
      <c r="AD420" s="34" t="s">
        <v>31</v>
      </c>
      <c r="AF420" s="34" t="s">
        <v>30</v>
      </c>
    </row>
    <row r="421" spans="1:32" ht="12.95" customHeight="1">
      <c r="A421" s="7" t="s">
        <v>119</v>
      </c>
      <c r="B421" s="6"/>
      <c r="C421" s="5">
        <v>47262.493000000002</v>
      </c>
      <c r="D421" s="5"/>
      <c r="E421" s="34">
        <f>+(C421-C$7)/C$8</f>
        <v>1082.9961651193114</v>
      </c>
      <c r="F421" s="34">
        <f>ROUND(2*E421,0)/2</f>
        <v>1083</v>
      </c>
      <c r="G421" s="34">
        <f>+C421-(C$7+F421*C$8)</f>
        <v>-6.4659999989089556E-3</v>
      </c>
      <c r="J421" s="34">
        <f>G421</f>
        <v>-6.4659999989089556E-3</v>
      </c>
      <c r="Q421" s="59">
        <f>+C421-15018.5</f>
        <v>32243.993000000002</v>
      </c>
      <c r="AA421" s="34" t="s">
        <v>64</v>
      </c>
      <c r="AF421" s="34" t="s">
        <v>81</v>
      </c>
    </row>
    <row r="422" spans="1:32" ht="12.95" customHeight="1">
      <c r="A422" s="7" t="s">
        <v>119</v>
      </c>
      <c r="B422" s="6"/>
      <c r="C422" s="5">
        <v>47262.493999999999</v>
      </c>
      <c r="D422" s="5"/>
      <c r="E422" s="34">
        <f>+(C422-C$7)/C$8</f>
        <v>1082.9967582032391</v>
      </c>
      <c r="F422" s="34">
        <f>ROUND(2*E422,0)/2</f>
        <v>1083</v>
      </c>
      <c r="G422" s="34">
        <f>+C422-(C$7+F422*C$8)</f>
        <v>-5.4660000023432076E-3</v>
      </c>
      <c r="J422" s="34">
        <f>G422</f>
        <v>-5.4660000023432076E-3</v>
      </c>
      <c r="Q422" s="59">
        <f>+C422-15018.5</f>
        <v>32243.993999999999</v>
      </c>
      <c r="AA422" s="34" t="s">
        <v>64</v>
      </c>
      <c r="AF422" s="34" t="s">
        <v>81</v>
      </c>
    </row>
    <row r="423" spans="1:32" ht="12.95" customHeight="1">
      <c r="A423" s="7" t="s">
        <v>61</v>
      </c>
      <c r="B423" s="6"/>
      <c r="C423" s="5">
        <v>47277.667000000001</v>
      </c>
      <c r="D423" s="5"/>
      <c r="E423" s="34">
        <f>+(C423-C$7)/C$8</f>
        <v>1091.9956206682634</v>
      </c>
      <c r="F423" s="34">
        <f>ROUND(2*E423,0)/2</f>
        <v>1092</v>
      </c>
      <c r="G423" s="34">
        <f>+C423-(C$7+F423*C$8)</f>
        <v>-7.3839999968186021E-3</v>
      </c>
      <c r="I423" s="34">
        <f>G423</f>
        <v>-7.3839999968186021E-3</v>
      </c>
      <c r="Q423" s="59">
        <f>+C423-15018.5</f>
        <v>32259.167000000001</v>
      </c>
      <c r="AA423" s="34" t="s">
        <v>64</v>
      </c>
      <c r="AB423" s="34">
        <v>13</v>
      </c>
      <c r="AD423" s="34" t="s">
        <v>115</v>
      </c>
      <c r="AF423" s="34" t="s">
        <v>62</v>
      </c>
    </row>
    <row r="424" spans="1:32" ht="12.95" customHeight="1">
      <c r="A424" s="7" t="s">
        <v>126</v>
      </c>
      <c r="B424" s="6"/>
      <c r="C424" s="5">
        <v>47535.646999999997</v>
      </c>
      <c r="D424" s="5"/>
      <c r="E424" s="34">
        <f>+(C424-C$7)/C$8</f>
        <v>1244.9994128469075</v>
      </c>
      <c r="F424" s="34">
        <f>ROUND(2*E424,0)/2</f>
        <v>1245</v>
      </c>
      <c r="G424" s="34">
        <f>+C424-(C$7+F424*C$8)</f>
        <v>-9.9000000045634806E-4</v>
      </c>
      <c r="J424" s="34">
        <f>G424</f>
        <v>-9.9000000045634806E-4</v>
      </c>
      <c r="Q424" s="59">
        <f>+C424-15018.5</f>
        <v>32517.146999999997</v>
      </c>
      <c r="AA424" s="34" t="s">
        <v>64</v>
      </c>
      <c r="AB424" s="34">
        <v>7</v>
      </c>
      <c r="AD424" s="34" t="s">
        <v>31</v>
      </c>
      <c r="AF424" s="34" t="s">
        <v>30</v>
      </c>
    </row>
    <row r="425" spans="1:32" ht="12.95" customHeight="1">
      <c r="A425" s="7" t="s">
        <v>61</v>
      </c>
      <c r="B425" s="6"/>
      <c r="C425" s="5">
        <v>47540.703999999998</v>
      </c>
      <c r="D425" s="5"/>
      <c r="E425" s="34">
        <f>+(C425-C$7)/C$8</f>
        <v>1247.9986382792956</v>
      </c>
      <c r="F425" s="34">
        <f>ROUND(2*E425,0)/2</f>
        <v>1248</v>
      </c>
      <c r="G425" s="34">
        <f>+C425-(C$7+F425*C$8)</f>
        <v>-2.2960000060265884E-3</v>
      </c>
      <c r="I425" s="34">
        <f>G425</f>
        <v>-2.2960000060265884E-3</v>
      </c>
      <c r="Q425" s="59">
        <f>+C425-15018.5</f>
        <v>32522.203999999998</v>
      </c>
      <c r="AA425" s="34" t="s">
        <v>64</v>
      </c>
      <c r="AB425" s="34">
        <v>17</v>
      </c>
      <c r="AD425" s="34" t="s">
        <v>70</v>
      </c>
      <c r="AF425" s="34" t="s">
        <v>62</v>
      </c>
    </row>
    <row r="426" spans="1:32" ht="12.95" customHeight="1">
      <c r="A426" s="7" t="s">
        <v>127</v>
      </c>
      <c r="B426" s="6"/>
      <c r="C426" s="5">
        <v>47579.483</v>
      </c>
      <c r="D426" s="5"/>
      <c r="E426" s="34">
        <f>+(C426-C$7)/C$8</f>
        <v>1270.9978399883278</v>
      </c>
      <c r="F426" s="34">
        <f>ROUND(2*E426,0)/2</f>
        <v>1271</v>
      </c>
      <c r="G426" s="34">
        <f>+C426-(C$7+F426*C$8)</f>
        <v>-3.6420000033103861E-3</v>
      </c>
      <c r="J426" s="34">
        <f>G426</f>
        <v>-3.6420000033103861E-3</v>
      </c>
      <c r="Q426" s="59">
        <f>+C426-15018.5</f>
        <v>32560.983</v>
      </c>
      <c r="AA426" s="34" t="s">
        <v>64</v>
      </c>
      <c r="AB426" s="34">
        <v>10</v>
      </c>
      <c r="AD426" s="34" t="s">
        <v>31</v>
      </c>
      <c r="AF426" s="34" t="s">
        <v>30</v>
      </c>
    </row>
    <row r="427" spans="1:32" ht="12.95" customHeight="1">
      <c r="A427" s="7" t="s">
        <v>127</v>
      </c>
      <c r="B427" s="6"/>
      <c r="C427" s="5">
        <v>47579.485000000001</v>
      </c>
      <c r="D427" s="5"/>
      <c r="E427" s="34">
        <f>+(C427-C$7)/C$8</f>
        <v>1270.9990261561873</v>
      </c>
      <c r="F427" s="34">
        <f>ROUND(2*E427,0)/2</f>
        <v>1271</v>
      </c>
      <c r="G427" s="34">
        <f>+C427-(C$7+F427*C$8)</f>
        <v>-1.6420000029029325E-3</v>
      </c>
      <c r="J427" s="34">
        <f>G427</f>
        <v>-1.6420000029029325E-3</v>
      </c>
      <c r="Q427" s="59">
        <f>+C427-15018.5</f>
        <v>32560.985000000001</v>
      </c>
      <c r="AA427" s="34" t="s">
        <v>64</v>
      </c>
      <c r="AB427" s="34">
        <v>15</v>
      </c>
      <c r="AD427" s="34" t="s">
        <v>128</v>
      </c>
      <c r="AF427" s="34" t="s">
        <v>30</v>
      </c>
    </row>
    <row r="428" spans="1:32" ht="12.95" customHeight="1">
      <c r="A428" s="7" t="s">
        <v>61</v>
      </c>
      <c r="B428" s="6"/>
      <c r="C428" s="5">
        <v>47594.654999999999</v>
      </c>
      <c r="D428" s="5"/>
      <c r="E428" s="34">
        <f>+(C428-C$7)/C$8</f>
        <v>1279.9961093694201</v>
      </c>
      <c r="F428" s="34">
        <f>ROUND(2*E428,0)/2</f>
        <v>1280</v>
      </c>
      <c r="G428" s="34">
        <f>+C428-(C$7+F428*C$8)</f>
        <v>-6.5600000016274862E-3</v>
      </c>
      <c r="I428" s="34">
        <f>G428</f>
        <v>-6.5600000016274862E-3</v>
      </c>
      <c r="Q428" s="59">
        <f>+C428-15018.5</f>
        <v>32576.154999999999</v>
      </c>
      <c r="AA428" s="34" t="s">
        <v>64</v>
      </c>
      <c r="AB428" s="34">
        <v>20</v>
      </c>
      <c r="AD428" s="34" t="s">
        <v>89</v>
      </c>
      <c r="AF428" s="34" t="s">
        <v>62</v>
      </c>
    </row>
    <row r="429" spans="1:32" ht="12.95" customHeight="1">
      <c r="A429" s="7" t="s">
        <v>61</v>
      </c>
      <c r="B429" s="6"/>
      <c r="C429" s="5">
        <v>47594.656999999999</v>
      </c>
      <c r="D429" s="5"/>
      <c r="E429" s="34">
        <f>+(C429-C$7)/C$8</f>
        <v>1279.9972955372796</v>
      </c>
      <c r="F429" s="34">
        <f>ROUND(2*E429,0)/2</f>
        <v>1280</v>
      </c>
      <c r="G429" s="34">
        <f>+C429-(C$7+F429*C$8)</f>
        <v>-4.5600000012200326E-3</v>
      </c>
      <c r="I429" s="34">
        <f>G429</f>
        <v>-4.5600000012200326E-3</v>
      </c>
      <c r="Q429" s="59">
        <f>+C429-15018.5</f>
        <v>32576.156999999999</v>
      </c>
      <c r="AA429" s="34" t="s">
        <v>64</v>
      </c>
      <c r="AB429" s="34">
        <v>12</v>
      </c>
      <c r="AD429" s="34" t="s">
        <v>113</v>
      </c>
      <c r="AF429" s="34" t="s">
        <v>62</v>
      </c>
    </row>
    <row r="430" spans="1:32" ht="12.95" customHeight="1">
      <c r="A430" s="7" t="s">
        <v>129</v>
      </c>
      <c r="B430" s="6"/>
      <c r="C430" s="5">
        <v>47596.34</v>
      </c>
      <c r="D430" s="5"/>
      <c r="E430" s="34">
        <f>+(C430-C$7)/C$8</f>
        <v>1280.9954557909282</v>
      </c>
      <c r="F430" s="34">
        <f>ROUND(2*E430,0)/2</f>
        <v>1281</v>
      </c>
      <c r="G430" s="34">
        <f>+C430-(C$7+F430*C$8)</f>
        <v>-7.6620000036200508E-3</v>
      </c>
      <c r="J430" s="34">
        <f>G430</f>
        <v>-7.6620000036200508E-3</v>
      </c>
      <c r="Q430" s="59">
        <f>+C430-15018.5</f>
        <v>32577.839999999997</v>
      </c>
      <c r="AA430" s="34" t="s">
        <v>64</v>
      </c>
      <c r="AF430" s="34" t="s">
        <v>81</v>
      </c>
    </row>
    <row r="431" spans="1:32" ht="12.95" customHeight="1">
      <c r="A431" s="7" t="s">
        <v>61</v>
      </c>
      <c r="B431" s="6"/>
      <c r="C431" s="5">
        <v>47621.633000000002</v>
      </c>
      <c r="D431" s="5"/>
      <c r="E431" s="34">
        <f>+(C431-C$7)/C$8</f>
        <v>1295.9963276243079</v>
      </c>
      <c r="F431" s="34">
        <f>ROUND(2*E431,0)/2</f>
        <v>1296</v>
      </c>
      <c r="G431" s="34">
        <f>+C431-(C$7+F431*C$8)</f>
        <v>-6.1920000007376075E-3</v>
      </c>
      <c r="I431" s="34">
        <f>G431</f>
        <v>-6.1920000007376075E-3</v>
      </c>
      <c r="Q431" s="59">
        <f>+C431-15018.5</f>
        <v>32603.133000000002</v>
      </c>
      <c r="AA431" s="34" t="s">
        <v>64</v>
      </c>
      <c r="AB431" s="34">
        <v>16</v>
      </c>
      <c r="AD431" s="34" t="s">
        <v>89</v>
      </c>
      <c r="AF431" s="34" t="s">
        <v>62</v>
      </c>
    </row>
    <row r="432" spans="1:32" ht="12.95" customHeight="1">
      <c r="A432" s="7" t="s">
        <v>130</v>
      </c>
      <c r="B432" s="6"/>
      <c r="C432" s="5">
        <v>47655.358</v>
      </c>
      <c r="D432" s="5"/>
      <c r="E432" s="34">
        <f>+(C432-C$7)/C$8</f>
        <v>1315.9980831527389</v>
      </c>
      <c r="F432" s="34">
        <f>ROUND(2*E432,0)/2</f>
        <v>1316</v>
      </c>
      <c r="G432" s="34">
        <f>+C432-(C$7+F432*C$8)</f>
        <v>-3.2320000027539209E-3</v>
      </c>
      <c r="J432" s="34">
        <f>G432</f>
        <v>-3.2320000027539209E-3</v>
      </c>
      <c r="Q432" s="59">
        <f>+C432-15018.5</f>
        <v>32636.858</v>
      </c>
      <c r="AA432" s="34" t="s">
        <v>64</v>
      </c>
      <c r="AB432" s="34">
        <v>6</v>
      </c>
      <c r="AD432" s="34" t="s">
        <v>31</v>
      </c>
      <c r="AF432" s="34" t="s">
        <v>30</v>
      </c>
    </row>
    <row r="433" spans="1:32" ht="12.95" customHeight="1">
      <c r="A433" s="7" t="s">
        <v>131</v>
      </c>
      <c r="B433" s="6"/>
      <c r="C433" s="5">
        <v>47891.409</v>
      </c>
      <c r="D433" s="5"/>
      <c r="E433" s="34">
        <f>+(C433-C$7)/C$8</f>
        <v>1455.9961378374492</v>
      </c>
      <c r="F433" s="34">
        <f>ROUND(2*E433,0)/2</f>
        <v>1456</v>
      </c>
      <c r="G433" s="34">
        <f>+C433-(C$7+F433*C$8)</f>
        <v>-6.5119999999296851E-3</v>
      </c>
      <c r="J433" s="34">
        <f>G433</f>
        <v>-6.5119999999296851E-3</v>
      </c>
      <c r="Q433" s="59">
        <f>+C433-15018.5</f>
        <v>32872.909</v>
      </c>
      <c r="AA433" s="34" t="s">
        <v>64</v>
      </c>
      <c r="AB433" s="34">
        <v>10</v>
      </c>
      <c r="AD433" s="34" t="s">
        <v>121</v>
      </c>
      <c r="AF433" s="34" t="s">
        <v>30</v>
      </c>
    </row>
    <row r="434" spans="1:32" ht="12.95" customHeight="1">
      <c r="A434" s="7" t="s">
        <v>131</v>
      </c>
      <c r="B434" s="6"/>
      <c r="C434" s="5">
        <v>47913.328000000001</v>
      </c>
      <c r="D434" s="5"/>
      <c r="E434" s="34">
        <f>+(C434-C$7)/C$8</f>
        <v>1468.9959444920892</v>
      </c>
      <c r="F434" s="34">
        <f>ROUND(2*E434,0)/2</f>
        <v>1469</v>
      </c>
      <c r="G434" s="34">
        <f>+C434-(C$7+F434*C$8)</f>
        <v>-6.8380000011529773E-3</v>
      </c>
      <c r="J434" s="34">
        <f>G434</f>
        <v>-6.8380000011529773E-3</v>
      </c>
      <c r="Q434" s="59">
        <f>+C434-15018.5</f>
        <v>32894.828000000001</v>
      </c>
      <c r="AA434" s="34" t="s">
        <v>64</v>
      </c>
      <c r="AB434" s="34">
        <v>6</v>
      </c>
      <c r="AD434" s="34" t="s">
        <v>31</v>
      </c>
      <c r="AF434" s="34" t="s">
        <v>30</v>
      </c>
    </row>
    <row r="435" spans="1:32" ht="12.95" customHeight="1">
      <c r="A435" s="7" t="s">
        <v>131</v>
      </c>
      <c r="B435" s="6"/>
      <c r="C435" s="5">
        <v>47918.389000000003</v>
      </c>
      <c r="D435" s="5"/>
      <c r="E435" s="34">
        <f>+(C435-C$7)/C$8</f>
        <v>1471.9975422601965</v>
      </c>
      <c r="F435" s="34">
        <f>ROUND(2*E435,0)/2</f>
        <v>1472</v>
      </c>
      <c r="G435" s="34">
        <f>+C435-(C$7+F435*C$8)</f>
        <v>-4.1439999986323528E-3</v>
      </c>
      <c r="J435" s="34">
        <f>G435</f>
        <v>-4.1439999986323528E-3</v>
      </c>
      <c r="Q435" s="59">
        <f>+C435-15018.5</f>
        <v>32899.889000000003</v>
      </c>
      <c r="AA435" s="34" t="s">
        <v>64</v>
      </c>
      <c r="AB435" s="34">
        <v>8</v>
      </c>
      <c r="AD435" s="34" t="s">
        <v>33</v>
      </c>
      <c r="AF435" s="34" t="s">
        <v>30</v>
      </c>
    </row>
    <row r="436" spans="1:32" ht="12.95" customHeight="1">
      <c r="A436" s="7" t="s">
        <v>61</v>
      </c>
      <c r="B436" s="6"/>
      <c r="C436" s="5">
        <v>47921.758999999998</v>
      </c>
      <c r="D436" s="5"/>
      <c r="E436" s="34">
        <f>+(C436-C$7)/C$8</f>
        <v>1473.9962351032127</v>
      </c>
      <c r="F436" s="34">
        <f>ROUND(2*E436,0)/2</f>
        <v>1474</v>
      </c>
      <c r="G436" s="34">
        <f>+C436-(C$7+F436*C$8)</f>
        <v>-6.3480000026174821E-3</v>
      </c>
      <c r="I436" s="34">
        <f>G436</f>
        <v>-6.3480000026174821E-3</v>
      </c>
      <c r="Q436" s="59">
        <f>+C436-15018.5</f>
        <v>32903.258999999998</v>
      </c>
      <c r="AA436" s="34" t="s">
        <v>64</v>
      </c>
      <c r="AB436" s="34">
        <v>14</v>
      </c>
      <c r="AD436" s="34" t="s">
        <v>89</v>
      </c>
      <c r="AF436" s="34" t="s">
        <v>62</v>
      </c>
    </row>
    <row r="437" spans="1:32" ht="12.95" customHeight="1">
      <c r="A437" s="7" t="s">
        <v>133</v>
      </c>
      <c r="B437" s="6"/>
      <c r="C437" s="5">
        <v>47928.506000000001</v>
      </c>
      <c r="D437" s="5"/>
      <c r="E437" s="34">
        <f>+(C437-C$7)/C$8</f>
        <v>1477.9977723767604</v>
      </c>
      <c r="F437" s="34">
        <f>ROUND(2*E437,0)/2</f>
        <v>1478</v>
      </c>
      <c r="G437" s="34">
        <f>+C437-(C$7+F437*C$8)</f>
        <v>-3.7559999982477166E-3</v>
      </c>
      <c r="J437" s="34">
        <f>G437</f>
        <v>-3.7559999982477166E-3</v>
      </c>
      <c r="Q437" s="59">
        <f>+C437-15018.5</f>
        <v>32910.006000000001</v>
      </c>
      <c r="AA437" s="34" t="s">
        <v>64</v>
      </c>
      <c r="AB437" s="34">
        <v>12</v>
      </c>
      <c r="AD437" s="34" t="s">
        <v>132</v>
      </c>
      <c r="AF437" s="34" t="s">
        <v>30</v>
      </c>
    </row>
    <row r="438" spans="1:32" ht="12.95" customHeight="1">
      <c r="A438" s="7" t="s">
        <v>133</v>
      </c>
      <c r="B438" s="6"/>
      <c r="C438" s="5">
        <v>47943.66</v>
      </c>
      <c r="D438" s="5"/>
      <c r="E438" s="34">
        <f>+(C438-C$7)/C$8</f>
        <v>1486.9853662471205</v>
      </c>
      <c r="F438" s="34">
        <f>ROUND(2*E438,0)/2</f>
        <v>1487</v>
      </c>
      <c r="G438" s="34">
        <f>+C438-(C$7+F438*C$8)</f>
        <v>-2.4674000000231899E-2</v>
      </c>
      <c r="Q438" s="59">
        <f>+C438-15018.5</f>
        <v>32925.160000000003</v>
      </c>
      <c r="U438" s="34">
        <f>G438</f>
        <v>-2.4674000000231899E-2</v>
      </c>
      <c r="AA438" s="34" t="s">
        <v>64</v>
      </c>
      <c r="AB438" s="34">
        <v>11</v>
      </c>
      <c r="AD438" s="34" t="s">
        <v>132</v>
      </c>
      <c r="AF438" s="34" t="s">
        <v>30</v>
      </c>
    </row>
    <row r="439" spans="1:32" ht="12.95" customHeight="1">
      <c r="A439" s="7" t="s">
        <v>61</v>
      </c>
      <c r="B439" s="6"/>
      <c r="C439" s="5">
        <v>47943.682999999997</v>
      </c>
      <c r="D439" s="5"/>
      <c r="E439" s="34">
        <f>+(C439-C$7)/C$8</f>
        <v>1486.9990071774996</v>
      </c>
      <c r="F439" s="34">
        <f>ROUND(2*E439,0)/2</f>
        <v>1487</v>
      </c>
      <c r="G439" s="34">
        <f>+C439-(C$7+F439*C$8)</f>
        <v>-1.674000006460119E-3</v>
      </c>
      <c r="I439" s="34">
        <f>G439</f>
        <v>-1.674000006460119E-3</v>
      </c>
      <c r="Q439" s="59">
        <f>+C439-15018.5</f>
        <v>32925.182999999997</v>
      </c>
      <c r="AA439" s="34" t="s">
        <v>64</v>
      </c>
      <c r="AB439" s="34">
        <v>10</v>
      </c>
      <c r="AD439" s="34" t="s">
        <v>89</v>
      </c>
      <c r="AF439" s="34" t="s">
        <v>62</v>
      </c>
    </row>
    <row r="440" spans="1:32" ht="12.95" customHeight="1">
      <c r="A440" s="7" t="s">
        <v>131</v>
      </c>
      <c r="B440" s="6"/>
      <c r="C440" s="5">
        <v>47945.366999999998</v>
      </c>
      <c r="D440" s="5"/>
      <c r="E440" s="34">
        <f>+(C440-C$7)/C$8</f>
        <v>1487.99776051508</v>
      </c>
      <c r="F440" s="34">
        <f>ROUND(2*E440,0)/2</f>
        <v>1488</v>
      </c>
      <c r="G440" s="34">
        <f>+C440-(C$7+F440*C$8)</f>
        <v>-3.7760000050184317E-3</v>
      </c>
      <c r="J440" s="34">
        <f>G440</f>
        <v>-3.7760000050184317E-3</v>
      </c>
      <c r="Q440" s="59">
        <f>+C440-15018.5</f>
        <v>32926.866999999998</v>
      </c>
      <c r="AA440" s="34" t="s">
        <v>64</v>
      </c>
      <c r="AB440" s="34">
        <v>8</v>
      </c>
      <c r="AD440" s="34" t="s">
        <v>33</v>
      </c>
      <c r="AF440" s="34" t="s">
        <v>30</v>
      </c>
    </row>
    <row r="441" spans="1:32" ht="12.95" customHeight="1">
      <c r="A441" s="7" t="s">
        <v>133</v>
      </c>
      <c r="B441" s="6"/>
      <c r="C441" s="5">
        <v>47945.368000000002</v>
      </c>
      <c r="D441" s="5"/>
      <c r="E441" s="34">
        <f>+(C441-C$7)/C$8</f>
        <v>1487.998353599012</v>
      </c>
      <c r="F441" s="34">
        <f>ROUND(2*E441,0)/2</f>
        <v>1488</v>
      </c>
      <c r="G441" s="34">
        <f>+C441-(C$7+F441*C$8)</f>
        <v>-2.7760000011767261E-3</v>
      </c>
      <c r="J441" s="34">
        <f>G441</f>
        <v>-2.7760000011767261E-3</v>
      </c>
      <c r="Q441" s="59">
        <f>+C441-15018.5</f>
        <v>32926.868000000002</v>
      </c>
      <c r="AA441" s="34" t="s">
        <v>64</v>
      </c>
      <c r="AB441" s="34">
        <v>12</v>
      </c>
      <c r="AD441" s="34" t="s">
        <v>132</v>
      </c>
      <c r="AF441" s="34" t="s">
        <v>30</v>
      </c>
    </row>
    <row r="442" spans="1:32" ht="12.95" customHeight="1">
      <c r="A442" s="7" t="s">
        <v>61</v>
      </c>
      <c r="B442" s="6"/>
      <c r="C442" s="5">
        <v>47997.637000000002</v>
      </c>
      <c r="D442" s="5"/>
      <c r="E442" s="34">
        <f>+(C442-C$7)/C$8</f>
        <v>1518.9982575194156</v>
      </c>
      <c r="F442" s="34">
        <f>ROUND(2*E442,0)/2</f>
        <v>1519</v>
      </c>
      <c r="G442" s="34">
        <f>+C442-(C$7+F442*C$8)</f>
        <v>-2.9379999978118576E-3</v>
      </c>
      <c r="I442" s="34">
        <f>G442</f>
        <v>-2.9379999978118576E-3</v>
      </c>
      <c r="Q442" s="59">
        <f>+C442-15018.5</f>
        <v>32979.137000000002</v>
      </c>
      <c r="AA442" s="34" t="s">
        <v>64</v>
      </c>
      <c r="AB442" s="34">
        <v>15</v>
      </c>
      <c r="AD442" s="34" t="s">
        <v>89</v>
      </c>
      <c r="AF442" s="34" t="s">
        <v>62</v>
      </c>
    </row>
    <row r="443" spans="1:32" ht="12.95" customHeight="1">
      <c r="A443" s="7" t="s">
        <v>61</v>
      </c>
      <c r="B443" s="6"/>
      <c r="C443" s="5">
        <v>48029.667999999998</v>
      </c>
      <c r="D443" s="5"/>
      <c r="E443" s="34">
        <f>+(C443-C$7)/C$8</f>
        <v>1537.995328870968</v>
      </c>
      <c r="F443" s="34">
        <f>ROUND(2*E443,0)/2</f>
        <v>1538</v>
      </c>
      <c r="G443" s="34">
        <f>+C443-(C$7+F443*C$8)</f>
        <v>-7.8760000033071265E-3</v>
      </c>
      <c r="I443" s="34">
        <f>G443</f>
        <v>-7.8760000033071265E-3</v>
      </c>
      <c r="Q443" s="59">
        <f>+C443-15018.5</f>
        <v>33011.167999999998</v>
      </c>
      <c r="AA443" s="34" t="s">
        <v>64</v>
      </c>
      <c r="AB443" s="34">
        <v>13</v>
      </c>
      <c r="AD443" s="34" t="s">
        <v>89</v>
      </c>
      <c r="AF443" s="34" t="s">
        <v>62</v>
      </c>
    </row>
    <row r="444" spans="1:32" ht="12.95" customHeight="1">
      <c r="A444" s="7" t="s">
        <v>134</v>
      </c>
      <c r="B444" s="6"/>
      <c r="C444" s="5">
        <v>48174.67</v>
      </c>
      <c r="D444" s="5"/>
      <c r="E444" s="34">
        <f>+(C444-C$7)/C$8</f>
        <v>1623.9936848423151</v>
      </c>
      <c r="F444" s="34">
        <f>ROUND(2*E444,0)/2</f>
        <v>1624</v>
      </c>
      <c r="G444" s="34">
        <f>+C444-(C$7+F444*C$8)</f>
        <v>-1.064800000312971E-2</v>
      </c>
      <c r="J444" s="34">
        <f>G444</f>
        <v>-1.064800000312971E-2</v>
      </c>
      <c r="Q444" s="59">
        <f>+C444-15018.5</f>
        <v>33156.17</v>
      </c>
      <c r="AB444" s="34">
        <v>5</v>
      </c>
      <c r="AD444" s="34" t="s">
        <v>31</v>
      </c>
      <c r="AF444" s="34" t="s">
        <v>30</v>
      </c>
    </row>
    <row r="445" spans="1:32" ht="12.95" customHeight="1">
      <c r="A445" s="7" t="s">
        <v>61</v>
      </c>
      <c r="B445" s="6"/>
      <c r="C445" s="5">
        <v>48297.762999999999</v>
      </c>
      <c r="D445" s="5"/>
      <c r="E445" s="34">
        <f>+(C445-C$7)/C$8</f>
        <v>1696.9981649983204</v>
      </c>
      <c r="F445" s="34">
        <f>ROUND(2*E445,0)/2</f>
        <v>1697</v>
      </c>
      <c r="G445" s="34">
        <f>+C445-(C$7+F445*C$8)</f>
        <v>-3.0939999996917322E-3</v>
      </c>
      <c r="I445" s="34">
        <f>G445</f>
        <v>-3.0939999996917322E-3</v>
      </c>
      <c r="Q445" s="59">
        <f>+C445-15018.5</f>
        <v>33279.262999999999</v>
      </c>
      <c r="AA445" s="34" t="s">
        <v>64</v>
      </c>
      <c r="AB445" s="34">
        <v>19</v>
      </c>
      <c r="AD445" s="34" t="s">
        <v>70</v>
      </c>
      <c r="AF445" s="34" t="s">
        <v>62</v>
      </c>
    </row>
    <row r="446" spans="1:32" ht="12.95" customHeight="1">
      <c r="A446" s="7" t="s">
        <v>135</v>
      </c>
      <c r="B446" s="6"/>
      <c r="C446" s="5">
        <v>48307.875</v>
      </c>
      <c r="D446" s="5"/>
      <c r="E446" s="34">
        <f>+(C446-C$7)/C$8</f>
        <v>1702.9954296952374</v>
      </c>
      <c r="F446" s="34">
        <f>ROUND(2*E446,0)/2</f>
        <v>1703</v>
      </c>
      <c r="G446" s="34">
        <f>+C446-(C$7+F446*C$8)</f>
        <v>-7.7060000039637089E-3</v>
      </c>
      <c r="I446" s="34">
        <f>G446</f>
        <v>-7.7060000039637089E-3</v>
      </c>
      <c r="Q446" s="59">
        <f>+C446-15018.5</f>
        <v>33289.375</v>
      </c>
      <c r="AB446" s="34">
        <v>20</v>
      </c>
      <c r="AD446" s="34" t="s">
        <v>115</v>
      </c>
      <c r="AF446" s="34" t="s">
        <v>62</v>
      </c>
    </row>
    <row r="447" spans="1:32" ht="12.95" customHeight="1">
      <c r="A447" s="7" t="s">
        <v>135</v>
      </c>
      <c r="B447" s="6"/>
      <c r="C447" s="5">
        <v>48324.739000000001</v>
      </c>
      <c r="D447" s="5"/>
      <c r="E447" s="34">
        <f>+(C447-C$7)/C$8</f>
        <v>1712.9971970853487</v>
      </c>
      <c r="F447" s="34">
        <f>ROUND(2*E447,0)/2</f>
        <v>1713</v>
      </c>
      <c r="G447" s="34">
        <f>+C447-(C$7+F447*C$8)</f>
        <v>-4.7259999992093071E-3</v>
      </c>
      <c r="I447" s="34">
        <f>G447</f>
        <v>-4.7259999992093071E-3</v>
      </c>
      <c r="Q447" s="59">
        <f>+C447-15018.5</f>
        <v>33306.239000000001</v>
      </c>
      <c r="AB447" s="34">
        <v>10</v>
      </c>
      <c r="AD447" s="34" t="s">
        <v>115</v>
      </c>
      <c r="AF447" s="34" t="s">
        <v>62</v>
      </c>
    </row>
    <row r="448" spans="1:32" ht="12.95" customHeight="1">
      <c r="A448" s="7" t="s">
        <v>136</v>
      </c>
      <c r="B448" s="6"/>
      <c r="C448" s="5">
        <v>48331.482000000004</v>
      </c>
      <c r="D448" s="5">
        <v>5.0000000000000001E-3</v>
      </c>
      <c r="E448" s="34">
        <f>+(C448-C$7)/C$8</f>
        <v>1716.996362023177</v>
      </c>
      <c r="F448" s="34">
        <f>ROUND(2*E448,0)/2</f>
        <v>1717</v>
      </c>
      <c r="G448" s="34">
        <f>+C448-(C$7+F448*C$8)</f>
        <v>-6.1339999956544489E-3</v>
      </c>
      <c r="J448" s="34">
        <f>G448</f>
        <v>-6.1339999956544489E-3</v>
      </c>
      <c r="Q448" s="59">
        <f>+C448-15018.5</f>
        <v>33312.982000000004</v>
      </c>
      <c r="AA448" s="34" t="s">
        <v>64</v>
      </c>
      <c r="AB448" s="34">
        <v>7</v>
      </c>
      <c r="AD448" s="34" t="s">
        <v>31</v>
      </c>
      <c r="AF448" s="34" t="s">
        <v>30</v>
      </c>
    </row>
    <row r="449" spans="1:32" ht="12.95" customHeight="1">
      <c r="A449" s="7" t="s">
        <v>136</v>
      </c>
      <c r="B449" s="6"/>
      <c r="C449" s="5">
        <v>48348.345999999998</v>
      </c>
      <c r="D449" s="5"/>
      <c r="E449" s="34">
        <f>+(C449-C$7)/C$8</f>
        <v>1726.998129413284</v>
      </c>
      <c r="F449" s="34">
        <f>ROUND(2*E449,0)/2</f>
        <v>1727</v>
      </c>
      <c r="G449" s="34">
        <f>+C449-(C$7+F449*C$8)</f>
        <v>-3.1540000054519624E-3</v>
      </c>
      <c r="J449" s="34">
        <f>G449</f>
        <v>-3.1540000054519624E-3</v>
      </c>
      <c r="Q449" s="59">
        <f>+C449-15018.5</f>
        <v>33329.845999999998</v>
      </c>
      <c r="AA449" s="34" t="s">
        <v>64</v>
      </c>
      <c r="AB449" s="34">
        <v>9</v>
      </c>
      <c r="AD449" s="34" t="s">
        <v>33</v>
      </c>
      <c r="AF449" s="34" t="s">
        <v>30</v>
      </c>
    </row>
    <row r="450" spans="1:32" ht="12.95" customHeight="1">
      <c r="A450" s="7" t="s">
        <v>135</v>
      </c>
      <c r="B450" s="6"/>
      <c r="C450" s="5">
        <v>48356.773999999998</v>
      </c>
      <c r="D450" s="5"/>
      <c r="E450" s="34">
        <f>+(C450-C$7)/C$8</f>
        <v>1731.9966407726204</v>
      </c>
      <c r="F450" s="34">
        <f>ROUND(2*E450,0)/2</f>
        <v>1732</v>
      </c>
      <c r="G450" s="34">
        <f>+C450-(C$7+F450*C$8)</f>
        <v>-5.6640000038896687E-3</v>
      </c>
      <c r="I450" s="34">
        <f>G450</f>
        <v>-5.6640000038896687E-3</v>
      </c>
      <c r="Q450" s="59">
        <f>+C450-15018.5</f>
        <v>33338.273999999998</v>
      </c>
      <c r="AB450" s="34">
        <v>14</v>
      </c>
      <c r="AD450" s="34" t="s">
        <v>115</v>
      </c>
      <c r="AF450" s="34" t="s">
        <v>62</v>
      </c>
    </row>
    <row r="451" spans="1:32" ht="12.95" customHeight="1">
      <c r="A451" s="7" t="s">
        <v>136</v>
      </c>
      <c r="B451" s="6"/>
      <c r="C451" s="5">
        <v>48358.464</v>
      </c>
      <c r="D451" s="5"/>
      <c r="E451" s="34">
        <f>+(C451-C$7)/C$8</f>
        <v>1732.9989526137797</v>
      </c>
      <c r="F451" s="34">
        <f>ROUND(2*E451,0)/2</f>
        <v>1733</v>
      </c>
      <c r="G451" s="34">
        <f>+C451-(C$7+F451*C$8)</f>
        <v>-1.7660000012256205E-3</v>
      </c>
      <c r="J451" s="34">
        <f>G451</f>
        <v>-1.7660000012256205E-3</v>
      </c>
      <c r="Q451" s="59">
        <f>+C451-15018.5</f>
        <v>33339.964</v>
      </c>
      <c r="AA451" s="34" t="s">
        <v>64</v>
      </c>
      <c r="AB451" s="34">
        <v>10</v>
      </c>
      <c r="AD451" s="34" t="s">
        <v>33</v>
      </c>
      <c r="AF451" s="34" t="s">
        <v>30</v>
      </c>
    </row>
    <row r="452" spans="1:32" ht="12.95" customHeight="1">
      <c r="A452" s="7" t="s">
        <v>137</v>
      </c>
      <c r="B452" s="6"/>
      <c r="C452" s="5">
        <v>48385.438000000002</v>
      </c>
      <c r="D452" s="5">
        <v>2E-3</v>
      </c>
      <c r="E452" s="34">
        <f>+(C452-C$7)/C$8</f>
        <v>1748.9967985329481</v>
      </c>
      <c r="F452" s="34">
        <f>ROUND(2*E452,0)/2</f>
        <v>1749</v>
      </c>
      <c r="G452" s="34">
        <f>+C452-(C$7+F452*C$8)</f>
        <v>-5.398000001150649E-3</v>
      </c>
      <c r="J452" s="34">
        <f>G452</f>
        <v>-5.398000001150649E-3</v>
      </c>
      <c r="Q452" s="59">
        <f>+C452-15018.5</f>
        <v>33366.938000000002</v>
      </c>
      <c r="AA452" s="34" t="s">
        <v>64</v>
      </c>
      <c r="AB452" s="34">
        <v>6</v>
      </c>
      <c r="AD452" s="34" t="s">
        <v>31</v>
      </c>
      <c r="AF452" s="34" t="s">
        <v>30</v>
      </c>
    </row>
    <row r="453" spans="1:32" ht="12.95" customHeight="1">
      <c r="A453" s="7" t="s">
        <v>137</v>
      </c>
      <c r="B453" s="6"/>
      <c r="C453" s="5">
        <v>48385.440999999999</v>
      </c>
      <c r="D453" s="5">
        <v>4.0000000000000001E-3</v>
      </c>
      <c r="E453" s="34">
        <f>+(C453-C$7)/C$8</f>
        <v>1748.9985777847355</v>
      </c>
      <c r="F453" s="34">
        <f>ROUND(2*E453,0)/2</f>
        <v>1749</v>
      </c>
      <c r="G453" s="34">
        <f>+C453-(C$7+F453*C$8)</f>
        <v>-2.3980000041774474E-3</v>
      </c>
      <c r="J453" s="34">
        <f>G453</f>
        <v>-2.3980000041774474E-3</v>
      </c>
      <c r="Q453" s="59">
        <f>+C453-15018.5</f>
        <v>33366.940999999999</v>
      </c>
      <c r="AA453" s="34" t="s">
        <v>64</v>
      </c>
      <c r="AB453" s="34">
        <v>12</v>
      </c>
      <c r="AD453" s="34" t="s">
        <v>33</v>
      </c>
      <c r="AF453" s="34" t="s">
        <v>30</v>
      </c>
    </row>
    <row r="454" spans="1:32" ht="12.95" customHeight="1">
      <c r="A454" s="7" t="s">
        <v>138</v>
      </c>
      <c r="B454" s="6"/>
      <c r="C454" s="5">
        <v>48545.614000000001</v>
      </c>
      <c r="D454" s="5">
        <v>5.0000000000000001E-3</v>
      </c>
      <c r="E454" s="34">
        <f>+(C454-C$7)/C$8</f>
        <v>1843.9946100532475</v>
      </c>
      <c r="F454" s="34">
        <f>ROUND(2*E454,0)/2</f>
        <v>1844</v>
      </c>
      <c r="G454" s="34">
        <f>+C454-(C$7+F454*C$8)</f>
        <v>-9.0879999988828786E-3</v>
      </c>
      <c r="J454" s="34">
        <f>G454</f>
        <v>-9.0879999988828786E-3</v>
      </c>
      <c r="Q454" s="59">
        <f>+C454-15018.5</f>
        <v>33527.114000000001</v>
      </c>
      <c r="AA454" s="34" t="s">
        <v>64</v>
      </c>
      <c r="AB454" s="34">
        <v>10</v>
      </c>
      <c r="AD454" s="34" t="s">
        <v>31</v>
      </c>
      <c r="AF454" s="34" t="s">
        <v>30</v>
      </c>
    </row>
    <row r="455" spans="1:32" ht="12.95" customHeight="1">
      <c r="A455" s="7" t="s">
        <v>139</v>
      </c>
      <c r="B455" s="6"/>
      <c r="C455" s="5">
        <v>48621.493000000002</v>
      </c>
      <c r="D455" s="5">
        <v>2E-3</v>
      </c>
      <c r="E455" s="34">
        <f>+(C455-C$7)/C$8</f>
        <v>1888.9972255533778</v>
      </c>
      <c r="F455" s="34">
        <f>ROUND(2*E455,0)/2</f>
        <v>1889</v>
      </c>
      <c r="G455" s="34">
        <f>+C455-(C$7+F455*C$8)</f>
        <v>-4.6779999975115061E-3</v>
      </c>
      <c r="J455" s="34">
        <f>G455</f>
        <v>-4.6779999975115061E-3</v>
      </c>
      <c r="Q455" s="59">
        <f>+C455-15018.5</f>
        <v>33602.993000000002</v>
      </c>
      <c r="AA455" s="34" t="s">
        <v>64</v>
      </c>
      <c r="AB455" s="34">
        <v>7</v>
      </c>
      <c r="AD455" s="34" t="s">
        <v>121</v>
      </c>
      <c r="AF455" s="34" t="s">
        <v>30</v>
      </c>
    </row>
    <row r="456" spans="1:32" ht="12.95" customHeight="1">
      <c r="A456" s="7" t="s">
        <v>139</v>
      </c>
      <c r="B456" s="6"/>
      <c r="C456" s="5">
        <v>48665.332000000002</v>
      </c>
      <c r="D456" s="5">
        <v>5.0000000000000001E-3</v>
      </c>
      <c r="E456" s="34">
        <f>+(C456-C$7)/C$8</f>
        <v>1914.9974319465853</v>
      </c>
      <c r="F456" s="34">
        <f>ROUND(2*E456,0)/2</f>
        <v>1915</v>
      </c>
      <c r="G456" s="34">
        <f>+C456-(C$7+F456*C$8)</f>
        <v>-4.3299999961163849E-3</v>
      </c>
      <c r="J456" s="34">
        <f>G456</f>
        <v>-4.3299999961163849E-3</v>
      </c>
      <c r="Q456" s="59">
        <f>+C456-15018.5</f>
        <v>33646.832000000002</v>
      </c>
      <c r="AA456" s="34" t="s">
        <v>64</v>
      </c>
      <c r="AB456" s="34">
        <v>11</v>
      </c>
      <c r="AD456" s="34" t="s">
        <v>33</v>
      </c>
      <c r="AF456" s="34" t="s">
        <v>30</v>
      </c>
    </row>
    <row r="457" spans="1:32" ht="12.95" customHeight="1">
      <c r="A457" s="7" t="s">
        <v>135</v>
      </c>
      <c r="B457" s="6"/>
      <c r="C457" s="5">
        <v>48690.620999999999</v>
      </c>
      <c r="D457" s="5"/>
      <c r="E457" s="34">
        <f>+(C457-C$7)/C$8</f>
        <v>1929.9959314442415</v>
      </c>
      <c r="F457" s="34">
        <f>ROUND(2*E457,0)/2</f>
        <v>1930</v>
      </c>
      <c r="G457" s="34">
        <f>+C457-(C$7+F457*C$8)</f>
        <v>-6.8600000013248064E-3</v>
      </c>
      <c r="I457" s="34">
        <f>G457</f>
        <v>-6.8600000013248064E-3</v>
      </c>
      <c r="Q457" s="59">
        <f>+C457-15018.5</f>
        <v>33672.120999999999</v>
      </c>
      <c r="AB457" s="34">
        <v>19</v>
      </c>
      <c r="AD457" s="34" t="s">
        <v>89</v>
      </c>
      <c r="AF457" s="34" t="s">
        <v>62</v>
      </c>
    </row>
    <row r="458" spans="1:32" ht="12.95" customHeight="1">
      <c r="A458" s="7" t="s">
        <v>135</v>
      </c>
      <c r="B458" s="6"/>
      <c r="C458" s="5">
        <v>48695.678999999996</v>
      </c>
      <c r="D458" s="5"/>
      <c r="E458" s="34">
        <f>+(C458-C$7)/C$8</f>
        <v>1932.9957499605573</v>
      </c>
      <c r="F458" s="34">
        <f>ROUND(2*E458,0)/2</f>
        <v>1933</v>
      </c>
      <c r="G458" s="34">
        <f>+C458-(C$7+F458*C$8)</f>
        <v>-7.1660000030533411E-3</v>
      </c>
      <c r="I458" s="34">
        <f>G458</f>
        <v>-7.1660000030533411E-3</v>
      </c>
      <c r="Q458" s="59">
        <f>+C458-15018.5</f>
        <v>33677.178999999996</v>
      </c>
      <c r="AB458" s="34">
        <v>13</v>
      </c>
      <c r="AD458" s="34" t="s">
        <v>115</v>
      </c>
      <c r="AF458" s="34" t="s">
        <v>62</v>
      </c>
    </row>
    <row r="459" spans="1:32" ht="12.95" customHeight="1">
      <c r="A459" s="7" t="s">
        <v>135</v>
      </c>
      <c r="B459" s="6"/>
      <c r="C459" s="5">
        <v>48695.682000000001</v>
      </c>
      <c r="D459" s="5"/>
      <c r="E459" s="34">
        <f>+(C459-C$7)/C$8</f>
        <v>1932.9975292123488</v>
      </c>
      <c r="F459" s="34">
        <f>ROUND(2*E459,0)/2</f>
        <v>1933</v>
      </c>
      <c r="G459" s="34">
        <f>+C459-(C$7+F459*C$8)</f>
        <v>-4.1659999988041818E-3</v>
      </c>
      <c r="I459" s="34">
        <f>G459</f>
        <v>-4.1659999988041818E-3</v>
      </c>
      <c r="Q459" s="59">
        <f>+C459-15018.5</f>
        <v>33677.182000000001</v>
      </c>
      <c r="AB459" s="34">
        <v>9</v>
      </c>
      <c r="AD459" s="34" t="s">
        <v>112</v>
      </c>
      <c r="AF459" s="34" t="s">
        <v>62</v>
      </c>
    </row>
    <row r="460" spans="1:32" ht="12.95" customHeight="1">
      <c r="A460" s="7" t="s">
        <v>135</v>
      </c>
      <c r="B460" s="6"/>
      <c r="C460" s="5">
        <v>48732.773999999998</v>
      </c>
      <c r="D460" s="5"/>
      <c r="E460" s="34">
        <f>+(C460-C$7)/C$8</f>
        <v>1954.9961983320088</v>
      </c>
      <c r="F460" s="34">
        <f>ROUND(2*E460,0)/2</f>
        <v>1955</v>
      </c>
      <c r="G460" s="34">
        <f>+C460-(C$7+F460*C$8)</f>
        <v>-6.4100000017788261E-3</v>
      </c>
      <c r="I460" s="34">
        <f>G460</f>
        <v>-6.4100000017788261E-3</v>
      </c>
      <c r="Q460" s="59">
        <f>+C460-15018.5</f>
        <v>33714.273999999998</v>
      </c>
      <c r="AB460" s="34">
        <v>16</v>
      </c>
      <c r="AD460" s="34" t="s">
        <v>115</v>
      </c>
      <c r="AF460" s="34" t="s">
        <v>62</v>
      </c>
    </row>
    <row r="461" spans="1:32" ht="12.95" customHeight="1">
      <c r="A461" s="7" t="s">
        <v>140</v>
      </c>
      <c r="B461" s="6"/>
      <c r="C461" s="5">
        <v>48756.383000000002</v>
      </c>
      <c r="D461" s="5">
        <v>4.0000000000000001E-3</v>
      </c>
      <c r="E461" s="34">
        <f>+(C461-C$7)/C$8</f>
        <v>1968.9983168278079</v>
      </c>
      <c r="F461" s="34">
        <f>ROUND(2*E461,0)/2</f>
        <v>1969</v>
      </c>
      <c r="G461" s="34">
        <f>+C461-(C$7+F461*C$8)</f>
        <v>-2.8380000003380701E-3</v>
      </c>
      <c r="J461" s="34">
        <f>G461</f>
        <v>-2.8380000003380701E-3</v>
      </c>
      <c r="Q461" s="59">
        <f>+C461-15018.5</f>
        <v>33737.883000000002</v>
      </c>
      <c r="AA461" s="34" t="s">
        <v>64</v>
      </c>
      <c r="AB461" s="34">
        <v>9</v>
      </c>
      <c r="AD461" s="34" t="s">
        <v>33</v>
      </c>
      <c r="AF461" s="34" t="s">
        <v>30</v>
      </c>
    </row>
    <row r="462" spans="1:32" ht="12.95" customHeight="1">
      <c r="A462" s="7" t="s">
        <v>141</v>
      </c>
      <c r="B462" s="6"/>
      <c r="C462" s="5">
        <v>48958.707999999999</v>
      </c>
      <c r="D462" s="5">
        <v>2E-3</v>
      </c>
      <c r="E462" s="34">
        <f>+(C462-C$7)/C$8</f>
        <v>2088.9940229001554</v>
      </c>
      <c r="F462" s="34">
        <f>ROUND(2*E462,0)/2</f>
        <v>2089</v>
      </c>
      <c r="G462" s="34">
        <f>+C462-(C$7+F462*C$8)</f>
        <v>-1.0077999999339227E-2</v>
      </c>
      <c r="J462" s="34">
        <f>G462</f>
        <v>-1.0077999999339227E-2</v>
      </c>
      <c r="Q462" s="59">
        <f>+C462-15018.5</f>
        <v>33940.207999999999</v>
      </c>
      <c r="AA462" s="34" t="s">
        <v>64</v>
      </c>
      <c r="AB462" s="34">
        <v>6</v>
      </c>
      <c r="AD462" s="34" t="s">
        <v>31</v>
      </c>
      <c r="AF462" s="34" t="s">
        <v>30</v>
      </c>
    </row>
    <row r="463" spans="1:32" ht="12.95" customHeight="1">
      <c r="A463" s="7" t="s">
        <v>135</v>
      </c>
      <c r="B463" s="6"/>
      <c r="C463" s="5">
        <v>49054.815999999999</v>
      </c>
      <c r="D463" s="5"/>
      <c r="E463" s="34">
        <f>+(C463-C$7)/C$8</f>
        <v>2145.9941332137664</v>
      </c>
      <c r="F463" s="34">
        <f>ROUND(2*E463,0)/2</f>
        <v>2146</v>
      </c>
      <c r="G463" s="34">
        <f>+C463-(C$7+F463*C$8)</f>
        <v>-9.8920000018551946E-3</v>
      </c>
      <c r="I463" s="34">
        <f>G463</f>
        <v>-9.8920000018551946E-3</v>
      </c>
      <c r="Q463" s="59">
        <f>+C463-15018.5</f>
        <v>34036.315999999999</v>
      </c>
      <c r="AB463" s="34">
        <v>14</v>
      </c>
      <c r="AD463" s="34" t="s">
        <v>115</v>
      </c>
      <c r="AF463" s="34" t="s">
        <v>62</v>
      </c>
    </row>
    <row r="464" spans="1:32" ht="12.95" customHeight="1">
      <c r="A464" s="7" t="s">
        <v>143</v>
      </c>
      <c r="B464" s="6"/>
      <c r="C464" s="5">
        <v>49056.506000000001</v>
      </c>
      <c r="D464" s="5">
        <v>3.0000000000000001E-3</v>
      </c>
      <c r="E464" s="34">
        <f>+(C464-C$7)/C$8</f>
        <v>2146.9964450549255</v>
      </c>
      <c r="F464" s="34">
        <f>ROUND(2*E464,0)/2</f>
        <v>2147</v>
      </c>
      <c r="G464" s="34">
        <f>+C464-(C$7+F464*C$8)</f>
        <v>-5.9939999991911463E-3</v>
      </c>
      <c r="J464" s="34">
        <f>G464</f>
        <v>-5.9939999991911463E-3</v>
      </c>
      <c r="Q464" s="59">
        <f>+C464-15018.5</f>
        <v>34038.006000000001</v>
      </c>
      <c r="AA464" s="34" t="s">
        <v>64</v>
      </c>
      <c r="AB464" s="34">
        <v>20</v>
      </c>
      <c r="AD464" s="34" t="s">
        <v>142</v>
      </c>
      <c r="AF464" s="34" t="s">
        <v>30</v>
      </c>
    </row>
    <row r="465" spans="1:32" ht="12.95" customHeight="1">
      <c r="A465" s="7" t="s">
        <v>143</v>
      </c>
      <c r="B465" s="6"/>
      <c r="C465" s="5">
        <v>49061.565999999999</v>
      </c>
      <c r="D465" s="5">
        <v>3.0000000000000001E-3</v>
      </c>
      <c r="E465" s="34">
        <f>+(C465-C$7)/C$8</f>
        <v>2149.9974497391013</v>
      </c>
      <c r="F465" s="34">
        <f>ROUND(2*E465,0)/2</f>
        <v>2150</v>
      </c>
      <c r="G465" s="34">
        <f>+C465-(C$7+F465*C$8)</f>
        <v>-4.3000000005122274E-3</v>
      </c>
      <c r="J465" s="34">
        <f>G465</f>
        <v>-4.3000000005122274E-3</v>
      </c>
      <c r="Q465" s="59">
        <f>+C465-15018.5</f>
        <v>34043.065999999999</v>
      </c>
      <c r="AA465" s="34" t="s">
        <v>64</v>
      </c>
      <c r="AB465" s="34">
        <v>6</v>
      </c>
      <c r="AD465" s="34" t="s">
        <v>31</v>
      </c>
      <c r="AF465" s="34" t="s">
        <v>30</v>
      </c>
    </row>
    <row r="466" spans="1:32" ht="12.95" customHeight="1">
      <c r="A466" s="7" t="s">
        <v>144</v>
      </c>
      <c r="B466" s="6"/>
      <c r="C466" s="5">
        <v>49105.402999999998</v>
      </c>
      <c r="D466" s="5">
        <v>4.0000000000000001E-3</v>
      </c>
      <c r="E466" s="34">
        <f>+(C466-C$7)/C$8</f>
        <v>2175.9964699644493</v>
      </c>
      <c r="F466" s="34">
        <f>ROUND(2*E466,0)/2</f>
        <v>2176</v>
      </c>
      <c r="G466" s="34">
        <f>+C466-(C$7+F466*C$8)</f>
        <v>-5.9519999995245598E-3</v>
      </c>
      <c r="J466" s="34">
        <f>G466</f>
        <v>-5.9519999995245598E-3</v>
      </c>
      <c r="Q466" s="59">
        <f>+C466-15018.5</f>
        <v>34086.902999999998</v>
      </c>
      <c r="AA466" s="34" t="s">
        <v>64</v>
      </c>
      <c r="AB466" s="34">
        <v>9</v>
      </c>
      <c r="AD466" s="34" t="s">
        <v>33</v>
      </c>
      <c r="AF466" s="34" t="s">
        <v>30</v>
      </c>
    </row>
    <row r="467" spans="1:32" ht="12.95" customHeight="1">
      <c r="A467" s="7" t="s">
        <v>145</v>
      </c>
      <c r="B467" s="6"/>
      <c r="C467" s="5">
        <v>49410.584000000003</v>
      </c>
      <c r="D467" s="5"/>
      <c r="E467" s="34">
        <f>+(C467-C$7)/C$8</f>
        <v>2356.994416707887</v>
      </c>
      <c r="F467" s="34">
        <f>ROUND(2*E467,0)/2</f>
        <v>2357</v>
      </c>
      <c r="G467" s="34">
        <f>+C467-(C$7+F467*C$8)</f>
        <v>-9.4140000001061708E-3</v>
      </c>
      <c r="J467" s="34">
        <f>G467</f>
        <v>-9.4140000001061708E-3</v>
      </c>
      <c r="Q467" s="59">
        <f>+C467-15018.5</f>
        <v>34392.084000000003</v>
      </c>
      <c r="AA467" s="34" t="s">
        <v>64</v>
      </c>
      <c r="AB467" s="34">
        <v>7</v>
      </c>
      <c r="AD467" s="34" t="s">
        <v>31</v>
      </c>
      <c r="AF467" s="34" t="s">
        <v>30</v>
      </c>
    </row>
    <row r="468" spans="1:32" ht="12.95" customHeight="1">
      <c r="A468" s="55" t="s">
        <v>1421</v>
      </c>
      <c r="B468" s="56" t="s">
        <v>161</v>
      </c>
      <c r="C468" s="57">
        <v>49440.93</v>
      </c>
      <c r="D468" s="5"/>
      <c r="E468" s="7">
        <f>+(C468-C$7)/C$8</f>
        <v>2374.9921416379316</v>
      </c>
      <c r="F468" s="34">
        <f>ROUND(2*E468,0)/2</f>
        <v>2375</v>
      </c>
      <c r="G468" s="34">
        <f>+C468-(C$7+F468*C$8)</f>
        <v>-1.3250000003608875E-2</v>
      </c>
      <c r="K468" s="34">
        <f>G468</f>
        <v>-1.3250000003608875E-2</v>
      </c>
      <c r="Q468" s="59">
        <f>+C468-15018.5</f>
        <v>34422.43</v>
      </c>
    </row>
    <row r="469" spans="1:32" ht="12.95" customHeight="1">
      <c r="A469" s="7" t="s">
        <v>135</v>
      </c>
      <c r="B469" s="6"/>
      <c r="C469" s="5">
        <v>49442.620999999999</v>
      </c>
      <c r="D469" s="5"/>
      <c r="E469" s="34">
        <f>+(C469-C$7)/C$8</f>
        <v>2375.9950465630181</v>
      </c>
      <c r="F469" s="34">
        <f>ROUND(2*E469,0)/2</f>
        <v>2376</v>
      </c>
      <c r="G469" s="34">
        <f>+C469-(C$7+F469*C$8)</f>
        <v>-8.3520000043790787E-3</v>
      </c>
      <c r="I469" s="34">
        <f>G469</f>
        <v>-8.3520000043790787E-3</v>
      </c>
      <c r="Q469" s="59">
        <f>+C469-15018.5</f>
        <v>34424.120999999999</v>
      </c>
      <c r="AB469" s="34">
        <v>15</v>
      </c>
      <c r="AD469" s="34" t="s">
        <v>70</v>
      </c>
      <c r="AF469" s="34" t="s">
        <v>62</v>
      </c>
    </row>
    <row r="470" spans="1:32" ht="12.95" customHeight="1">
      <c r="A470" s="7" t="s">
        <v>145</v>
      </c>
      <c r="B470" s="6"/>
      <c r="C470" s="5">
        <v>49444.307999999997</v>
      </c>
      <c r="D470" s="5"/>
      <c r="E470" s="34">
        <f>+(C470-C$7)/C$8</f>
        <v>2376.9955791523862</v>
      </c>
      <c r="F470" s="34">
        <f>ROUND(2*E470,0)/2</f>
        <v>2377</v>
      </c>
      <c r="G470" s="34">
        <f>+C470-(C$7+F470*C$8)</f>
        <v>-7.4540000059641898E-3</v>
      </c>
      <c r="J470" s="34">
        <f>G470</f>
        <v>-7.4540000059641898E-3</v>
      </c>
      <c r="Q470" s="59">
        <f>+C470-15018.5</f>
        <v>34425.807999999997</v>
      </c>
      <c r="AA470" s="34" t="s">
        <v>64</v>
      </c>
      <c r="AB470" s="34">
        <v>8</v>
      </c>
      <c r="AD470" s="34" t="s">
        <v>33</v>
      </c>
      <c r="AF470" s="34" t="s">
        <v>30</v>
      </c>
    </row>
    <row r="471" spans="1:32" ht="12.95" customHeight="1">
      <c r="A471" s="7" t="s">
        <v>135</v>
      </c>
      <c r="B471" s="6"/>
      <c r="C471" s="5">
        <v>49457.796000000002</v>
      </c>
      <c r="D471" s="5"/>
      <c r="E471" s="34">
        <f>+(C471-C$7)/C$8</f>
        <v>2384.9950951959022</v>
      </c>
      <c r="F471" s="34">
        <f>ROUND(2*E471,0)/2</f>
        <v>2385</v>
      </c>
      <c r="G471" s="34">
        <f>+C471-(C$7+F471*C$8)</f>
        <v>-8.2699999984470196E-3</v>
      </c>
      <c r="I471" s="34">
        <f>G471</f>
        <v>-8.2699999984470196E-3</v>
      </c>
      <c r="Q471" s="59">
        <f>+C471-15018.5</f>
        <v>34439.296000000002</v>
      </c>
      <c r="AB471" s="34">
        <v>16</v>
      </c>
      <c r="AD471" s="34" t="s">
        <v>89</v>
      </c>
      <c r="AF471" s="34" t="s">
        <v>62</v>
      </c>
    </row>
    <row r="472" spans="1:32" ht="12.95" customHeight="1">
      <c r="A472" s="7" t="s">
        <v>135</v>
      </c>
      <c r="B472" s="6"/>
      <c r="C472" s="5">
        <v>49474.656999999999</v>
      </c>
      <c r="D472" s="5"/>
      <c r="E472" s="34">
        <f>+(C472-C$7)/C$8</f>
        <v>2394.9950833342218</v>
      </c>
      <c r="F472" s="34">
        <f>ROUND(2*E472,0)/2</f>
        <v>2395</v>
      </c>
      <c r="G472" s="34">
        <f>+C472-(C$7+F472*C$8)</f>
        <v>-8.2900000052177347E-3</v>
      </c>
      <c r="I472" s="34">
        <f>G472</f>
        <v>-8.2900000052177347E-3</v>
      </c>
      <c r="Q472" s="59">
        <f>+C472-15018.5</f>
        <v>34456.156999999999</v>
      </c>
      <c r="AB472" s="34">
        <v>18</v>
      </c>
      <c r="AD472" s="34" t="s">
        <v>89</v>
      </c>
      <c r="AF472" s="34" t="s">
        <v>62</v>
      </c>
    </row>
    <row r="473" spans="1:32" ht="12.95" customHeight="1">
      <c r="A473" s="7" t="s">
        <v>135</v>
      </c>
      <c r="B473" s="6"/>
      <c r="C473" s="5">
        <v>49688.792999999998</v>
      </c>
      <c r="D473" s="5"/>
      <c r="E473" s="34">
        <f>+(C473-C$7)/C$8</f>
        <v>2521.9957037000117</v>
      </c>
      <c r="F473" s="34">
        <f>ROUND(2*E473,0)/2</f>
        <v>2522</v>
      </c>
      <c r="G473" s="34">
        <f>+C473-(C$7+F473*C$8)</f>
        <v>-7.2440000003552996E-3</v>
      </c>
      <c r="I473" s="34">
        <f>G473</f>
        <v>-7.2440000003552996E-3</v>
      </c>
      <c r="Q473" s="59">
        <f>+C473-15018.5</f>
        <v>34670.292999999998</v>
      </c>
      <c r="AB473" s="34">
        <v>18</v>
      </c>
      <c r="AD473" s="34" t="s">
        <v>89</v>
      </c>
      <c r="AF473" s="34" t="s">
        <v>62</v>
      </c>
    </row>
    <row r="474" spans="1:32" ht="12.95" customHeight="1">
      <c r="A474" s="55" t="s">
        <v>1421</v>
      </c>
      <c r="B474" s="56" t="s">
        <v>161</v>
      </c>
      <c r="C474" s="57">
        <v>49719.144</v>
      </c>
      <c r="D474" s="5"/>
      <c r="E474" s="7">
        <f>+(C474-C$7)/C$8</f>
        <v>2539.9963940497073</v>
      </c>
      <c r="F474" s="34">
        <f>ROUND(2*E474,0)/2</f>
        <v>2540</v>
      </c>
      <c r="G474" s="34">
        <f>+C474-(C$7+F474*C$8)</f>
        <v>-6.0799999992013909E-3</v>
      </c>
      <c r="K474" s="34">
        <f>G474</f>
        <v>-6.0799999992013909E-3</v>
      </c>
      <c r="Q474" s="59">
        <f>+C474-15018.5</f>
        <v>34700.644</v>
      </c>
    </row>
    <row r="475" spans="1:32" ht="12.95" customHeight="1">
      <c r="A475" s="7" t="s">
        <v>146</v>
      </c>
      <c r="B475" s="6"/>
      <c r="C475" s="5">
        <v>49781.531000000003</v>
      </c>
      <c r="D475" s="5">
        <v>3.0000000000000001E-3</v>
      </c>
      <c r="E475" s="34">
        <f>+(C475-C$7)/C$8</f>
        <v>2576.9971211706065</v>
      </c>
      <c r="F475" s="34">
        <f>ROUND(2*E475,0)/2</f>
        <v>2577</v>
      </c>
      <c r="G475" s="34">
        <f>+C475-(C$7+F475*C$8)</f>
        <v>-4.8539999988861382E-3</v>
      </c>
      <c r="J475" s="34">
        <f>G475</f>
        <v>-4.8539999988861382E-3</v>
      </c>
      <c r="Q475" s="59">
        <f>+C475-15018.5</f>
        <v>34763.031000000003</v>
      </c>
      <c r="AA475" s="34" t="s">
        <v>64</v>
      </c>
      <c r="AB475" s="34">
        <v>6</v>
      </c>
      <c r="AD475" s="34" t="s">
        <v>31</v>
      </c>
      <c r="AF475" s="34" t="s">
        <v>30</v>
      </c>
    </row>
    <row r="476" spans="1:32" ht="12.95" customHeight="1">
      <c r="A476" s="7" t="s">
        <v>146</v>
      </c>
      <c r="B476" s="6"/>
      <c r="C476" s="5">
        <v>49793.336000000003</v>
      </c>
      <c r="D476" s="5">
        <v>5.0000000000000001E-3</v>
      </c>
      <c r="E476" s="34">
        <f>+(C476-C$7)/C$8</f>
        <v>2583.9984769604698</v>
      </c>
      <c r="F476" s="34">
        <f>ROUND(2*E476,0)/2</f>
        <v>2584</v>
      </c>
      <c r="G476" s="34">
        <f>+C476-(C$7+F476*C$8)</f>
        <v>-2.5679999962449074E-3</v>
      </c>
      <c r="J476" s="34">
        <f>G476</f>
        <v>-2.5679999962449074E-3</v>
      </c>
      <c r="Q476" s="59">
        <f>+C476-15018.5</f>
        <v>34774.836000000003</v>
      </c>
      <c r="AA476" s="34" t="s">
        <v>64</v>
      </c>
      <c r="AB476" s="34">
        <v>6</v>
      </c>
      <c r="AD476" s="34" t="s">
        <v>33</v>
      </c>
      <c r="AF476" s="34" t="s">
        <v>30</v>
      </c>
    </row>
    <row r="477" spans="1:32" ht="12.95" customHeight="1">
      <c r="A477" s="7" t="s">
        <v>147</v>
      </c>
      <c r="B477" s="6"/>
      <c r="C477" s="5">
        <v>50027.701999999997</v>
      </c>
      <c r="D477" s="5">
        <v>3.0000000000000001E-3</v>
      </c>
      <c r="E477" s="34">
        <f>+(C477-C$7)/C$8</f>
        <v>2722.9971852236677</v>
      </c>
      <c r="F477" s="34">
        <f>ROUND(2*E477,0)/2</f>
        <v>2723</v>
      </c>
      <c r="G477" s="34">
        <f>+C477-(C$7+F477*C$8)</f>
        <v>-4.7460000059800223E-3</v>
      </c>
      <c r="J477" s="34">
        <f>G477</f>
        <v>-4.7460000059800223E-3</v>
      </c>
      <c r="Q477" s="59">
        <f>+C477-15018.5</f>
        <v>35009.201999999997</v>
      </c>
      <c r="AA477" s="34" t="s">
        <v>64</v>
      </c>
      <c r="AB477" s="34">
        <v>6</v>
      </c>
      <c r="AD477" s="34" t="s">
        <v>31</v>
      </c>
      <c r="AF477" s="34" t="s">
        <v>30</v>
      </c>
    </row>
    <row r="478" spans="1:32" ht="12.95" customHeight="1">
      <c r="A478" s="7" t="s">
        <v>135</v>
      </c>
      <c r="B478" s="6"/>
      <c r="C478" s="5">
        <v>50123.813999999998</v>
      </c>
      <c r="D478" s="5"/>
      <c r="E478" s="34">
        <f>+(C478-C$7)/C$8</f>
        <v>2779.9996678729981</v>
      </c>
      <c r="F478" s="34">
        <f>ROUND(2*E478,0)/2</f>
        <v>2780</v>
      </c>
      <c r="G478" s="34">
        <f>+C478-(C$7+F478*C$8)</f>
        <v>-5.6000000040512532E-4</v>
      </c>
      <c r="I478" s="34">
        <f>G478</f>
        <v>-5.6000000040512532E-4</v>
      </c>
      <c r="Q478" s="59">
        <f>+C478-15018.5</f>
        <v>35105.313999999998</v>
      </c>
      <c r="AB478" s="34">
        <v>17</v>
      </c>
      <c r="AD478" s="34" t="s">
        <v>115</v>
      </c>
      <c r="AF478" s="34" t="s">
        <v>62</v>
      </c>
    </row>
    <row r="479" spans="1:32" ht="12.95" customHeight="1">
      <c r="A479" s="7" t="s">
        <v>148</v>
      </c>
      <c r="B479" s="6"/>
      <c r="C479" s="5">
        <v>50464.406000000003</v>
      </c>
      <c r="D479" s="5">
        <v>4.0000000000000001E-3</v>
      </c>
      <c r="E479" s="34">
        <f>+(C479-C$7)/C$8</f>
        <v>2981.9993096503067</v>
      </c>
      <c r="F479" s="34">
        <f>ROUND(2*E479,0)/2</f>
        <v>2982</v>
      </c>
      <c r="G479" s="34">
        <f>+C479-(C$7+F479*C$8)</f>
        <v>-1.1640000011539087E-3</v>
      </c>
      <c r="J479" s="34">
        <f>G479</f>
        <v>-1.1640000011539087E-3</v>
      </c>
      <c r="Q479" s="59">
        <f>+C479-15018.5</f>
        <v>35445.906000000003</v>
      </c>
      <c r="AA479" s="34" t="s">
        <v>64</v>
      </c>
      <c r="AB479" s="34">
        <v>5</v>
      </c>
      <c r="AD479" s="34" t="s">
        <v>31</v>
      </c>
      <c r="AF479" s="34" t="s">
        <v>30</v>
      </c>
    </row>
    <row r="480" spans="1:32" ht="12.95" customHeight="1">
      <c r="A480" s="7" t="s">
        <v>135</v>
      </c>
      <c r="B480" s="6"/>
      <c r="C480" s="5">
        <v>50511.623</v>
      </c>
      <c r="D480" s="5"/>
      <c r="E480" s="34">
        <f>+(C480-C$7)/C$8</f>
        <v>3010.0029535579692</v>
      </c>
      <c r="F480" s="34">
        <f>ROUND(2*E480,0)/2</f>
        <v>3010</v>
      </c>
      <c r="G480" s="34">
        <f>+C480-(C$7+F480*C$8)</f>
        <v>4.9799999978858978E-3</v>
      </c>
      <c r="I480" s="34">
        <f>G480</f>
        <v>4.9799999978858978E-3</v>
      </c>
      <c r="Q480" s="59">
        <f>+C480-15018.5</f>
        <v>35493.123</v>
      </c>
      <c r="AA480" s="34" t="s">
        <v>149</v>
      </c>
      <c r="AB480" s="34">
        <v>15</v>
      </c>
      <c r="AD480" s="34" t="s">
        <v>112</v>
      </c>
      <c r="AF480" s="34" t="s">
        <v>62</v>
      </c>
    </row>
    <row r="481" spans="1:32" ht="12.95" customHeight="1">
      <c r="A481" s="7" t="s">
        <v>148</v>
      </c>
      <c r="B481" s="6"/>
      <c r="C481" s="5">
        <v>50518.372000000003</v>
      </c>
      <c r="D481" s="5">
        <v>5.0000000000000001E-3</v>
      </c>
      <c r="E481" s="34">
        <f>+(C481-C$7)/C$8</f>
        <v>3014.0056769993762</v>
      </c>
      <c r="F481" s="34">
        <f>ROUND(2*E481,0)/2</f>
        <v>3014</v>
      </c>
      <c r="G481" s="34">
        <f>+C481-(C$7+F481*C$8)</f>
        <v>9.5720000026631169E-3</v>
      </c>
      <c r="J481" s="34">
        <f>G481</f>
        <v>9.5720000026631169E-3</v>
      </c>
      <c r="Q481" s="59">
        <f>+C481-15018.5</f>
        <v>35499.872000000003</v>
      </c>
      <c r="AA481" s="34" t="s">
        <v>64</v>
      </c>
      <c r="AB481" s="34">
        <v>9</v>
      </c>
      <c r="AD481" s="34" t="s">
        <v>33</v>
      </c>
      <c r="AF481" s="34" t="s">
        <v>30</v>
      </c>
    </row>
    <row r="482" spans="1:32" ht="12.95" customHeight="1">
      <c r="A482" s="7" t="s">
        <v>135</v>
      </c>
      <c r="B482" s="6"/>
      <c r="C482" s="5">
        <v>50526.794000000002</v>
      </c>
      <c r="D482" s="5"/>
      <c r="E482" s="34">
        <f>+(C482-C$7)/C$8</f>
        <v>3019.0006298551339</v>
      </c>
      <c r="F482" s="34">
        <f>ROUND(2*E482,0)/2</f>
        <v>3019</v>
      </c>
      <c r="G482" s="34">
        <f>+C482-(C$7+F482*C$8)</f>
        <v>1.0620000030030496E-3</v>
      </c>
      <c r="I482" s="34">
        <f>G482</f>
        <v>1.0620000030030496E-3</v>
      </c>
      <c r="Q482" s="59">
        <f>+C482-15018.5</f>
        <v>35508.294000000002</v>
      </c>
      <c r="AB482" s="34">
        <v>24</v>
      </c>
      <c r="AD482" s="34" t="s">
        <v>115</v>
      </c>
      <c r="AF482" s="34" t="s">
        <v>62</v>
      </c>
    </row>
    <row r="483" spans="1:32" ht="12.95" customHeight="1">
      <c r="A483" s="7" t="s">
        <v>135</v>
      </c>
      <c r="B483" s="6"/>
      <c r="C483" s="5">
        <v>50553.775000000001</v>
      </c>
      <c r="D483" s="5"/>
      <c r="E483" s="34">
        <f>+(C483-C$7)/C$8</f>
        <v>3035.0026273618087</v>
      </c>
      <c r="F483" s="34">
        <f>ROUND(2*E483,0)/2</f>
        <v>3035</v>
      </c>
      <c r="G483" s="34">
        <f>+C483-(C$7+F483*C$8)</f>
        <v>4.43000000086613E-3</v>
      </c>
      <c r="I483" s="34">
        <f>G483</f>
        <v>4.43000000086613E-3</v>
      </c>
      <c r="Q483" s="59">
        <f>+C483-15018.5</f>
        <v>35535.275000000001</v>
      </c>
      <c r="AB483" s="34">
        <v>20</v>
      </c>
      <c r="AD483" s="34" t="s">
        <v>89</v>
      </c>
      <c r="AF483" s="34" t="s">
        <v>62</v>
      </c>
    </row>
    <row r="484" spans="1:32" ht="12.95" customHeight="1">
      <c r="A484" s="7" t="s">
        <v>135</v>
      </c>
      <c r="B484" s="6"/>
      <c r="C484" s="5">
        <v>50575.694000000003</v>
      </c>
      <c r="D484" s="5"/>
      <c r="E484" s="34">
        <f>+(C484-C$7)/C$8</f>
        <v>3048.0024340164487</v>
      </c>
      <c r="F484" s="34">
        <f>ROUND(2*E484,0)/2</f>
        <v>3048</v>
      </c>
      <c r="G484" s="34">
        <f>+C484-(C$7+F484*C$8)</f>
        <v>4.1039999996428378E-3</v>
      </c>
      <c r="I484" s="34">
        <f>G484</f>
        <v>4.1039999996428378E-3</v>
      </c>
      <c r="Q484" s="59">
        <f>+C484-15018.5</f>
        <v>35557.194000000003</v>
      </c>
      <c r="AB484" s="34">
        <v>19</v>
      </c>
      <c r="AD484" s="34" t="s">
        <v>89</v>
      </c>
      <c r="AF484" s="34" t="s">
        <v>62</v>
      </c>
    </row>
    <row r="485" spans="1:32" ht="12.95" customHeight="1">
      <c r="A485" s="7" t="s">
        <v>150</v>
      </c>
      <c r="B485" s="6"/>
      <c r="C485" s="5">
        <v>50577.383000000002</v>
      </c>
      <c r="D485" s="5">
        <v>6.0000000000000001E-3</v>
      </c>
      <c r="E485" s="34">
        <f>+(C485-C$7)/C$8</f>
        <v>3049.0041527736762</v>
      </c>
      <c r="F485" s="34">
        <f>ROUND(2*E485,0)/2</f>
        <v>3049</v>
      </c>
      <c r="G485" s="34">
        <f>+C485-(C$7+F485*C$8)</f>
        <v>7.0019999984651804E-3</v>
      </c>
      <c r="J485" s="34">
        <f>G485</f>
        <v>7.0019999984651804E-3</v>
      </c>
      <c r="Q485" s="59">
        <f>+C485-15018.5</f>
        <v>35558.883000000002</v>
      </c>
      <c r="AA485" s="34" t="s">
        <v>64</v>
      </c>
      <c r="AB485" s="34">
        <v>10</v>
      </c>
      <c r="AD485" s="34" t="s">
        <v>33</v>
      </c>
      <c r="AF485" s="34" t="s">
        <v>30</v>
      </c>
    </row>
    <row r="486" spans="1:32" ht="12.95" customHeight="1">
      <c r="A486" s="7" t="s">
        <v>151</v>
      </c>
      <c r="B486" s="6"/>
      <c r="C486" s="5">
        <v>50862.334999999999</v>
      </c>
      <c r="D486" s="5">
        <v>5.0000000000000001E-3</v>
      </c>
      <c r="E486" s="34">
        <f>+(C486-C$7)/C$8</f>
        <v>3218.004604703629</v>
      </c>
      <c r="F486" s="34">
        <f>ROUND(2*E486,0)/2</f>
        <v>3218</v>
      </c>
      <c r="G486" s="34">
        <f>+C486-(C$7+F486*C$8)</f>
        <v>7.7640000017709099E-3</v>
      </c>
      <c r="J486" s="34">
        <f>G486</f>
        <v>7.7640000017709099E-3</v>
      </c>
      <c r="Q486" s="59">
        <f>+C486-15018.5</f>
        <v>35843.834999999999</v>
      </c>
      <c r="AA486" s="34" t="s">
        <v>64</v>
      </c>
      <c r="AB486" s="34">
        <v>7</v>
      </c>
      <c r="AD486" s="34" t="s">
        <v>31</v>
      </c>
      <c r="AF486" s="34" t="s">
        <v>30</v>
      </c>
    </row>
    <row r="487" spans="1:32" ht="12.95" customHeight="1">
      <c r="A487" s="7" t="s">
        <v>151</v>
      </c>
      <c r="B487" s="6"/>
      <c r="C487" s="5">
        <v>50862.34</v>
      </c>
      <c r="D487" s="5">
        <v>7.0000000000000001E-3</v>
      </c>
      <c r="E487" s="34">
        <f>+(C487-C$7)/C$8</f>
        <v>3218.0075701232759</v>
      </c>
      <c r="F487" s="34">
        <f>ROUND(2*E487,0)/2</f>
        <v>3218</v>
      </c>
      <c r="G487" s="34">
        <f>+C487-(C$7+F487*C$8)</f>
        <v>1.2763999999151565E-2</v>
      </c>
      <c r="J487" s="34">
        <f>G487</f>
        <v>1.2763999999151565E-2</v>
      </c>
      <c r="Q487" s="59">
        <f>+C487-15018.5</f>
        <v>35843.839999999997</v>
      </c>
      <c r="AA487" s="34" t="s">
        <v>64</v>
      </c>
      <c r="AB487" s="34">
        <v>11</v>
      </c>
      <c r="AD487" s="34" t="s">
        <v>33</v>
      </c>
      <c r="AF487" s="34" t="s">
        <v>30</v>
      </c>
    </row>
    <row r="488" spans="1:32" ht="12.95" customHeight="1">
      <c r="A488" s="7" t="s">
        <v>152</v>
      </c>
      <c r="B488" s="6"/>
      <c r="C488" s="5">
        <v>50862.341</v>
      </c>
      <c r="D488" s="5">
        <v>4.0000000000000001E-3</v>
      </c>
      <c r="E488" s="34">
        <f>+(C488-C$7)/C$8</f>
        <v>3218.0081632072079</v>
      </c>
      <c r="F488" s="34">
        <f>ROUND(2*E488,0)/2</f>
        <v>3218</v>
      </c>
      <c r="G488" s="34">
        <f>+C488-(C$7+F488*C$8)</f>
        <v>1.3764000002993271E-2</v>
      </c>
      <c r="J488" s="34">
        <f>G488</f>
        <v>1.3764000002993271E-2</v>
      </c>
      <c r="Q488" s="59">
        <f>+C488-15018.5</f>
        <v>35843.841</v>
      </c>
      <c r="AA488" s="34" t="s">
        <v>64</v>
      </c>
      <c r="AB488" s="34">
        <v>8</v>
      </c>
      <c r="AD488" s="34" t="s">
        <v>121</v>
      </c>
      <c r="AF488" s="34" t="s">
        <v>30</v>
      </c>
    </row>
    <row r="489" spans="1:32" ht="12.95" customHeight="1">
      <c r="A489" s="7" t="s">
        <v>135</v>
      </c>
      <c r="B489" s="6"/>
      <c r="C489" s="5">
        <v>50897.745999999999</v>
      </c>
      <c r="D489" s="5"/>
      <c r="E489" s="34">
        <f>+(C489-C$7)/C$8</f>
        <v>3239.0062997374998</v>
      </c>
      <c r="F489" s="34">
        <f>ROUND(2*E489,0)/2</f>
        <v>3239</v>
      </c>
      <c r="G489" s="34">
        <f>+C489-(C$7+F489*C$8)</f>
        <v>1.0622000001603737E-2</v>
      </c>
      <c r="I489" s="34">
        <f>G489</f>
        <v>1.0622000001603737E-2</v>
      </c>
      <c r="Q489" s="59">
        <f>+C489-15018.5</f>
        <v>35879.245999999999</v>
      </c>
      <c r="AB489" s="34">
        <v>21</v>
      </c>
      <c r="AD489" s="34" t="s">
        <v>115</v>
      </c>
      <c r="AF489" s="34" t="s">
        <v>62</v>
      </c>
    </row>
    <row r="490" spans="1:32" ht="12.95" customHeight="1">
      <c r="A490" s="7" t="s">
        <v>151</v>
      </c>
      <c r="B490" s="6"/>
      <c r="C490" s="5">
        <v>50926.407399999996</v>
      </c>
      <c r="D490" s="5">
        <v>8.9999999999999998E-4</v>
      </c>
      <c r="E490" s="34">
        <f>+(C490-C$7)/C$8</f>
        <v>3256.0049154796066</v>
      </c>
      <c r="F490" s="34">
        <f>ROUND(2*E490,0)/2</f>
        <v>3256</v>
      </c>
      <c r="G490" s="34">
        <f>+C490-(C$7+F490*C$8)</f>
        <v>8.2879999972647056E-3</v>
      </c>
      <c r="J490" s="34">
        <f>G490</f>
        <v>8.2879999972647056E-3</v>
      </c>
      <c r="Q490" s="59">
        <f>+C490-15018.5</f>
        <v>35907.907399999996</v>
      </c>
      <c r="AA490" s="34" t="s">
        <v>149</v>
      </c>
      <c r="AB490" s="34">
        <v>15</v>
      </c>
      <c r="AD490" s="34" t="s">
        <v>38</v>
      </c>
      <c r="AF490" s="34" t="s">
        <v>30</v>
      </c>
    </row>
    <row r="491" spans="1:32" ht="12.95" customHeight="1">
      <c r="A491" s="7" t="s">
        <v>152</v>
      </c>
      <c r="B491" s="6"/>
      <c r="C491" s="5">
        <v>50953.387999999999</v>
      </c>
      <c r="D491" s="5">
        <v>5.0000000000000001E-3</v>
      </c>
      <c r="E491" s="34">
        <f>+(C491-C$7)/C$8</f>
        <v>3272.0066757527115</v>
      </c>
      <c r="F491" s="34">
        <f>ROUND(2*E491,0)/2</f>
        <v>3272</v>
      </c>
      <c r="G491" s="34">
        <f>+C491-(C$7+F491*C$8)</f>
        <v>1.1255999997956678E-2</v>
      </c>
      <c r="J491" s="34">
        <f>G491</f>
        <v>1.1255999997956678E-2</v>
      </c>
      <c r="Q491" s="59">
        <f>+C491-15018.5</f>
        <v>35934.887999999999</v>
      </c>
      <c r="AA491" s="34" t="s">
        <v>64</v>
      </c>
      <c r="AB491" s="34">
        <v>6</v>
      </c>
      <c r="AD491" s="34" t="s">
        <v>153</v>
      </c>
      <c r="AF491" s="34" t="s">
        <v>30</v>
      </c>
    </row>
    <row r="492" spans="1:32" ht="12.95" customHeight="1">
      <c r="A492" s="7" t="s">
        <v>155</v>
      </c>
      <c r="B492" s="6"/>
      <c r="C492" s="5">
        <v>51123.682999999997</v>
      </c>
      <c r="D492" s="5">
        <v>4.0000000000000001E-3</v>
      </c>
      <c r="E492" s="34">
        <f>+(C492-C$7)/C$8</f>
        <v>3373.0059035574341</v>
      </c>
      <c r="F492" s="34">
        <f>ROUND(2*E492,0)/2</f>
        <v>3373</v>
      </c>
      <c r="G492" s="34">
        <f>+C492-(C$7+F492*C$8)</f>
        <v>9.953999993740581E-3</v>
      </c>
      <c r="J492" s="34">
        <f>G492</f>
        <v>9.953999993740581E-3</v>
      </c>
      <c r="Q492" s="59">
        <f>+C492-15018.5</f>
        <v>36105.182999999997</v>
      </c>
      <c r="AA492" s="34" t="s">
        <v>64</v>
      </c>
      <c r="AB492" s="34">
        <v>6</v>
      </c>
      <c r="AD492" s="34" t="s">
        <v>154</v>
      </c>
      <c r="AF492" s="34" t="s">
        <v>81</v>
      </c>
    </row>
    <row r="493" spans="1:32" ht="12.95" customHeight="1">
      <c r="A493" s="7" t="s">
        <v>135</v>
      </c>
      <c r="B493" s="6"/>
      <c r="C493" s="5">
        <v>51160.777000000002</v>
      </c>
      <c r="D493" s="5"/>
      <c r="E493" s="34">
        <f>+(C493-C$7)/C$8</f>
        <v>3395.0057588449577</v>
      </c>
      <c r="F493" s="34">
        <f>ROUND(2*E493,0)/2</f>
        <v>3395</v>
      </c>
      <c r="G493" s="34">
        <f>+C493-(C$7+F493*C$8)</f>
        <v>9.7099999984493479E-3</v>
      </c>
      <c r="I493" s="34">
        <f>G493</f>
        <v>9.7099999984493479E-3</v>
      </c>
      <c r="Q493" s="59">
        <f>+C493-15018.5</f>
        <v>36142.277000000002</v>
      </c>
      <c r="AB493" s="34">
        <v>20</v>
      </c>
      <c r="AD493" s="34" t="s">
        <v>70</v>
      </c>
      <c r="AF493" s="34" t="s">
        <v>62</v>
      </c>
    </row>
    <row r="494" spans="1:32" ht="12.95" customHeight="1">
      <c r="A494" s="7" t="s">
        <v>155</v>
      </c>
      <c r="B494" s="6"/>
      <c r="C494" s="5">
        <v>51177.637999999999</v>
      </c>
      <c r="D494" s="5">
        <v>3.0000000000000001E-3</v>
      </c>
      <c r="E494" s="34">
        <f>+(C494-C$7)/C$8</f>
        <v>3405.0057469832773</v>
      </c>
      <c r="F494" s="34">
        <f>ROUND(2*E494,0)/2</f>
        <v>3405</v>
      </c>
      <c r="G494" s="34">
        <f>+C494-(C$7+F494*C$8)</f>
        <v>9.6899999989545904E-3</v>
      </c>
      <c r="J494" s="34">
        <f>G494</f>
        <v>9.6899999989545904E-3</v>
      </c>
      <c r="Q494" s="59">
        <f>+C494-15018.5</f>
        <v>36159.137999999999</v>
      </c>
      <c r="AA494" s="34" t="s">
        <v>64</v>
      </c>
      <c r="AB494" s="34">
        <v>8</v>
      </c>
      <c r="AD494" s="34" t="s">
        <v>156</v>
      </c>
      <c r="AF494" s="34" t="s">
        <v>81</v>
      </c>
    </row>
    <row r="495" spans="1:32" ht="12.95" customHeight="1">
      <c r="A495" s="7" t="s">
        <v>135</v>
      </c>
      <c r="B495" s="6"/>
      <c r="C495" s="5">
        <v>51224.855000000003</v>
      </c>
      <c r="D495" s="5"/>
      <c r="E495" s="34">
        <f>+(C495-C$7)/C$8</f>
        <v>3433.0093908909439</v>
      </c>
      <c r="F495" s="34">
        <f>ROUND(2*E495,0)/2</f>
        <v>3433</v>
      </c>
      <c r="G495" s="34">
        <f>+C495-(C$7+F495*C$8)</f>
        <v>1.5834000005270354E-2</v>
      </c>
      <c r="I495" s="34">
        <f>G495</f>
        <v>1.5834000005270354E-2</v>
      </c>
      <c r="Q495" s="59">
        <f>+C495-15018.5</f>
        <v>36206.355000000003</v>
      </c>
      <c r="AB495" s="34">
        <v>12</v>
      </c>
      <c r="AD495" s="34" t="s">
        <v>157</v>
      </c>
      <c r="AF495" s="34" t="s">
        <v>62</v>
      </c>
    </row>
    <row r="496" spans="1:32" ht="12.95" customHeight="1">
      <c r="A496" s="55" t="s">
        <v>1489</v>
      </c>
      <c r="B496" s="56" t="s">
        <v>161</v>
      </c>
      <c r="C496" s="57">
        <v>51231.595000000001</v>
      </c>
      <c r="D496" s="5"/>
      <c r="E496" s="7">
        <f>+(C496-C$7)/C$8</f>
        <v>3437.0067765769809</v>
      </c>
      <c r="F496" s="34">
        <f>ROUND(2*E496,0)/2</f>
        <v>3437</v>
      </c>
      <c r="G496" s="34">
        <f>+C496-(C$7+F496*C$8)</f>
        <v>1.1425999997300096E-2</v>
      </c>
      <c r="I496" s="34">
        <f>G496</f>
        <v>1.1425999997300096E-2</v>
      </c>
      <c r="Q496" s="59">
        <f>+C496-15018.5</f>
        <v>36213.095000000001</v>
      </c>
    </row>
    <row r="497" spans="1:32" ht="12.95" customHeight="1">
      <c r="A497" s="7" t="s">
        <v>158</v>
      </c>
      <c r="B497" s="6"/>
      <c r="C497" s="5">
        <v>51270.375999999997</v>
      </c>
      <c r="D497" s="5">
        <v>4.0000000000000001E-3</v>
      </c>
      <c r="E497" s="34">
        <f>+(C497-C$7)/C$8</f>
        <v>3460.007164453868</v>
      </c>
      <c r="F497" s="34">
        <f>ROUND(2*E497,0)/2</f>
        <v>3460</v>
      </c>
      <c r="G497" s="34">
        <f>+C497-(C$7+F497*C$8)</f>
        <v>1.2079999993147794E-2</v>
      </c>
      <c r="J497" s="34">
        <f>G497</f>
        <v>1.2079999993147794E-2</v>
      </c>
      <c r="Q497" s="59">
        <f>+C497-15018.5</f>
        <v>36251.875999999997</v>
      </c>
      <c r="AA497" s="34" t="s">
        <v>64</v>
      </c>
      <c r="AB497" s="34">
        <v>8</v>
      </c>
      <c r="AD497" s="34" t="s">
        <v>154</v>
      </c>
      <c r="AF497" s="34" t="s">
        <v>81</v>
      </c>
    </row>
    <row r="498" spans="1:32" ht="12.95" customHeight="1">
      <c r="A498" s="55" t="s">
        <v>1489</v>
      </c>
      <c r="B498" s="56" t="s">
        <v>161</v>
      </c>
      <c r="C498" s="57">
        <v>51273.749000000003</v>
      </c>
      <c r="D498" s="5"/>
      <c r="E498" s="7">
        <f>+(C498-C$7)/C$8</f>
        <v>3462.0076365486802</v>
      </c>
      <c r="F498" s="34">
        <f>ROUND(2*E498,0)/2</f>
        <v>3462</v>
      </c>
      <c r="G498" s="34">
        <f>+C498-(C$7+F498*C$8)</f>
        <v>1.2876000000687782E-2</v>
      </c>
      <c r="I498" s="34">
        <f>G498</f>
        <v>1.2876000000687782E-2</v>
      </c>
      <c r="Q498" s="59">
        <f>+C498-15018.5</f>
        <v>36255.249000000003</v>
      </c>
    </row>
    <row r="499" spans="1:32" ht="12.95" customHeight="1">
      <c r="A499" s="7" t="s">
        <v>160</v>
      </c>
      <c r="B499" s="6" t="s">
        <v>161</v>
      </c>
      <c r="C499" s="8">
        <v>51302.412300000004</v>
      </c>
      <c r="D499" s="8">
        <v>1.1000000000000001E-3</v>
      </c>
      <c r="E499" s="34">
        <f>+(C499-C$7)/C$8</f>
        <v>3479.0073791502546</v>
      </c>
      <c r="F499" s="34">
        <f>ROUND(2*E499,0)/2</f>
        <v>3479</v>
      </c>
      <c r="G499" s="34">
        <f>+C499-(C$7+F499*C$8)</f>
        <v>1.2441999999282416E-2</v>
      </c>
      <c r="K499" s="34">
        <f>G499</f>
        <v>1.2441999999282416E-2</v>
      </c>
      <c r="Q499" s="59">
        <f>+C499-15018.5</f>
        <v>36283.912300000004</v>
      </c>
    </row>
    <row r="500" spans="1:32" ht="12.95" customHeight="1">
      <c r="A500" s="55" t="s">
        <v>1502</v>
      </c>
      <c r="B500" s="56" t="s">
        <v>161</v>
      </c>
      <c r="C500" s="57">
        <v>51462.591999999997</v>
      </c>
      <c r="D500" s="5"/>
      <c r="E500" s="7">
        <f>+(C500-C$7)/C$8</f>
        <v>3574.00738508109</v>
      </c>
      <c r="F500" s="34">
        <f>ROUND(2*E500,0)/2</f>
        <v>3574</v>
      </c>
      <c r="G500" s="34">
        <f>+C500-(C$7+F500*C$8)</f>
        <v>1.2451999995391816E-2</v>
      </c>
      <c r="I500" s="34">
        <f>G500</f>
        <v>1.2451999995391816E-2</v>
      </c>
      <c r="O500" s="34">
        <f ca="1">+C$11+C$12*F500</f>
        <v>5.2584606378144633E-2</v>
      </c>
      <c r="Q500" s="59">
        <f>+C500-15018.5</f>
        <v>36444.091999999997</v>
      </c>
    </row>
    <row r="501" spans="1:32" ht="12.95" customHeight="1">
      <c r="A501" s="55" t="s">
        <v>1505</v>
      </c>
      <c r="B501" s="56" t="s">
        <v>161</v>
      </c>
      <c r="C501" s="57">
        <v>51575.561999999998</v>
      </c>
      <c r="D501" s="5"/>
      <c r="E501" s="7">
        <f>+(C501-C$7)/C$8</f>
        <v>3641.0080766169526</v>
      </c>
      <c r="F501" s="34">
        <f>ROUND(2*E501,0)/2</f>
        <v>3641</v>
      </c>
      <c r="G501" s="34">
        <f>+C501-(C$7+F501*C$8)</f>
        <v>1.3617999997222796E-2</v>
      </c>
      <c r="I501" s="34">
        <f>G501</f>
        <v>1.3617999997222796E-2</v>
      </c>
      <c r="O501" s="34">
        <f ca="1">+C$11+C$12*F501</f>
        <v>5.0632379874175279E-2</v>
      </c>
      <c r="Q501" s="59">
        <f>+C501-15018.5</f>
        <v>36557.061999999998</v>
      </c>
    </row>
    <row r="502" spans="1:32" ht="12.95" customHeight="1">
      <c r="A502" s="5" t="s">
        <v>184</v>
      </c>
      <c r="B502" s="6" t="s">
        <v>161</v>
      </c>
      <c r="C502" s="5">
        <v>51641.318939999997</v>
      </c>
      <c r="D502" s="5">
        <v>3.0000000000000001E-3</v>
      </c>
      <c r="E502" s="34">
        <f>+(C502-C$7)/C$8</f>
        <v>3680.0074609958333</v>
      </c>
      <c r="F502" s="34">
        <f>ROUND(2*E502,0)/2</f>
        <v>3680</v>
      </c>
      <c r="G502" s="34">
        <f>+C502-(C$7+F502*C$8)</f>
        <v>1.2579999995068647E-2</v>
      </c>
      <c r="K502" s="34">
        <f>G502</f>
        <v>1.2579999995068647E-2</v>
      </c>
      <c r="O502" s="34">
        <f ca="1">+C$11+C$12*F502</f>
        <v>4.9496009222611034E-2</v>
      </c>
      <c r="Q502" s="59">
        <f>+C502-15018.5</f>
        <v>36622.818939999997</v>
      </c>
    </row>
    <row r="503" spans="1:32" ht="12.95" customHeight="1">
      <c r="A503" s="55" t="s">
        <v>1514</v>
      </c>
      <c r="B503" s="56" t="s">
        <v>161</v>
      </c>
      <c r="C503" s="57">
        <v>51892.548999999999</v>
      </c>
      <c r="D503" s="5"/>
      <c r="E503" s="7">
        <f>+(C503-C$7)/C$8</f>
        <v>3829.0079722341816</v>
      </c>
      <c r="F503" s="34">
        <f>ROUND(2*E503,0)/2</f>
        <v>3829</v>
      </c>
      <c r="G503" s="34">
        <f>+C503-(C$7+F503*C$8)</f>
        <v>1.3441999995848164E-2</v>
      </c>
      <c r="I503" s="34">
        <f>G503</f>
        <v>1.3441999995848164E-2</v>
      </c>
      <c r="O503" s="34">
        <f ca="1">+C$11+C$12*F503</f>
        <v>4.5154490579455295E-2</v>
      </c>
      <c r="Q503" s="59">
        <f>+C503-15018.5</f>
        <v>36874.048999999999</v>
      </c>
    </row>
    <row r="504" spans="1:32" ht="12.95" customHeight="1">
      <c r="A504" s="55" t="s">
        <v>1489</v>
      </c>
      <c r="B504" s="56" t="s">
        <v>161</v>
      </c>
      <c r="C504" s="57">
        <v>51951.565999999999</v>
      </c>
      <c r="D504" s="5"/>
      <c r="E504" s="7">
        <f>+(C504-C$7)/C$8</f>
        <v>3864.0100065120605</v>
      </c>
      <c r="F504" s="34">
        <f>ROUND(2*E504,0)/2</f>
        <v>3864</v>
      </c>
      <c r="G504" s="34">
        <f>+C504-(C$7+F504*C$8)</f>
        <v>1.6872000000148546E-2</v>
      </c>
      <c r="I504" s="34">
        <f>G504</f>
        <v>1.6872000000148546E-2</v>
      </c>
      <c r="O504" s="34">
        <f ca="1">+C$11+C$12*F504</f>
        <v>4.4134670763948919E-2</v>
      </c>
      <c r="Q504" s="59">
        <f>+C504-15018.5</f>
        <v>36933.065999999999</v>
      </c>
    </row>
    <row r="505" spans="1:32" ht="12.95" customHeight="1">
      <c r="A505" s="55" t="s">
        <v>1489</v>
      </c>
      <c r="B505" s="56" t="s">
        <v>161</v>
      </c>
      <c r="C505" s="57">
        <v>51988.66</v>
      </c>
      <c r="D505" s="5"/>
      <c r="E505" s="7">
        <f>+(C505-C$7)/C$8</f>
        <v>3886.0098617995841</v>
      </c>
      <c r="F505" s="34">
        <f>ROUND(2*E505,0)/2</f>
        <v>3886</v>
      </c>
      <c r="G505" s="34">
        <f>+C505-(C$7+F505*C$8)</f>
        <v>1.6628000004857313E-2</v>
      </c>
      <c r="I505" s="34">
        <f>G505</f>
        <v>1.6628000004857313E-2</v>
      </c>
      <c r="O505" s="34">
        <f ca="1">+C$11+C$12*F505</f>
        <v>4.349364116563062E-2</v>
      </c>
      <c r="Q505" s="59">
        <f>+C505-15018.5</f>
        <v>36970.160000000003</v>
      </c>
    </row>
    <row r="506" spans="1:32" ht="12.95" customHeight="1">
      <c r="A506" s="55" t="s">
        <v>1489</v>
      </c>
      <c r="B506" s="56" t="s">
        <v>161</v>
      </c>
      <c r="C506" s="57">
        <v>51993.718999999997</v>
      </c>
      <c r="D506" s="5"/>
      <c r="E506" s="7">
        <f>+(C506-C$7)/C$8</f>
        <v>3889.0102733998278</v>
      </c>
      <c r="F506" s="34">
        <f>ROUND(2*E506,0)/2</f>
        <v>3889</v>
      </c>
      <c r="G506" s="34">
        <f>+C506-(C$7+F506*C$8)</f>
        <v>1.7321999999694526E-2</v>
      </c>
      <c r="I506" s="34">
        <f>G506</f>
        <v>1.7321999999694526E-2</v>
      </c>
      <c r="O506" s="34">
        <f ca="1">+C$11+C$12*F506</f>
        <v>4.3406228038587208E-2</v>
      </c>
      <c r="Q506" s="59">
        <f>+C506-15018.5</f>
        <v>36975.218999999997</v>
      </c>
    </row>
    <row r="507" spans="1:32" ht="12.95" customHeight="1">
      <c r="A507" s="55" t="s">
        <v>1524</v>
      </c>
      <c r="B507" s="56" t="s">
        <v>161</v>
      </c>
      <c r="C507" s="57">
        <v>52000.461000000003</v>
      </c>
      <c r="D507" s="5"/>
      <c r="E507" s="7">
        <f>+(C507-C$7)/C$8</f>
        <v>3893.0088452537284</v>
      </c>
      <c r="F507" s="34">
        <f>ROUND(2*E507,0)/2</f>
        <v>3893</v>
      </c>
      <c r="G507" s="34">
        <f>+C507-(C$7+F507*C$8)</f>
        <v>1.4913999999407679E-2</v>
      </c>
      <c r="I507" s="34">
        <f>G507</f>
        <v>1.4913999999407679E-2</v>
      </c>
      <c r="O507" s="34">
        <f ca="1">+C$11+C$12*F507</f>
        <v>4.3289677202529339E-2</v>
      </c>
      <c r="Q507" s="59">
        <f>+C507-15018.5</f>
        <v>36981.961000000003</v>
      </c>
    </row>
    <row r="508" spans="1:32" ht="12.95" customHeight="1">
      <c r="A508" s="5" t="s">
        <v>180</v>
      </c>
      <c r="B508" s="9" t="s">
        <v>161</v>
      </c>
      <c r="C508" s="8">
        <v>52278.672570000002</v>
      </c>
      <c r="D508" s="8">
        <v>3.0000000000000001E-5</v>
      </c>
      <c r="E508" s="34">
        <f>+(C508-C$7)/C$8</f>
        <v>4058.0116564715549</v>
      </c>
      <c r="F508" s="34">
        <f>ROUND(2*E508,0)/2</f>
        <v>4058</v>
      </c>
      <c r="G508" s="34">
        <f>+C508-(C$7+F508*C$8)</f>
        <v>1.9654000003356487E-2</v>
      </c>
      <c r="J508" s="34">
        <f>G508</f>
        <v>1.9654000003356487E-2</v>
      </c>
      <c r="Q508" s="59">
        <f>+C508-15018.5</f>
        <v>37260.172570000002</v>
      </c>
    </row>
    <row r="509" spans="1:32" ht="12.95" customHeight="1">
      <c r="A509" s="55" t="s">
        <v>1532</v>
      </c>
      <c r="B509" s="56" t="s">
        <v>161</v>
      </c>
      <c r="C509" s="57">
        <v>52317.451999999997</v>
      </c>
      <c r="D509" s="5"/>
      <c r="E509" s="7">
        <f>+(C509-C$7)/C$8</f>
        <v>4081.0111132066722</v>
      </c>
      <c r="F509" s="34">
        <f>ROUND(2*E509,0)/2</f>
        <v>4081</v>
      </c>
      <c r="G509" s="34">
        <f>+C509-(C$7+F509*C$8)</f>
        <v>1.8737999998847954E-2</v>
      </c>
      <c r="I509" s="34">
        <f>G509</f>
        <v>1.8737999998847954E-2</v>
      </c>
      <c r="O509" s="34">
        <f ca="1">+C$11+C$12*F509</f>
        <v>3.7811787907809355E-2</v>
      </c>
      <c r="Q509" s="59">
        <f>+C509-15018.5</f>
        <v>37298.951999999997</v>
      </c>
    </row>
    <row r="510" spans="1:32" ht="12.95" customHeight="1">
      <c r="A510" s="7" t="s">
        <v>27</v>
      </c>
      <c r="B510" s="6"/>
      <c r="C510" s="5">
        <v>52339.3704</v>
      </c>
      <c r="D510" s="5">
        <v>1E-4</v>
      </c>
      <c r="E510" s="34">
        <f>+(C510-C$7)/C$8</f>
        <v>4094.0105640109546</v>
      </c>
      <c r="F510" s="34">
        <f>ROUND(2*E510,0)/2</f>
        <v>4094</v>
      </c>
      <c r="G510" s="34">
        <f>+C510-(C$7+F510*C$8)</f>
        <v>1.7811999998230021E-2</v>
      </c>
      <c r="H510" s="61"/>
      <c r="I510" s="36"/>
      <c r="J510" s="34">
        <f>G510</f>
        <v>1.7811999998230021E-2</v>
      </c>
      <c r="Q510" s="59">
        <f>+C510-15018.5</f>
        <v>37320.8704</v>
      </c>
    </row>
    <row r="511" spans="1:32" ht="12.95" customHeight="1">
      <c r="A511" s="55" t="s">
        <v>1532</v>
      </c>
      <c r="B511" s="56" t="s">
        <v>161</v>
      </c>
      <c r="C511" s="57">
        <v>52344.428599999999</v>
      </c>
      <c r="D511" s="5"/>
      <c r="E511" s="7">
        <f>+(C511-C$7)/C$8</f>
        <v>4097.0105011440583</v>
      </c>
      <c r="F511" s="34">
        <f>ROUND(2*E511,0)/2</f>
        <v>4097</v>
      </c>
      <c r="G511" s="34">
        <f>+C511-(C$7+F511*C$8)</f>
        <v>1.7705999998725019E-2</v>
      </c>
      <c r="K511" s="34">
        <f>G511</f>
        <v>1.7705999998725019E-2</v>
      </c>
      <c r="O511" s="34">
        <f ca="1">+C$11+C$12*F511</f>
        <v>3.7345584563577866E-2</v>
      </c>
      <c r="Q511" s="59">
        <f>+C511-15018.5</f>
        <v>37325.928599999999</v>
      </c>
    </row>
    <row r="512" spans="1:32" ht="12.95" customHeight="1">
      <c r="A512" s="55" t="s">
        <v>1547</v>
      </c>
      <c r="B512" s="56" t="s">
        <v>161</v>
      </c>
      <c r="C512" s="57">
        <v>52366.35</v>
      </c>
      <c r="D512" s="5"/>
      <c r="E512" s="7">
        <f>+(C512-C$7)/C$8</f>
        <v>4110.0117312001275</v>
      </c>
      <c r="F512" s="34">
        <f>ROUND(2*E512,0)/2</f>
        <v>4110</v>
      </c>
      <c r="G512" s="34">
        <f>+C512-(C$7+F512*C$8)</f>
        <v>1.9779999995080288E-2</v>
      </c>
      <c r="J512" s="34">
        <f>G512</f>
        <v>1.9779999995080288E-2</v>
      </c>
      <c r="O512" s="34">
        <f ca="1">+C$11+C$12*F512</f>
        <v>3.6966794346389789E-2</v>
      </c>
      <c r="Q512" s="59">
        <f>+C512-15018.5</f>
        <v>37347.85</v>
      </c>
    </row>
    <row r="513" spans="1:17" ht="12.95" customHeight="1">
      <c r="A513" s="7" t="s">
        <v>27</v>
      </c>
      <c r="B513" s="9"/>
      <c r="C513" s="5">
        <v>52371.4061</v>
      </c>
      <c r="D513" s="5">
        <v>4.0000000000000002E-4</v>
      </c>
      <c r="E513" s="34">
        <f>+(C513-C$7)/C$8</f>
        <v>4113.0104228569799</v>
      </c>
      <c r="F513" s="34">
        <f>ROUND(2*E513,0)/2</f>
        <v>4113</v>
      </c>
      <c r="G513" s="34">
        <f>+C513-(C$7+F513*C$8)</f>
        <v>1.7573999997694045E-2</v>
      </c>
      <c r="H513" s="61"/>
      <c r="I513" s="62"/>
      <c r="J513" s="34">
        <f>G513</f>
        <v>1.7573999997694045E-2</v>
      </c>
      <c r="O513" s="34">
        <f ca="1">+C$11+C$12*F513</f>
        <v>3.6879381219346377E-2</v>
      </c>
      <c r="Q513" s="59">
        <f>+C513-15018.5</f>
        <v>37352.9061</v>
      </c>
    </row>
    <row r="514" spans="1:17" ht="12.95" customHeight="1">
      <c r="A514" s="7" t="s">
        <v>172</v>
      </c>
      <c r="B514" s="6" t="s">
        <v>161</v>
      </c>
      <c r="C514" s="5">
        <v>52590.597999999998</v>
      </c>
      <c r="D514" s="5">
        <v>2E-3</v>
      </c>
      <c r="E514" s="34">
        <f>+(C514-C$7)/C$8</f>
        <v>4243.0096162628342</v>
      </c>
      <c r="F514" s="34">
        <f>ROUND(2*E514,0)/2</f>
        <v>4243</v>
      </c>
      <c r="G514" s="34">
        <f>+C514-(C$7+F514*C$8)</f>
        <v>1.6213999995670747E-2</v>
      </c>
      <c r="I514" s="34">
        <f>G514</f>
        <v>1.6213999995670747E-2</v>
      </c>
      <c r="O514" s="34">
        <f ca="1">+C$11+C$12*F514</f>
        <v>3.3091479047465538E-2</v>
      </c>
      <c r="Q514" s="59">
        <f>+C514-15018.5</f>
        <v>37572.097999999998</v>
      </c>
    </row>
    <row r="515" spans="1:17" ht="12.95" customHeight="1">
      <c r="A515" s="5" t="s">
        <v>172</v>
      </c>
      <c r="B515" s="6" t="s">
        <v>161</v>
      </c>
      <c r="C515" s="5">
        <v>52590.597999999998</v>
      </c>
      <c r="D515" s="5">
        <v>2E-3</v>
      </c>
      <c r="E515" s="34">
        <f>+(C515-C$7)/C$8</f>
        <v>4243.0096162628342</v>
      </c>
      <c r="F515" s="34">
        <f>ROUND(2*E515,0)/2</f>
        <v>4243</v>
      </c>
      <c r="G515" s="34">
        <f>+C515-(C$7+F515*C$8)</f>
        <v>1.6213999995670747E-2</v>
      </c>
      <c r="I515" s="34">
        <f>G515</f>
        <v>1.6213999995670747E-2</v>
      </c>
      <c r="O515" s="34">
        <f ca="1">+C$11+C$12*F515</f>
        <v>3.3091479047465538E-2</v>
      </c>
      <c r="Q515" s="59">
        <f>+C515-15018.5</f>
        <v>37572.097999999998</v>
      </c>
    </row>
    <row r="516" spans="1:17" ht="12.95" customHeight="1">
      <c r="A516" s="7" t="s">
        <v>167</v>
      </c>
      <c r="B516" s="9" t="s">
        <v>161</v>
      </c>
      <c r="C516" s="8">
        <v>52683.332560000003</v>
      </c>
      <c r="D516" s="8">
        <v>8.0000000000000007E-5</v>
      </c>
      <c r="E516" s="34">
        <f>+(C516-C$7)/C$8</f>
        <v>4298.0089935247106</v>
      </c>
      <c r="F516" s="34">
        <f>ROUND(2*E516,0)/2</f>
        <v>4298</v>
      </c>
      <c r="G516" s="34">
        <f>+C516-(C$7+F516*C$8)</f>
        <v>1.5164000004006084E-2</v>
      </c>
      <c r="K516" s="34">
        <f>G516</f>
        <v>1.5164000004006084E-2</v>
      </c>
      <c r="O516" s="34">
        <f ca="1">+C$11+C$12*F516</f>
        <v>3.1488905051669791E-2</v>
      </c>
      <c r="Q516" s="59">
        <f>+C516-15018.5</f>
        <v>37664.832560000003</v>
      </c>
    </row>
    <row r="517" spans="1:17" ht="12.95" customHeight="1">
      <c r="A517" s="7" t="s">
        <v>27</v>
      </c>
      <c r="B517" s="9"/>
      <c r="C517" s="5">
        <v>52693.449000000001</v>
      </c>
      <c r="D517" s="5">
        <v>2.9999999999999997E-4</v>
      </c>
      <c r="E517" s="34">
        <f>+(C517-C$7)/C$8</f>
        <v>4304.0088915142733</v>
      </c>
      <c r="F517" s="34">
        <f>ROUND(2*E517,0)/2</f>
        <v>4304</v>
      </c>
      <c r="G517" s="34">
        <f>+C517-(C$7+F517*C$8)</f>
        <v>1.4991999996709637E-2</v>
      </c>
      <c r="H517" s="61"/>
      <c r="I517" s="62"/>
      <c r="J517" s="34">
        <f>G517</f>
        <v>1.4991999996709637E-2</v>
      </c>
      <c r="O517" s="34">
        <f ca="1">+C$11+C$12*F517</f>
        <v>3.1314078797582995E-2</v>
      </c>
      <c r="Q517" s="59">
        <f>+C517-15018.5</f>
        <v>37674.949000000001</v>
      </c>
    </row>
    <row r="518" spans="1:17" ht="12.95" customHeight="1">
      <c r="A518" s="5" t="s">
        <v>181</v>
      </c>
      <c r="B518" s="9" t="s">
        <v>161</v>
      </c>
      <c r="C518" s="8">
        <v>52710.3099</v>
      </c>
      <c r="D518" s="8">
        <v>1E-4</v>
      </c>
      <c r="E518" s="34">
        <f>+(C518-C$7)/C$8</f>
        <v>4314.0088203442019</v>
      </c>
      <c r="F518" s="34">
        <f>ROUND(2*E518,0)/2</f>
        <v>4314</v>
      </c>
      <c r="G518" s="34">
        <f>+C518-(C$7+F518*C$8)</f>
        <v>1.4871999999741092E-2</v>
      </c>
      <c r="K518" s="34">
        <f>G518</f>
        <v>1.4871999999741092E-2</v>
      </c>
      <c r="O518" s="34">
        <f ca="1">+C$11+C$12*F518</f>
        <v>3.1022701707438316E-2</v>
      </c>
      <c r="Q518" s="59">
        <f>+C518-15018.5</f>
        <v>37691.8099</v>
      </c>
    </row>
    <row r="519" spans="1:17" ht="12.95" customHeight="1">
      <c r="A519" s="5" t="s">
        <v>27</v>
      </c>
      <c r="B519" s="6" t="s">
        <v>161</v>
      </c>
      <c r="C519" s="5">
        <v>52720.426399999997</v>
      </c>
      <c r="D519" s="5" t="s">
        <v>194</v>
      </c>
      <c r="E519" s="34">
        <f>+(C519-C$7)/C$8</f>
        <v>4320.0087539187998</v>
      </c>
      <c r="F519" s="34">
        <f>ROUND(2*E519,0)/2</f>
        <v>4320</v>
      </c>
      <c r="G519" s="34">
        <f>+C519-(C$7+F519*C$8)</f>
        <v>1.4759999998204876E-2</v>
      </c>
      <c r="J519" s="34">
        <f>G519</f>
        <v>1.4759999998204876E-2</v>
      </c>
      <c r="O519" s="34">
        <f ca="1">+C$11+C$12*F519</f>
        <v>3.0847875453351492E-2</v>
      </c>
      <c r="Q519" s="59">
        <f>+C519-15018.5</f>
        <v>37701.926399999997</v>
      </c>
    </row>
    <row r="520" spans="1:17" ht="12.95" customHeight="1">
      <c r="A520" s="55" t="s">
        <v>1581</v>
      </c>
      <c r="B520" s="56" t="s">
        <v>161</v>
      </c>
      <c r="C520" s="57">
        <v>52720.428</v>
      </c>
      <c r="D520" s="5"/>
      <c r="E520" s="7">
        <f>+(C520-C$7)/C$8</f>
        <v>4320.009702853089</v>
      </c>
      <c r="F520" s="34">
        <f>ROUND(2*E520,0)/2</f>
        <v>4320</v>
      </c>
      <c r="G520" s="34">
        <f>+C520-(C$7+F520*C$8)</f>
        <v>1.6360000001441222E-2</v>
      </c>
      <c r="I520" s="34">
        <f>G520</f>
        <v>1.6360000001441222E-2</v>
      </c>
      <c r="O520" s="34">
        <f ca="1">+C$11+C$12*F520</f>
        <v>3.0847875453351492E-2</v>
      </c>
      <c r="Q520" s="59">
        <f>+C520-15018.5</f>
        <v>37701.928</v>
      </c>
    </row>
    <row r="521" spans="1:17" ht="12.95" customHeight="1">
      <c r="A521" s="63" t="s">
        <v>162</v>
      </c>
      <c r="B521" s="9" t="s">
        <v>161</v>
      </c>
      <c r="C521" s="8">
        <v>52725.485500000003</v>
      </c>
      <c r="D521" s="8">
        <v>1.8E-3</v>
      </c>
      <c r="E521" s="34">
        <f>+(C521-C$7)/C$8</f>
        <v>4323.0092248274432</v>
      </c>
      <c r="F521" s="34">
        <f>ROUND(2*E521,0)/2</f>
        <v>4323</v>
      </c>
      <c r="G521" s="34">
        <f>+C521-(C$7+F521*C$8)</f>
        <v>1.5554000005067792E-2</v>
      </c>
      <c r="K521" s="34">
        <f>G521</f>
        <v>1.5554000005067792E-2</v>
      </c>
      <c r="O521" s="34">
        <f ca="1">+C$11+C$12*F521</f>
        <v>3.0760462326308108E-2</v>
      </c>
      <c r="Q521" s="59">
        <f>+C521-15018.5</f>
        <v>37706.985500000003</v>
      </c>
    </row>
    <row r="522" spans="1:17" ht="12.95" customHeight="1">
      <c r="A522" s="5" t="s">
        <v>182</v>
      </c>
      <c r="B522" s="6" t="s">
        <v>161</v>
      </c>
      <c r="C522" s="5">
        <v>52998.64</v>
      </c>
      <c r="D522" s="5">
        <v>4.0000000000000001E-3</v>
      </c>
      <c r="E522" s="34">
        <f>+(C522-C$7)/C$8</f>
        <v>4485.0127690970048</v>
      </c>
      <c r="F522" s="34">
        <f>ROUND(2*E522,0)/2</f>
        <v>4485</v>
      </c>
      <c r="G522" s="34">
        <f>+C522-(C$7+F522*C$8)</f>
        <v>2.1529999998165295E-2</v>
      </c>
      <c r="K522" s="34">
        <f>G522</f>
        <v>2.1529999998165295E-2</v>
      </c>
      <c r="O522" s="34">
        <f ca="1">+C$11+C$12*F522</f>
        <v>2.6040153465964277E-2</v>
      </c>
      <c r="Q522" s="59">
        <f>+C522-15018.5</f>
        <v>37980.14</v>
      </c>
    </row>
    <row r="523" spans="1:17" ht="12.95" customHeight="1">
      <c r="A523" s="64" t="s">
        <v>163</v>
      </c>
      <c r="B523" s="6"/>
      <c r="C523" s="5">
        <v>53089.677600000003</v>
      </c>
      <c r="D523" s="5">
        <v>1E-4</v>
      </c>
      <c r="E523" s="34">
        <f>+(C523-C$7)/C$8</f>
        <v>4539.0057066535728</v>
      </c>
      <c r="F523" s="34">
        <f>ROUND(2*E523,0)/2</f>
        <v>4539</v>
      </c>
      <c r="G523" s="34">
        <f>+C523-(C$7+F523*C$8)</f>
        <v>9.6220000050379895E-3</v>
      </c>
      <c r="K523" s="34">
        <f>G523</f>
        <v>9.6220000050379895E-3</v>
      </c>
      <c r="O523" s="34">
        <f ca="1">+C$11+C$12*F523</f>
        <v>2.4466717179183001E-2</v>
      </c>
      <c r="Q523" s="59">
        <f>+C523-15018.5</f>
        <v>38071.177600000003</v>
      </c>
    </row>
    <row r="524" spans="1:17" ht="12.95" customHeight="1">
      <c r="A524" s="7" t="s">
        <v>164</v>
      </c>
      <c r="B524" s="63"/>
      <c r="C524" s="5">
        <v>53096.422200000001</v>
      </c>
      <c r="D524" s="5">
        <v>3.0999999999999999E-3</v>
      </c>
      <c r="E524" s="34">
        <f>+(C524-C$7)/C$8</f>
        <v>4543.0058205256855</v>
      </c>
      <c r="F524" s="34">
        <f>ROUND(2*E524,0)/2</f>
        <v>4543</v>
      </c>
      <c r="G524" s="34">
        <f>+C524-(C$7+F524*C$8)</f>
        <v>9.8139999972772785E-3</v>
      </c>
      <c r="J524" s="34">
        <f>G524</f>
        <v>9.8139999972772785E-3</v>
      </c>
      <c r="O524" s="34">
        <f ca="1">+C$11+C$12*F524</f>
        <v>2.4350166343125146E-2</v>
      </c>
      <c r="Q524" s="59">
        <f>+C524-15018.5</f>
        <v>38077.922200000001</v>
      </c>
    </row>
    <row r="525" spans="1:17" ht="12.95" customHeight="1">
      <c r="A525" s="55" t="s">
        <v>1489</v>
      </c>
      <c r="B525" s="56" t="s">
        <v>161</v>
      </c>
      <c r="C525" s="57">
        <v>53335.845000000001</v>
      </c>
      <c r="D525" s="5"/>
      <c r="E525" s="7">
        <f>+(C525-C$7)/C$8</f>
        <v>4685.0036356044893</v>
      </c>
      <c r="F525" s="34">
        <f>ROUND(2*E525,0)/2</f>
        <v>4685</v>
      </c>
      <c r="G525" s="34">
        <f>+C525-(C$7+F525*C$8)</f>
        <v>6.1300000015762635E-3</v>
      </c>
      <c r="I525" s="34">
        <f>G525</f>
        <v>6.1300000015762635E-3</v>
      </c>
      <c r="O525" s="34">
        <f ca="1">+C$11+C$12*F525</f>
        <v>2.0212611663070673E-2</v>
      </c>
      <c r="Q525" s="59">
        <f>+C525-15018.5</f>
        <v>38317.345000000001</v>
      </c>
    </row>
    <row r="526" spans="1:17" ht="12.95" customHeight="1">
      <c r="A526" s="5" t="s">
        <v>197</v>
      </c>
      <c r="B526" s="6" t="s">
        <v>161</v>
      </c>
      <c r="C526" s="5">
        <v>53347.650999999998</v>
      </c>
      <c r="D526" s="5">
        <v>6.0000000000000001E-3</v>
      </c>
      <c r="E526" s="34">
        <f>+(C526-C$7)/C$8</f>
        <v>4692.0055844782801</v>
      </c>
      <c r="F526" s="34">
        <f>ROUND(2*E526,0)/2</f>
        <v>4692</v>
      </c>
      <c r="G526" s="34">
        <f>+C526-(C$7+F526*C$8)</f>
        <v>9.4160000007832423E-3</v>
      </c>
      <c r="I526" s="34">
        <f>G526</f>
        <v>9.4160000007832423E-3</v>
      </c>
      <c r="O526" s="34">
        <f ca="1">+C$11+C$12*F526</f>
        <v>2.0008647699969406E-2</v>
      </c>
      <c r="Q526" s="59">
        <f>+C526-15018.5</f>
        <v>38329.150999999998</v>
      </c>
    </row>
    <row r="527" spans="1:17" ht="12.95" customHeight="1">
      <c r="A527" s="55" t="s">
        <v>1489</v>
      </c>
      <c r="B527" s="56" t="s">
        <v>161</v>
      </c>
      <c r="C527" s="57">
        <v>53367.880499999999</v>
      </c>
      <c r="D527" s="5"/>
      <c r="E527" s="7">
        <f>+(C527-C$7)/C$8</f>
        <v>4704.0033758337267</v>
      </c>
      <c r="F527" s="34">
        <f>ROUND(2*E527,0)/2</f>
        <v>4704</v>
      </c>
      <c r="G527" s="34">
        <f>+C527-(C$7+F527*C$8)</f>
        <v>5.6919999988167547E-3</v>
      </c>
      <c r="K527" s="34">
        <f>G527</f>
        <v>5.6919999988167547E-3</v>
      </c>
      <c r="O527" s="34">
        <f ca="1">+C$11+C$12*F527</f>
        <v>1.9658995191795786E-2</v>
      </c>
      <c r="Q527" s="59">
        <f>+C527-15018.5</f>
        <v>38349.380499999999</v>
      </c>
    </row>
    <row r="528" spans="1:17" ht="12.95" customHeight="1">
      <c r="A528" s="7" t="s">
        <v>168</v>
      </c>
      <c r="B528" s="9" t="s">
        <v>161</v>
      </c>
      <c r="C528" s="8">
        <v>53408.345999999998</v>
      </c>
      <c r="D528" s="5">
        <v>2.9999999999999997E-4</v>
      </c>
      <c r="E528" s="34">
        <f>+(C528-C$7)/C$8</f>
        <v>4728.0028135901603</v>
      </c>
      <c r="F528" s="34">
        <f>ROUND(2*E528,0)/2</f>
        <v>4728</v>
      </c>
      <c r="G528" s="34">
        <f>+C528-(C$7+F528*C$8)</f>
        <v>4.7439999980269931E-3</v>
      </c>
      <c r="K528" s="34">
        <f>G528</f>
        <v>4.7439999980269931E-3</v>
      </c>
      <c r="O528" s="34">
        <f ca="1">+C$11+C$12*F528</f>
        <v>1.8959690175448546E-2</v>
      </c>
      <c r="Q528" s="59">
        <f>+C528-15018.5</f>
        <v>38389.845999999998</v>
      </c>
    </row>
    <row r="529" spans="1:17" ht="12.95" customHeight="1">
      <c r="A529" s="5" t="s">
        <v>166</v>
      </c>
      <c r="B529" s="6" t="s">
        <v>161</v>
      </c>
      <c r="C529" s="5">
        <v>53416.776740000001</v>
      </c>
      <c r="D529" s="5">
        <v>5.0000000000000002E-5</v>
      </c>
      <c r="E529" s="34">
        <f>+(C529-C$7)/C$8</f>
        <v>4733.0029499994662</v>
      </c>
      <c r="F529" s="34">
        <f>ROUND(2*E529,0)/2</f>
        <v>4733</v>
      </c>
      <c r="G529" s="34">
        <f>+C529-(C$7+F529*C$8)</f>
        <v>4.9740000031306408E-3</v>
      </c>
      <c r="K529" s="34">
        <f>G529</f>
        <v>4.9740000031306408E-3</v>
      </c>
      <c r="O529" s="34">
        <f ca="1">+C$11+C$12*F529</f>
        <v>1.881400163037622E-2</v>
      </c>
      <c r="Q529" s="59">
        <f>+C529-15018.5</f>
        <v>38398.276740000001</v>
      </c>
    </row>
    <row r="530" spans="1:17" ht="12.95" customHeight="1">
      <c r="A530" s="64" t="s">
        <v>166</v>
      </c>
      <c r="B530" s="6"/>
      <c r="C530" s="5">
        <v>53416.776740913599</v>
      </c>
      <c r="D530" s="5">
        <v>5.0000000000000002E-5</v>
      </c>
      <c r="E530" s="34">
        <f>+(C530-C$7)/C$8</f>
        <v>4733.0029505413067</v>
      </c>
      <c r="F530" s="34">
        <f>ROUND(2*E530,0)/2</f>
        <v>4733</v>
      </c>
      <c r="G530" s="34">
        <f>+C530-(C$7+F530*C$8)</f>
        <v>4.9749136014725082E-3</v>
      </c>
      <c r="K530" s="34">
        <f>G530</f>
        <v>4.9749136014725082E-3</v>
      </c>
      <c r="O530" s="34">
        <f ca="1">+C$11+C$12*F530</f>
        <v>1.881400163037622E-2</v>
      </c>
      <c r="Q530" s="59">
        <f>+C530-15018.5</f>
        <v>38398.276740913599</v>
      </c>
    </row>
    <row r="531" spans="1:17" ht="12.95" customHeight="1">
      <c r="A531" s="7" t="s">
        <v>170</v>
      </c>
      <c r="B531" s="63"/>
      <c r="C531" s="5">
        <v>53445.4398</v>
      </c>
      <c r="D531" s="5">
        <v>5.0000000000000001E-4</v>
      </c>
      <c r="E531" s="34">
        <f>+(C531-C$7)/C$8</f>
        <v>4750.0025502608969</v>
      </c>
      <c r="F531" s="34">
        <f>ROUND(2*E531,0)/2</f>
        <v>4750</v>
      </c>
      <c r="G531" s="34">
        <f>+C531-(C$7+F531*C$8)</f>
        <v>4.3000000005122274E-3</v>
      </c>
      <c r="J531" s="34">
        <f>G531</f>
        <v>4.3000000005122274E-3</v>
      </c>
      <c r="O531" s="34">
        <f ca="1">+C$11+C$12*F531</f>
        <v>1.8318660577130247E-2</v>
      </c>
      <c r="Q531" s="59">
        <f>+C531-15018.5</f>
        <v>38426.9398</v>
      </c>
    </row>
    <row r="532" spans="1:17" ht="12.95" customHeight="1">
      <c r="A532" s="7" t="s">
        <v>177</v>
      </c>
      <c r="B532" s="9" t="s">
        <v>159</v>
      </c>
      <c r="C532" s="8">
        <v>53445.4401</v>
      </c>
      <c r="D532" s="8">
        <v>2.0000000000000001E-4</v>
      </c>
      <c r="E532" s="34">
        <f>+(C532-C$7)/C$8</f>
        <v>4750.0027281860757</v>
      </c>
      <c r="F532" s="34">
        <f>ROUND(2*E532,0)/2</f>
        <v>4750</v>
      </c>
      <c r="G532" s="34">
        <f>+C532-(C$7+F532*C$8)</f>
        <v>4.6000000002095476E-3</v>
      </c>
      <c r="K532" s="34">
        <f>G532</f>
        <v>4.6000000002095476E-3</v>
      </c>
      <c r="O532" s="34">
        <f ca="1">+C$11+C$12*F532</f>
        <v>1.8318660577130247E-2</v>
      </c>
      <c r="Q532" s="59">
        <f>+C532-15018.5</f>
        <v>38426.9401</v>
      </c>
    </row>
    <row r="533" spans="1:17" ht="12.95" customHeight="1">
      <c r="A533" s="7" t="s">
        <v>170</v>
      </c>
      <c r="B533" s="63"/>
      <c r="C533" s="5">
        <v>53750.619899999998</v>
      </c>
      <c r="D533" s="5">
        <v>3.7000000000000002E-3</v>
      </c>
      <c r="E533" s="7">
        <f>+(C533-C$7)/C$8</f>
        <v>4930.9999632287945</v>
      </c>
      <c r="F533" s="34">
        <f>ROUND(2*E533,0)/2</f>
        <v>4931</v>
      </c>
      <c r="G533" s="34">
        <f>+C533-(C$7+F533*C$8)</f>
        <v>-6.1999999161344022E-5</v>
      </c>
      <c r="J533" s="34">
        <f>G533</f>
        <v>-6.1999999161344022E-5</v>
      </c>
      <c r="O533" s="34">
        <f ca="1">+C$11+C$12*F533</f>
        <v>1.3044735245511557E-2</v>
      </c>
      <c r="Q533" s="59">
        <f>+C533-15018.5</f>
        <v>38732.119899999998</v>
      </c>
    </row>
    <row r="534" spans="1:17" ht="12.95" customHeight="1">
      <c r="A534" s="55" t="s">
        <v>1489</v>
      </c>
      <c r="B534" s="56" t="s">
        <v>161</v>
      </c>
      <c r="C534" s="57">
        <v>53792.770700000001</v>
      </c>
      <c r="D534" s="5"/>
      <c r="E534" s="7">
        <f>+(C534-C$7)/C$8</f>
        <v>4955.9989253319191</v>
      </c>
      <c r="F534" s="34">
        <f>ROUND(2*E534,0)/2</f>
        <v>4956</v>
      </c>
      <c r="G534" s="34">
        <f>+C534-(C$7+F534*C$8)</f>
        <v>-1.81200000224635E-3</v>
      </c>
      <c r="K534" s="34">
        <f>G534</f>
        <v>-1.81200000224635E-3</v>
      </c>
      <c r="O534" s="34">
        <f ca="1">+C$11+C$12*F534</f>
        <v>1.2316292520149846E-2</v>
      </c>
      <c r="Q534" s="59">
        <f>+C534-15018.5</f>
        <v>38774.270700000001</v>
      </c>
    </row>
    <row r="535" spans="1:17" ht="12.95" customHeight="1">
      <c r="A535" s="55" t="s">
        <v>1650</v>
      </c>
      <c r="B535" s="56" t="s">
        <v>161</v>
      </c>
      <c r="C535" s="57">
        <v>53841.666700000002</v>
      </c>
      <c r="D535" s="5"/>
      <c r="E535" s="7">
        <f>+(C535-C$7)/C$8</f>
        <v>4984.9983571575149</v>
      </c>
      <c r="F535" s="34">
        <f>ROUND(2*E535,0)/2</f>
        <v>4985</v>
      </c>
      <c r="G535" s="34">
        <f>+C535-(C$7+F535*C$8)</f>
        <v>-2.7699999991455115E-3</v>
      </c>
      <c r="K535" s="34">
        <f>G535</f>
        <v>-2.7699999991455115E-3</v>
      </c>
      <c r="O535" s="34">
        <f ca="1">+C$11+C$12*F535</f>
        <v>1.147129895873028E-2</v>
      </c>
      <c r="Q535" s="59">
        <f>+C535-15018.5</f>
        <v>38823.166700000002</v>
      </c>
    </row>
    <row r="536" spans="1:17" ht="12.95" customHeight="1">
      <c r="A536" s="7" t="s">
        <v>178</v>
      </c>
      <c r="B536" s="9" t="s">
        <v>161</v>
      </c>
      <c r="C536" s="8">
        <v>54057.4833</v>
      </c>
      <c r="D536" s="8">
        <v>2.0000000000000001E-4</v>
      </c>
      <c r="E536" s="7">
        <f>+(C536-C$7)/C$8</f>
        <v>5112.9957143755237</v>
      </c>
      <c r="F536" s="34">
        <f>ROUND(2*E536,0)/2</f>
        <v>5113</v>
      </c>
      <c r="G536" s="34">
        <f>+C536-(C$7+F536*C$8)</f>
        <v>-7.2260000015376136E-3</v>
      </c>
      <c r="K536" s="34">
        <f>G536</f>
        <v>-7.2260000015376136E-3</v>
      </c>
      <c r="O536" s="34">
        <f ca="1">+C$11+C$12*F536</f>
        <v>7.7416722048783693E-3</v>
      </c>
      <c r="Q536" s="59">
        <f>+C536-15018.5</f>
        <v>39038.9833</v>
      </c>
    </row>
    <row r="537" spans="1:17" ht="12.95" customHeight="1">
      <c r="A537" s="8" t="s">
        <v>183</v>
      </c>
      <c r="B537" s="9" t="s">
        <v>161</v>
      </c>
      <c r="C537" s="8">
        <v>54111.437599999997</v>
      </c>
      <c r="D537" s="8">
        <v>1E-4</v>
      </c>
      <c r="E537" s="7">
        <f>+(C537-C$7)/C$8</f>
        <v>5144.9951426426142</v>
      </c>
      <c r="F537" s="34">
        <f>ROUND(2*E537,0)/2</f>
        <v>5145</v>
      </c>
      <c r="G537" s="34">
        <f>+C537-(C$7+F537*C$8)</f>
        <v>-8.1900000004679896E-3</v>
      </c>
      <c r="K537" s="34">
        <f>G537</f>
        <v>-8.1900000004679896E-3</v>
      </c>
      <c r="O537" s="34">
        <f ca="1">+C$11+C$12*F537</f>
        <v>6.8092655164153915E-3</v>
      </c>
      <c r="Q537" s="59">
        <f>+C537-15018.5</f>
        <v>39092.937599999997</v>
      </c>
    </row>
    <row r="538" spans="1:17" ht="12.95" customHeight="1">
      <c r="A538" s="55" t="s">
        <v>1668</v>
      </c>
      <c r="B538" s="56" t="s">
        <v>161</v>
      </c>
      <c r="C538" s="57">
        <v>54155.274899999997</v>
      </c>
      <c r="D538" s="5"/>
      <c r="E538" s="7">
        <f>+(C538-C$7)/C$8</f>
        <v>5170.9943407931405</v>
      </c>
      <c r="F538" s="34">
        <f>ROUND(2*E538,0)/2</f>
        <v>5171</v>
      </c>
      <c r="G538" s="34">
        <f>+C538-(C$7+F538*C$8)</f>
        <v>-9.5420000070589595E-3</v>
      </c>
      <c r="K538" s="34">
        <f>G538</f>
        <v>-9.5420000070589595E-3</v>
      </c>
      <c r="O538" s="34">
        <f ca="1">+C$11+C$12*F538</f>
        <v>6.0516850820392376E-3</v>
      </c>
      <c r="Q538" s="59">
        <f>+C538-15018.5</f>
        <v>39136.774899999997</v>
      </c>
    </row>
    <row r="539" spans="1:17" ht="12.95" customHeight="1">
      <c r="A539" s="55" t="s">
        <v>1650</v>
      </c>
      <c r="B539" s="56" t="s">
        <v>161</v>
      </c>
      <c r="C539" s="57">
        <v>54158.647499999999</v>
      </c>
      <c r="D539" s="5"/>
      <c r="E539" s="7">
        <f>+(C539-C$7)/C$8</f>
        <v>5172.9945756543784</v>
      </c>
      <c r="F539" s="34">
        <f>ROUND(2*E539,0)/2</f>
        <v>5173</v>
      </c>
      <c r="G539" s="34">
        <f>+C539-(C$7+F539*C$8)</f>
        <v>-9.1460000039660372E-3</v>
      </c>
      <c r="K539" s="34">
        <f>G539</f>
        <v>-9.1460000039660372E-3</v>
      </c>
      <c r="O539" s="34">
        <f ca="1">+C$11+C$12*F539</f>
        <v>5.9934096640102963E-3</v>
      </c>
      <c r="Q539" s="59">
        <f>+C539-15018.5</f>
        <v>39140.147499999999</v>
      </c>
    </row>
    <row r="540" spans="1:17" ht="12.95" customHeight="1">
      <c r="A540" s="55" t="s">
        <v>1650</v>
      </c>
      <c r="B540" s="56" t="s">
        <v>161</v>
      </c>
      <c r="C540" s="57">
        <v>54180.566500000001</v>
      </c>
      <c r="D540" s="5"/>
      <c r="E540" s="7">
        <f>+(C540-C$7)/C$8</f>
        <v>5185.994382309018</v>
      </c>
      <c r="F540" s="34">
        <f>ROUND(2*E540,0)/2</f>
        <v>5186</v>
      </c>
      <c r="G540" s="34">
        <f>+C540-(C$7+F540*C$8)</f>
        <v>-9.4719999979133718E-3</v>
      </c>
      <c r="K540" s="34">
        <f>G540</f>
        <v>-9.4719999979133718E-3</v>
      </c>
      <c r="O540" s="34">
        <f ca="1">+C$11+C$12*F540</f>
        <v>5.6146194468222055E-3</v>
      </c>
      <c r="Q540" s="59">
        <f>+C540-15018.5</f>
        <v>39162.066500000001</v>
      </c>
    </row>
    <row r="541" spans="1:17" ht="12.95" customHeight="1">
      <c r="A541" s="55" t="s">
        <v>1650</v>
      </c>
      <c r="B541" s="56" t="s">
        <v>161</v>
      </c>
      <c r="C541" s="57">
        <v>54190.6829</v>
      </c>
      <c r="D541" s="5"/>
      <c r="E541" s="7">
        <f>+(C541-C$7)/C$8</f>
        <v>5191.9942565752244</v>
      </c>
      <c r="F541" s="34">
        <f>ROUND(2*E541,0)/2</f>
        <v>5192</v>
      </c>
      <c r="G541" s="34">
        <f>+C541-(C$7+F541*C$8)</f>
        <v>-9.6840000041993335E-3</v>
      </c>
      <c r="K541" s="34">
        <f>G541</f>
        <v>-9.6840000041993335E-3</v>
      </c>
      <c r="O541" s="34">
        <f ca="1">+C$11+C$12*F541</f>
        <v>5.4397931927354093E-3</v>
      </c>
      <c r="Q541" s="59">
        <f>+C541-15018.5</f>
        <v>39172.1829</v>
      </c>
    </row>
    <row r="542" spans="1:17" ht="12.95" customHeight="1">
      <c r="A542" s="55" t="s">
        <v>1650</v>
      </c>
      <c r="B542" s="56" t="s">
        <v>161</v>
      </c>
      <c r="C542" s="57">
        <v>54212.601600000002</v>
      </c>
      <c r="D542" s="5"/>
      <c r="E542" s="7">
        <f>+(C542-C$7)/C$8</f>
        <v>5204.9938853046851</v>
      </c>
      <c r="F542" s="34">
        <f>ROUND(2*E542,0)/2</f>
        <v>5205</v>
      </c>
      <c r="G542" s="34">
        <f>+C542-(C$7+F542*C$8)</f>
        <v>-1.0309999997843988E-2</v>
      </c>
      <c r="K542" s="34">
        <f>G542</f>
        <v>-1.0309999997843988E-2</v>
      </c>
      <c r="O542" s="34">
        <f ca="1">+C$11+C$12*F542</f>
        <v>5.0610029755473185E-3</v>
      </c>
      <c r="Q542" s="59">
        <f>+C542-15018.5</f>
        <v>39194.101600000002</v>
      </c>
    </row>
    <row r="543" spans="1:17" ht="12.95" customHeight="1">
      <c r="A543" s="55" t="s">
        <v>1650</v>
      </c>
      <c r="B543" s="56" t="s">
        <v>161</v>
      </c>
      <c r="C543" s="57">
        <v>54212.601999999999</v>
      </c>
      <c r="D543" s="5"/>
      <c r="E543" s="7">
        <f>+(C543-C$7)/C$8</f>
        <v>5204.9941225382554</v>
      </c>
      <c r="F543" s="34">
        <f>ROUND(2*E543,0)/2</f>
        <v>5205</v>
      </c>
      <c r="G543" s="34">
        <f>+C543-(C$7+F543*C$8)</f>
        <v>-9.9100000006728806E-3</v>
      </c>
      <c r="K543" s="34">
        <f>G543</f>
        <v>-9.9100000006728806E-3</v>
      </c>
      <c r="O543" s="34">
        <f ca="1">+C$11+C$12*F543</f>
        <v>5.0610029755473185E-3</v>
      </c>
      <c r="Q543" s="59">
        <f>+C543-15018.5</f>
        <v>39194.101999999999</v>
      </c>
    </row>
    <row r="544" spans="1:17" ht="12.95" customHeight="1">
      <c r="A544" s="5" t="s">
        <v>188</v>
      </c>
      <c r="B544" s="6" t="s">
        <v>161</v>
      </c>
      <c r="C544" s="5">
        <v>54509.351949999997</v>
      </c>
      <c r="D544" s="5">
        <v>2.8E-3</v>
      </c>
      <c r="E544" s="7">
        <f>+(C544-C$7)/C$8</f>
        <v>5380.991749016368</v>
      </c>
      <c r="F544" s="34">
        <f>ROUND(2*E544,0)/2</f>
        <v>5381</v>
      </c>
      <c r="G544" s="34">
        <f>+C544-(C$7+F544*C$8)</f>
        <v>-1.3912000002164859E-2</v>
      </c>
      <c r="K544" s="34">
        <f>G544</f>
        <v>-1.3912000002164859E-2</v>
      </c>
      <c r="O544" s="34">
        <f ca="1">+C$11+C$12*F544</f>
        <v>-6.7233810999045573E-5</v>
      </c>
      <c r="Q544" s="59">
        <f>+C544-15018.5</f>
        <v>39490.851949999997</v>
      </c>
    </row>
    <row r="545" spans="1:17" ht="12.95" customHeight="1">
      <c r="A545" s="55" t="s">
        <v>1696</v>
      </c>
      <c r="B545" s="56" t="s">
        <v>161</v>
      </c>
      <c r="C545" s="57">
        <v>54532.959000000003</v>
      </c>
      <c r="D545" s="5"/>
      <c r="E545" s="7">
        <f>+(C545-C$7)/C$8</f>
        <v>5394.9927109985056</v>
      </c>
      <c r="F545" s="34">
        <f>ROUND(2*E545,0)/2</f>
        <v>5395</v>
      </c>
      <c r="G545" s="34">
        <f>+C545-(C$7+F545*C$8)</f>
        <v>-1.2289999998756684E-2</v>
      </c>
      <c r="K545" s="34">
        <f>G545</f>
        <v>-1.2289999998756684E-2</v>
      </c>
      <c r="O545" s="34">
        <f ca="1">+C$11+C$12*F545</f>
        <v>-4.7516173720160704E-4</v>
      </c>
      <c r="Q545" s="59">
        <f>+C545-15018.5</f>
        <v>39514.459000000003</v>
      </c>
    </row>
    <row r="546" spans="1:17" ht="12.95" customHeight="1">
      <c r="A546" s="7" t="s">
        <v>200</v>
      </c>
      <c r="B546" s="6" t="s">
        <v>161</v>
      </c>
      <c r="C546" s="5">
        <v>54534.642500000002</v>
      </c>
      <c r="D546" s="5">
        <v>1E-4</v>
      </c>
      <c r="E546" s="7">
        <f>+(C546-C$7)/C$8</f>
        <v>5395.99116779412</v>
      </c>
      <c r="F546" s="34">
        <f>ROUND(2*E546,0)/2</f>
        <v>5396</v>
      </c>
      <c r="G546" s="34">
        <f>+C546-(C$7+F546*C$8)</f>
        <v>-1.489199999923585E-2</v>
      </c>
      <c r="K546" s="34">
        <f>G546</f>
        <v>-1.489199999923585E-2</v>
      </c>
      <c r="O546" s="34">
        <f ca="1">+C$11+C$12*F546</f>
        <v>-5.042994462160777E-4</v>
      </c>
      <c r="Q546" s="59">
        <f>+C546-15018.5</f>
        <v>39516.142500000002</v>
      </c>
    </row>
    <row r="547" spans="1:17" ht="12.95" customHeight="1">
      <c r="A547" s="7" t="s">
        <v>201</v>
      </c>
      <c r="B547" s="6" t="s">
        <v>161</v>
      </c>
      <c r="C547" s="5">
        <v>54861.743799999997</v>
      </c>
      <c r="D547" s="5">
        <v>1E-4</v>
      </c>
      <c r="E547" s="7">
        <f>+(C547-C$7)/C$8</f>
        <v>5589.9896922012995</v>
      </c>
      <c r="F547" s="34">
        <f>ROUND(2*E547,0)/2</f>
        <v>5590</v>
      </c>
      <c r="G547" s="34">
        <f>+C547-(C$7+F547*C$8)</f>
        <v>-1.7380000004777685E-2</v>
      </c>
      <c r="K547" s="34">
        <f>G547</f>
        <v>-1.7380000004777685E-2</v>
      </c>
      <c r="O547" s="34">
        <f ca="1">+C$11+C$12*F547</f>
        <v>-6.1570149950228581E-3</v>
      </c>
      <c r="Q547" s="59">
        <f>+C547-15018.5</f>
        <v>39843.243799999997</v>
      </c>
    </row>
    <row r="548" spans="1:17" ht="12.95" customHeight="1">
      <c r="A548" s="8" t="s">
        <v>183</v>
      </c>
      <c r="B548" s="9" t="s">
        <v>159</v>
      </c>
      <c r="C548" s="8">
        <v>54869.3226</v>
      </c>
      <c r="D548" s="8">
        <v>6.9999999999999999E-4</v>
      </c>
      <c r="E548" s="7">
        <f>+(C548-C$7)/C$8</f>
        <v>5594.4845566875547</v>
      </c>
      <c r="F548" s="34">
        <f>ROUND(2*E548,0)/2</f>
        <v>5594.5</v>
      </c>
      <c r="G548" s="34">
        <f>+C548-(C$7+F548*C$8)</f>
        <v>-2.6039000003947876E-2</v>
      </c>
      <c r="K548" s="34">
        <f>G548</f>
        <v>-2.6039000003947876E-2</v>
      </c>
      <c r="O548" s="34">
        <f ca="1">+C$11+C$12*F548</f>
        <v>-6.2881346855879761E-3</v>
      </c>
      <c r="Q548" s="59">
        <f>+C548-15018.5</f>
        <v>39850.8226</v>
      </c>
    </row>
    <row r="549" spans="1:17" ht="12.95" customHeight="1">
      <c r="A549" s="7" t="s">
        <v>198</v>
      </c>
      <c r="B549" s="6" t="s">
        <v>161</v>
      </c>
      <c r="C549" s="5">
        <v>54905.583100000003</v>
      </c>
      <c r="D549" s="5">
        <v>1E-4</v>
      </c>
      <c r="E549" s="7">
        <f>+(C549-C$7)/C$8</f>
        <v>5615.9900765196899</v>
      </c>
      <c r="F549" s="34">
        <f>ROUND(2*E549,0)/2</f>
        <v>5616</v>
      </c>
      <c r="G549" s="34">
        <f>+C549-(C$7+F549*C$8)</f>
        <v>-1.6731999996409286E-2</v>
      </c>
      <c r="K549" s="34">
        <f>G549</f>
        <v>-1.6731999996409286E-2</v>
      </c>
      <c r="O549" s="34">
        <f ca="1">+C$11+C$12*F549</f>
        <v>-6.9145954293990397E-3</v>
      </c>
      <c r="Q549" s="59">
        <f>+C549-15018.5</f>
        <v>39887.083100000003</v>
      </c>
    </row>
    <row r="550" spans="1:17" ht="12.95" customHeight="1">
      <c r="A550" s="8" t="s">
        <v>183</v>
      </c>
      <c r="B550" s="9" t="s">
        <v>159</v>
      </c>
      <c r="C550" s="8">
        <v>54906.433299999997</v>
      </c>
      <c r="D550" s="8">
        <v>5.0000000000000001E-4</v>
      </c>
      <c r="E550" s="7">
        <f>+(C550-C$7)/C$8</f>
        <v>5616.4943164766992</v>
      </c>
      <c r="F550" s="34">
        <f>ROUND(2*E550,0)/2</f>
        <v>5616.5</v>
      </c>
      <c r="G550" s="34">
        <f>+C550-(C$7+F550*C$8)</f>
        <v>-9.5830000063870102E-3</v>
      </c>
      <c r="K550" s="34">
        <f>G550</f>
        <v>-9.5830000063870102E-3</v>
      </c>
      <c r="O550" s="34">
        <f ca="1">+C$11+C$12*F550</f>
        <v>-6.929164283906275E-3</v>
      </c>
      <c r="Q550" s="59">
        <f>+C550-15018.5</f>
        <v>39887.933299999997</v>
      </c>
    </row>
    <row r="551" spans="1:17" ht="12.95" customHeight="1">
      <c r="A551" s="7" t="s">
        <v>198</v>
      </c>
      <c r="B551" s="6" t="s">
        <v>161</v>
      </c>
      <c r="C551" s="5">
        <v>54915.698799999998</v>
      </c>
      <c r="D551" s="5">
        <v>2.9999999999999997E-4</v>
      </c>
      <c r="E551" s="7">
        <f>+(C551-C$7)/C$8</f>
        <v>5621.9895356271436</v>
      </c>
      <c r="F551" s="34">
        <f>ROUND(2*E551,0)/2</f>
        <v>5622</v>
      </c>
      <c r="G551" s="34">
        <f>+C551-(C$7+F551*C$8)</f>
        <v>-1.7644000006839633E-2</v>
      </c>
      <c r="K551" s="34">
        <f>G551</f>
        <v>-1.7644000006839633E-2</v>
      </c>
      <c r="O551" s="34">
        <f ca="1">+C$11+C$12*F551</f>
        <v>-7.0894216834858359E-3</v>
      </c>
      <c r="Q551" s="59">
        <f>+C551-15018.5</f>
        <v>39897.198799999998</v>
      </c>
    </row>
    <row r="552" spans="1:17" ht="12.95" customHeight="1">
      <c r="A552" s="8" t="s">
        <v>183</v>
      </c>
      <c r="B552" s="9" t="s">
        <v>159</v>
      </c>
      <c r="C552" s="8">
        <v>54955.329599999997</v>
      </c>
      <c r="D552" s="8">
        <v>1E-4</v>
      </c>
      <c r="E552" s="7">
        <f>+(C552-C$7)/C$8</f>
        <v>5645.4939262274738</v>
      </c>
      <c r="F552" s="34">
        <f>ROUND(2*E552,0)/2</f>
        <v>5645.5</v>
      </c>
      <c r="G552" s="34">
        <f>+C552-(C$7+F552*C$8)</f>
        <v>-1.0241000003588852E-2</v>
      </c>
      <c r="K552" s="34">
        <f>G552</f>
        <v>-1.0241000003588852E-2</v>
      </c>
      <c r="O552" s="34">
        <f ca="1">+C$11+C$12*F552</f>
        <v>-7.7741578453258409E-3</v>
      </c>
      <c r="Q552" s="59">
        <f>+C552-15018.5</f>
        <v>39936.829599999997</v>
      </c>
    </row>
    <row r="553" spans="1:17" ht="12.95" customHeight="1">
      <c r="A553" s="7" t="s">
        <v>202</v>
      </c>
      <c r="B553" s="6" t="s">
        <v>161</v>
      </c>
      <c r="C553" s="5">
        <v>55156.8125</v>
      </c>
      <c r="D553" s="5">
        <v>1E-4</v>
      </c>
      <c r="E553" s="7">
        <f>+(C553-C$7)/C$8</f>
        <v>5764.9901963226421</v>
      </c>
      <c r="F553" s="34">
        <f>ROUND(2*E553,0)/2</f>
        <v>5765</v>
      </c>
      <c r="G553" s="34">
        <f>+C553-(C$7+F553*C$8)</f>
        <v>-1.6530000000784639E-2</v>
      </c>
      <c r="K553" s="34">
        <f>G553</f>
        <v>-1.6530000000784639E-2</v>
      </c>
      <c r="O553" s="34">
        <f ca="1">+C$11+C$12*F553</f>
        <v>-1.1256114072554779E-2</v>
      </c>
      <c r="Q553" s="59">
        <f>+C553-15018.5</f>
        <v>40138.3125</v>
      </c>
    </row>
    <row r="554" spans="1:17" ht="12.95" customHeight="1">
      <c r="A554" s="7" t="s">
        <v>202</v>
      </c>
      <c r="B554" s="6" t="s">
        <v>161</v>
      </c>
      <c r="C554" s="5">
        <v>55210.767699999997</v>
      </c>
      <c r="D554" s="5">
        <v>1E-4</v>
      </c>
      <c r="E554" s="7">
        <f>+(C554-C$7)/C$8</f>
        <v>5796.9901583652681</v>
      </c>
      <c r="F554" s="34">
        <f>ROUND(2*E554,0)/2</f>
        <v>5797</v>
      </c>
      <c r="G554" s="34">
        <f>+C554-(C$7+F554*C$8)</f>
        <v>-1.6594000000623055E-2</v>
      </c>
      <c r="K554" s="34">
        <f>G554</f>
        <v>-1.6594000000623055E-2</v>
      </c>
      <c r="O554" s="34">
        <f ca="1">+C$11+C$12*F554</f>
        <v>-1.2188520761017757E-2</v>
      </c>
      <c r="Q554" s="59">
        <f>+C554-15018.5</f>
        <v>40192.267699999997</v>
      </c>
    </row>
    <row r="555" spans="1:17" ht="12.95" customHeight="1">
      <c r="A555" s="7" t="s">
        <v>199</v>
      </c>
      <c r="B555" s="6" t="s">
        <v>161</v>
      </c>
      <c r="C555" s="5">
        <v>55259.665000000001</v>
      </c>
      <c r="D555" s="5">
        <v>1E-4</v>
      </c>
      <c r="E555" s="7">
        <f>+(C555-C$7)/C$8</f>
        <v>5825.9903611999753</v>
      </c>
      <c r="F555" s="34">
        <f>ROUND(2*E555,0)/2</f>
        <v>5826</v>
      </c>
      <c r="G555" s="34">
        <f>+C555-(C$7+F555*C$8)</f>
        <v>-1.6252000001259148E-2</v>
      </c>
      <c r="K555" s="34">
        <f>G555</f>
        <v>-1.6252000001259148E-2</v>
      </c>
      <c r="O555" s="34">
        <f ca="1">+C$11+C$12*F555</f>
        <v>-1.3033514322437323E-2</v>
      </c>
      <c r="Q555" s="59">
        <f>+C555-15018.5</f>
        <v>40241.165000000001</v>
      </c>
    </row>
    <row r="556" spans="1:17" ht="12.95" customHeight="1">
      <c r="A556" s="5" t="s">
        <v>195</v>
      </c>
      <c r="B556" s="6" t="s">
        <v>161</v>
      </c>
      <c r="C556" s="5">
        <v>55293.3871</v>
      </c>
      <c r="D556" s="5">
        <v>1E-4</v>
      </c>
      <c r="E556" s="7">
        <f>+(C556-C$7)/C$8</f>
        <v>5845.9903967850105</v>
      </c>
      <c r="F556" s="34">
        <f>ROUND(2*E556,0)/2</f>
        <v>5846</v>
      </c>
      <c r="G556" s="34">
        <f>+C556-(C$7+F556*C$8)</f>
        <v>-1.6192000002774876E-2</v>
      </c>
      <c r="J556" s="34">
        <f>G556</f>
        <v>-1.6192000002774876E-2</v>
      </c>
      <c r="O556" s="34">
        <f ca="1">+C$11+C$12*F556</f>
        <v>-1.3616268502726681E-2</v>
      </c>
      <c r="Q556" s="59">
        <f>+C556-15018.5</f>
        <v>40274.8871</v>
      </c>
    </row>
    <row r="557" spans="1:17" ht="12.95" customHeight="1">
      <c r="A557" s="7" t="s">
        <v>199</v>
      </c>
      <c r="B557" s="6" t="s">
        <v>161</v>
      </c>
      <c r="C557" s="5">
        <v>55345.656300000002</v>
      </c>
      <c r="D557" s="5">
        <v>1E-4</v>
      </c>
      <c r="E557" s="7">
        <f>+(C557-C$7)/C$8</f>
        <v>5876.990419322201</v>
      </c>
      <c r="F557" s="34">
        <f>ROUND(2*E557,0)/2</f>
        <v>5877</v>
      </c>
      <c r="G557" s="34">
        <f>+C557-(C$7+F557*C$8)</f>
        <v>-1.6153999997186475E-2</v>
      </c>
      <c r="K557" s="34">
        <f>G557</f>
        <v>-1.6153999997186475E-2</v>
      </c>
      <c r="O557" s="34">
        <f ca="1">+C$11+C$12*F557</f>
        <v>-1.4519537482175188E-2</v>
      </c>
      <c r="Q557" s="59">
        <f>+C557-15018.5</f>
        <v>40327.156300000002</v>
      </c>
    </row>
    <row r="558" spans="1:17" ht="12.95" customHeight="1">
      <c r="A558" s="23" t="s">
        <v>1810</v>
      </c>
      <c r="B558" s="24" t="s">
        <v>161</v>
      </c>
      <c r="C558" s="23">
        <v>55571.592600000004</v>
      </c>
      <c r="D558" s="23">
        <v>2.0000000000000001E-4</v>
      </c>
      <c r="E558" s="7">
        <f>+(C558-C$7)/C$8</f>
        <v>6010.9896079833861</v>
      </c>
      <c r="F558" s="34">
        <f>ROUND(2*E558,0)/2</f>
        <v>6011</v>
      </c>
      <c r="G558" s="34">
        <f>+C558-(C$7+F558*C$8)</f>
        <v>-1.7521999994642101E-2</v>
      </c>
      <c r="K558" s="34">
        <f>G558</f>
        <v>-1.7521999994642101E-2</v>
      </c>
      <c r="O558" s="34">
        <f ca="1">+C$11+C$12*F558</f>
        <v>-1.8423990490113895E-2</v>
      </c>
      <c r="Q558" s="59">
        <f>+C558-15018.5</f>
        <v>40553.092600000004</v>
      </c>
    </row>
    <row r="559" spans="1:17" ht="12.95" customHeight="1">
      <c r="A559" s="5" t="s">
        <v>196</v>
      </c>
      <c r="B559" s="6" t="s">
        <v>161</v>
      </c>
      <c r="C559" s="5">
        <v>55640.722199999997</v>
      </c>
      <c r="D559" s="5">
        <v>1E-4</v>
      </c>
      <c r="E559" s="7">
        <f>+(C559-C$7)/C$8</f>
        <v>6051.9892628085345</v>
      </c>
      <c r="F559" s="34">
        <f>ROUND(2*E559,0)/2</f>
        <v>6052</v>
      </c>
      <c r="G559" s="34">
        <f>+C559-(C$7+F559*C$8)</f>
        <v>-1.8104000002495013E-2</v>
      </c>
      <c r="K559" s="34">
        <f>G559</f>
        <v>-1.8104000002495013E-2</v>
      </c>
      <c r="O559" s="34">
        <f ca="1">+C$11+C$12*F559</f>
        <v>-1.9618636559707081E-2</v>
      </c>
      <c r="Q559" s="59">
        <f>+C559-15018.5</f>
        <v>40622.222199999997</v>
      </c>
    </row>
    <row r="560" spans="1:17" ht="12.95" customHeight="1">
      <c r="A560" s="7" t="s">
        <v>204</v>
      </c>
      <c r="B560" s="6" t="s">
        <v>161</v>
      </c>
      <c r="C560" s="5">
        <v>55935.784899999999</v>
      </c>
      <c r="D560" s="5">
        <v>1E-4</v>
      </c>
      <c r="E560" s="7">
        <f>+(C560-C$7)/C$8</f>
        <v>6226.9862084262977</v>
      </c>
      <c r="F560" s="34">
        <f>ROUND(2*E560,0)/2</f>
        <v>6227</v>
      </c>
      <c r="G560" s="34">
        <f>+C560-(C$7+F560*C$8)</f>
        <v>-2.3253999999724329E-2</v>
      </c>
      <c r="K560" s="34">
        <f>G560</f>
        <v>-2.3253999999724329E-2</v>
      </c>
      <c r="O560" s="34">
        <f ca="1">+C$11+C$12*F560</f>
        <v>-2.4717735637239002E-2</v>
      </c>
      <c r="Q560" s="59">
        <f>+C560-15018.5</f>
        <v>40917.284899999999</v>
      </c>
    </row>
    <row r="561" spans="1:17" ht="12.95" customHeight="1">
      <c r="A561" s="5" t="s">
        <v>203</v>
      </c>
      <c r="B561" s="6" t="s">
        <v>161</v>
      </c>
      <c r="C561" s="5">
        <v>55945.902000000002</v>
      </c>
      <c r="D561" s="5">
        <v>2.0000000000000001E-4</v>
      </c>
      <c r="E561" s="7">
        <f>+(C561-C$7)/C$8</f>
        <v>6232.9864978512578</v>
      </c>
      <c r="F561" s="34">
        <f>ROUND(2*E561,0)/2</f>
        <v>6233</v>
      </c>
      <c r="G561" s="34">
        <f>+C561-(C$7+F561*C$8)</f>
        <v>-2.2765999994589947E-2</v>
      </c>
      <c r="K561" s="34">
        <f>G561</f>
        <v>-2.2765999994589947E-2</v>
      </c>
      <c r="O561" s="34">
        <f ca="1">+C$11+C$12*F561</f>
        <v>-2.4892561891325798E-2</v>
      </c>
      <c r="Q561" s="59">
        <f>+C561-15018.5</f>
        <v>40927.402000000002</v>
      </c>
    </row>
    <row r="562" spans="1:17" ht="12.95" customHeight="1">
      <c r="A562" s="7" t="s">
        <v>204</v>
      </c>
      <c r="B562" s="6" t="s">
        <v>161</v>
      </c>
      <c r="C562" s="5">
        <v>55962.761700000003</v>
      </c>
      <c r="D562" s="5">
        <v>1E-4</v>
      </c>
      <c r="E562" s="7">
        <f>+(C562-C$7)/C$8</f>
        <v>6242.9857149804711</v>
      </c>
      <c r="F562" s="34">
        <f>ROUND(2*E562,0)/2</f>
        <v>6243</v>
      </c>
      <c r="G562" s="34">
        <f>+C562-(C$7+F562*C$8)</f>
        <v>-2.408599999762373E-2</v>
      </c>
      <c r="K562" s="34">
        <f>G562</f>
        <v>-2.408599999762373E-2</v>
      </c>
      <c r="O562" s="34">
        <f ca="1">+C$11+C$12*F562</f>
        <v>-2.5183938981470477E-2</v>
      </c>
      <c r="Q562" s="59">
        <f>+C562-15018.5</f>
        <v>40944.261700000003</v>
      </c>
    </row>
    <row r="563" spans="1:17" ht="12.95" customHeight="1">
      <c r="A563" s="7" t="s">
        <v>205</v>
      </c>
      <c r="B563" s="6" t="s">
        <v>161</v>
      </c>
      <c r="C563" s="5">
        <v>56013.3436</v>
      </c>
      <c r="D563" s="5">
        <v>2.0000000000000001E-4</v>
      </c>
      <c r="E563" s="7">
        <f>+(C563-C$7)/C$8</f>
        <v>6272.9850270031111</v>
      </c>
      <c r="F563" s="34">
        <f>ROUND(2*E563,0)/2</f>
        <v>6273</v>
      </c>
      <c r="G563" s="34">
        <f>+C563-(C$7+F563*C$8)</f>
        <v>-2.5245999997423496E-2</v>
      </c>
      <c r="J563" s="34">
        <f>G563</f>
        <v>-2.5245999997423496E-2</v>
      </c>
      <c r="O563" s="34">
        <f ca="1">+C$11+C$12*F563</f>
        <v>-2.6058070251904514E-2</v>
      </c>
      <c r="Q563" s="59">
        <f>+C563-15018.5</f>
        <v>40994.8436</v>
      </c>
    </row>
    <row r="564" spans="1:17" ht="12.95" customHeight="1">
      <c r="A564" s="7" t="s">
        <v>206</v>
      </c>
      <c r="B564" s="6" t="s">
        <v>161</v>
      </c>
      <c r="C564" s="5">
        <v>56284.799700000003</v>
      </c>
      <c r="D564" s="5">
        <v>1E-4</v>
      </c>
      <c r="E564" s="7">
        <f>+(C564-C$7)/C$8</f>
        <v>6433.9812775265091</v>
      </c>
      <c r="F564" s="34">
        <f>ROUND(2*E564,0)/2</f>
        <v>6434</v>
      </c>
      <c r="G564" s="34">
        <f>+C564-(C$7+F564*C$8)</f>
        <v>-3.1567999998515006E-2</v>
      </c>
      <c r="K564" s="34">
        <f>G564</f>
        <v>-3.1567999998515006E-2</v>
      </c>
      <c r="O564" s="34">
        <f ca="1">+C$11+C$12*F564</f>
        <v>-3.0749241403233873E-2</v>
      </c>
      <c r="Q564" s="59">
        <f>+C564-15018.5</f>
        <v>41266.299700000003</v>
      </c>
    </row>
    <row r="565" spans="1:17" ht="12.95" customHeight="1">
      <c r="A565" s="8" t="s">
        <v>207</v>
      </c>
      <c r="B565" s="9" t="s">
        <v>161</v>
      </c>
      <c r="C565" s="8">
        <v>56711.372100000001</v>
      </c>
      <c r="D565" s="8">
        <v>2.0999999999999999E-3</v>
      </c>
      <c r="E565" s="7">
        <f>+(C565-C$7)/C$8</f>
        <v>6686.9745128112054</v>
      </c>
      <c r="F565" s="34">
        <f>ROUND(2*E565,0)/2</f>
        <v>6687</v>
      </c>
      <c r="G565" s="34">
        <f>+C565-(C$7+F565*C$8)</f>
        <v>-4.2974000003596302E-2</v>
      </c>
      <c r="J565" s="34">
        <f>G565</f>
        <v>-4.2974000003596302E-2</v>
      </c>
      <c r="O565" s="34">
        <f ca="1">+C$11+C$12*F565</f>
        <v>-3.8121081783894284E-2</v>
      </c>
      <c r="Q565" s="59">
        <f>+C565-15018.5</f>
        <v>41692.872100000001</v>
      </c>
    </row>
    <row r="566" spans="1:17" ht="12.95" customHeight="1">
      <c r="A566" s="5" t="s">
        <v>208</v>
      </c>
      <c r="B566" s="6" t="s">
        <v>161</v>
      </c>
      <c r="C566" s="65">
        <v>56738.34966</v>
      </c>
      <c r="D566" s="5">
        <v>1E-4</v>
      </c>
      <c r="E566" s="7">
        <f>+(C566-C$7)/C$8</f>
        <v>6702.9744701091622</v>
      </c>
      <c r="F566" s="34">
        <f>ROUND(2*E566,0)/2</f>
        <v>6703</v>
      </c>
      <c r="G566" s="34">
        <f>+C566-(C$7+F566*C$8)</f>
        <v>-4.3045999998867046E-2</v>
      </c>
      <c r="K566" s="34">
        <f>G566</f>
        <v>-4.3045999998867046E-2</v>
      </c>
      <c r="O566" s="34">
        <f ca="1">+C$11+C$12*F566</f>
        <v>-3.8587285128125759E-2</v>
      </c>
      <c r="Q566" s="59">
        <f>+C566-15018.5</f>
        <v>41719.84966</v>
      </c>
    </row>
    <row r="567" spans="1:17" ht="12.95" customHeight="1">
      <c r="A567" s="5" t="s">
        <v>208</v>
      </c>
      <c r="B567" s="6" t="s">
        <v>161</v>
      </c>
      <c r="C567" s="65">
        <v>56738.34979</v>
      </c>
      <c r="D567" s="5">
        <v>1E-4</v>
      </c>
      <c r="E567" s="7">
        <f>+(C567-C$7)/C$8</f>
        <v>6702.9745472100731</v>
      </c>
      <c r="F567" s="34">
        <f>ROUND(2*E567,0)/2</f>
        <v>6703</v>
      </c>
      <c r="G567" s="34">
        <f>+C567-(C$7+F567*C$8)</f>
        <v>-4.2915999998513144E-2</v>
      </c>
      <c r="K567" s="34">
        <f>G567</f>
        <v>-4.2915999998513144E-2</v>
      </c>
      <c r="O567" s="34">
        <f ca="1">+C$11+C$12*F567</f>
        <v>-3.8587285128125759E-2</v>
      </c>
      <c r="Q567" s="59">
        <f>+C567-15018.5</f>
        <v>41719.84979</v>
      </c>
    </row>
    <row r="568" spans="1:17" ht="12.95" customHeight="1">
      <c r="A568" s="5" t="s">
        <v>208</v>
      </c>
      <c r="B568" s="6" t="s">
        <v>161</v>
      </c>
      <c r="C568" s="65">
        <v>56738.349950000003</v>
      </c>
      <c r="D568" s="5">
        <v>1E-4</v>
      </c>
      <c r="E568" s="7">
        <f>+(C568-C$7)/C$8</f>
        <v>6702.9746421035043</v>
      </c>
      <c r="F568" s="34">
        <f>ROUND(2*E568,0)/2</f>
        <v>6703</v>
      </c>
      <c r="G568" s="34">
        <f>+C568-(C$7+F568*C$8)</f>
        <v>-4.2755999995279126E-2</v>
      </c>
      <c r="K568" s="34">
        <f>G568</f>
        <v>-4.2755999995279126E-2</v>
      </c>
      <c r="O568" s="34">
        <f ca="1">+C$11+C$12*F568</f>
        <v>-3.8587285128125759E-2</v>
      </c>
      <c r="Q568" s="59">
        <f>+C568-15018.5</f>
        <v>41719.849950000003</v>
      </c>
    </row>
    <row r="569" spans="1:17" ht="12.95" customHeight="1">
      <c r="A569" s="55" t="s">
        <v>1795</v>
      </c>
      <c r="B569" s="56" t="s">
        <v>161</v>
      </c>
      <c r="C569" s="57">
        <v>57019.919800000003</v>
      </c>
      <c r="D569" s="5"/>
      <c r="E569" s="7">
        <f>+(C569-C$7)/C$8</f>
        <v>6869.969195220694</v>
      </c>
      <c r="F569" s="34">
        <f>ROUND(2*E569,0)/2</f>
        <v>6870</v>
      </c>
      <c r="G569" s="34">
        <f>+C569-(C$7+F569*C$8)</f>
        <v>-5.1939999997557607E-2</v>
      </c>
      <c r="K569" s="34">
        <f>G569</f>
        <v>-5.1939999997557607E-2</v>
      </c>
      <c r="O569" s="34">
        <f ca="1">+C$11+C$12*F569</f>
        <v>-4.3453282533541915E-2</v>
      </c>
      <c r="Q569" s="59">
        <f>+C569-15018.5</f>
        <v>42001.419800000003</v>
      </c>
    </row>
    <row r="570" spans="1:17" ht="12.95" customHeight="1">
      <c r="A570" s="25" t="s">
        <v>1807</v>
      </c>
      <c r="B570" s="26" t="s">
        <v>161</v>
      </c>
      <c r="C570" s="25">
        <v>57019.919800000003</v>
      </c>
      <c r="D570" s="25">
        <v>1E-4</v>
      </c>
      <c r="E570" s="7">
        <f>+(C570-C$7)/C$8</f>
        <v>6869.969195220694</v>
      </c>
      <c r="F570" s="34">
        <f>ROUND(2*E570,0)/2</f>
        <v>6870</v>
      </c>
      <c r="G570" s="34">
        <f>+C570-(C$7+F570*C$8)</f>
        <v>-5.1939999997557607E-2</v>
      </c>
      <c r="K570" s="34">
        <f>G570</f>
        <v>-5.1939999997557607E-2</v>
      </c>
      <c r="O570" s="34">
        <f ca="1">+C$11+C$12*F570</f>
        <v>-4.3453282533541915E-2</v>
      </c>
      <c r="Q570" s="59">
        <f>+C570-15018.5</f>
        <v>42001.419800000003</v>
      </c>
    </row>
    <row r="571" spans="1:17" ht="12.95" customHeight="1">
      <c r="A571" s="27" t="s">
        <v>1805</v>
      </c>
      <c r="B571" s="28" t="s">
        <v>161</v>
      </c>
      <c r="C571" s="27">
        <v>57040.152300000002</v>
      </c>
      <c r="D571" s="27" t="s">
        <v>218</v>
      </c>
      <c r="E571" s="7">
        <f>+(C571-C$7)/C$8</f>
        <v>6881.9687658279281</v>
      </c>
      <c r="F571" s="34">
        <f>ROUND(2*E571,0)/2</f>
        <v>6882</v>
      </c>
      <c r="G571" s="34">
        <f>+C571-(C$7+F571*C$8)</f>
        <v>-5.2664000002550893E-2</v>
      </c>
      <c r="K571" s="34">
        <f>G571</f>
        <v>-5.2664000002550893E-2</v>
      </c>
      <c r="O571" s="34">
        <f ca="1">+C$11+C$12*F571</f>
        <v>-4.3802935041715535E-2</v>
      </c>
      <c r="Q571" s="59">
        <f>+C571-15018.5</f>
        <v>42021.652300000002</v>
      </c>
    </row>
    <row r="572" spans="1:17" ht="12.95" customHeight="1">
      <c r="A572" s="25" t="s">
        <v>1804</v>
      </c>
      <c r="B572" s="26"/>
      <c r="C572" s="25">
        <v>57097.478199999998</v>
      </c>
      <c r="D572" s="25">
        <v>1.1000000000000001E-3</v>
      </c>
      <c r="E572" s="7">
        <f>+(C572-C$7)/C$8</f>
        <v>6915.967835872324</v>
      </c>
      <c r="F572" s="34">
        <f>ROUND(2*E572,0)/2</f>
        <v>6916</v>
      </c>
      <c r="G572" s="34">
        <f>+C572-(C$7+F572*C$8)</f>
        <v>-5.4232000002230052E-2</v>
      </c>
      <c r="K572" s="34">
        <f>G572</f>
        <v>-5.4232000002230052E-2</v>
      </c>
      <c r="O572" s="34">
        <f ca="1">+C$11+C$12*F572</f>
        <v>-4.4793617148207454E-2</v>
      </c>
      <c r="Q572" s="59">
        <f>+C572-15018.5</f>
        <v>42078.978199999998</v>
      </c>
    </row>
    <row r="573" spans="1:17" ht="12.95" customHeight="1">
      <c r="A573" s="25" t="s">
        <v>1808</v>
      </c>
      <c r="B573" s="26" t="s">
        <v>161</v>
      </c>
      <c r="C573" s="25">
        <v>57476.841699999997</v>
      </c>
      <c r="D573" s="25">
        <v>1E-4</v>
      </c>
      <c r="E573" s="7">
        <f>+(C573-C$7)/C$8</f>
        <v>7140.9622312291876</v>
      </c>
      <c r="F573" s="34">
        <f>ROUND(2*E573,0)/2</f>
        <v>7141</v>
      </c>
      <c r="G573" s="34">
        <f>+C573-(C$7+F573*C$8)</f>
        <v>-6.3681999999971595E-2</v>
      </c>
      <c r="K573" s="34">
        <f>G573</f>
        <v>-6.3681999999971595E-2</v>
      </c>
      <c r="O573" s="34">
        <f ca="1">+C$11+C$12*F573</f>
        <v>-5.1349601676462742E-2</v>
      </c>
      <c r="Q573" s="59">
        <f>+C573-15018.5</f>
        <v>42458.341699999997</v>
      </c>
    </row>
    <row r="574" spans="1:17" ht="12.95" customHeight="1">
      <c r="A574" s="27" t="s">
        <v>1809</v>
      </c>
      <c r="B574" s="28" t="s">
        <v>161</v>
      </c>
      <c r="C574" s="27">
        <v>57788.767599999999</v>
      </c>
      <c r="D574" s="27">
        <v>1E-4</v>
      </c>
      <c r="E574" s="7">
        <f>+(C574-C$7)/C$8</f>
        <v>7325.9604697699178</v>
      </c>
      <c r="F574" s="34">
        <f>ROUND(2*E574,0)/2</f>
        <v>7326</v>
      </c>
      <c r="G574" s="34">
        <f>+C574-(C$7+F574*C$8)</f>
        <v>-6.6652000001340639E-2</v>
      </c>
      <c r="K574" s="34">
        <f>G574</f>
        <v>-6.6652000001340639E-2</v>
      </c>
      <c r="O574" s="34">
        <f ca="1">+C$11+C$12*F574</f>
        <v>-5.6740077844139342E-2</v>
      </c>
      <c r="Q574" s="59">
        <f>+C574-15018.5</f>
        <v>42770.267599999999</v>
      </c>
    </row>
    <row r="575" spans="1:17" ht="12.95" customHeight="1">
      <c r="A575" s="66" t="s">
        <v>0</v>
      </c>
      <c r="B575" s="67" t="s">
        <v>161</v>
      </c>
      <c r="C575" s="68">
        <v>57800.5694</v>
      </c>
      <c r="D575" s="68">
        <v>2.0000000000000001E-4</v>
      </c>
      <c r="E575" s="7">
        <f>+(C575-C$7)/C$8</f>
        <v>7332.9599276912068</v>
      </c>
      <c r="F575" s="34">
        <f>ROUND(2*E575,0)/2</f>
        <v>7333</v>
      </c>
      <c r="G575" s="34">
        <f>+C575-(C$7+F575*C$8)</f>
        <v>-6.7565999997896142E-2</v>
      </c>
      <c r="K575" s="34">
        <f>G575</f>
        <v>-6.7565999997896142E-2</v>
      </c>
      <c r="O575" s="34">
        <f ca="1">+C$11+C$12*F575</f>
        <v>-5.6944041807240608E-2</v>
      </c>
      <c r="Q575" s="59">
        <f>+C575-15018.5</f>
        <v>42782.0694</v>
      </c>
    </row>
    <row r="576" spans="1:17" ht="12.95" customHeight="1">
      <c r="A576" s="66" t="s">
        <v>0</v>
      </c>
      <c r="B576" s="67" t="s">
        <v>161</v>
      </c>
      <c r="C576" s="68">
        <v>57812.372300000003</v>
      </c>
      <c r="D576" s="68">
        <v>6.9999999999999999E-4</v>
      </c>
      <c r="E576" s="7">
        <f>+(C576-C$7)/C$8</f>
        <v>7339.9600380048196</v>
      </c>
      <c r="F576" s="34">
        <f>ROUND(2*E576,0)/2</f>
        <v>7340</v>
      </c>
      <c r="G576" s="34">
        <f>+C576-(C$7+F576*C$8)</f>
        <v>-6.738000000041211E-2</v>
      </c>
      <c r="K576" s="34">
        <f>G576</f>
        <v>-6.738000000041211E-2</v>
      </c>
      <c r="O576" s="34">
        <f ca="1">+C$11+C$12*F576</f>
        <v>-5.7148005770341875E-2</v>
      </c>
      <c r="Q576" s="59">
        <f>+C576-15018.5</f>
        <v>42793.872300000003</v>
      </c>
    </row>
    <row r="577" spans="1:22" ht="12.95" customHeight="1">
      <c r="A577" s="27" t="s">
        <v>1809</v>
      </c>
      <c r="B577" s="28" t="s">
        <v>161</v>
      </c>
      <c r="C577" s="27">
        <v>57844.407399999996</v>
      </c>
      <c r="D577" s="27">
        <v>1E-4</v>
      </c>
      <c r="E577" s="7">
        <f>+(C577-C$7)/C$8</f>
        <v>7358.9595410004822</v>
      </c>
      <c r="F577" s="34">
        <f>ROUND(2*E577,0)/2</f>
        <v>7359</v>
      </c>
      <c r="G577" s="34">
        <f>+C577-(C$7+F577*C$8)</f>
        <v>-6.8218000000342727E-2</v>
      </c>
      <c r="K577" s="34">
        <f>G577</f>
        <v>-6.8218000000342727E-2</v>
      </c>
      <c r="O577" s="34">
        <f ca="1">+C$11+C$12*F577</f>
        <v>-5.770162224161679E-2</v>
      </c>
      <c r="Q577" s="59">
        <f>+C577-15018.5</f>
        <v>42825.907399999996</v>
      </c>
    </row>
    <row r="578" spans="1:22" ht="12.95" customHeight="1">
      <c r="A578" s="27" t="s">
        <v>1809</v>
      </c>
      <c r="B578" s="28" t="s">
        <v>161</v>
      </c>
      <c r="C578" s="27">
        <v>57854.525300000001</v>
      </c>
      <c r="D578" s="27">
        <v>1E-4</v>
      </c>
      <c r="E578" s="7">
        <f>+(C578-C$7)/C$8</f>
        <v>7364.9603048925865</v>
      </c>
      <c r="F578" s="34">
        <f>ROUND(2*E578,0)/2</f>
        <v>7365</v>
      </c>
      <c r="G578" s="34">
        <f>+C578-(C$7+F578*C$8)</f>
        <v>-6.693000000086613E-2</v>
      </c>
      <c r="K578" s="34">
        <f>G578</f>
        <v>-6.693000000086613E-2</v>
      </c>
      <c r="O578" s="34">
        <f ca="1">+C$11+C$12*F578</f>
        <v>-5.7876448495703586E-2</v>
      </c>
      <c r="Q578" s="59">
        <f>+C578-15018.5</f>
        <v>42836.025300000001</v>
      </c>
    </row>
    <row r="579" spans="1:22" ht="12.95" customHeight="1">
      <c r="A579" s="31" t="s">
        <v>1819</v>
      </c>
      <c r="B579" s="32" t="s">
        <v>161</v>
      </c>
      <c r="C579" s="81">
        <v>57874.674200000001</v>
      </c>
      <c r="D579" s="33">
        <v>4.0000000000000002E-4</v>
      </c>
      <c r="E579" s="69">
        <f>+(C579-C$7)/C$8</f>
        <v>7376.9102936833006</v>
      </c>
      <c r="F579" s="70">
        <f>ROUND(2*E579,0)/2</f>
        <v>7377</v>
      </c>
      <c r="G579" s="70"/>
      <c r="H579" s="70"/>
      <c r="I579" s="70"/>
      <c r="J579" s="70"/>
      <c r="L579" s="70"/>
      <c r="M579" s="70"/>
      <c r="N579" s="70"/>
      <c r="O579" s="70">
        <f ca="1">+C$11+C$12*F579</f>
        <v>-5.8226101003877206E-2</v>
      </c>
      <c r="P579" s="70"/>
      <c r="Q579" s="58">
        <f>+C579-15018.5</f>
        <v>42856.174200000001</v>
      </c>
      <c r="R579" s="70"/>
      <c r="S579" s="70"/>
      <c r="T579" s="70"/>
      <c r="U579" s="70">
        <v>-0.15125400000397349</v>
      </c>
      <c r="V579" s="70"/>
    </row>
    <row r="580" spans="1:22" ht="12.95" customHeight="1">
      <c r="A580" s="27" t="s">
        <v>1809</v>
      </c>
      <c r="B580" s="28" t="s">
        <v>161</v>
      </c>
      <c r="C580" s="27">
        <v>57876.443899999998</v>
      </c>
      <c r="D580" s="27">
        <v>1E-4</v>
      </c>
      <c r="E580" s="7">
        <f>+(C580-C$7)/C$8</f>
        <v>7377.9598743136521</v>
      </c>
      <c r="F580" s="34">
        <f>ROUND(2*E580,0)/2</f>
        <v>7378</v>
      </c>
      <c r="G580" s="70">
        <f>+C580-(C$7+F580*C$8)</f>
        <v>-6.765599999926053E-2</v>
      </c>
      <c r="H580" s="70"/>
      <c r="I580" s="70"/>
      <c r="J580" s="70"/>
      <c r="K580" s="70">
        <f>G580</f>
        <v>-6.765599999926053E-2</v>
      </c>
      <c r="O580" s="34">
        <f ca="1">+C$11+C$12*F580</f>
        <v>-5.8255238712891677E-2</v>
      </c>
      <c r="Q580" s="59">
        <f>+C580-15018.5</f>
        <v>42857.943899999998</v>
      </c>
    </row>
    <row r="581" spans="1:22" ht="12.95" customHeight="1">
      <c r="A581" s="27" t="s">
        <v>1811</v>
      </c>
      <c r="B581" s="28" t="s">
        <v>161</v>
      </c>
      <c r="C581" s="27">
        <v>58093.950900000003</v>
      </c>
      <c r="D581" s="27">
        <v>1E-4</v>
      </c>
      <c r="E581" s="7">
        <f>+(C581-C$7)/C$8</f>
        <v>7506.9597806063939</v>
      </c>
      <c r="F581" s="34">
        <f>ROUND(2*E581,0)/2</f>
        <v>7507</v>
      </c>
      <c r="G581" s="34">
        <f>+C581-(C$7+F581*C$8)</f>
        <v>-6.7814000001817476E-2</v>
      </c>
      <c r="K581" s="34">
        <f>G581</f>
        <v>-6.7814000001817476E-2</v>
      </c>
      <c r="O581" s="34">
        <f ca="1">+C$11+C$12*F581</f>
        <v>-6.2014003175758031E-2</v>
      </c>
      <c r="Q581" s="59">
        <f>+C581-15018.5</f>
        <v>43075.450900000003</v>
      </c>
    </row>
    <row r="582" spans="1:22" ht="12.95" customHeight="1">
      <c r="A582" s="71" t="s">
        <v>1806</v>
      </c>
      <c r="B582" s="6"/>
      <c r="C582" s="5">
        <v>58159.709199999998</v>
      </c>
      <c r="D582" s="5">
        <v>2.0000000000000001E-4</v>
      </c>
      <c r="E582" s="7">
        <f>+(C582-C$7)/C$8</f>
        <v>7545.9599715794166</v>
      </c>
      <c r="F582" s="34">
        <f>ROUND(2*E582,0)/2</f>
        <v>7546</v>
      </c>
      <c r="G582" s="34">
        <f>+C582-(C$7+F582*C$8)</f>
        <v>-6.7492000001948327E-2</v>
      </c>
      <c r="K582" s="34">
        <f>G582</f>
        <v>-6.7492000001948327E-2</v>
      </c>
      <c r="O582" s="34">
        <f ca="1">+C$11+C$12*F582</f>
        <v>-6.3150373827322304E-2</v>
      </c>
      <c r="Q582" s="59">
        <f>+C582-15018.5</f>
        <v>43141.209199999998</v>
      </c>
    </row>
    <row r="583" spans="1:22" ht="12.95" customHeight="1">
      <c r="A583" s="72" t="s">
        <v>1813</v>
      </c>
      <c r="B583" s="73" t="s">
        <v>161</v>
      </c>
      <c r="C583" s="74">
        <v>58203.5484</v>
      </c>
      <c r="D583" s="74">
        <v>1E-4</v>
      </c>
      <c r="E583" s="7">
        <f>+(C583-C$7)/C$8</f>
        <v>7571.960296589411</v>
      </c>
      <c r="F583" s="34">
        <f>ROUND(2*E583,0)/2</f>
        <v>7572</v>
      </c>
      <c r="G583" s="34">
        <f>+C583-(C$7+F583*C$8)</f>
        <v>-6.6944000005605631E-2</v>
      </c>
      <c r="K583" s="34">
        <f>G583</f>
        <v>-6.6944000005605631E-2</v>
      </c>
      <c r="O583" s="34">
        <f ca="1">+C$11+C$12*F583</f>
        <v>-6.3907954261698457E-2</v>
      </c>
      <c r="Q583" s="59">
        <f>+C583-15018.5</f>
        <v>43185.0484</v>
      </c>
    </row>
    <row r="584" spans="1:22" ht="12.95" customHeight="1">
      <c r="A584" s="66" t="s">
        <v>1</v>
      </c>
      <c r="B584" s="75" t="s">
        <v>161</v>
      </c>
      <c r="C584" s="66">
        <v>58459.835700000003</v>
      </c>
      <c r="D584" s="66">
        <v>1E-4</v>
      </c>
      <c r="E584" s="7">
        <f>+(C584-C$7)/C$8</f>
        <v>7723.9601756002912</v>
      </c>
      <c r="F584" s="34">
        <f>ROUND(2*E584,0)/2</f>
        <v>7724</v>
      </c>
      <c r="G584" s="34">
        <f>+C584-(C$7+F584*C$8)</f>
        <v>-6.7147999994631391E-2</v>
      </c>
      <c r="K584" s="34">
        <f>G584</f>
        <v>-6.7147999994631391E-2</v>
      </c>
      <c r="O584" s="34">
        <f ca="1">+C$11+C$12*F584</f>
        <v>-6.8336886031897609E-2</v>
      </c>
      <c r="Q584" s="59">
        <f>+C584-15018.5</f>
        <v>43441.335700000003</v>
      </c>
    </row>
    <row r="585" spans="1:22" s="70" customFormat="1" ht="12.95" customHeight="1">
      <c r="A585" s="72" t="s">
        <v>1814</v>
      </c>
      <c r="B585" s="73" t="s">
        <v>161</v>
      </c>
      <c r="C585" s="74">
        <v>58530.651299999998</v>
      </c>
      <c r="D585" s="74">
        <v>1E-4</v>
      </c>
      <c r="E585" s="7">
        <f>+(C585-C$7)/C$8</f>
        <v>7765.9597699308797</v>
      </c>
      <c r="F585" s="34">
        <f>ROUND(2*E585,0)/2</f>
        <v>7766</v>
      </c>
      <c r="G585" s="34">
        <f>+C585-(C$7+F585*C$8)</f>
        <v>-6.7832000000635162E-2</v>
      </c>
      <c r="H585" s="34"/>
      <c r="I585" s="34"/>
      <c r="J585" s="34"/>
      <c r="K585" s="34">
        <f>G585</f>
        <v>-6.7832000000635162E-2</v>
      </c>
      <c r="L585" s="34"/>
      <c r="M585" s="34"/>
      <c r="N585" s="34"/>
      <c r="O585" s="34">
        <f ca="1">+C$11+C$12*F585</f>
        <v>-6.9560669810505266E-2</v>
      </c>
      <c r="P585" s="34"/>
      <c r="Q585" s="59">
        <f>+C585-15018.5</f>
        <v>43512.151299999998</v>
      </c>
      <c r="R585" s="34"/>
      <c r="S585" s="34"/>
      <c r="T585" s="34"/>
      <c r="U585" s="34"/>
      <c r="V585" s="34"/>
    </row>
    <row r="586" spans="1:22" s="70" customFormat="1" ht="12.95" customHeight="1">
      <c r="A586" s="72" t="s">
        <v>1814</v>
      </c>
      <c r="B586" s="73" t="s">
        <v>161</v>
      </c>
      <c r="C586" s="74">
        <v>58542.453699999998</v>
      </c>
      <c r="D586" s="74">
        <v>1E-4</v>
      </c>
      <c r="E586" s="69">
        <f>+(C586-C$7)/C$8</f>
        <v>7772.9595837025263</v>
      </c>
      <c r="F586" s="70">
        <f>ROUND(2*E586,0)/2</f>
        <v>7773</v>
      </c>
      <c r="G586" s="70">
        <f>+C586-(C$7+F586*C$8)</f>
        <v>-6.8146000005071983E-2</v>
      </c>
      <c r="K586" s="70">
        <f>G586</f>
        <v>-6.8146000005071983E-2</v>
      </c>
      <c r="O586" s="70">
        <f ca="1">+C$11+C$12*F586</f>
        <v>-6.9764633773606533E-2</v>
      </c>
      <c r="Q586" s="58">
        <f>+C586-15018.5</f>
        <v>43523.953699999998</v>
      </c>
    </row>
    <row r="587" spans="1:22" s="70" customFormat="1" ht="12.95" customHeight="1">
      <c r="A587" s="72" t="s">
        <v>1814</v>
      </c>
      <c r="B587" s="73" t="s">
        <v>161</v>
      </c>
      <c r="C587" s="74">
        <v>58552.570299999999</v>
      </c>
      <c r="D587" s="74">
        <v>1E-4</v>
      </c>
      <c r="E587" s="69">
        <f>+(C587-C$7)/C$8</f>
        <v>7778.9595765855202</v>
      </c>
      <c r="F587" s="70">
        <f>ROUND(2*E587,0)/2</f>
        <v>7779</v>
      </c>
      <c r="G587" s="70">
        <f>+C587-(C$7+F587*C$8)</f>
        <v>-6.8158000001858454E-2</v>
      </c>
      <c r="K587" s="70">
        <f>G587</f>
        <v>-6.8158000001858454E-2</v>
      </c>
      <c r="O587" s="70">
        <f ca="1">+C$11+C$12*F587</f>
        <v>-6.9939460027693329E-2</v>
      </c>
      <c r="Q587" s="58">
        <f>+C587-15018.5</f>
        <v>43534.070299999999</v>
      </c>
    </row>
    <row r="588" spans="1:22" s="70" customFormat="1" ht="12.95" customHeight="1">
      <c r="A588" s="64" t="s">
        <v>1812</v>
      </c>
      <c r="B588" s="26"/>
      <c r="C588" s="25">
        <v>58562.687100000003</v>
      </c>
      <c r="D588" s="25">
        <v>1E-4</v>
      </c>
      <c r="E588" s="69">
        <f>+(C588-C$7)/C$8</f>
        <v>7784.9596880853005</v>
      </c>
      <c r="F588" s="70">
        <f>ROUND(2*E588,0)/2</f>
        <v>7785</v>
      </c>
      <c r="G588" s="70">
        <f>+C588-(C$7+F588*C$8)</f>
        <v>-6.7969999996421393E-2</v>
      </c>
      <c r="K588" s="70">
        <f>G588</f>
        <v>-6.7969999996421393E-2</v>
      </c>
      <c r="O588" s="70">
        <f ca="1">+C$11+C$12*F588</f>
        <v>-7.0114286281780153E-2</v>
      </c>
      <c r="Q588" s="58">
        <f>+C588-15018.5</f>
        <v>43544.187100000003</v>
      </c>
    </row>
    <row r="589" spans="1:22" s="70" customFormat="1" ht="12.95" customHeight="1">
      <c r="A589" s="72" t="s">
        <v>1814</v>
      </c>
      <c r="B589" s="73" t="s">
        <v>161</v>
      </c>
      <c r="C589" s="74">
        <v>58569.431900000003</v>
      </c>
      <c r="D589" s="74">
        <v>1E-4</v>
      </c>
      <c r="E589" s="69">
        <f>+(C589-C$7)/C$8</f>
        <v>7788.9599205742015</v>
      </c>
      <c r="F589" s="70">
        <f>ROUND(2*E589,0)/2</f>
        <v>7789</v>
      </c>
      <c r="G589" s="70">
        <f>+C589-(C$7+F589*C$8)</f>
        <v>-6.7577999994682614E-2</v>
      </c>
      <c r="K589" s="70">
        <f>G589</f>
        <v>-6.7577999994682614E-2</v>
      </c>
      <c r="O589" s="70">
        <f ca="1">+C$11+C$12*F589</f>
        <v>-7.0230837117838008E-2</v>
      </c>
      <c r="Q589" s="58">
        <f>+C589-15018.5</f>
        <v>43550.931900000003</v>
      </c>
    </row>
    <row r="590" spans="1:22" s="70" customFormat="1" ht="12.95" customHeight="1">
      <c r="A590" s="76" t="s">
        <v>1815</v>
      </c>
      <c r="B590" s="77" t="s">
        <v>161</v>
      </c>
      <c r="C590" s="78">
        <v>58933.623699999996</v>
      </c>
      <c r="D590" s="78">
        <v>1E-4</v>
      </c>
      <c r="E590" s="69">
        <f>+(C590-C$7)/C$8</f>
        <v>8004.9562244751478</v>
      </c>
      <c r="F590" s="70">
        <f>ROUND(2*E590,0)/2</f>
        <v>8005</v>
      </c>
      <c r="G590" s="70">
        <f>+C590-(C$7+F590*C$8)</f>
        <v>-7.3810000001685694E-2</v>
      </c>
      <c r="K590" s="70">
        <f>G590</f>
        <v>-7.3810000001685694E-2</v>
      </c>
      <c r="O590" s="70">
        <f ca="1">+C$11+C$12*F590</f>
        <v>-7.6524582264963115E-2</v>
      </c>
      <c r="Q590" s="58">
        <f>+C590-15018.5</f>
        <v>43915.123699999996</v>
      </c>
    </row>
    <row r="591" spans="1:22" s="70" customFormat="1" ht="12.95" customHeight="1">
      <c r="A591" s="31" t="s">
        <v>1829</v>
      </c>
      <c r="B591" s="80" t="s">
        <v>161</v>
      </c>
      <c r="C591" s="92">
        <v>59287.696100000001</v>
      </c>
      <c r="D591" s="92">
        <v>1E-4</v>
      </c>
      <c r="E591" s="69">
        <f>+(C591-C$7)/C$8</f>
        <v>8214.9508748581047</v>
      </c>
      <c r="F591" s="70">
        <f>ROUND(2*E591,0)/2</f>
        <v>8215</v>
      </c>
      <c r="G591" s="70">
        <f>+C591-(C$7+F591*C$8)</f>
        <v>-8.2829999999376014E-2</v>
      </c>
      <c r="K591" s="70">
        <f>G591</f>
        <v>-8.2829999999376014E-2</v>
      </c>
      <c r="O591" s="70">
        <f ca="1">+C$11+C$12*F591</f>
        <v>-8.2643501158001398E-2</v>
      </c>
      <c r="Q591" s="58">
        <f>+C591-15018.5</f>
        <v>44269.196100000001</v>
      </c>
    </row>
    <row r="592" spans="1:22" s="70" customFormat="1" ht="12.95" customHeight="1">
      <c r="A592" s="72" t="s">
        <v>1816</v>
      </c>
      <c r="B592" s="73" t="s">
        <v>161</v>
      </c>
      <c r="C592" s="74">
        <v>59289.382599999997</v>
      </c>
      <c r="D592" s="74">
        <v>1E-4</v>
      </c>
      <c r="E592" s="69">
        <f>+(C592-C$7)/C$8</f>
        <v>8215.9511109055056</v>
      </c>
      <c r="F592" s="70">
        <f>ROUND(2*E592,0)/2</f>
        <v>8216</v>
      </c>
      <c r="G592" s="70">
        <f>+C592-(C$7+F592*C$8)</f>
        <v>-8.2432000002881978E-2</v>
      </c>
      <c r="K592" s="70">
        <f>G592</f>
        <v>-8.2432000002881978E-2</v>
      </c>
      <c r="O592" s="70">
        <f ca="1">+C$11+C$12*F592</f>
        <v>-8.2672638867015869E-2</v>
      </c>
      <c r="Q592" s="58">
        <f>+C592-15018.5</f>
        <v>44270.882599999997</v>
      </c>
    </row>
    <row r="593" spans="1:17" s="70" customFormat="1" ht="12.95" customHeight="1">
      <c r="A593" s="72" t="s">
        <v>1816</v>
      </c>
      <c r="B593" s="73" t="s">
        <v>161</v>
      </c>
      <c r="C593" s="74">
        <v>59304.556799999998</v>
      </c>
      <c r="D593" s="74">
        <v>1E-4</v>
      </c>
      <c r="E593" s="69">
        <f>+(C593-C$7)/C$8</f>
        <v>8224.950685071246</v>
      </c>
      <c r="F593" s="70">
        <f>ROUND(2*E593,0)/2</f>
        <v>8225</v>
      </c>
      <c r="G593" s="70">
        <f>+C593-(C$7+F593*C$8)</f>
        <v>-8.3149999998568092E-2</v>
      </c>
      <c r="K593" s="70">
        <f>G593</f>
        <v>-8.3149999998568092E-2</v>
      </c>
      <c r="O593" s="70">
        <f ca="1">+C$11+C$12*F593</f>
        <v>-8.2934878248146077E-2</v>
      </c>
      <c r="Q593" s="58">
        <f>+C593-15018.5</f>
        <v>44286.056799999998</v>
      </c>
    </row>
    <row r="594" spans="1:17" s="70" customFormat="1" ht="12.95" customHeight="1">
      <c r="A594" s="29" t="s">
        <v>1817</v>
      </c>
      <c r="B594" s="30" t="s">
        <v>161</v>
      </c>
      <c r="C594" s="81">
        <v>59569.26500000013</v>
      </c>
      <c r="D594" s="33" t="s">
        <v>218</v>
      </c>
      <c r="E594" s="69">
        <f>+(C594-C$7)/C$8</f>
        <v>8381.9448645456378</v>
      </c>
      <c r="F594" s="70">
        <f>ROUND(2*E594,0)/2</f>
        <v>8382</v>
      </c>
      <c r="G594" s="70">
        <f>+C594-(C$7+F594*C$8)</f>
        <v>-9.2963999872154091E-2</v>
      </c>
      <c r="K594" s="70">
        <f>G594</f>
        <v>-9.2963999872154091E-2</v>
      </c>
      <c r="O594" s="70">
        <f ca="1">+C$11+C$12*F594</f>
        <v>-8.7509498563417554E-2</v>
      </c>
      <c r="Q594" s="58">
        <f>+C594-15018.5</f>
        <v>44550.76500000013</v>
      </c>
    </row>
    <row r="595" spans="1:17" s="70" customFormat="1" ht="12.95" customHeight="1">
      <c r="A595" s="29" t="s">
        <v>1818</v>
      </c>
      <c r="B595" s="30" t="s">
        <v>161</v>
      </c>
      <c r="C595" s="81">
        <v>59633.338889999781</v>
      </c>
      <c r="D595" s="81">
        <v>2.0000000000000001E-4</v>
      </c>
      <c r="E595" s="69">
        <f>+(C595-C$7)/C$8</f>
        <v>8419.9460590164654</v>
      </c>
      <c r="F595" s="70">
        <f>ROUND(2*E595,0)/2</f>
        <v>8420</v>
      </c>
      <c r="G595" s="70">
        <f>+C595-(C$7+F595*C$8)</f>
        <v>-9.0950000216253102E-2</v>
      </c>
      <c r="K595" s="70">
        <f>G595</f>
        <v>-9.0950000216253102E-2</v>
      </c>
      <c r="O595" s="70">
        <f ca="1">+C$11+C$12*F595</f>
        <v>-8.8616731505967328E-2</v>
      </c>
      <c r="Q595" s="58">
        <f>+C595-15018.5</f>
        <v>44614.838889999781</v>
      </c>
    </row>
    <row r="596" spans="1:17" s="70" customFormat="1" ht="12.95" customHeight="1">
      <c r="A596" s="31" t="s">
        <v>1821</v>
      </c>
      <c r="B596" s="32" t="s">
        <v>161</v>
      </c>
      <c r="C596" s="81">
        <v>59909.855199999998</v>
      </c>
      <c r="D596" s="33">
        <v>1E-4</v>
      </c>
      <c r="E596" s="69">
        <f>+(C596-C$7)/C$8</f>
        <v>8583.943438771792</v>
      </c>
      <c r="F596" s="70">
        <f>ROUND(2*E596,0)/2</f>
        <v>8584</v>
      </c>
      <c r="G596" s="70">
        <f>+C596-(C$7+F596*C$8)</f>
        <v>-9.5368000002054032E-2</v>
      </c>
      <c r="K596" s="70">
        <f>G596</f>
        <v>-9.5368000002054032E-2</v>
      </c>
      <c r="O596" s="70">
        <f ca="1">+C$11+C$12*F596</f>
        <v>-9.3395315784340072E-2</v>
      </c>
      <c r="Q596" s="58">
        <f>+C596-15018.5</f>
        <v>44891.355199999998</v>
      </c>
    </row>
    <row r="597" spans="1:17" s="70" customFormat="1" ht="12.95" customHeight="1">
      <c r="A597" s="79" t="s">
        <v>1822</v>
      </c>
      <c r="B597" s="80" t="s">
        <v>161</v>
      </c>
      <c r="C597" s="33">
        <v>60017.764499999997</v>
      </c>
      <c r="D597" s="33">
        <v>1E-4</v>
      </c>
      <c r="E597" s="69">
        <f>+(C597-C$7)/C$8</f>
        <v>8647.9427104647275</v>
      </c>
      <c r="F597" s="70">
        <f>ROUND(2*E597,0)/2</f>
        <v>8648</v>
      </c>
      <c r="G597" s="70">
        <f>+C597-(C$7+F597*C$8)</f>
        <v>-9.6596000003046356E-2</v>
      </c>
      <c r="K597" s="70">
        <f>G597</f>
        <v>-9.6596000003046356E-2</v>
      </c>
      <c r="O597" s="70">
        <f ca="1">+C$11+C$12*F597</f>
        <v>-9.5260129161266027E-2</v>
      </c>
      <c r="Q597" s="58">
        <f>+C597-15018.5</f>
        <v>44999.264499999997</v>
      </c>
    </row>
    <row r="598" spans="1:17" s="70" customFormat="1" ht="12.95" customHeight="1">
      <c r="A598" s="79" t="s">
        <v>1822</v>
      </c>
      <c r="B598" s="80" t="s">
        <v>161</v>
      </c>
      <c r="C598" s="33">
        <v>60061.602899999998</v>
      </c>
      <c r="D598" s="33">
        <v>1E-4</v>
      </c>
      <c r="E598" s="69">
        <f>+(C598-C$7)/C$8</f>
        <v>8673.9425610075759</v>
      </c>
      <c r="F598" s="70">
        <f>ROUND(2*E598,0)/2</f>
        <v>8674</v>
      </c>
      <c r="G598" s="70">
        <f>+C598-(C$7+F598*C$8)</f>
        <v>-9.6848000001045875E-2</v>
      </c>
      <c r="K598" s="70">
        <f>G598</f>
        <v>-9.6848000001045875E-2</v>
      </c>
      <c r="O598" s="70">
        <f ca="1">+C$11+C$12*F598</f>
        <v>-9.6017709595642209E-2</v>
      </c>
      <c r="Q598" s="58">
        <f>+C598-15018.5</f>
        <v>45043.102899999998</v>
      </c>
    </row>
    <row r="599" spans="1:17" s="70" customFormat="1" ht="12.95" customHeight="1">
      <c r="A599" s="79" t="s">
        <v>1822</v>
      </c>
      <c r="B599" s="80" t="s">
        <v>161</v>
      </c>
      <c r="C599" s="33">
        <v>60073.405700000003</v>
      </c>
      <c r="D599" s="33">
        <v>1E-4</v>
      </c>
      <c r="E599" s="69">
        <f>+(C599-C$7)/C$8</f>
        <v>8680.9426120127973</v>
      </c>
      <c r="F599" s="70">
        <f>ROUND(2*E599,0)/2</f>
        <v>8681</v>
      </c>
      <c r="G599" s="70">
        <f>+C599-(C$7+F599*C$8)</f>
        <v>-9.6762000001035631E-2</v>
      </c>
      <c r="K599" s="70">
        <f>G599</f>
        <v>-9.6762000001035631E-2</v>
      </c>
      <c r="O599" s="70">
        <f ca="1">+C$11+C$12*F599</f>
        <v>-9.6221673558743503E-2</v>
      </c>
      <c r="Q599" s="58">
        <f>+C599-15018.5</f>
        <v>45054.905700000003</v>
      </c>
    </row>
    <row r="600" spans="1:17" s="70" customFormat="1" ht="12.95" customHeight="1">
      <c r="A600" s="31" t="s">
        <v>1829</v>
      </c>
      <c r="B600" s="80" t="s">
        <v>161</v>
      </c>
      <c r="C600" s="92">
        <v>60290.911800000002</v>
      </c>
      <c r="D600" s="92">
        <v>1E-4</v>
      </c>
      <c r="E600" s="69">
        <f>+(C600-C$7)/C$8</f>
        <v>8809.9419845299999</v>
      </c>
      <c r="F600" s="70">
        <f>ROUND(2*E600,0)/2</f>
        <v>8810</v>
      </c>
      <c r="G600" s="70">
        <f>+C600-(C$7+F600*C$8)</f>
        <v>-9.781999999540858E-2</v>
      </c>
      <c r="K600" s="70">
        <f>G600</f>
        <v>-9.781999999540858E-2</v>
      </c>
      <c r="O600" s="70">
        <f ca="1">+C$11+C$12*F600</f>
        <v>-9.9980438021609885E-2</v>
      </c>
      <c r="Q600" s="58">
        <f>+C600-15018.5</f>
        <v>45272.411800000002</v>
      </c>
    </row>
    <row r="601" spans="1:17" s="70" customFormat="1" ht="12.95" customHeight="1">
      <c r="A601" s="29" t="s">
        <v>1823</v>
      </c>
      <c r="B601" s="82" t="s">
        <v>161</v>
      </c>
      <c r="C601" s="33">
        <v>60405.566610000002</v>
      </c>
      <c r="D601" s="33">
        <v>1.2999999999999999E-3</v>
      </c>
      <c r="E601" s="69">
        <f>+(C601-C$7)/C$8</f>
        <v>8877.9419098014241</v>
      </c>
      <c r="F601" s="70">
        <f>ROUND(2*E601,0)/2</f>
        <v>8878</v>
      </c>
      <c r="G601" s="70">
        <f>+C601-(C$7+F601*C$8)</f>
        <v>-9.7946000001684297E-2</v>
      </c>
      <c r="K601" s="70">
        <f>G601</f>
        <v>-9.7946000001684297E-2</v>
      </c>
      <c r="O601" s="70">
        <f ca="1">+C$11+C$12*F601</f>
        <v>-0.10196180223459367</v>
      </c>
      <c r="Q601" s="58">
        <f>+C601-15018.5</f>
        <v>45387.066610000002</v>
      </c>
    </row>
    <row r="602" spans="1:17" s="70" customFormat="1" ht="12.95" customHeight="1">
      <c r="A602" s="69"/>
      <c r="B602" s="26"/>
      <c r="C602" s="25"/>
      <c r="D602" s="25"/>
    </row>
    <row r="603" spans="1:17" s="70" customFormat="1" ht="12.95" customHeight="1">
      <c r="A603" s="69"/>
      <c r="B603" s="26"/>
      <c r="C603" s="25"/>
      <c r="D603" s="25"/>
    </row>
    <row r="604" spans="1:17" s="70" customFormat="1" ht="12.95" customHeight="1">
      <c r="A604" s="69"/>
      <c r="B604" s="26"/>
      <c r="C604" s="25"/>
      <c r="D604" s="25"/>
    </row>
    <row r="605" spans="1:17" s="70" customFormat="1" ht="12.95" customHeight="1">
      <c r="A605" s="69"/>
      <c r="B605" s="26"/>
      <c r="C605" s="25"/>
      <c r="D605" s="25"/>
    </row>
    <row r="606" spans="1:17" ht="12.95" customHeight="1">
      <c r="A606" s="7"/>
      <c r="B606" s="6"/>
      <c r="C606" s="5"/>
      <c r="D606" s="5"/>
    </row>
    <row r="607" spans="1:17" ht="12.95" customHeight="1">
      <c r="A607" s="7"/>
      <c r="B607" s="6"/>
      <c r="C607" s="5"/>
      <c r="D607" s="5"/>
    </row>
    <row r="608" spans="1:17" ht="12.95" customHeight="1">
      <c r="A608" s="7"/>
      <c r="B608" s="6"/>
      <c r="C608" s="5"/>
      <c r="D608" s="5"/>
    </row>
    <row r="609" spans="1:4" ht="12.95" customHeight="1">
      <c r="A609" s="7"/>
      <c r="B609" s="6"/>
      <c r="C609" s="5"/>
      <c r="D609" s="5"/>
    </row>
    <row r="610" spans="1:4" ht="12.95" customHeight="1">
      <c r="A610" s="7"/>
      <c r="B610" s="6"/>
      <c r="C610" s="5"/>
      <c r="D610" s="5"/>
    </row>
    <row r="611" spans="1:4" ht="12.95" customHeight="1">
      <c r="A611" s="7"/>
      <c r="B611" s="6"/>
      <c r="C611" s="5"/>
      <c r="D611" s="5"/>
    </row>
    <row r="612" spans="1:4" ht="12.95" customHeight="1">
      <c r="A612" s="7"/>
      <c r="B612" s="6"/>
      <c r="C612" s="5"/>
      <c r="D612" s="5"/>
    </row>
    <row r="613" spans="1:4" ht="12.95" customHeight="1">
      <c r="A613" s="7"/>
      <c r="B613" s="6"/>
      <c r="C613" s="5"/>
      <c r="D613" s="5"/>
    </row>
    <row r="614" spans="1:4" ht="12.95" customHeight="1">
      <c r="A614" s="7"/>
      <c r="B614" s="6"/>
      <c r="C614" s="5"/>
      <c r="D614" s="5"/>
    </row>
    <row r="615" spans="1:4" ht="12.95" customHeight="1">
      <c r="A615" s="7"/>
      <c r="B615" s="6"/>
      <c r="C615" s="5"/>
      <c r="D615" s="5"/>
    </row>
    <row r="616" spans="1:4" ht="12.95" customHeight="1">
      <c r="A616" s="7"/>
      <c r="B616" s="6"/>
      <c r="C616" s="5"/>
      <c r="D616" s="5"/>
    </row>
    <row r="617" spans="1:4" ht="12.95" customHeight="1">
      <c r="A617" s="7"/>
      <c r="B617" s="6"/>
      <c r="C617" s="5"/>
      <c r="D617" s="5"/>
    </row>
    <row r="618" spans="1:4" ht="12.95" customHeight="1">
      <c r="A618" s="7"/>
      <c r="B618" s="6"/>
      <c r="C618" s="5"/>
      <c r="D618" s="5"/>
    </row>
    <row r="619" spans="1:4" ht="12.95" customHeight="1">
      <c r="A619" s="7"/>
      <c r="B619" s="6"/>
      <c r="C619" s="5"/>
      <c r="D619" s="5"/>
    </row>
    <row r="620" spans="1:4" ht="12.95" customHeight="1">
      <c r="A620" s="7"/>
      <c r="B620" s="6"/>
      <c r="C620" s="5"/>
      <c r="D620" s="5"/>
    </row>
    <row r="621" spans="1:4" ht="12.95" customHeight="1">
      <c r="A621" s="7"/>
      <c r="B621" s="6"/>
      <c r="C621" s="5"/>
      <c r="D621" s="5"/>
    </row>
    <row r="622" spans="1:4" ht="12.95" customHeight="1">
      <c r="A622" s="7"/>
      <c r="B622" s="6"/>
      <c r="C622" s="5"/>
      <c r="D622" s="5"/>
    </row>
    <row r="623" spans="1:4" ht="12.95" customHeight="1">
      <c r="A623" s="7"/>
      <c r="B623" s="6"/>
      <c r="C623" s="5"/>
      <c r="D623" s="5"/>
    </row>
    <row r="624" spans="1:4" ht="12.95" customHeight="1">
      <c r="A624" s="7"/>
      <c r="B624" s="6"/>
      <c r="C624" s="5"/>
      <c r="D624" s="5"/>
    </row>
    <row r="625" spans="1:4" ht="12.95" customHeight="1">
      <c r="A625" s="7"/>
      <c r="B625" s="6"/>
      <c r="C625" s="5"/>
      <c r="D625" s="5"/>
    </row>
    <row r="626" spans="1:4" ht="12.95" customHeight="1">
      <c r="A626" s="7"/>
      <c r="B626" s="6"/>
      <c r="C626" s="5"/>
      <c r="D626" s="5"/>
    </row>
    <row r="627" spans="1:4" ht="12.95" customHeight="1">
      <c r="A627" s="7"/>
      <c r="B627" s="6"/>
      <c r="C627" s="5"/>
      <c r="D627" s="5"/>
    </row>
    <row r="628" spans="1:4" ht="12.95" customHeight="1">
      <c r="A628" s="7"/>
      <c r="B628" s="6"/>
      <c r="C628" s="5"/>
      <c r="D628" s="5"/>
    </row>
    <row r="629" spans="1:4" ht="12.95" customHeight="1">
      <c r="A629" s="7"/>
      <c r="B629" s="6"/>
      <c r="C629" s="5"/>
      <c r="D629" s="5"/>
    </row>
    <row r="630" spans="1:4" ht="12.95" customHeight="1">
      <c r="A630" s="7"/>
      <c r="B630" s="6"/>
      <c r="C630" s="5"/>
      <c r="D630" s="5"/>
    </row>
    <row r="631" spans="1:4" ht="12.95" customHeight="1">
      <c r="A631" s="7"/>
      <c r="B631" s="6"/>
      <c r="C631" s="5"/>
      <c r="D631" s="5"/>
    </row>
    <row r="632" spans="1:4" ht="12.95" customHeight="1">
      <c r="A632" s="7"/>
      <c r="B632" s="6"/>
      <c r="C632" s="5"/>
      <c r="D632" s="5"/>
    </row>
    <row r="633" spans="1:4" ht="12.95" customHeight="1">
      <c r="A633" s="7"/>
      <c r="B633" s="6"/>
      <c r="C633" s="5"/>
      <c r="D633" s="5"/>
    </row>
    <row r="634" spans="1:4" ht="12.95" customHeight="1">
      <c r="A634" s="7"/>
      <c r="B634" s="6"/>
      <c r="C634" s="5"/>
      <c r="D634" s="5"/>
    </row>
    <row r="635" spans="1:4" ht="12.95" customHeight="1">
      <c r="A635" s="7"/>
      <c r="B635" s="6"/>
      <c r="C635" s="5"/>
      <c r="D635" s="5"/>
    </row>
    <row r="636" spans="1:4" ht="12.95" customHeight="1">
      <c r="A636" s="7"/>
      <c r="B636" s="6"/>
      <c r="C636" s="5"/>
      <c r="D636" s="5"/>
    </row>
    <row r="637" spans="1:4" ht="12.95" customHeight="1">
      <c r="A637" s="7"/>
      <c r="B637" s="6"/>
      <c r="C637" s="5"/>
      <c r="D637" s="5"/>
    </row>
    <row r="638" spans="1:4" ht="12.95" customHeight="1">
      <c r="A638" s="7"/>
      <c r="B638" s="6"/>
      <c r="C638" s="5"/>
      <c r="D638" s="5"/>
    </row>
    <row r="639" spans="1:4" ht="12.95" customHeight="1">
      <c r="A639" s="7"/>
      <c r="B639" s="6"/>
      <c r="C639" s="5"/>
      <c r="D639" s="5"/>
    </row>
    <row r="640" spans="1:4" ht="12.95" customHeight="1">
      <c r="A640" s="7"/>
      <c r="B640" s="6"/>
      <c r="C640" s="5"/>
      <c r="D640" s="5"/>
    </row>
    <row r="641" spans="1:4" ht="12.95" customHeight="1">
      <c r="A641" s="7"/>
      <c r="B641" s="6"/>
      <c r="C641" s="5"/>
      <c r="D641" s="5"/>
    </row>
    <row r="642" spans="1:4" ht="12.95" customHeight="1">
      <c r="A642" s="7"/>
      <c r="B642" s="6"/>
      <c r="C642" s="5"/>
      <c r="D642" s="5"/>
    </row>
    <row r="643" spans="1:4" ht="12.95" customHeight="1">
      <c r="A643" s="7"/>
      <c r="B643" s="6"/>
      <c r="C643" s="5"/>
      <c r="D643" s="5"/>
    </row>
    <row r="644" spans="1:4" ht="12.95" customHeight="1">
      <c r="A644" s="7"/>
      <c r="B644" s="6"/>
      <c r="C644" s="5"/>
      <c r="D644" s="5"/>
    </row>
    <row r="645" spans="1:4" ht="12.95" customHeight="1">
      <c r="A645" s="7"/>
      <c r="B645" s="6"/>
      <c r="C645" s="5"/>
      <c r="D645" s="5"/>
    </row>
    <row r="646" spans="1:4" ht="12.95" customHeight="1">
      <c r="A646" s="7"/>
      <c r="B646" s="6"/>
      <c r="C646" s="5"/>
      <c r="D646" s="5"/>
    </row>
    <row r="647" spans="1:4" ht="12.95" customHeight="1">
      <c r="A647" s="7"/>
      <c r="B647" s="6"/>
      <c r="C647" s="5"/>
      <c r="D647" s="5"/>
    </row>
    <row r="648" spans="1:4" ht="12.95" customHeight="1">
      <c r="A648" s="7"/>
      <c r="B648" s="6"/>
      <c r="C648" s="5"/>
      <c r="D648" s="5"/>
    </row>
    <row r="649" spans="1:4" ht="12.95" customHeight="1">
      <c r="A649" s="7"/>
      <c r="B649" s="6"/>
      <c r="C649" s="5"/>
      <c r="D649" s="5"/>
    </row>
    <row r="650" spans="1:4" ht="12.95" customHeight="1">
      <c r="A650" s="7"/>
      <c r="B650" s="6"/>
      <c r="C650" s="5"/>
      <c r="D650" s="5"/>
    </row>
    <row r="651" spans="1:4" ht="12.95" customHeight="1">
      <c r="A651" s="7"/>
      <c r="B651" s="6"/>
      <c r="C651" s="5"/>
      <c r="D651" s="5"/>
    </row>
    <row r="652" spans="1:4" ht="12.95" customHeight="1">
      <c r="A652" s="7"/>
      <c r="B652" s="6"/>
      <c r="C652" s="5"/>
      <c r="D652" s="5"/>
    </row>
    <row r="653" spans="1:4" ht="12.95" customHeight="1">
      <c r="A653" s="7"/>
      <c r="B653" s="6"/>
      <c r="C653" s="5"/>
      <c r="D653" s="5"/>
    </row>
    <row r="654" spans="1:4" ht="12.95" customHeight="1">
      <c r="A654" s="7"/>
      <c r="B654" s="6"/>
      <c r="C654" s="5"/>
      <c r="D654" s="5"/>
    </row>
    <row r="655" spans="1:4" ht="12.95" customHeight="1">
      <c r="A655" s="7"/>
      <c r="B655" s="6"/>
      <c r="C655" s="5"/>
      <c r="D655" s="5"/>
    </row>
    <row r="656" spans="1:4" ht="12.95" customHeight="1">
      <c r="A656" s="7"/>
      <c r="B656" s="6"/>
      <c r="C656" s="5"/>
      <c r="D656" s="5"/>
    </row>
    <row r="657" spans="1:4" ht="12.95" customHeight="1">
      <c r="A657" s="7"/>
      <c r="B657" s="6"/>
      <c r="C657" s="5"/>
      <c r="D657" s="5"/>
    </row>
    <row r="658" spans="1:4" ht="12.95" customHeight="1">
      <c r="A658" s="7"/>
      <c r="B658" s="6"/>
      <c r="C658" s="5"/>
      <c r="D658" s="5"/>
    </row>
    <row r="659" spans="1:4" ht="12.95" customHeight="1">
      <c r="A659" s="7"/>
      <c r="B659" s="6"/>
      <c r="C659" s="5"/>
      <c r="D659" s="5"/>
    </row>
    <row r="660" spans="1:4" ht="12.95" customHeight="1">
      <c r="A660" s="7"/>
      <c r="B660" s="6"/>
      <c r="C660" s="5"/>
      <c r="D660" s="5"/>
    </row>
    <row r="661" spans="1:4" ht="12.95" customHeight="1">
      <c r="A661" s="7"/>
      <c r="B661" s="6"/>
      <c r="C661" s="5"/>
      <c r="D661" s="5"/>
    </row>
    <row r="662" spans="1:4" ht="12.95" customHeight="1">
      <c r="A662" s="7"/>
      <c r="B662" s="6"/>
      <c r="C662" s="5"/>
      <c r="D662" s="5"/>
    </row>
    <row r="663" spans="1:4" ht="12.95" customHeight="1">
      <c r="A663" s="7"/>
      <c r="B663" s="6"/>
      <c r="C663" s="5"/>
      <c r="D663" s="5"/>
    </row>
    <row r="664" spans="1:4" ht="12.95" customHeight="1">
      <c r="A664" s="7"/>
      <c r="B664" s="6"/>
      <c r="C664" s="5"/>
      <c r="D664" s="5"/>
    </row>
    <row r="665" spans="1:4" ht="12.95" customHeight="1">
      <c r="A665" s="7"/>
      <c r="B665" s="6"/>
      <c r="C665" s="5"/>
      <c r="D665" s="5"/>
    </row>
    <row r="666" spans="1:4" ht="12.95" customHeight="1">
      <c r="A666" s="7"/>
      <c r="B666" s="6"/>
      <c r="C666" s="5"/>
      <c r="D666" s="5"/>
    </row>
    <row r="667" spans="1:4" ht="12.95" customHeight="1">
      <c r="A667" s="7"/>
      <c r="B667" s="6"/>
      <c r="C667" s="5"/>
      <c r="D667" s="5"/>
    </row>
    <row r="668" spans="1:4" ht="12.95" customHeight="1">
      <c r="A668" s="7"/>
      <c r="B668" s="6"/>
      <c r="C668" s="5"/>
      <c r="D668" s="5"/>
    </row>
    <row r="669" spans="1:4" ht="12.95" customHeight="1">
      <c r="A669" s="7"/>
      <c r="B669" s="6"/>
      <c r="C669" s="5"/>
      <c r="D669" s="5"/>
    </row>
    <row r="670" spans="1:4" ht="12.95" customHeight="1">
      <c r="A670" s="7"/>
      <c r="B670" s="6"/>
      <c r="C670" s="5"/>
      <c r="D670" s="5"/>
    </row>
    <row r="671" spans="1:4" ht="12.95" customHeight="1">
      <c r="A671" s="7"/>
      <c r="B671" s="6"/>
      <c r="C671" s="5"/>
      <c r="D671" s="5"/>
    </row>
    <row r="672" spans="1:4" ht="12.95" customHeight="1">
      <c r="A672" s="7"/>
      <c r="B672" s="6"/>
      <c r="C672" s="5"/>
      <c r="D672" s="5"/>
    </row>
    <row r="673" spans="1:4" ht="12.95" customHeight="1">
      <c r="A673" s="7"/>
      <c r="B673" s="6"/>
      <c r="C673" s="5"/>
      <c r="D673" s="5"/>
    </row>
    <row r="674" spans="1:4" ht="12.95" customHeight="1">
      <c r="A674" s="7"/>
      <c r="B674" s="6"/>
      <c r="C674" s="5"/>
      <c r="D674" s="5"/>
    </row>
    <row r="675" spans="1:4" ht="12.95" customHeight="1">
      <c r="A675" s="7"/>
      <c r="B675" s="6"/>
      <c r="C675" s="5"/>
      <c r="D675" s="5"/>
    </row>
    <row r="676" spans="1:4" ht="12.95" customHeight="1">
      <c r="A676" s="7"/>
      <c r="B676" s="6"/>
      <c r="C676" s="5"/>
      <c r="D676" s="5"/>
    </row>
    <row r="677" spans="1:4" ht="12.95" customHeight="1">
      <c r="A677" s="7"/>
      <c r="B677" s="6"/>
      <c r="C677" s="5"/>
      <c r="D677" s="5"/>
    </row>
    <row r="678" spans="1:4" ht="12.95" customHeight="1">
      <c r="A678" s="7"/>
      <c r="B678" s="6"/>
      <c r="C678" s="5"/>
      <c r="D678" s="5"/>
    </row>
    <row r="679" spans="1:4" ht="12.95" customHeight="1">
      <c r="A679" s="7"/>
      <c r="B679" s="6"/>
      <c r="C679" s="5"/>
      <c r="D679" s="5"/>
    </row>
    <row r="680" spans="1:4" ht="12.95" customHeight="1">
      <c r="A680" s="7"/>
      <c r="B680" s="6"/>
      <c r="C680" s="5"/>
      <c r="D680" s="5"/>
    </row>
    <row r="681" spans="1:4" ht="12.95" customHeight="1">
      <c r="A681" s="7"/>
      <c r="B681" s="6"/>
      <c r="C681" s="5"/>
      <c r="D681" s="5"/>
    </row>
    <row r="682" spans="1:4" ht="12.95" customHeight="1">
      <c r="A682" s="7"/>
      <c r="B682" s="6"/>
      <c r="C682" s="5"/>
      <c r="D682" s="5"/>
    </row>
    <row r="683" spans="1:4" ht="12.95" customHeight="1">
      <c r="A683" s="7"/>
      <c r="B683" s="6"/>
      <c r="C683" s="5"/>
      <c r="D683" s="5"/>
    </row>
    <row r="684" spans="1:4" ht="12.95" customHeight="1">
      <c r="A684" s="7"/>
      <c r="B684" s="6"/>
      <c r="C684" s="5"/>
      <c r="D684" s="5"/>
    </row>
    <row r="685" spans="1:4" ht="12.95" customHeight="1">
      <c r="A685" s="7"/>
      <c r="B685" s="6"/>
      <c r="C685" s="5"/>
      <c r="D685" s="5"/>
    </row>
    <row r="686" spans="1:4" ht="12.95" customHeight="1">
      <c r="A686" s="7"/>
      <c r="B686" s="6"/>
      <c r="C686" s="5"/>
      <c r="D686" s="5"/>
    </row>
    <row r="687" spans="1:4" ht="12.95" customHeight="1">
      <c r="A687" s="7"/>
      <c r="B687" s="6"/>
      <c r="C687" s="5"/>
      <c r="D687" s="5"/>
    </row>
    <row r="688" spans="1:4" ht="12.95" customHeight="1">
      <c r="A688" s="7"/>
      <c r="B688" s="6"/>
      <c r="C688" s="5"/>
      <c r="D688" s="5"/>
    </row>
    <row r="689" spans="1:4" ht="12.95" customHeight="1">
      <c r="A689" s="7"/>
      <c r="B689" s="6"/>
      <c r="C689" s="5"/>
      <c r="D689" s="5"/>
    </row>
    <row r="690" spans="1:4" ht="12.95" customHeight="1">
      <c r="A690" s="7"/>
      <c r="B690" s="6"/>
      <c r="C690" s="5"/>
      <c r="D690" s="5"/>
    </row>
    <row r="691" spans="1:4" ht="12.95" customHeight="1">
      <c r="A691" s="7"/>
      <c r="B691" s="6"/>
      <c r="C691" s="5"/>
      <c r="D691" s="5"/>
    </row>
    <row r="692" spans="1:4" ht="12.95" customHeight="1">
      <c r="A692" s="7"/>
      <c r="B692" s="6"/>
      <c r="C692" s="5"/>
      <c r="D692" s="5"/>
    </row>
    <row r="693" spans="1:4" ht="12.95" customHeight="1">
      <c r="A693" s="7"/>
      <c r="B693" s="6"/>
      <c r="C693" s="5"/>
      <c r="D693" s="5"/>
    </row>
    <row r="694" spans="1:4" ht="12.95" customHeight="1">
      <c r="A694" s="7"/>
      <c r="B694" s="6"/>
      <c r="C694" s="5"/>
      <c r="D694" s="5"/>
    </row>
    <row r="695" spans="1:4" ht="12.95" customHeight="1">
      <c r="A695" s="7"/>
      <c r="B695" s="6"/>
      <c r="C695" s="5"/>
      <c r="D695" s="5"/>
    </row>
    <row r="696" spans="1:4" ht="12.95" customHeight="1">
      <c r="A696" s="7"/>
      <c r="B696" s="6"/>
      <c r="C696" s="5"/>
      <c r="D696" s="5"/>
    </row>
    <row r="697" spans="1:4" ht="12.95" customHeight="1">
      <c r="A697" s="7"/>
      <c r="B697" s="6"/>
      <c r="C697" s="5"/>
      <c r="D697" s="5"/>
    </row>
    <row r="698" spans="1:4" ht="12.95" customHeight="1">
      <c r="A698" s="7"/>
      <c r="B698" s="6"/>
      <c r="C698" s="5"/>
      <c r="D698" s="5"/>
    </row>
    <row r="699" spans="1:4" ht="12.95" customHeight="1">
      <c r="A699" s="7"/>
      <c r="B699" s="6"/>
      <c r="C699" s="5"/>
      <c r="D699" s="5"/>
    </row>
    <row r="700" spans="1:4" ht="12.95" customHeight="1">
      <c r="A700" s="7"/>
      <c r="B700" s="6"/>
      <c r="C700" s="5"/>
      <c r="D700" s="5"/>
    </row>
    <row r="701" spans="1:4" ht="12.95" customHeight="1">
      <c r="A701" s="7"/>
      <c r="B701" s="6"/>
      <c r="C701" s="5"/>
      <c r="D701" s="5"/>
    </row>
    <row r="702" spans="1:4" ht="12.95" customHeight="1">
      <c r="A702" s="7"/>
      <c r="B702" s="6"/>
      <c r="C702" s="5"/>
      <c r="D702" s="5"/>
    </row>
    <row r="703" spans="1:4" ht="12.95" customHeight="1">
      <c r="A703" s="7"/>
      <c r="B703" s="6"/>
      <c r="C703" s="5"/>
      <c r="D703" s="5"/>
    </row>
    <row r="704" spans="1:4" ht="12.95" customHeight="1">
      <c r="A704" s="7"/>
      <c r="B704" s="6"/>
      <c r="C704" s="5"/>
      <c r="D704" s="5"/>
    </row>
    <row r="705" spans="1:4" ht="12.95" customHeight="1">
      <c r="A705" s="7"/>
      <c r="B705" s="6"/>
      <c r="C705" s="5"/>
      <c r="D705" s="5"/>
    </row>
    <row r="706" spans="1:4" ht="12.95" customHeight="1">
      <c r="A706" s="7"/>
      <c r="B706" s="6"/>
      <c r="C706" s="5"/>
      <c r="D706" s="5"/>
    </row>
    <row r="707" spans="1:4" ht="12.95" customHeight="1">
      <c r="A707" s="7"/>
      <c r="B707" s="6"/>
      <c r="C707" s="5"/>
      <c r="D707" s="5"/>
    </row>
    <row r="708" spans="1:4" ht="12.95" customHeight="1">
      <c r="A708" s="7"/>
      <c r="B708" s="6"/>
      <c r="C708" s="5"/>
      <c r="D708" s="5"/>
    </row>
    <row r="709" spans="1:4" ht="12.95" customHeight="1">
      <c r="A709" s="7"/>
      <c r="B709" s="6"/>
      <c r="C709" s="5"/>
      <c r="D709" s="5"/>
    </row>
    <row r="710" spans="1:4" ht="12.95" customHeight="1">
      <c r="A710" s="7"/>
      <c r="B710" s="6"/>
      <c r="C710" s="5"/>
      <c r="D710" s="5"/>
    </row>
    <row r="711" spans="1:4" ht="12.95" customHeight="1">
      <c r="A711" s="7"/>
      <c r="B711" s="6"/>
      <c r="C711" s="5"/>
      <c r="D711" s="5"/>
    </row>
    <row r="712" spans="1:4" ht="12.95" customHeight="1">
      <c r="A712" s="7"/>
      <c r="B712" s="6"/>
      <c r="C712" s="5"/>
      <c r="D712" s="5"/>
    </row>
    <row r="713" spans="1:4" ht="12.95" customHeight="1">
      <c r="A713" s="7"/>
      <c r="B713" s="6"/>
      <c r="C713" s="5"/>
      <c r="D713" s="5"/>
    </row>
    <row r="714" spans="1:4" ht="12.95" customHeight="1">
      <c r="A714" s="7"/>
      <c r="B714" s="6"/>
      <c r="C714" s="5"/>
      <c r="D714" s="5"/>
    </row>
    <row r="715" spans="1:4" ht="12.95" customHeight="1">
      <c r="A715" s="7"/>
      <c r="B715" s="6"/>
      <c r="C715" s="5"/>
      <c r="D715" s="5"/>
    </row>
    <row r="716" spans="1:4" ht="12.95" customHeight="1">
      <c r="A716" s="7"/>
      <c r="B716" s="6"/>
      <c r="C716" s="5"/>
      <c r="D716" s="5"/>
    </row>
    <row r="717" spans="1:4" ht="12.95" customHeight="1">
      <c r="A717" s="7"/>
      <c r="B717" s="6"/>
      <c r="C717" s="5"/>
      <c r="D717" s="5"/>
    </row>
    <row r="718" spans="1:4" ht="12.95" customHeight="1">
      <c r="A718" s="7"/>
      <c r="B718" s="6"/>
      <c r="C718" s="5"/>
      <c r="D718" s="5"/>
    </row>
    <row r="719" spans="1:4" ht="12.95" customHeight="1">
      <c r="A719" s="7"/>
      <c r="B719" s="6"/>
      <c r="C719" s="5"/>
      <c r="D719" s="5"/>
    </row>
    <row r="720" spans="1:4" ht="12.95" customHeight="1">
      <c r="A720" s="7"/>
      <c r="B720" s="6"/>
      <c r="C720" s="5"/>
      <c r="D720" s="5"/>
    </row>
    <row r="721" spans="1:4" ht="12.95" customHeight="1">
      <c r="A721" s="7"/>
      <c r="B721" s="6"/>
      <c r="C721" s="5"/>
      <c r="D721" s="5"/>
    </row>
    <row r="722" spans="1:4" ht="12.95" customHeight="1">
      <c r="A722" s="7"/>
      <c r="B722" s="6"/>
      <c r="C722" s="5"/>
      <c r="D722" s="5"/>
    </row>
    <row r="723" spans="1:4" ht="12.95" customHeight="1">
      <c r="A723" s="7"/>
      <c r="B723" s="6"/>
      <c r="C723" s="5"/>
      <c r="D723" s="5"/>
    </row>
    <row r="724" spans="1:4" ht="12.95" customHeight="1">
      <c r="A724" s="7"/>
      <c r="B724" s="6"/>
      <c r="C724" s="5"/>
      <c r="D724" s="5"/>
    </row>
    <row r="725" spans="1:4" ht="12.95" customHeight="1">
      <c r="A725" s="7"/>
      <c r="B725" s="6"/>
      <c r="C725" s="5"/>
      <c r="D725" s="5"/>
    </row>
    <row r="726" spans="1:4" ht="12.95" customHeight="1">
      <c r="A726" s="7"/>
      <c r="B726" s="6"/>
      <c r="C726" s="5"/>
      <c r="D726" s="5"/>
    </row>
    <row r="727" spans="1:4" ht="12.95" customHeight="1">
      <c r="A727" s="7"/>
      <c r="B727" s="6"/>
      <c r="C727" s="5"/>
      <c r="D727" s="5"/>
    </row>
    <row r="728" spans="1:4" ht="12.95" customHeight="1">
      <c r="A728" s="7"/>
      <c r="B728" s="6"/>
      <c r="C728" s="5"/>
      <c r="D728" s="5"/>
    </row>
    <row r="729" spans="1:4" ht="12.95" customHeight="1">
      <c r="A729" s="7"/>
      <c r="B729" s="6"/>
      <c r="C729" s="5"/>
      <c r="D729" s="5"/>
    </row>
    <row r="730" spans="1:4" ht="12.95" customHeight="1">
      <c r="A730" s="7"/>
      <c r="B730" s="6"/>
      <c r="C730" s="5"/>
      <c r="D730" s="5"/>
    </row>
    <row r="731" spans="1:4" ht="12.95" customHeight="1">
      <c r="A731" s="7"/>
      <c r="B731" s="6"/>
      <c r="C731" s="5"/>
      <c r="D731" s="5"/>
    </row>
    <row r="732" spans="1:4" ht="12.95" customHeight="1">
      <c r="A732" s="7"/>
      <c r="B732" s="6"/>
      <c r="C732" s="5"/>
      <c r="D732" s="5"/>
    </row>
    <row r="733" spans="1:4" ht="12.95" customHeight="1">
      <c r="A733" s="7"/>
      <c r="B733" s="6"/>
      <c r="C733" s="5"/>
      <c r="D733" s="5"/>
    </row>
    <row r="734" spans="1:4" ht="12.95" customHeight="1">
      <c r="A734" s="7"/>
      <c r="B734" s="6"/>
      <c r="C734" s="5"/>
      <c r="D734" s="5"/>
    </row>
    <row r="735" spans="1:4" ht="12.95" customHeight="1">
      <c r="A735" s="7"/>
      <c r="B735" s="6"/>
      <c r="C735" s="5"/>
      <c r="D735" s="5"/>
    </row>
    <row r="736" spans="1:4" ht="12.95" customHeight="1">
      <c r="A736" s="7"/>
      <c r="B736" s="6"/>
      <c r="C736" s="5"/>
      <c r="D736" s="5"/>
    </row>
    <row r="737" spans="1:4" ht="12.95" customHeight="1">
      <c r="A737" s="7"/>
      <c r="B737" s="6"/>
      <c r="C737" s="5"/>
      <c r="D737" s="5"/>
    </row>
    <row r="738" spans="1:4" ht="12.95" customHeight="1">
      <c r="A738" s="7"/>
      <c r="B738" s="6"/>
      <c r="C738" s="5"/>
      <c r="D738" s="5"/>
    </row>
    <row r="739" spans="1:4" ht="12.95" customHeight="1">
      <c r="A739" s="7"/>
      <c r="B739" s="6"/>
      <c r="C739" s="5"/>
      <c r="D739" s="5"/>
    </row>
    <row r="740" spans="1:4" ht="12.95" customHeight="1">
      <c r="A740" s="7"/>
      <c r="B740" s="6"/>
      <c r="C740" s="5"/>
      <c r="D740" s="5"/>
    </row>
    <row r="741" spans="1:4" ht="12.95" customHeight="1">
      <c r="A741" s="7"/>
      <c r="B741" s="6"/>
      <c r="C741" s="5"/>
      <c r="D741" s="5"/>
    </row>
    <row r="742" spans="1:4" ht="12.95" customHeight="1">
      <c r="A742" s="7"/>
      <c r="B742" s="6"/>
      <c r="C742" s="5"/>
      <c r="D742" s="5"/>
    </row>
    <row r="743" spans="1:4" ht="12.95" customHeight="1">
      <c r="A743" s="7"/>
      <c r="B743" s="6"/>
      <c r="C743" s="5"/>
      <c r="D743" s="5"/>
    </row>
    <row r="744" spans="1:4" ht="12.95" customHeight="1">
      <c r="A744" s="7"/>
      <c r="B744" s="6"/>
      <c r="C744" s="5"/>
      <c r="D744" s="5"/>
    </row>
    <row r="745" spans="1:4" ht="12.95" customHeight="1">
      <c r="A745" s="7"/>
      <c r="B745" s="6"/>
      <c r="C745" s="5"/>
      <c r="D745" s="5"/>
    </row>
    <row r="746" spans="1:4" ht="12.95" customHeight="1">
      <c r="A746" s="7"/>
      <c r="B746" s="6"/>
      <c r="C746" s="5"/>
      <c r="D746" s="5"/>
    </row>
    <row r="747" spans="1:4" ht="12.95" customHeight="1">
      <c r="A747" s="7"/>
      <c r="B747" s="6"/>
      <c r="C747" s="5"/>
      <c r="D747" s="5"/>
    </row>
    <row r="748" spans="1:4" ht="12.95" customHeight="1">
      <c r="A748" s="7"/>
      <c r="B748" s="6"/>
      <c r="C748" s="5"/>
      <c r="D748" s="5"/>
    </row>
    <row r="749" spans="1:4" ht="12.95" customHeight="1">
      <c r="A749" s="7"/>
      <c r="B749" s="6"/>
      <c r="C749" s="5"/>
      <c r="D749" s="5"/>
    </row>
    <row r="750" spans="1:4" ht="12.95" customHeight="1">
      <c r="A750" s="7"/>
      <c r="B750" s="6"/>
      <c r="C750" s="5"/>
      <c r="D750" s="5"/>
    </row>
    <row r="751" spans="1:4" ht="12.95" customHeight="1">
      <c r="A751" s="7"/>
      <c r="B751" s="6"/>
      <c r="C751" s="5"/>
      <c r="D751" s="5"/>
    </row>
    <row r="752" spans="1:4" ht="12.95" customHeight="1">
      <c r="A752" s="7"/>
      <c r="B752" s="6"/>
      <c r="C752" s="5"/>
      <c r="D752" s="5"/>
    </row>
    <row r="753" spans="1:4" ht="12.95" customHeight="1">
      <c r="A753" s="7"/>
      <c r="B753" s="6"/>
      <c r="C753" s="5"/>
      <c r="D753" s="5"/>
    </row>
    <row r="754" spans="1:4" ht="12.95" customHeight="1">
      <c r="A754" s="7"/>
      <c r="B754" s="6"/>
      <c r="C754" s="5"/>
      <c r="D754" s="5"/>
    </row>
    <row r="755" spans="1:4" ht="12.95" customHeight="1">
      <c r="A755" s="7"/>
      <c r="B755" s="6"/>
      <c r="C755" s="5"/>
      <c r="D755" s="5"/>
    </row>
    <row r="756" spans="1:4" ht="12.95" customHeight="1">
      <c r="A756" s="7"/>
      <c r="B756" s="6"/>
      <c r="C756" s="5"/>
      <c r="D756" s="5"/>
    </row>
    <row r="757" spans="1:4" ht="12.95" customHeight="1">
      <c r="A757" s="7"/>
      <c r="B757" s="6"/>
      <c r="C757" s="5"/>
      <c r="D757" s="5"/>
    </row>
    <row r="758" spans="1:4" ht="12.95" customHeight="1">
      <c r="A758" s="7"/>
      <c r="B758" s="6"/>
      <c r="C758" s="5"/>
      <c r="D758" s="5"/>
    </row>
    <row r="759" spans="1:4" ht="12.95" customHeight="1">
      <c r="A759" s="7"/>
      <c r="B759" s="6"/>
      <c r="C759" s="5"/>
      <c r="D759" s="5"/>
    </row>
    <row r="760" spans="1:4" ht="12.95" customHeight="1">
      <c r="A760" s="7"/>
      <c r="B760" s="6"/>
      <c r="C760" s="5"/>
      <c r="D760" s="5"/>
    </row>
    <row r="761" spans="1:4" ht="12.95" customHeight="1">
      <c r="A761" s="7"/>
      <c r="B761" s="6"/>
      <c r="C761" s="5"/>
      <c r="D761" s="5"/>
    </row>
    <row r="762" spans="1:4" ht="12.95" customHeight="1">
      <c r="A762" s="7"/>
      <c r="B762" s="6"/>
      <c r="C762" s="5"/>
      <c r="D762" s="5"/>
    </row>
    <row r="763" spans="1:4" ht="12.95" customHeight="1">
      <c r="A763" s="7"/>
      <c r="B763" s="6"/>
      <c r="C763" s="5"/>
      <c r="D763" s="5"/>
    </row>
    <row r="764" spans="1:4" ht="12.95" customHeight="1">
      <c r="A764" s="7"/>
      <c r="B764" s="6"/>
      <c r="C764" s="5"/>
      <c r="D764" s="5"/>
    </row>
    <row r="765" spans="1:4" ht="12.95" customHeight="1">
      <c r="A765" s="7"/>
      <c r="B765" s="6"/>
      <c r="C765" s="5"/>
      <c r="D765" s="5"/>
    </row>
    <row r="766" spans="1:4" ht="12.95" customHeight="1">
      <c r="A766" s="7"/>
      <c r="B766" s="6"/>
      <c r="C766" s="5"/>
      <c r="D766" s="5"/>
    </row>
    <row r="767" spans="1:4" ht="12.95" customHeight="1">
      <c r="A767" s="7"/>
      <c r="B767" s="6"/>
      <c r="C767" s="5"/>
      <c r="D767" s="5"/>
    </row>
    <row r="768" spans="1:4" ht="12.95" customHeight="1">
      <c r="A768" s="7"/>
      <c r="B768" s="6"/>
      <c r="C768" s="5"/>
      <c r="D768" s="5"/>
    </row>
    <row r="769" spans="1:4" ht="12.95" customHeight="1">
      <c r="A769" s="7"/>
      <c r="B769" s="6"/>
      <c r="C769" s="5"/>
      <c r="D769" s="5"/>
    </row>
    <row r="770" spans="1:4" ht="12.95" customHeight="1">
      <c r="A770" s="7"/>
      <c r="B770" s="6"/>
      <c r="C770" s="5"/>
      <c r="D770" s="5"/>
    </row>
    <row r="771" spans="1:4" ht="12.95" customHeight="1">
      <c r="A771" s="7"/>
      <c r="B771" s="6"/>
      <c r="C771" s="5"/>
      <c r="D771" s="5"/>
    </row>
    <row r="772" spans="1:4" ht="12.95" customHeight="1">
      <c r="A772" s="7"/>
      <c r="B772" s="6"/>
      <c r="C772" s="5"/>
      <c r="D772" s="5"/>
    </row>
    <row r="773" spans="1:4" ht="12.95" customHeight="1">
      <c r="A773" s="7"/>
      <c r="B773" s="6"/>
      <c r="C773" s="5"/>
      <c r="D773" s="5"/>
    </row>
    <row r="774" spans="1:4" ht="12.95" customHeight="1">
      <c r="A774" s="7"/>
      <c r="B774" s="6"/>
      <c r="C774" s="5"/>
      <c r="D774" s="5"/>
    </row>
    <row r="775" spans="1:4" ht="12.95" customHeight="1">
      <c r="A775" s="7"/>
      <c r="B775" s="6"/>
      <c r="C775" s="5"/>
      <c r="D775" s="5"/>
    </row>
    <row r="776" spans="1:4" ht="12.95" customHeight="1">
      <c r="A776" s="7"/>
      <c r="B776" s="6"/>
      <c r="C776" s="5"/>
      <c r="D776" s="5"/>
    </row>
    <row r="777" spans="1:4" ht="12.95" customHeight="1">
      <c r="A777" s="7"/>
      <c r="B777" s="6"/>
      <c r="C777" s="5"/>
      <c r="D777" s="5"/>
    </row>
    <row r="778" spans="1:4" ht="12.95" customHeight="1">
      <c r="A778" s="7"/>
      <c r="B778" s="6"/>
      <c r="C778" s="5"/>
      <c r="D778" s="5"/>
    </row>
    <row r="779" spans="1:4" ht="12.95" customHeight="1">
      <c r="A779" s="7"/>
      <c r="B779" s="6"/>
      <c r="C779" s="5"/>
      <c r="D779" s="5"/>
    </row>
    <row r="780" spans="1:4" ht="12.95" customHeight="1">
      <c r="A780" s="7"/>
      <c r="B780" s="6"/>
      <c r="C780" s="5"/>
      <c r="D780" s="5"/>
    </row>
    <row r="781" spans="1:4" ht="12.95" customHeight="1">
      <c r="A781" s="7"/>
      <c r="B781" s="6"/>
      <c r="C781" s="5"/>
      <c r="D781" s="5"/>
    </row>
    <row r="782" spans="1:4" ht="12.95" customHeight="1">
      <c r="A782" s="7"/>
      <c r="B782" s="6"/>
      <c r="C782" s="5"/>
      <c r="D782" s="5"/>
    </row>
    <row r="783" spans="1:4" ht="12.95" customHeight="1">
      <c r="A783" s="7"/>
      <c r="B783" s="6"/>
      <c r="C783" s="5"/>
      <c r="D783" s="5"/>
    </row>
    <row r="784" spans="1:4" ht="12.95" customHeight="1">
      <c r="A784" s="7"/>
      <c r="B784" s="6"/>
      <c r="C784" s="5"/>
      <c r="D784" s="5"/>
    </row>
    <row r="785" spans="1:4" ht="12.95" customHeight="1">
      <c r="A785" s="7"/>
      <c r="B785" s="6"/>
      <c r="C785" s="5"/>
      <c r="D785" s="5"/>
    </row>
    <row r="786" spans="1:4" ht="12.95" customHeight="1">
      <c r="A786" s="7"/>
      <c r="B786" s="6"/>
      <c r="C786" s="5"/>
      <c r="D786" s="5"/>
    </row>
    <row r="787" spans="1:4" ht="12.95" customHeight="1">
      <c r="A787" s="7"/>
      <c r="B787" s="6"/>
      <c r="C787" s="5"/>
      <c r="D787" s="5"/>
    </row>
    <row r="788" spans="1:4" ht="12.95" customHeight="1">
      <c r="A788" s="7"/>
      <c r="B788" s="6"/>
      <c r="C788" s="5"/>
      <c r="D788" s="5"/>
    </row>
    <row r="789" spans="1:4" ht="12.95" customHeight="1">
      <c r="A789" s="7"/>
      <c r="B789" s="6"/>
      <c r="C789" s="5"/>
      <c r="D789" s="5"/>
    </row>
    <row r="790" spans="1:4" ht="12.95" customHeight="1">
      <c r="A790" s="7"/>
      <c r="B790" s="6"/>
      <c r="C790" s="5"/>
      <c r="D790" s="5"/>
    </row>
    <row r="791" spans="1:4" ht="12.95" customHeight="1">
      <c r="A791" s="7"/>
      <c r="B791" s="6"/>
      <c r="C791" s="5"/>
      <c r="D791" s="5"/>
    </row>
    <row r="792" spans="1:4" ht="12.95" customHeight="1">
      <c r="A792" s="7"/>
      <c r="B792" s="6"/>
      <c r="C792" s="5"/>
      <c r="D792" s="5"/>
    </row>
    <row r="793" spans="1:4" ht="12.95" customHeight="1">
      <c r="A793" s="7"/>
      <c r="B793" s="6"/>
      <c r="C793" s="5"/>
      <c r="D793" s="5"/>
    </row>
    <row r="794" spans="1:4" ht="12.95" customHeight="1">
      <c r="A794" s="7"/>
      <c r="B794" s="6"/>
      <c r="C794" s="5"/>
      <c r="D794" s="5"/>
    </row>
    <row r="795" spans="1:4" ht="12.95" customHeight="1">
      <c r="A795" s="7"/>
      <c r="B795" s="6"/>
      <c r="C795" s="5"/>
      <c r="D795" s="5"/>
    </row>
    <row r="796" spans="1:4" ht="12.95" customHeight="1">
      <c r="A796" s="7"/>
      <c r="B796" s="6"/>
      <c r="C796" s="5"/>
      <c r="D796" s="5"/>
    </row>
    <row r="797" spans="1:4" ht="12.95" customHeight="1">
      <c r="A797" s="7"/>
      <c r="B797" s="6"/>
      <c r="C797" s="5"/>
      <c r="D797" s="5"/>
    </row>
    <row r="798" spans="1:4" ht="12.95" customHeight="1">
      <c r="A798" s="7"/>
      <c r="B798" s="6"/>
      <c r="C798" s="5"/>
      <c r="D798" s="5"/>
    </row>
    <row r="799" spans="1:4" ht="12.95" customHeight="1">
      <c r="A799" s="7"/>
      <c r="B799" s="6"/>
      <c r="C799" s="5"/>
      <c r="D799" s="5"/>
    </row>
    <row r="800" spans="1:4" ht="12.95" customHeight="1">
      <c r="A800" s="7"/>
      <c r="B800" s="6"/>
      <c r="C800" s="5"/>
      <c r="D800" s="5"/>
    </row>
    <row r="801" spans="1:4" ht="12.95" customHeight="1">
      <c r="A801" s="7"/>
      <c r="B801" s="6"/>
      <c r="C801" s="5"/>
      <c r="D801" s="5"/>
    </row>
    <row r="802" spans="1:4" ht="12.95" customHeight="1">
      <c r="A802" s="7"/>
      <c r="B802" s="6"/>
      <c r="C802" s="5"/>
      <c r="D802" s="5"/>
    </row>
    <row r="803" spans="1:4" ht="12.95" customHeight="1">
      <c r="A803" s="7"/>
      <c r="B803" s="6"/>
      <c r="C803" s="5"/>
      <c r="D803" s="5"/>
    </row>
    <row r="804" spans="1:4" ht="12.95" customHeight="1">
      <c r="A804" s="7"/>
      <c r="B804" s="6"/>
      <c r="C804" s="5"/>
      <c r="D804" s="5"/>
    </row>
    <row r="805" spans="1:4" ht="12.95" customHeight="1">
      <c r="A805" s="7"/>
      <c r="B805" s="6"/>
      <c r="C805" s="5"/>
      <c r="D805" s="5"/>
    </row>
    <row r="806" spans="1:4" ht="12.95" customHeight="1">
      <c r="A806" s="7"/>
      <c r="B806" s="6"/>
      <c r="C806" s="5"/>
      <c r="D806" s="5"/>
    </row>
    <row r="807" spans="1:4" ht="12.95" customHeight="1">
      <c r="A807" s="7"/>
      <c r="B807" s="6"/>
      <c r="C807" s="5"/>
      <c r="D807" s="5"/>
    </row>
    <row r="808" spans="1:4" ht="12.95" customHeight="1">
      <c r="A808" s="7"/>
      <c r="B808" s="6"/>
      <c r="C808" s="5"/>
      <c r="D808" s="5"/>
    </row>
    <row r="809" spans="1:4" ht="12.95" customHeight="1">
      <c r="A809" s="7"/>
      <c r="B809" s="6"/>
      <c r="C809" s="5"/>
      <c r="D809" s="5"/>
    </row>
    <row r="810" spans="1:4" ht="12.95" customHeight="1">
      <c r="A810" s="7"/>
      <c r="B810" s="6"/>
      <c r="C810" s="5"/>
      <c r="D810" s="5"/>
    </row>
    <row r="811" spans="1:4" ht="12.95" customHeight="1">
      <c r="A811" s="7"/>
      <c r="B811" s="6"/>
      <c r="C811" s="5"/>
      <c r="D811" s="5"/>
    </row>
    <row r="812" spans="1:4" ht="12.95" customHeight="1">
      <c r="A812" s="7"/>
      <c r="B812" s="6"/>
      <c r="C812" s="5"/>
      <c r="D812" s="5"/>
    </row>
    <row r="813" spans="1:4" ht="12.95" customHeight="1">
      <c r="A813" s="7"/>
      <c r="B813" s="6"/>
      <c r="C813" s="5"/>
      <c r="D813" s="5"/>
    </row>
    <row r="814" spans="1:4" ht="12.95" customHeight="1">
      <c r="A814" s="7"/>
      <c r="B814" s="6"/>
      <c r="C814" s="5"/>
      <c r="D814" s="5"/>
    </row>
    <row r="815" spans="1:4" ht="12.95" customHeight="1">
      <c r="A815" s="7"/>
      <c r="B815" s="6"/>
      <c r="C815" s="5"/>
      <c r="D815" s="5"/>
    </row>
    <row r="816" spans="1:4" ht="12.95" customHeight="1">
      <c r="A816" s="7"/>
      <c r="B816" s="6"/>
      <c r="C816" s="5"/>
      <c r="D816" s="5"/>
    </row>
    <row r="817" spans="1:4" ht="12.95" customHeight="1">
      <c r="A817" s="7"/>
      <c r="B817" s="6"/>
      <c r="C817" s="5"/>
      <c r="D817" s="5"/>
    </row>
    <row r="818" spans="1:4" ht="12.95" customHeight="1">
      <c r="A818" s="7"/>
      <c r="B818" s="6"/>
      <c r="C818" s="5"/>
      <c r="D818" s="5"/>
    </row>
    <row r="819" spans="1:4" ht="12.95" customHeight="1">
      <c r="A819" s="7"/>
      <c r="B819" s="6"/>
      <c r="C819" s="5"/>
      <c r="D819" s="5"/>
    </row>
    <row r="820" spans="1:4" ht="12.95" customHeight="1">
      <c r="A820" s="7"/>
      <c r="B820" s="6"/>
      <c r="C820" s="5"/>
      <c r="D820" s="5"/>
    </row>
    <row r="821" spans="1:4" ht="12.95" customHeight="1">
      <c r="A821" s="7"/>
      <c r="B821" s="6"/>
      <c r="C821" s="5"/>
      <c r="D821" s="5"/>
    </row>
    <row r="822" spans="1:4" ht="12.95" customHeight="1">
      <c r="A822" s="7"/>
      <c r="B822" s="6"/>
      <c r="C822" s="5"/>
      <c r="D822" s="5"/>
    </row>
    <row r="823" spans="1:4" ht="12.95" customHeight="1">
      <c r="A823" s="7"/>
      <c r="B823" s="6"/>
      <c r="C823" s="5"/>
      <c r="D823" s="5"/>
    </row>
    <row r="824" spans="1:4" ht="12.95" customHeight="1">
      <c r="A824" s="7"/>
      <c r="B824" s="6"/>
      <c r="C824" s="5"/>
      <c r="D824" s="5"/>
    </row>
    <row r="825" spans="1:4" ht="12.95" customHeight="1">
      <c r="A825" s="7"/>
      <c r="B825" s="6"/>
      <c r="C825" s="5"/>
      <c r="D825" s="5"/>
    </row>
    <row r="826" spans="1:4" ht="12.95" customHeight="1">
      <c r="A826" s="7"/>
      <c r="B826" s="6"/>
      <c r="C826" s="5"/>
      <c r="D826" s="5"/>
    </row>
    <row r="827" spans="1:4" ht="12.95" customHeight="1">
      <c r="A827" s="7"/>
      <c r="B827" s="6"/>
      <c r="C827" s="5"/>
      <c r="D827" s="5"/>
    </row>
    <row r="828" spans="1:4" ht="12.95" customHeight="1">
      <c r="A828" s="7"/>
      <c r="B828" s="6"/>
      <c r="C828" s="5"/>
      <c r="D828" s="5"/>
    </row>
    <row r="829" spans="1:4" ht="12.95" customHeight="1">
      <c r="A829" s="7"/>
      <c r="B829" s="6"/>
      <c r="C829" s="5"/>
      <c r="D829" s="5"/>
    </row>
    <row r="830" spans="1:4" ht="12.95" customHeight="1">
      <c r="A830" s="7"/>
      <c r="B830" s="6"/>
      <c r="C830" s="5"/>
      <c r="D830" s="5"/>
    </row>
    <row r="831" spans="1:4" ht="12.95" customHeight="1">
      <c r="A831" s="7"/>
      <c r="B831" s="6"/>
      <c r="C831" s="5"/>
      <c r="D831" s="5"/>
    </row>
    <row r="832" spans="1:4" ht="12.95" customHeight="1">
      <c r="A832" s="7"/>
      <c r="B832" s="6"/>
      <c r="C832" s="5"/>
      <c r="D832" s="5"/>
    </row>
    <row r="833" spans="1:4" ht="12.95" customHeight="1">
      <c r="A833" s="7"/>
      <c r="B833" s="6"/>
      <c r="C833" s="5"/>
      <c r="D833" s="5"/>
    </row>
    <row r="834" spans="1:4" ht="12.95" customHeight="1">
      <c r="A834" s="7"/>
      <c r="B834" s="6"/>
      <c r="C834" s="5"/>
      <c r="D834" s="5"/>
    </row>
    <row r="835" spans="1:4" ht="12.95" customHeight="1">
      <c r="A835" s="7"/>
      <c r="B835" s="6"/>
      <c r="C835" s="5"/>
      <c r="D835" s="5"/>
    </row>
    <row r="836" spans="1:4" ht="12.95" customHeight="1">
      <c r="A836" s="7"/>
      <c r="B836" s="6"/>
      <c r="C836" s="5"/>
      <c r="D836" s="5"/>
    </row>
    <row r="837" spans="1:4" ht="12.95" customHeight="1">
      <c r="A837" s="7"/>
      <c r="B837" s="6"/>
      <c r="C837" s="5"/>
      <c r="D837" s="5"/>
    </row>
    <row r="838" spans="1:4" ht="12.95" customHeight="1">
      <c r="A838" s="7"/>
      <c r="B838" s="6"/>
      <c r="C838" s="5"/>
      <c r="D838" s="5"/>
    </row>
    <row r="839" spans="1:4" ht="12.95" customHeight="1">
      <c r="A839" s="7"/>
      <c r="B839" s="6"/>
      <c r="C839" s="5"/>
      <c r="D839" s="5"/>
    </row>
    <row r="840" spans="1:4" ht="12.95" customHeight="1">
      <c r="A840" s="7"/>
      <c r="B840" s="6"/>
      <c r="C840" s="5"/>
      <c r="D840" s="5"/>
    </row>
    <row r="841" spans="1:4" ht="12.95" customHeight="1">
      <c r="A841" s="7"/>
      <c r="B841" s="6"/>
      <c r="C841" s="5"/>
      <c r="D841" s="5"/>
    </row>
    <row r="842" spans="1:4" ht="12.95" customHeight="1">
      <c r="A842" s="7"/>
      <c r="B842" s="6"/>
      <c r="C842" s="5"/>
      <c r="D842" s="5"/>
    </row>
    <row r="843" spans="1:4" ht="12.95" customHeight="1">
      <c r="A843" s="7"/>
      <c r="B843" s="6"/>
      <c r="C843" s="5"/>
      <c r="D843" s="5"/>
    </row>
    <row r="844" spans="1:4" ht="12.95" customHeight="1">
      <c r="A844" s="7"/>
      <c r="B844" s="6"/>
      <c r="C844" s="5"/>
      <c r="D844" s="5"/>
    </row>
    <row r="845" spans="1:4" ht="12.95" customHeight="1">
      <c r="A845" s="7"/>
      <c r="B845" s="6"/>
      <c r="C845" s="5"/>
      <c r="D845" s="5"/>
    </row>
    <row r="846" spans="1:4" ht="12.95" customHeight="1">
      <c r="C846" s="61"/>
      <c r="D846" s="61"/>
    </row>
    <row r="847" spans="1:4" ht="12.95" customHeight="1">
      <c r="C847" s="61"/>
      <c r="D847" s="61"/>
    </row>
    <row r="848" spans="1:4" ht="12.95" customHeight="1">
      <c r="C848" s="61"/>
      <c r="D848" s="61"/>
    </row>
    <row r="849" spans="3:4" ht="12.95" customHeight="1">
      <c r="C849" s="61"/>
      <c r="D849" s="61"/>
    </row>
    <row r="850" spans="3:4" ht="12.95" customHeight="1">
      <c r="C850" s="61"/>
      <c r="D850" s="61"/>
    </row>
    <row r="851" spans="3:4" ht="12.95" customHeight="1">
      <c r="C851" s="61"/>
      <c r="D851" s="61"/>
    </row>
    <row r="852" spans="3:4" ht="12.95" customHeight="1">
      <c r="C852" s="61"/>
      <c r="D852" s="61"/>
    </row>
    <row r="853" spans="3:4" ht="12.95" customHeight="1">
      <c r="C853" s="61"/>
      <c r="D853" s="61"/>
    </row>
    <row r="854" spans="3:4" ht="12.95" customHeight="1">
      <c r="C854" s="61"/>
      <c r="D854" s="61"/>
    </row>
    <row r="855" spans="3:4" ht="12.95" customHeight="1">
      <c r="C855" s="61"/>
      <c r="D855" s="61"/>
    </row>
    <row r="856" spans="3:4" ht="12.95" customHeight="1">
      <c r="C856" s="61"/>
      <c r="D856" s="61"/>
    </row>
    <row r="857" spans="3:4" ht="12.95" customHeight="1">
      <c r="C857" s="61"/>
      <c r="D857" s="61"/>
    </row>
    <row r="858" spans="3:4" ht="12.95" customHeight="1">
      <c r="C858" s="61"/>
      <c r="D858" s="61"/>
    </row>
    <row r="859" spans="3:4" ht="12.95" customHeight="1">
      <c r="C859" s="61"/>
      <c r="D859" s="61"/>
    </row>
    <row r="860" spans="3:4" ht="12.95" customHeight="1">
      <c r="C860" s="61"/>
      <c r="D860" s="61"/>
    </row>
    <row r="861" spans="3:4" ht="12.95" customHeight="1">
      <c r="C861" s="61"/>
      <c r="D861" s="61"/>
    </row>
    <row r="862" spans="3:4" ht="12.95" customHeight="1">
      <c r="C862" s="61"/>
      <c r="D862" s="61"/>
    </row>
    <row r="863" spans="3:4" ht="12.95" customHeight="1">
      <c r="C863" s="61"/>
      <c r="D863" s="61"/>
    </row>
    <row r="864" spans="3:4" ht="12.95" customHeight="1">
      <c r="C864" s="61"/>
      <c r="D864" s="61"/>
    </row>
    <row r="865" spans="3:4" ht="12.95" customHeight="1">
      <c r="C865" s="61"/>
      <c r="D865" s="61"/>
    </row>
    <row r="866" spans="3:4" ht="12.95" customHeight="1">
      <c r="C866" s="61"/>
      <c r="D866" s="61"/>
    </row>
    <row r="867" spans="3:4" ht="12.95" customHeight="1">
      <c r="C867" s="61"/>
      <c r="D867" s="61"/>
    </row>
    <row r="868" spans="3:4" ht="12.95" customHeight="1">
      <c r="C868" s="61"/>
      <c r="D868" s="61"/>
    </row>
    <row r="869" spans="3:4" ht="12.95" customHeight="1">
      <c r="C869" s="61"/>
      <c r="D869" s="61"/>
    </row>
    <row r="870" spans="3:4" ht="12.95" customHeight="1">
      <c r="C870" s="61"/>
      <c r="D870" s="61"/>
    </row>
    <row r="871" spans="3:4" ht="12.95" customHeight="1">
      <c r="C871" s="61"/>
      <c r="D871" s="61"/>
    </row>
    <row r="872" spans="3:4" ht="12.95" customHeight="1">
      <c r="C872" s="61"/>
      <c r="D872" s="61"/>
    </row>
    <row r="873" spans="3:4" ht="12.95" customHeight="1">
      <c r="C873" s="61"/>
      <c r="D873" s="61"/>
    </row>
    <row r="874" spans="3:4" ht="12.95" customHeight="1">
      <c r="C874" s="61"/>
      <c r="D874" s="61"/>
    </row>
    <row r="875" spans="3:4" ht="12.95" customHeight="1">
      <c r="C875" s="61"/>
      <c r="D875" s="61"/>
    </row>
    <row r="876" spans="3:4" ht="12.95" customHeight="1">
      <c r="C876" s="61"/>
      <c r="D876" s="61"/>
    </row>
    <row r="877" spans="3:4" ht="12.95" customHeight="1">
      <c r="C877" s="61"/>
      <c r="D877" s="61"/>
    </row>
    <row r="878" spans="3:4" ht="12.95" customHeight="1">
      <c r="C878" s="61"/>
      <c r="D878" s="61"/>
    </row>
    <row r="879" spans="3:4" ht="12.95" customHeight="1">
      <c r="C879" s="61"/>
      <c r="D879" s="61"/>
    </row>
    <row r="880" spans="3:4" ht="12.95" customHeight="1">
      <c r="C880" s="61"/>
      <c r="D880" s="61"/>
    </row>
    <row r="881" spans="3:4" ht="12.95" customHeight="1">
      <c r="C881" s="61"/>
      <c r="D881" s="61"/>
    </row>
    <row r="882" spans="3:4" ht="12.95" customHeight="1">
      <c r="C882" s="61"/>
      <c r="D882" s="61"/>
    </row>
    <row r="883" spans="3:4" ht="12.95" customHeight="1">
      <c r="C883" s="61"/>
      <c r="D883" s="61"/>
    </row>
    <row r="884" spans="3:4" ht="12.95" customHeight="1">
      <c r="C884" s="61"/>
      <c r="D884" s="61"/>
    </row>
    <row r="885" spans="3:4" ht="12.95" customHeight="1">
      <c r="C885" s="61"/>
      <c r="D885" s="61"/>
    </row>
    <row r="886" spans="3:4" ht="12.95" customHeight="1">
      <c r="C886" s="61"/>
      <c r="D886" s="61"/>
    </row>
    <row r="887" spans="3:4" ht="12.95" customHeight="1">
      <c r="C887" s="61"/>
      <c r="D887" s="61"/>
    </row>
    <row r="888" spans="3:4" ht="12.95" customHeight="1">
      <c r="C888" s="61"/>
      <c r="D888" s="61"/>
    </row>
    <row r="889" spans="3:4" ht="12.95" customHeight="1">
      <c r="C889" s="61"/>
      <c r="D889" s="61"/>
    </row>
    <row r="890" spans="3:4" ht="12.95" customHeight="1">
      <c r="C890" s="61"/>
      <c r="D890" s="61"/>
    </row>
    <row r="891" spans="3:4" ht="12.95" customHeight="1">
      <c r="C891" s="61"/>
      <c r="D891" s="61"/>
    </row>
    <row r="892" spans="3:4" ht="12.95" customHeight="1">
      <c r="C892" s="61"/>
      <c r="D892" s="61"/>
    </row>
    <row r="893" spans="3:4" ht="12.95" customHeight="1">
      <c r="C893" s="61"/>
      <c r="D893" s="61"/>
    </row>
    <row r="894" spans="3:4" ht="12.95" customHeight="1">
      <c r="C894" s="61"/>
      <c r="D894" s="61"/>
    </row>
    <row r="895" spans="3:4" ht="12.95" customHeight="1">
      <c r="C895" s="61"/>
      <c r="D895" s="61"/>
    </row>
    <row r="896" spans="3:4" ht="12.95" customHeight="1">
      <c r="C896" s="61"/>
      <c r="D896" s="61"/>
    </row>
    <row r="897" spans="3:4" ht="12.95" customHeight="1">
      <c r="C897" s="61"/>
      <c r="D897" s="61"/>
    </row>
    <row r="898" spans="3:4" ht="12.95" customHeight="1">
      <c r="C898" s="61"/>
      <c r="D898" s="61"/>
    </row>
    <row r="899" spans="3:4" ht="12.95" customHeight="1">
      <c r="C899" s="61"/>
      <c r="D899" s="61"/>
    </row>
    <row r="900" spans="3:4" ht="12.95" customHeight="1">
      <c r="C900" s="61"/>
      <c r="D900" s="61"/>
    </row>
    <row r="901" spans="3:4" ht="12.95" customHeight="1">
      <c r="C901" s="61"/>
      <c r="D901" s="61"/>
    </row>
    <row r="902" spans="3:4" ht="12.95" customHeight="1">
      <c r="C902" s="61"/>
      <c r="D902" s="61"/>
    </row>
    <row r="903" spans="3:4" ht="12.95" customHeight="1">
      <c r="C903" s="61"/>
      <c r="D903" s="61"/>
    </row>
    <row r="904" spans="3:4" ht="12.95" customHeight="1">
      <c r="C904" s="61"/>
      <c r="D904" s="61"/>
    </row>
    <row r="905" spans="3:4" ht="12.95" customHeight="1">
      <c r="C905" s="61"/>
      <c r="D905" s="61"/>
    </row>
    <row r="906" spans="3:4" ht="12.95" customHeight="1">
      <c r="C906" s="61"/>
      <c r="D906" s="61"/>
    </row>
    <row r="907" spans="3:4" ht="12.95" customHeight="1">
      <c r="C907" s="61"/>
      <c r="D907" s="61"/>
    </row>
    <row r="908" spans="3:4" ht="12.95" customHeight="1">
      <c r="C908" s="61"/>
      <c r="D908" s="61"/>
    </row>
    <row r="909" spans="3:4" ht="12.95" customHeight="1">
      <c r="C909" s="61"/>
      <c r="D909" s="61"/>
    </row>
    <row r="910" spans="3:4" ht="12.95" customHeight="1">
      <c r="C910" s="61"/>
      <c r="D910" s="61"/>
    </row>
    <row r="911" spans="3:4" ht="12.95" customHeight="1">
      <c r="C911" s="61"/>
      <c r="D911" s="61"/>
    </row>
    <row r="912" spans="3:4" ht="12.95" customHeight="1">
      <c r="C912" s="61"/>
      <c r="D912" s="61"/>
    </row>
    <row r="913" spans="3:4" ht="12.95" customHeight="1">
      <c r="C913" s="61"/>
      <c r="D913" s="61"/>
    </row>
    <row r="914" spans="3:4" ht="12.95" customHeight="1">
      <c r="C914" s="61"/>
      <c r="D914" s="61"/>
    </row>
    <row r="915" spans="3:4" ht="12.95" customHeight="1">
      <c r="C915" s="61"/>
      <c r="D915" s="61"/>
    </row>
    <row r="916" spans="3:4" ht="12.95" customHeight="1">
      <c r="C916" s="61"/>
      <c r="D916" s="61"/>
    </row>
    <row r="917" spans="3:4" ht="12.95" customHeight="1">
      <c r="C917" s="61"/>
      <c r="D917" s="61"/>
    </row>
    <row r="918" spans="3:4" ht="12.95" customHeight="1">
      <c r="C918" s="61"/>
      <c r="D918" s="61"/>
    </row>
    <row r="919" spans="3:4" ht="12.95" customHeight="1">
      <c r="C919" s="61"/>
      <c r="D919" s="61"/>
    </row>
    <row r="920" spans="3:4" ht="12.95" customHeight="1">
      <c r="C920" s="61"/>
      <c r="D920" s="61"/>
    </row>
    <row r="921" spans="3:4" ht="12.95" customHeight="1">
      <c r="C921" s="61"/>
      <c r="D921" s="61"/>
    </row>
    <row r="922" spans="3:4" ht="12.95" customHeight="1">
      <c r="C922" s="61"/>
      <c r="D922" s="61"/>
    </row>
    <row r="923" spans="3:4" ht="12.95" customHeight="1">
      <c r="C923" s="61"/>
      <c r="D923" s="61"/>
    </row>
    <row r="924" spans="3:4" ht="12.95" customHeight="1">
      <c r="C924" s="61"/>
      <c r="D924" s="61"/>
    </row>
    <row r="925" spans="3:4" ht="12.95" customHeight="1">
      <c r="C925" s="61"/>
      <c r="D925" s="61"/>
    </row>
    <row r="926" spans="3:4" ht="12.95" customHeight="1">
      <c r="C926" s="61"/>
      <c r="D926" s="61"/>
    </row>
    <row r="927" spans="3:4" ht="12.95" customHeight="1">
      <c r="C927" s="61"/>
      <c r="D927" s="61"/>
    </row>
    <row r="928" spans="3:4" ht="12.95" customHeight="1">
      <c r="C928" s="61"/>
      <c r="D928" s="61"/>
    </row>
    <row r="929" spans="3:4" ht="12.95" customHeight="1">
      <c r="C929" s="61"/>
      <c r="D929" s="61"/>
    </row>
    <row r="930" spans="3:4" ht="12.95" customHeight="1">
      <c r="C930" s="61"/>
      <c r="D930" s="61"/>
    </row>
    <row r="931" spans="3:4" ht="12.95" customHeight="1">
      <c r="C931" s="61"/>
      <c r="D931" s="61"/>
    </row>
    <row r="932" spans="3:4" ht="12.95" customHeight="1">
      <c r="C932" s="61"/>
      <c r="D932" s="61"/>
    </row>
    <row r="933" spans="3:4" ht="12.95" customHeight="1">
      <c r="C933" s="61"/>
      <c r="D933" s="61"/>
    </row>
    <row r="934" spans="3:4" ht="12.95" customHeight="1">
      <c r="C934" s="61"/>
      <c r="D934" s="61"/>
    </row>
    <row r="935" spans="3:4" ht="12.95" customHeight="1">
      <c r="C935" s="61"/>
      <c r="D935" s="61"/>
    </row>
    <row r="936" spans="3:4" ht="12.95" customHeight="1">
      <c r="C936" s="61"/>
      <c r="D936" s="61"/>
    </row>
    <row r="937" spans="3:4" ht="12.95" customHeight="1">
      <c r="C937" s="61"/>
      <c r="D937" s="61"/>
    </row>
    <row r="938" spans="3:4" ht="12.95" customHeight="1">
      <c r="C938" s="61"/>
      <c r="D938" s="61"/>
    </row>
    <row r="939" spans="3:4" ht="12.95" customHeight="1">
      <c r="C939" s="61"/>
      <c r="D939" s="61"/>
    </row>
    <row r="940" spans="3:4" ht="12.95" customHeight="1">
      <c r="C940" s="61"/>
      <c r="D940" s="61"/>
    </row>
    <row r="941" spans="3:4" ht="12.95" customHeight="1">
      <c r="C941" s="61"/>
      <c r="D941" s="61"/>
    </row>
    <row r="942" spans="3:4" ht="12.95" customHeight="1">
      <c r="C942" s="61"/>
      <c r="D942" s="61"/>
    </row>
    <row r="943" spans="3:4" ht="12.95" customHeight="1">
      <c r="C943" s="61"/>
      <c r="D943" s="61"/>
    </row>
    <row r="944" spans="3:4" ht="12.95" customHeight="1">
      <c r="C944" s="61"/>
      <c r="D944" s="61"/>
    </row>
    <row r="945" spans="3:4" ht="12.95" customHeight="1">
      <c r="C945" s="61"/>
      <c r="D945" s="61"/>
    </row>
    <row r="946" spans="3:4" ht="12.95" customHeight="1">
      <c r="C946" s="61"/>
      <c r="D946" s="61"/>
    </row>
    <row r="947" spans="3:4" ht="12.95" customHeight="1">
      <c r="C947" s="61"/>
      <c r="D947" s="61"/>
    </row>
    <row r="948" spans="3:4" ht="12.95" customHeight="1">
      <c r="C948" s="61"/>
      <c r="D948" s="61"/>
    </row>
    <row r="949" spans="3:4" ht="12.95" customHeight="1">
      <c r="C949" s="61"/>
      <c r="D949" s="61"/>
    </row>
    <row r="950" spans="3:4" ht="12.95" customHeight="1">
      <c r="C950" s="61"/>
      <c r="D950" s="61"/>
    </row>
    <row r="951" spans="3:4" ht="12.95" customHeight="1">
      <c r="C951" s="61"/>
      <c r="D951" s="61"/>
    </row>
    <row r="952" spans="3:4" ht="12.95" customHeight="1">
      <c r="C952" s="61"/>
      <c r="D952" s="61"/>
    </row>
    <row r="953" spans="3:4" ht="12.95" customHeight="1">
      <c r="C953" s="61"/>
      <c r="D953" s="61"/>
    </row>
    <row r="954" spans="3:4" ht="12.95" customHeight="1">
      <c r="C954" s="61"/>
      <c r="D954" s="61"/>
    </row>
    <row r="955" spans="3:4" ht="12.95" customHeight="1">
      <c r="C955" s="61"/>
      <c r="D955" s="61"/>
    </row>
    <row r="956" spans="3:4" ht="12.95" customHeight="1">
      <c r="C956" s="61"/>
      <c r="D956" s="61"/>
    </row>
    <row r="957" spans="3:4" ht="12.95" customHeight="1">
      <c r="C957" s="61"/>
      <c r="D957" s="61"/>
    </row>
    <row r="958" spans="3:4" ht="12.95" customHeight="1">
      <c r="C958" s="61"/>
      <c r="D958" s="61"/>
    </row>
    <row r="959" spans="3:4" ht="12.95" customHeight="1">
      <c r="C959" s="61"/>
      <c r="D959" s="61"/>
    </row>
    <row r="960" spans="3:4" ht="12.95" customHeight="1">
      <c r="C960" s="61"/>
      <c r="D960" s="61"/>
    </row>
    <row r="961" spans="3:4" ht="12.95" customHeight="1">
      <c r="C961" s="61"/>
      <c r="D961" s="61"/>
    </row>
    <row r="962" spans="3:4" ht="12.95" customHeight="1">
      <c r="C962" s="61"/>
      <c r="D962" s="61"/>
    </row>
    <row r="963" spans="3:4" ht="12.95" customHeight="1">
      <c r="C963" s="61"/>
      <c r="D963" s="61"/>
    </row>
    <row r="964" spans="3:4" ht="12.95" customHeight="1">
      <c r="C964" s="61"/>
      <c r="D964" s="61"/>
    </row>
    <row r="965" spans="3:4" ht="12.95" customHeight="1">
      <c r="C965" s="61"/>
      <c r="D965" s="61"/>
    </row>
    <row r="966" spans="3:4" ht="12.95" customHeight="1">
      <c r="C966" s="61"/>
      <c r="D966" s="61"/>
    </row>
    <row r="967" spans="3:4" ht="12.95" customHeight="1">
      <c r="C967" s="61"/>
      <c r="D967" s="61"/>
    </row>
    <row r="968" spans="3:4" ht="12.95" customHeight="1">
      <c r="C968" s="61"/>
      <c r="D968" s="61"/>
    </row>
    <row r="969" spans="3:4" ht="12.95" customHeight="1">
      <c r="C969" s="61"/>
      <c r="D969" s="61"/>
    </row>
    <row r="970" spans="3:4" ht="12.95" customHeight="1">
      <c r="C970" s="61"/>
      <c r="D970" s="61"/>
    </row>
    <row r="971" spans="3:4" ht="12.95" customHeight="1">
      <c r="C971" s="61"/>
      <c r="D971" s="61"/>
    </row>
    <row r="972" spans="3:4" ht="12.95" customHeight="1">
      <c r="C972" s="61"/>
      <c r="D972" s="61"/>
    </row>
    <row r="973" spans="3:4" ht="12.95" customHeight="1">
      <c r="C973" s="61"/>
      <c r="D973" s="61"/>
    </row>
    <row r="974" spans="3:4" ht="12.95" customHeight="1">
      <c r="C974" s="61"/>
      <c r="D974" s="61"/>
    </row>
    <row r="975" spans="3:4" ht="12.95" customHeight="1">
      <c r="C975" s="61"/>
      <c r="D975" s="61"/>
    </row>
    <row r="976" spans="3:4" ht="12.95" customHeight="1">
      <c r="C976" s="61"/>
      <c r="D976" s="61"/>
    </row>
    <row r="977" spans="3:4" ht="12.95" customHeight="1">
      <c r="C977" s="61"/>
      <c r="D977" s="61"/>
    </row>
    <row r="978" spans="3:4" ht="12.95" customHeight="1">
      <c r="C978" s="61"/>
      <c r="D978" s="61"/>
    </row>
    <row r="979" spans="3:4" ht="12.95" customHeight="1">
      <c r="C979" s="61"/>
      <c r="D979" s="61"/>
    </row>
    <row r="980" spans="3:4" ht="12.95" customHeight="1">
      <c r="C980" s="61"/>
      <c r="D980" s="61"/>
    </row>
    <row r="981" spans="3:4" ht="12.95" customHeight="1">
      <c r="C981" s="61"/>
      <c r="D981" s="61"/>
    </row>
    <row r="982" spans="3:4" ht="12.95" customHeight="1">
      <c r="C982" s="61"/>
      <c r="D982" s="61"/>
    </row>
    <row r="983" spans="3:4" ht="12.95" customHeight="1">
      <c r="C983" s="61"/>
      <c r="D983" s="61"/>
    </row>
    <row r="984" spans="3:4" ht="12.95" customHeight="1">
      <c r="C984" s="61"/>
      <c r="D984" s="61"/>
    </row>
    <row r="985" spans="3:4" ht="12.95" customHeight="1">
      <c r="C985" s="61"/>
      <c r="D985" s="61"/>
    </row>
    <row r="986" spans="3:4" ht="12.95" customHeight="1">
      <c r="C986" s="61"/>
      <c r="D986" s="61"/>
    </row>
    <row r="987" spans="3:4" ht="12.95" customHeight="1">
      <c r="C987" s="61"/>
      <c r="D987" s="61"/>
    </row>
    <row r="988" spans="3:4" ht="12.95" customHeight="1">
      <c r="C988" s="61"/>
      <c r="D988" s="61"/>
    </row>
    <row r="989" spans="3:4" ht="12.95" customHeight="1">
      <c r="C989" s="61"/>
      <c r="D989" s="61"/>
    </row>
    <row r="990" spans="3:4" ht="12.95" customHeight="1">
      <c r="C990" s="61"/>
      <c r="D990" s="61"/>
    </row>
    <row r="991" spans="3:4" ht="12.95" customHeight="1">
      <c r="C991" s="61"/>
      <c r="D991" s="61"/>
    </row>
    <row r="992" spans="3:4" ht="12.95" customHeight="1">
      <c r="C992" s="61"/>
      <c r="D992" s="61"/>
    </row>
    <row r="993" spans="3:4" ht="12.95" customHeight="1">
      <c r="C993" s="61"/>
      <c r="D993" s="61"/>
    </row>
    <row r="994" spans="3:4" ht="12.95" customHeight="1">
      <c r="C994" s="61"/>
      <c r="D994" s="61"/>
    </row>
    <row r="995" spans="3:4" ht="12.95" customHeight="1">
      <c r="C995" s="61"/>
      <c r="D995" s="61"/>
    </row>
    <row r="996" spans="3:4" ht="12.95" customHeight="1">
      <c r="C996" s="61"/>
      <c r="D996" s="61"/>
    </row>
    <row r="997" spans="3:4" ht="12.95" customHeight="1">
      <c r="C997" s="61"/>
      <c r="D997" s="61"/>
    </row>
    <row r="998" spans="3:4" ht="12.95" customHeight="1">
      <c r="C998" s="61"/>
      <c r="D998" s="61"/>
    </row>
    <row r="999" spans="3:4" ht="12.95" customHeight="1">
      <c r="C999" s="61"/>
      <c r="D999" s="61"/>
    </row>
    <row r="1000" spans="3:4" ht="12.95" customHeight="1">
      <c r="C1000" s="61"/>
      <c r="D1000" s="61"/>
    </row>
    <row r="1001" spans="3:4" ht="12.95" customHeight="1">
      <c r="C1001" s="61"/>
      <c r="D1001" s="61"/>
    </row>
    <row r="1002" spans="3:4" ht="12.95" customHeight="1">
      <c r="C1002" s="61"/>
      <c r="D1002" s="61"/>
    </row>
    <row r="1003" spans="3:4" ht="12.95" customHeight="1">
      <c r="C1003" s="61"/>
      <c r="D1003" s="61"/>
    </row>
    <row r="1004" spans="3:4" ht="12.95" customHeight="1">
      <c r="C1004" s="61"/>
      <c r="D1004" s="61"/>
    </row>
    <row r="1005" spans="3:4" ht="12.95" customHeight="1">
      <c r="C1005" s="61"/>
      <c r="D1005" s="61"/>
    </row>
    <row r="1006" spans="3:4" ht="12.95" customHeight="1">
      <c r="C1006" s="61"/>
      <c r="D1006" s="61"/>
    </row>
    <row r="1007" spans="3:4" ht="12.95" customHeight="1">
      <c r="C1007" s="61"/>
      <c r="D1007" s="61"/>
    </row>
    <row r="1008" spans="3:4" ht="12.95" customHeight="1">
      <c r="C1008" s="61"/>
      <c r="D1008" s="61"/>
    </row>
    <row r="1009" spans="3:4" ht="12.95" customHeight="1">
      <c r="C1009" s="61"/>
      <c r="D1009" s="61"/>
    </row>
    <row r="1010" spans="3:4" ht="12.95" customHeight="1">
      <c r="C1010" s="61"/>
      <c r="D1010" s="61"/>
    </row>
    <row r="1011" spans="3:4" ht="12.95" customHeight="1">
      <c r="C1011" s="61"/>
      <c r="D1011" s="61"/>
    </row>
    <row r="1012" spans="3:4" ht="12.95" customHeight="1">
      <c r="C1012" s="61"/>
      <c r="D1012" s="61"/>
    </row>
    <row r="1013" spans="3:4" ht="12.95" customHeight="1">
      <c r="C1013" s="61"/>
      <c r="D1013" s="61"/>
    </row>
    <row r="1014" spans="3:4" ht="12.95" customHeight="1">
      <c r="C1014" s="61"/>
      <c r="D1014" s="61"/>
    </row>
    <row r="1015" spans="3:4" ht="12.95" customHeight="1">
      <c r="C1015" s="61"/>
      <c r="D1015" s="61"/>
    </row>
    <row r="1016" spans="3:4" ht="12.95" customHeight="1">
      <c r="C1016" s="61"/>
      <c r="D1016" s="61"/>
    </row>
    <row r="1017" spans="3:4" ht="12.95" customHeight="1">
      <c r="C1017" s="61"/>
      <c r="D1017" s="61"/>
    </row>
    <row r="1018" spans="3:4" ht="12.95" customHeight="1">
      <c r="C1018" s="61"/>
      <c r="D1018" s="61"/>
    </row>
    <row r="1019" spans="3:4" ht="12.95" customHeight="1">
      <c r="C1019" s="61"/>
      <c r="D1019" s="61"/>
    </row>
    <row r="1020" spans="3:4" ht="12.95" customHeight="1">
      <c r="C1020" s="61"/>
      <c r="D1020" s="61"/>
    </row>
    <row r="1021" spans="3:4" ht="12.95" customHeight="1">
      <c r="C1021" s="61"/>
      <c r="D1021" s="61"/>
    </row>
    <row r="1022" spans="3:4" ht="12.95" customHeight="1">
      <c r="C1022" s="61"/>
      <c r="D1022" s="61"/>
    </row>
    <row r="1023" spans="3:4" ht="12.95" customHeight="1">
      <c r="C1023" s="61"/>
      <c r="D1023" s="61"/>
    </row>
    <row r="1024" spans="3:4" ht="12.95" customHeight="1">
      <c r="C1024" s="61"/>
      <c r="D1024" s="61"/>
    </row>
    <row r="1025" spans="3:4" ht="12.95" customHeight="1">
      <c r="C1025" s="61"/>
      <c r="D1025" s="61"/>
    </row>
    <row r="1026" spans="3:4" ht="12.95" customHeight="1">
      <c r="C1026" s="61"/>
      <c r="D1026" s="61"/>
    </row>
    <row r="1027" spans="3:4" ht="12.95" customHeight="1">
      <c r="C1027" s="61"/>
      <c r="D1027" s="61"/>
    </row>
    <row r="1028" spans="3:4" ht="12.95" customHeight="1">
      <c r="C1028" s="61"/>
      <c r="D1028" s="61"/>
    </row>
    <row r="1029" spans="3:4" ht="12.95" customHeight="1">
      <c r="C1029" s="61"/>
      <c r="D1029" s="61"/>
    </row>
    <row r="1030" spans="3:4" ht="12.95" customHeight="1">
      <c r="C1030" s="61"/>
      <c r="D1030" s="61"/>
    </row>
    <row r="1031" spans="3:4" ht="12.95" customHeight="1">
      <c r="C1031" s="61"/>
      <c r="D1031" s="61"/>
    </row>
    <row r="1032" spans="3:4" ht="12.95" customHeight="1">
      <c r="C1032" s="61"/>
      <c r="D1032" s="61"/>
    </row>
    <row r="1033" spans="3:4" ht="12.95" customHeight="1">
      <c r="C1033" s="61"/>
      <c r="D1033" s="61"/>
    </row>
    <row r="1034" spans="3:4" ht="12.95" customHeight="1">
      <c r="C1034" s="61"/>
      <c r="D1034" s="61"/>
    </row>
    <row r="1035" spans="3:4" ht="12.95" customHeight="1">
      <c r="C1035" s="61"/>
      <c r="D1035" s="61"/>
    </row>
    <row r="1036" spans="3:4" ht="12.95" customHeight="1">
      <c r="C1036" s="61"/>
      <c r="D1036" s="61"/>
    </row>
    <row r="1037" spans="3:4" ht="12.95" customHeight="1">
      <c r="C1037" s="61"/>
      <c r="D1037" s="61"/>
    </row>
    <row r="1038" spans="3:4" ht="12.95" customHeight="1">
      <c r="C1038" s="61"/>
      <c r="D1038" s="61"/>
    </row>
    <row r="1039" spans="3:4" ht="12.95" customHeight="1">
      <c r="C1039" s="61"/>
      <c r="D1039" s="61"/>
    </row>
    <row r="1040" spans="3:4" ht="12.95" customHeight="1">
      <c r="C1040" s="61"/>
      <c r="D1040" s="61"/>
    </row>
    <row r="1041" spans="3:4" ht="12.95" customHeight="1">
      <c r="C1041" s="61"/>
      <c r="D1041" s="61"/>
    </row>
    <row r="1042" spans="3:4" ht="12.95" customHeight="1">
      <c r="C1042" s="61"/>
      <c r="D1042" s="61"/>
    </row>
    <row r="1043" spans="3:4" ht="12.95" customHeight="1">
      <c r="C1043" s="61"/>
      <c r="D1043" s="61"/>
    </row>
    <row r="1044" spans="3:4" ht="12.95" customHeight="1">
      <c r="C1044" s="61"/>
      <c r="D1044" s="61"/>
    </row>
    <row r="1045" spans="3:4" ht="12.95" customHeight="1">
      <c r="C1045" s="61"/>
      <c r="D1045" s="61"/>
    </row>
    <row r="1046" spans="3:4" ht="12.95" customHeight="1">
      <c r="C1046" s="61"/>
      <c r="D1046" s="61"/>
    </row>
    <row r="1047" spans="3:4" ht="12.95" customHeight="1">
      <c r="C1047" s="61"/>
      <c r="D1047" s="61"/>
    </row>
    <row r="1048" spans="3:4" ht="12.95" customHeight="1">
      <c r="C1048" s="61"/>
      <c r="D1048" s="61"/>
    </row>
    <row r="1049" spans="3:4" ht="12.95" customHeight="1">
      <c r="C1049" s="61"/>
      <c r="D1049" s="61"/>
    </row>
    <row r="1050" spans="3:4" ht="12.95" customHeight="1">
      <c r="C1050" s="61"/>
      <c r="D1050" s="61"/>
    </row>
    <row r="1051" spans="3:4" ht="12.95" customHeight="1">
      <c r="C1051" s="61"/>
      <c r="D1051" s="61"/>
    </row>
    <row r="1052" spans="3:4" ht="12.95" customHeight="1">
      <c r="C1052" s="61"/>
      <c r="D1052" s="61"/>
    </row>
    <row r="1053" spans="3:4" ht="12.95" customHeight="1">
      <c r="C1053" s="61"/>
      <c r="D1053" s="61"/>
    </row>
    <row r="1054" spans="3:4" ht="12.95" customHeight="1">
      <c r="C1054" s="61"/>
      <c r="D1054" s="61"/>
    </row>
    <row r="1055" spans="3:4" ht="12.95" customHeight="1">
      <c r="C1055" s="61"/>
      <c r="D1055" s="61"/>
    </row>
    <row r="1056" spans="3:4" ht="12.95" customHeight="1">
      <c r="C1056" s="61"/>
      <c r="D1056" s="61"/>
    </row>
    <row r="1057" spans="3:4" ht="12.95" customHeight="1">
      <c r="C1057" s="61"/>
      <c r="D1057" s="61"/>
    </row>
    <row r="1058" spans="3:4" ht="12.95" customHeight="1">
      <c r="C1058" s="61"/>
      <c r="D1058" s="61"/>
    </row>
    <row r="1059" spans="3:4" ht="12.95" customHeight="1">
      <c r="C1059" s="61"/>
      <c r="D1059" s="61"/>
    </row>
    <row r="1060" spans="3:4" ht="12.95" customHeight="1">
      <c r="C1060" s="61"/>
      <c r="D1060" s="61"/>
    </row>
    <row r="1061" spans="3:4" ht="12.95" customHeight="1">
      <c r="C1061" s="61"/>
      <c r="D1061" s="61"/>
    </row>
    <row r="1062" spans="3:4" ht="12.95" customHeight="1">
      <c r="C1062" s="61"/>
      <c r="D1062" s="61"/>
    </row>
    <row r="1063" spans="3:4" ht="12.95" customHeight="1">
      <c r="C1063" s="61"/>
      <c r="D1063" s="61"/>
    </row>
    <row r="1064" spans="3:4" ht="12.95" customHeight="1">
      <c r="C1064" s="61"/>
      <c r="D1064" s="61"/>
    </row>
    <row r="1065" spans="3:4" ht="12.95" customHeight="1">
      <c r="C1065" s="61"/>
      <c r="D1065" s="61"/>
    </row>
    <row r="1066" spans="3:4" ht="12.95" customHeight="1">
      <c r="C1066" s="61"/>
      <c r="D1066" s="61"/>
    </row>
    <row r="1067" spans="3:4" ht="12.95" customHeight="1">
      <c r="C1067" s="61"/>
      <c r="D1067" s="61"/>
    </row>
    <row r="1068" spans="3:4" ht="12.95" customHeight="1">
      <c r="C1068" s="61"/>
      <c r="D1068" s="61"/>
    </row>
    <row r="1069" spans="3:4" ht="12.95" customHeight="1">
      <c r="C1069" s="61"/>
      <c r="D1069" s="61"/>
    </row>
    <row r="1070" spans="3:4" ht="12.95" customHeight="1">
      <c r="C1070" s="61"/>
      <c r="D1070" s="61"/>
    </row>
    <row r="1071" spans="3:4" ht="12.95" customHeight="1">
      <c r="C1071" s="61"/>
      <c r="D1071" s="61"/>
    </row>
    <row r="1072" spans="3:4" ht="12.95" customHeight="1">
      <c r="C1072" s="61"/>
      <c r="D1072" s="61"/>
    </row>
    <row r="1073" spans="3:4" ht="12.95" customHeight="1">
      <c r="C1073" s="61"/>
      <c r="D1073" s="61"/>
    </row>
    <row r="1074" spans="3:4" ht="12.95" customHeight="1">
      <c r="C1074" s="61"/>
      <c r="D1074" s="61"/>
    </row>
    <row r="1075" spans="3:4" ht="12.95" customHeight="1">
      <c r="C1075" s="61"/>
      <c r="D1075" s="61"/>
    </row>
    <row r="1076" spans="3:4" ht="12.95" customHeight="1">
      <c r="C1076" s="61"/>
      <c r="D1076" s="61"/>
    </row>
    <row r="1077" spans="3:4" ht="12.95" customHeight="1">
      <c r="C1077" s="61"/>
      <c r="D1077" s="61"/>
    </row>
    <row r="1078" spans="3:4" ht="12.95" customHeight="1">
      <c r="C1078" s="61"/>
      <c r="D1078" s="61"/>
    </row>
    <row r="1079" spans="3:4" ht="12.95" customHeight="1">
      <c r="C1079" s="61"/>
      <c r="D1079" s="61"/>
    </row>
    <row r="1080" spans="3:4" ht="12.95" customHeight="1">
      <c r="C1080" s="61"/>
      <c r="D1080" s="61"/>
    </row>
    <row r="1081" spans="3:4" ht="12.95" customHeight="1">
      <c r="C1081" s="61"/>
      <c r="D1081" s="61"/>
    </row>
    <row r="1082" spans="3:4" ht="12.95" customHeight="1">
      <c r="C1082" s="61"/>
      <c r="D1082" s="61"/>
    </row>
    <row r="1083" spans="3:4" ht="12.95" customHeight="1">
      <c r="C1083" s="61"/>
      <c r="D1083" s="61"/>
    </row>
    <row r="1084" spans="3:4" ht="12.95" customHeight="1">
      <c r="C1084" s="61"/>
      <c r="D1084" s="61"/>
    </row>
    <row r="1085" spans="3:4" ht="12.95" customHeight="1">
      <c r="C1085" s="61"/>
      <c r="D1085" s="61"/>
    </row>
    <row r="1086" spans="3:4" ht="12.95" customHeight="1">
      <c r="C1086" s="61"/>
      <c r="D1086" s="61"/>
    </row>
    <row r="1087" spans="3:4" ht="12.95" customHeight="1">
      <c r="C1087" s="61"/>
      <c r="D1087" s="61"/>
    </row>
    <row r="1088" spans="3:4" ht="12.95" customHeight="1">
      <c r="C1088" s="61"/>
      <c r="D1088" s="61"/>
    </row>
    <row r="1089" spans="3:4" ht="12.95" customHeight="1">
      <c r="C1089" s="61"/>
      <c r="D1089" s="61"/>
    </row>
    <row r="1090" spans="3:4" ht="12.95" customHeight="1">
      <c r="C1090" s="61"/>
      <c r="D1090" s="61"/>
    </row>
    <row r="1091" spans="3:4" ht="12.95" customHeight="1">
      <c r="C1091" s="61"/>
      <c r="D1091" s="61"/>
    </row>
    <row r="1092" spans="3:4" ht="12.95" customHeight="1">
      <c r="C1092" s="61"/>
      <c r="D1092" s="61"/>
    </row>
    <row r="1093" spans="3:4" ht="12.95" customHeight="1">
      <c r="C1093" s="61"/>
      <c r="D1093" s="61"/>
    </row>
    <row r="1094" spans="3:4" ht="12.95" customHeight="1">
      <c r="C1094" s="61"/>
      <c r="D1094" s="61"/>
    </row>
    <row r="1095" spans="3:4" ht="12.95" customHeight="1">
      <c r="C1095" s="61"/>
      <c r="D1095" s="61"/>
    </row>
    <row r="1096" spans="3:4" ht="12.95" customHeight="1">
      <c r="C1096" s="61"/>
      <c r="D1096" s="61"/>
    </row>
    <row r="1097" spans="3:4" ht="12.95" customHeight="1">
      <c r="C1097" s="61"/>
      <c r="D1097" s="61"/>
    </row>
    <row r="1098" spans="3:4" ht="12.95" customHeight="1">
      <c r="C1098" s="61"/>
      <c r="D1098" s="61"/>
    </row>
    <row r="1099" spans="3:4" ht="12.95" customHeight="1">
      <c r="C1099" s="61"/>
      <c r="D1099" s="61"/>
    </row>
    <row r="1100" spans="3:4" ht="12.95" customHeight="1">
      <c r="C1100" s="61"/>
      <c r="D1100" s="61"/>
    </row>
    <row r="1101" spans="3:4" ht="12.95" customHeight="1">
      <c r="C1101" s="61"/>
      <c r="D1101" s="61"/>
    </row>
    <row r="1102" spans="3:4" ht="12.95" customHeight="1">
      <c r="C1102" s="61"/>
      <c r="D1102" s="61"/>
    </row>
    <row r="1103" spans="3:4" ht="12.95" customHeight="1">
      <c r="C1103" s="61"/>
      <c r="D1103" s="61"/>
    </row>
    <row r="1104" spans="3:4" ht="12.95" customHeight="1">
      <c r="C1104" s="61"/>
      <c r="D1104" s="61"/>
    </row>
    <row r="1105" spans="3:4" ht="12.95" customHeight="1">
      <c r="C1105" s="61"/>
      <c r="D1105" s="61"/>
    </row>
    <row r="1106" spans="3:4" ht="12.95" customHeight="1">
      <c r="C1106" s="61"/>
      <c r="D1106" s="61"/>
    </row>
    <row r="1107" spans="3:4" ht="12.95" customHeight="1">
      <c r="C1107" s="61"/>
      <c r="D1107" s="61"/>
    </row>
    <row r="1108" spans="3:4" ht="12.95" customHeight="1">
      <c r="C1108" s="61"/>
      <c r="D1108" s="61"/>
    </row>
    <row r="1109" spans="3:4" ht="12.95" customHeight="1">
      <c r="C1109" s="61"/>
      <c r="D1109" s="61"/>
    </row>
    <row r="1110" spans="3:4" ht="12.95" customHeight="1">
      <c r="C1110" s="61"/>
      <c r="D1110" s="61"/>
    </row>
    <row r="1111" spans="3:4" ht="12.95" customHeight="1">
      <c r="C1111" s="61"/>
      <c r="D1111" s="61"/>
    </row>
    <row r="1112" spans="3:4" ht="12.95" customHeight="1">
      <c r="C1112" s="61"/>
      <c r="D1112" s="61"/>
    </row>
    <row r="1113" spans="3:4" ht="12.95" customHeight="1">
      <c r="C1113" s="61"/>
      <c r="D1113" s="61"/>
    </row>
    <row r="1114" spans="3:4" ht="12.95" customHeight="1">
      <c r="C1114" s="61"/>
      <c r="D1114" s="61"/>
    </row>
    <row r="1115" spans="3:4" ht="12.95" customHeight="1">
      <c r="C1115" s="61"/>
      <c r="D1115" s="61"/>
    </row>
    <row r="1116" spans="3:4" ht="12.95" customHeight="1">
      <c r="C1116" s="61"/>
      <c r="D1116" s="61"/>
    </row>
    <row r="1117" spans="3:4" ht="12.95" customHeight="1">
      <c r="C1117" s="61"/>
      <c r="D1117" s="61"/>
    </row>
    <row r="1118" spans="3:4" ht="12.95" customHeight="1">
      <c r="C1118" s="61"/>
      <c r="D1118" s="61"/>
    </row>
    <row r="1119" spans="3:4" ht="12.95" customHeight="1">
      <c r="C1119" s="61"/>
      <c r="D1119" s="61"/>
    </row>
    <row r="1120" spans="3:4" ht="12.95" customHeight="1">
      <c r="C1120" s="61"/>
      <c r="D1120" s="61"/>
    </row>
    <row r="1121" spans="3:4" ht="12.95" customHeight="1">
      <c r="C1121" s="61"/>
      <c r="D1121" s="61"/>
    </row>
    <row r="1122" spans="3:4" ht="12.95" customHeight="1">
      <c r="C1122" s="61"/>
      <c r="D1122" s="61"/>
    </row>
    <row r="1123" spans="3:4" ht="12.95" customHeight="1">
      <c r="C1123" s="61"/>
      <c r="D1123" s="61"/>
    </row>
    <row r="1124" spans="3:4" ht="12.95" customHeight="1">
      <c r="C1124" s="61"/>
      <c r="D1124" s="61"/>
    </row>
    <row r="1125" spans="3:4" ht="12.95" customHeight="1">
      <c r="C1125" s="61"/>
      <c r="D1125" s="61"/>
    </row>
    <row r="1126" spans="3:4" ht="12.95" customHeight="1">
      <c r="C1126" s="61"/>
      <c r="D1126" s="61"/>
    </row>
    <row r="1127" spans="3:4" ht="12.95" customHeight="1">
      <c r="C1127" s="61"/>
      <c r="D1127" s="61"/>
    </row>
    <row r="1128" spans="3:4" ht="12.95" customHeight="1">
      <c r="C1128" s="61"/>
      <c r="D1128" s="61"/>
    </row>
    <row r="1129" spans="3:4" ht="12.95" customHeight="1">
      <c r="C1129" s="61"/>
      <c r="D1129" s="61"/>
    </row>
    <row r="1130" spans="3:4" ht="12.95" customHeight="1">
      <c r="C1130" s="61"/>
      <c r="D1130" s="61"/>
    </row>
    <row r="1131" spans="3:4" ht="12.95" customHeight="1">
      <c r="C1131" s="61"/>
      <c r="D1131" s="61"/>
    </row>
    <row r="1132" spans="3:4" ht="12.95" customHeight="1">
      <c r="C1132" s="61"/>
      <c r="D1132" s="61"/>
    </row>
    <row r="1133" spans="3:4" ht="12.95" customHeight="1">
      <c r="C1133" s="61"/>
      <c r="D1133" s="61"/>
    </row>
    <row r="1134" spans="3:4" ht="12.95" customHeight="1">
      <c r="C1134" s="61"/>
      <c r="D1134" s="61"/>
    </row>
    <row r="1135" spans="3:4" ht="12.95" customHeight="1">
      <c r="C1135" s="61"/>
      <c r="D1135" s="61"/>
    </row>
    <row r="1136" spans="3:4" ht="12.95" customHeight="1">
      <c r="C1136" s="61"/>
      <c r="D1136" s="61"/>
    </row>
    <row r="1137" spans="3:4" ht="12.95" customHeight="1">
      <c r="C1137" s="61"/>
      <c r="D1137" s="61"/>
    </row>
    <row r="1138" spans="3:4" ht="12.95" customHeight="1">
      <c r="C1138" s="61"/>
      <c r="D1138" s="61"/>
    </row>
    <row r="1139" spans="3:4" ht="12.95" customHeight="1">
      <c r="C1139" s="61"/>
      <c r="D1139" s="61"/>
    </row>
    <row r="1140" spans="3:4" ht="12.95" customHeight="1">
      <c r="C1140" s="61"/>
      <c r="D1140" s="61"/>
    </row>
    <row r="1141" spans="3:4" ht="12.95" customHeight="1">
      <c r="C1141" s="61"/>
      <c r="D1141" s="61"/>
    </row>
    <row r="1142" spans="3:4" ht="12.95" customHeight="1">
      <c r="C1142" s="61"/>
      <c r="D1142" s="61"/>
    </row>
    <row r="1143" spans="3:4" ht="12.95" customHeight="1">
      <c r="C1143" s="61"/>
      <c r="D1143" s="61"/>
    </row>
    <row r="1144" spans="3:4" ht="12.95" customHeight="1">
      <c r="C1144" s="61"/>
      <c r="D1144" s="61"/>
    </row>
    <row r="1145" spans="3:4" ht="12.95" customHeight="1">
      <c r="C1145" s="61"/>
      <c r="D1145" s="61"/>
    </row>
    <row r="1146" spans="3:4" ht="12.95" customHeight="1">
      <c r="C1146" s="61"/>
      <c r="D1146" s="61"/>
    </row>
    <row r="1147" spans="3:4" ht="12.95" customHeight="1">
      <c r="C1147" s="61"/>
      <c r="D1147" s="61"/>
    </row>
    <row r="1148" spans="3:4" ht="12.95" customHeight="1">
      <c r="C1148" s="61"/>
      <c r="D1148" s="61"/>
    </row>
    <row r="1149" spans="3:4" ht="12.95" customHeight="1">
      <c r="C1149" s="61"/>
      <c r="D1149" s="61"/>
    </row>
    <row r="1150" spans="3:4" ht="12.95" customHeight="1">
      <c r="C1150" s="61"/>
      <c r="D1150" s="61"/>
    </row>
    <row r="1151" spans="3:4" ht="12.95" customHeight="1">
      <c r="C1151" s="61"/>
      <c r="D1151" s="61"/>
    </row>
    <row r="1152" spans="3:4" ht="12.95" customHeight="1">
      <c r="C1152" s="61"/>
      <c r="D1152" s="61"/>
    </row>
    <row r="1153" spans="3:4" ht="12.95" customHeight="1">
      <c r="C1153" s="61"/>
      <c r="D1153" s="61"/>
    </row>
    <row r="1154" spans="3:4" ht="12.95" customHeight="1">
      <c r="C1154" s="61"/>
      <c r="D1154" s="61"/>
    </row>
    <row r="1155" spans="3:4" ht="12.95" customHeight="1">
      <c r="C1155" s="61"/>
      <c r="D1155" s="61"/>
    </row>
    <row r="1156" spans="3:4" ht="12.95" customHeight="1">
      <c r="C1156" s="61"/>
      <c r="D1156" s="61"/>
    </row>
    <row r="1157" spans="3:4" ht="12.95" customHeight="1">
      <c r="C1157" s="61"/>
      <c r="D1157" s="61"/>
    </row>
    <row r="1158" spans="3:4" ht="12.95" customHeight="1">
      <c r="C1158" s="61"/>
      <c r="D1158" s="61"/>
    </row>
    <row r="1159" spans="3:4" ht="12.95" customHeight="1">
      <c r="C1159" s="61"/>
      <c r="D1159" s="61"/>
    </row>
    <row r="1160" spans="3:4" ht="12.95" customHeight="1">
      <c r="C1160" s="61"/>
      <c r="D1160" s="61"/>
    </row>
    <row r="1161" spans="3:4" ht="12.95" customHeight="1">
      <c r="C1161" s="61"/>
      <c r="D1161" s="61"/>
    </row>
    <row r="1162" spans="3:4" ht="12.95" customHeight="1">
      <c r="C1162" s="61"/>
      <c r="D1162" s="61"/>
    </row>
    <row r="1163" spans="3:4" ht="12.95" customHeight="1">
      <c r="C1163" s="61"/>
      <c r="D1163" s="61"/>
    </row>
    <row r="1164" spans="3:4" ht="12.95" customHeight="1">
      <c r="C1164" s="61"/>
      <c r="D1164" s="61"/>
    </row>
    <row r="1165" spans="3:4" ht="12.95" customHeight="1">
      <c r="C1165" s="61"/>
      <c r="D1165" s="61"/>
    </row>
    <row r="1166" spans="3:4" ht="12.95" customHeight="1">
      <c r="C1166" s="61"/>
      <c r="D1166" s="61"/>
    </row>
    <row r="1167" spans="3:4" ht="12.95" customHeight="1">
      <c r="C1167" s="61"/>
      <c r="D1167" s="61"/>
    </row>
    <row r="1168" spans="3:4" ht="12.95" customHeight="1">
      <c r="C1168" s="61"/>
      <c r="D1168" s="61"/>
    </row>
    <row r="1169" spans="3:4" ht="12.95" customHeight="1">
      <c r="C1169" s="61"/>
      <c r="D1169" s="61"/>
    </row>
    <row r="1170" spans="3:4" ht="12.95" customHeight="1">
      <c r="C1170" s="61"/>
      <c r="D1170" s="61"/>
    </row>
    <row r="1171" spans="3:4" ht="12.95" customHeight="1">
      <c r="C1171" s="61"/>
      <c r="D1171" s="61"/>
    </row>
    <row r="1172" spans="3:4" ht="12.95" customHeight="1">
      <c r="C1172" s="61"/>
      <c r="D1172" s="61"/>
    </row>
    <row r="1173" spans="3:4" ht="12.95" customHeight="1">
      <c r="C1173" s="61"/>
      <c r="D1173" s="61"/>
    </row>
    <row r="1174" spans="3:4" ht="12.95" customHeight="1">
      <c r="C1174" s="61"/>
      <c r="D1174" s="61"/>
    </row>
    <row r="1175" spans="3:4" ht="12.95" customHeight="1">
      <c r="C1175" s="61"/>
      <c r="D1175" s="61"/>
    </row>
    <row r="1176" spans="3:4" ht="12.95" customHeight="1">
      <c r="C1176" s="61"/>
      <c r="D1176" s="61"/>
    </row>
    <row r="1177" spans="3:4" ht="12.95" customHeight="1">
      <c r="C1177" s="61"/>
      <c r="D1177" s="61"/>
    </row>
    <row r="1178" spans="3:4" ht="12.95" customHeight="1">
      <c r="C1178" s="61"/>
      <c r="D1178" s="61"/>
    </row>
    <row r="1179" spans="3:4" ht="12.95" customHeight="1">
      <c r="C1179" s="61"/>
      <c r="D1179" s="61"/>
    </row>
    <row r="1180" spans="3:4" ht="12.95" customHeight="1">
      <c r="C1180" s="61"/>
      <c r="D1180" s="61"/>
    </row>
    <row r="1181" spans="3:4" ht="12.95" customHeight="1">
      <c r="C1181" s="61"/>
      <c r="D1181" s="61"/>
    </row>
    <row r="1182" spans="3:4" ht="12.95" customHeight="1">
      <c r="C1182" s="61"/>
      <c r="D1182" s="61"/>
    </row>
    <row r="1183" spans="3:4" ht="12.95" customHeight="1">
      <c r="C1183" s="61"/>
      <c r="D1183" s="61"/>
    </row>
    <row r="1184" spans="3:4" ht="12.95" customHeight="1">
      <c r="C1184" s="61"/>
      <c r="D1184" s="61"/>
    </row>
    <row r="1185" spans="3:4" ht="12.95" customHeight="1">
      <c r="C1185" s="61"/>
      <c r="D1185" s="61"/>
    </row>
    <row r="1186" spans="3:4" ht="12.95" customHeight="1">
      <c r="C1186" s="61"/>
      <c r="D1186" s="61"/>
    </row>
    <row r="1187" spans="3:4" ht="12.95" customHeight="1">
      <c r="C1187" s="61"/>
      <c r="D1187" s="61"/>
    </row>
    <row r="1188" spans="3:4" ht="12.95" customHeight="1">
      <c r="C1188" s="61"/>
      <c r="D1188" s="61"/>
    </row>
    <row r="1189" spans="3:4" ht="12.95" customHeight="1">
      <c r="C1189" s="61"/>
      <c r="D1189" s="61"/>
    </row>
    <row r="1190" spans="3:4" ht="12.95" customHeight="1">
      <c r="C1190" s="61"/>
      <c r="D1190" s="61"/>
    </row>
    <row r="1191" spans="3:4" ht="12.95" customHeight="1">
      <c r="C1191" s="61"/>
      <c r="D1191" s="61"/>
    </row>
    <row r="1192" spans="3:4" ht="12.95" customHeight="1">
      <c r="C1192" s="61"/>
      <c r="D1192" s="61"/>
    </row>
    <row r="1193" spans="3:4" ht="12.95" customHeight="1">
      <c r="C1193" s="61"/>
      <c r="D1193" s="61"/>
    </row>
    <row r="1194" spans="3:4" ht="12.95" customHeight="1">
      <c r="C1194" s="61"/>
      <c r="D1194" s="61"/>
    </row>
    <row r="1195" spans="3:4" ht="12.95" customHeight="1">
      <c r="C1195" s="61"/>
      <c r="D1195" s="61"/>
    </row>
    <row r="1196" spans="3:4" ht="12.95" customHeight="1">
      <c r="C1196" s="61"/>
      <c r="D1196" s="61"/>
    </row>
    <row r="1197" spans="3:4" ht="12.95" customHeight="1">
      <c r="C1197" s="61"/>
      <c r="D1197" s="61"/>
    </row>
    <row r="1198" spans="3:4" ht="12.95" customHeight="1">
      <c r="C1198" s="61"/>
      <c r="D1198" s="61"/>
    </row>
    <row r="1199" spans="3:4" ht="12.95" customHeight="1">
      <c r="C1199" s="61"/>
      <c r="D1199" s="61"/>
    </row>
    <row r="1200" spans="3:4" ht="12.95" customHeight="1">
      <c r="C1200" s="61"/>
      <c r="D1200" s="61"/>
    </row>
    <row r="1201" spans="3:4" ht="12.95" customHeight="1">
      <c r="C1201" s="61"/>
      <c r="D1201" s="61"/>
    </row>
    <row r="1202" spans="3:4" ht="12.95" customHeight="1">
      <c r="C1202" s="61"/>
      <c r="D1202" s="61"/>
    </row>
    <row r="1203" spans="3:4" ht="12.95" customHeight="1">
      <c r="C1203" s="61"/>
      <c r="D1203" s="61"/>
    </row>
    <row r="1204" spans="3:4" ht="12.95" customHeight="1">
      <c r="C1204" s="61"/>
      <c r="D1204" s="61"/>
    </row>
    <row r="1205" spans="3:4" ht="12.95" customHeight="1">
      <c r="C1205" s="61"/>
      <c r="D1205" s="61"/>
    </row>
    <row r="1206" spans="3:4" ht="12.95" customHeight="1">
      <c r="C1206" s="61"/>
      <c r="D1206" s="61"/>
    </row>
    <row r="1207" spans="3:4" ht="12.95" customHeight="1">
      <c r="C1207" s="61"/>
      <c r="D1207" s="61"/>
    </row>
    <row r="1208" spans="3:4" ht="12.95" customHeight="1">
      <c r="C1208" s="61"/>
      <c r="D1208" s="61"/>
    </row>
    <row r="1209" spans="3:4" ht="12.95" customHeight="1">
      <c r="C1209" s="61"/>
      <c r="D1209" s="61"/>
    </row>
    <row r="1210" spans="3:4" ht="12.95" customHeight="1">
      <c r="C1210" s="61"/>
      <c r="D1210" s="61"/>
    </row>
    <row r="1211" spans="3:4" ht="12.95" customHeight="1">
      <c r="C1211" s="61"/>
      <c r="D1211" s="61"/>
    </row>
    <row r="1212" spans="3:4" ht="12.95" customHeight="1">
      <c r="C1212" s="61"/>
      <c r="D1212" s="61"/>
    </row>
    <row r="1213" spans="3:4" ht="12.95" customHeight="1">
      <c r="C1213" s="61"/>
      <c r="D1213" s="61"/>
    </row>
    <row r="1214" spans="3:4" ht="12.95" customHeight="1">
      <c r="C1214" s="61"/>
      <c r="D1214" s="61"/>
    </row>
    <row r="1215" spans="3:4" ht="12.95" customHeight="1">
      <c r="C1215" s="61"/>
      <c r="D1215" s="61"/>
    </row>
    <row r="1216" spans="3:4" ht="12.95" customHeight="1">
      <c r="C1216" s="61"/>
      <c r="D1216" s="61"/>
    </row>
    <row r="1217" spans="3:4" ht="12.95" customHeight="1">
      <c r="C1217" s="61"/>
      <c r="D1217" s="61"/>
    </row>
    <row r="1218" spans="3:4" ht="12.95" customHeight="1">
      <c r="C1218" s="61"/>
      <c r="D1218" s="61"/>
    </row>
    <row r="1219" spans="3:4" ht="12.95" customHeight="1">
      <c r="C1219" s="61"/>
      <c r="D1219" s="61"/>
    </row>
    <row r="1220" spans="3:4" ht="12.95" customHeight="1">
      <c r="C1220" s="61"/>
      <c r="D1220" s="61"/>
    </row>
    <row r="1221" spans="3:4" ht="12.95" customHeight="1">
      <c r="C1221" s="61"/>
      <c r="D1221" s="61"/>
    </row>
    <row r="1222" spans="3:4" ht="12.95" customHeight="1">
      <c r="C1222" s="61"/>
      <c r="D1222" s="61"/>
    </row>
    <row r="1223" spans="3:4" ht="12.95" customHeight="1">
      <c r="C1223" s="61"/>
      <c r="D1223" s="61"/>
    </row>
    <row r="1224" spans="3:4" ht="12.95" customHeight="1">
      <c r="C1224" s="61"/>
      <c r="D1224" s="61"/>
    </row>
    <row r="1225" spans="3:4" ht="12.95" customHeight="1">
      <c r="C1225" s="61"/>
      <c r="D1225" s="61"/>
    </row>
    <row r="1226" spans="3:4" ht="12.95" customHeight="1">
      <c r="C1226" s="61"/>
      <c r="D1226" s="61"/>
    </row>
    <row r="1227" spans="3:4" ht="12.95" customHeight="1">
      <c r="C1227" s="61"/>
      <c r="D1227" s="61"/>
    </row>
    <row r="1228" spans="3:4" ht="12.95" customHeight="1">
      <c r="C1228" s="61"/>
      <c r="D1228" s="61"/>
    </row>
    <row r="1229" spans="3:4" ht="12.95" customHeight="1">
      <c r="C1229" s="61"/>
      <c r="D1229" s="61"/>
    </row>
    <row r="1230" spans="3:4" ht="12.95" customHeight="1">
      <c r="C1230" s="61"/>
      <c r="D1230" s="61"/>
    </row>
    <row r="1231" spans="3:4" ht="12.95" customHeight="1">
      <c r="C1231" s="61"/>
      <c r="D1231" s="61"/>
    </row>
    <row r="1232" spans="3:4" ht="12.95" customHeight="1">
      <c r="C1232" s="61"/>
      <c r="D1232" s="61"/>
    </row>
    <row r="1233" spans="3:4" ht="12.95" customHeight="1">
      <c r="C1233" s="61"/>
      <c r="D1233" s="61"/>
    </row>
    <row r="1234" spans="3:4" ht="12.95" customHeight="1">
      <c r="C1234" s="61"/>
      <c r="D1234" s="61"/>
    </row>
    <row r="1235" spans="3:4" ht="12.95" customHeight="1">
      <c r="C1235" s="61"/>
      <c r="D1235" s="61"/>
    </row>
    <row r="1236" spans="3:4" ht="12.95" customHeight="1">
      <c r="C1236" s="61"/>
      <c r="D1236" s="61"/>
    </row>
    <row r="1237" spans="3:4" ht="12.95" customHeight="1">
      <c r="C1237" s="61"/>
      <c r="D1237" s="61"/>
    </row>
    <row r="1238" spans="3:4" ht="12.95" customHeight="1">
      <c r="C1238" s="61"/>
      <c r="D1238" s="61"/>
    </row>
    <row r="1239" spans="3:4" ht="12.95" customHeight="1">
      <c r="C1239" s="61"/>
      <c r="D1239" s="61"/>
    </row>
    <row r="1240" spans="3:4" ht="12.95" customHeight="1">
      <c r="C1240" s="61"/>
      <c r="D1240" s="61"/>
    </row>
    <row r="1241" spans="3:4" ht="12.95" customHeight="1">
      <c r="C1241" s="61"/>
      <c r="D1241" s="61"/>
    </row>
    <row r="1242" spans="3:4" ht="12.95" customHeight="1">
      <c r="C1242" s="61"/>
      <c r="D1242" s="61"/>
    </row>
    <row r="1243" spans="3:4" ht="12.95" customHeight="1">
      <c r="C1243" s="61"/>
      <c r="D1243" s="61"/>
    </row>
    <row r="1244" spans="3:4" ht="12.95" customHeight="1">
      <c r="C1244" s="61"/>
      <c r="D1244" s="61"/>
    </row>
    <row r="1245" spans="3:4" ht="12.95" customHeight="1">
      <c r="C1245" s="61"/>
      <c r="D1245" s="61"/>
    </row>
    <row r="1246" spans="3:4" ht="12.95" customHeight="1">
      <c r="C1246" s="61"/>
      <c r="D1246" s="61"/>
    </row>
    <row r="1247" spans="3:4" ht="12.95" customHeight="1">
      <c r="C1247" s="61"/>
      <c r="D1247" s="61"/>
    </row>
    <row r="1248" spans="3:4" ht="12.95" customHeight="1">
      <c r="C1248" s="61"/>
      <c r="D1248" s="61"/>
    </row>
    <row r="1249" spans="3:4" ht="12.95" customHeight="1">
      <c r="C1249" s="61"/>
      <c r="D1249" s="61"/>
    </row>
    <row r="1250" spans="3:4" ht="12.95" customHeight="1">
      <c r="C1250" s="61"/>
      <c r="D1250" s="61"/>
    </row>
    <row r="1251" spans="3:4" ht="12.95" customHeight="1">
      <c r="C1251" s="61"/>
      <c r="D1251" s="61"/>
    </row>
    <row r="1252" spans="3:4" ht="12.95" customHeight="1">
      <c r="C1252" s="61"/>
      <c r="D1252" s="61"/>
    </row>
    <row r="1253" spans="3:4" ht="12.95" customHeight="1">
      <c r="C1253" s="61"/>
      <c r="D1253" s="61"/>
    </row>
    <row r="1254" spans="3:4" ht="12.95" customHeight="1">
      <c r="C1254" s="61"/>
      <c r="D1254" s="61"/>
    </row>
    <row r="1255" spans="3:4" ht="12.95" customHeight="1">
      <c r="C1255" s="61"/>
      <c r="D1255" s="61"/>
    </row>
    <row r="1256" spans="3:4" ht="12.95" customHeight="1">
      <c r="C1256" s="61"/>
      <c r="D1256" s="61"/>
    </row>
    <row r="1257" spans="3:4" ht="12.95" customHeight="1">
      <c r="C1257" s="61"/>
      <c r="D1257" s="61"/>
    </row>
    <row r="1258" spans="3:4" ht="12.95" customHeight="1">
      <c r="C1258" s="61"/>
      <c r="D1258" s="61"/>
    </row>
    <row r="1259" spans="3:4" ht="12.95" customHeight="1">
      <c r="C1259" s="61"/>
      <c r="D1259" s="61"/>
    </row>
    <row r="1260" spans="3:4" ht="12.95" customHeight="1">
      <c r="C1260" s="61"/>
      <c r="D1260" s="61"/>
    </row>
    <row r="1261" spans="3:4" ht="12.95" customHeight="1">
      <c r="C1261" s="61"/>
      <c r="D1261" s="61"/>
    </row>
    <row r="1262" spans="3:4" ht="12.95" customHeight="1">
      <c r="C1262" s="61"/>
      <c r="D1262" s="61"/>
    </row>
    <row r="1263" spans="3:4" ht="12.95" customHeight="1">
      <c r="C1263" s="61"/>
      <c r="D1263" s="61"/>
    </row>
    <row r="1264" spans="3:4" ht="12.95" customHeight="1">
      <c r="C1264" s="61"/>
      <c r="D1264" s="61"/>
    </row>
    <row r="1265" spans="3:4" ht="12.95" customHeight="1">
      <c r="C1265" s="61"/>
      <c r="D1265" s="61"/>
    </row>
    <row r="1266" spans="3:4" ht="12.95" customHeight="1">
      <c r="C1266" s="61"/>
      <c r="D1266" s="61"/>
    </row>
    <row r="1267" spans="3:4" ht="12.95" customHeight="1">
      <c r="C1267" s="61"/>
      <c r="D1267" s="61"/>
    </row>
    <row r="1268" spans="3:4" ht="12.95" customHeight="1">
      <c r="C1268" s="61"/>
      <c r="D1268" s="61"/>
    </row>
    <row r="1269" spans="3:4" ht="12.95" customHeight="1">
      <c r="C1269" s="61"/>
      <c r="D1269" s="61"/>
    </row>
    <row r="1270" spans="3:4" ht="12.95" customHeight="1">
      <c r="C1270" s="61"/>
      <c r="D1270" s="61"/>
    </row>
    <row r="1271" spans="3:4" ht="12.95" customHeight="1">
      <c r="C1271" s="61"/>
      <c r="D1271" s="61"/>
    </row>
    <row r="1272" spans="3:4" ht="12.95" customHeight="1">
      <c r="C1272" s="61"/>
      <c r="D1272" s="61"/>
    </row>
    <row r="1273" spans="3:4" ht="12.95" customHeight="1">
      <c r="C1273" s="61"/>
      <c r="D1273" s="61"/>
    </row>
    <row r="1274" spans="3:4" ht="12.95" customHeight="1">
      <c r="C1274" s="61"/>
      <c r="D1274" s="61"/>
    </row>
    <row r="1275" spans="3:4" ht="12.95" customHeight="1">
      <c r="C1275" s="61"/>
      <c r="D1275" s="61"/>
    </row>
    <row r="1276" spans="3:4" ht="12.95" customHeight="1">
      <c r="C1276" s="61"/>
      <c r="D1276" s="61"/>
    </row>
    <row r="1277" spans="3:4" ht="12.95" customHeight="1">
      <c r="C1277" s="61"/>
      <c r="D1277" s="61"/>
    </row>
    <row r="1278" spans="3:4" ht="12.95" customHeight="1">
      <c r="C1278" s="61"/>
      <c r="D1278" s="61"/>
    </row>
    <row r="1279" spans="3:4" ht="12.95" customHeight="1">
      <c r="C1279" s="61"/>
      <c r="D1279" s="61"/>
    </row>
    <row r="1280" spans="3:4" ht="12.95" customHeight="1">
      <c r="C1280" s="61"/>
      <c r="D1280" s="61"/>
    </row>
    <row r="1281" spans="3:4" ht="12.95" customHeight="1">
      <c r="C1281" s="61"/>
      <c r="D1281" s="61"/>
    </row>
    <row r="1282" spans="3:4" ht="12.95" customHeight="1">
      <c r="C1282" s="61"/>
      <c r="D1282" s="61"/>
    </row>
    <row r="1283" spans="3:4" ht="12.95" customHeight="1">
      <c r="C1283" s="61"/>
      <c r="D1283" s="61"/>
    </row>
    <row r="1284" spans="3:4" ht="12.95" customHeight="1">
      <c r="C1284" s="61"/>
      <c r="D1284" s="61"/>
    </row>
    <row r="1285" spans="3:4" ht="12.95" customHeight="1">
      <c r="C1285" s="61"/>
      <c r="D1285" s="61"/>
    </row>
    <row r="1286" spans="3:4" ht="12.95" customHeight="1">
      <c r="C1286" s="61"/>
      <c r="D1286" s="61"/>
    </row>
    <row r="1287" spans="3:4" ht="12.95" customHeight="1">
      <c r="C1287" s="61"/>
      <c r="D1287" s="61"/>
    </row>
    <row r="1288" spans="3:4" ht="12.95" customHeight="1">
      <c r="C1288" s="61"/>
      <c r="D1288" s="61"/>
    </row>
    <row r="1289" spans="3:4" ht="12.95" customHeight="1">
      <c r="C1289" s="61"/>
      <c r="D1289" s="61"/>
    </row>
    <row r="1290" spans="3:4" ht="12.95" customHeight="1">
      <c r="C1290" s="61"/>
      <c r="D1290" s="61"/>
    </row>
    <row r="1291" spans="3:4" ht="12.95" customHeight="1">
      <c r="C1291" s="61"/>
      <c r="D1291" s="61"/>
    </row>
    <row r="1292" spans="3:4" ht="12.95" customHeight="1">
      <c r="C1292" s="61"/>
      <c r="D1292" s="61"/>
    </row>
    <row r="1293" spans="3:4" ht="12.95" customHeight="1">
      <c r="C1293" s="61"/>
      <c r="D1293" s="61"/>
    </row>
    <row r="1294" spans="3:4" ht="12.95" customHeight="1">
      <c r="C1294" s="61"/>
      <c r="D1294" s="61"/>
    </row>
    <row r="1295" spans="3:4" ht="12.95" customHeight="1">
      <c r="C1295" s="61"/>
      <c r="D1295" s="61"/>
    </row>
    <row r="1296" spans="3:4" ht="12.95" customHeight="1">
      <c r="C1296" s="61"/>
      <c r="D1296" s="61"/>
    </row>
    <row r="1297" spans="3:4" ht="12.95" customHeight="1">
      <c r="C1297" s="61"/>
      <c r="D1297" s="61"/>
    </row>
    <row r="1298" spans="3:4" ht="12.95" customHeight="1">
      <c r="C1298" s="61"/>
      <c r="D1298" s="61"/>
    </row>
    <row r="1299" spans="3:4" ht="12.95" customHeight="1">
      <c r="C1299" s="61"/>
      <c r="D1299" s="61"/>
    </row>
    <row r="1300" spans="3:4" ht="12.95" customHeight="1">
      <c r="C1300" s="61"/>
      <c r="D1300" s="61"/>
    </row>
    <row r="1301" spans="3:4" ht="12.95" customHeight="1">
      <c r="C1301" s="61"/>
      <c r="D1301" s="61"/>
    </row>
    <row r="1302" spans="3:4" ht="12.95" customHeight="1">
      <c r="C1302" s="61"/>
      <c r="D1302" s="61"/>
    </row>
    <row r="1303" spans="3:4" ht="12.95" customHeight="1">
      <c r="C1303" s="61"/>
      <c r="D1303" s="61"/>
    </row>
    <row r="1304" spans="3:4" ht="12.95" customHeight="1">
      <c r="C1304" s="61"/>
      <c r="D1304" s="61"/>
    </row>
    <row r="1305" spans="3:4" ht="12.95" customHeight="1">
      <c r="C1305" s="61"/>
      <c r="D1305" s="61"/>
    </row>
    <row r="1306" spans="3:4" ht="12.95" customHeight="1">
      <c r="C1306" s="61"/>
      <c r="D1306" s="61"/>
    </row>
    <row r="1307" spans="3:4" ht="12.95" customHeight="1">
      <c r="C1307" s="61"/>
      <c r="D1307" s="61"/>
    </row>
    <row r="1308" spans="3:4" ht="12.95" customHeight="1">
      <c r="C1308" s="61"/>
      <c r="D1308" s="61"/>
    </row>
    <row r="1309" spans="3:4" ht="12.95" customHeight="1">
      <c r="C1309" s="61"/>
      <c r="D1309" s="61"/>
    </row>
    <row r="1310" spans="3:4" ht="12.95" customHeight="1">
      <c r="C1310" s="61"/>
      <c r="D1310" s="61"/>
    </row>
    <row r="1311" spans="3:4" ht="12.95" customHeight="1">
      <c r="C1311" s="61"/>
      <c r="D1311" s="61"/>
    </row>
    <row r="1312" spans="3:4" ht="12.95" customHeight="1">
      <c r="C1312" s="61"/>
      <c r="D1312" s="61"/>
    </row>
    <row r="1313" spans="3:4" ht="12.95" customHeight="1">
      <c r="C1313" s="61"/>
      <c r="D1313" s="61"/>
    </row>
    <row r="1314" spans="3:4" ht="12.95" customHeight="1">
      <c r="C1314" s="61"/>
      <c r="D1314" s="61"/>
    </row>
    <row r="1315" spans="3:4" ht="12.95" customHeight="1">
      <c r="C1315" s="61"/>
      <c r="D1315" s="61"/>
    </row>
    <row r="1316" spans="3:4" ht="12.95" customHeight="1">
      <c r="C1316" s="61"/>
      <c r="D1316" s="61"/>
    </row>
    <row r="1317" spans="3:4" ht="12.95" customHeight="1">
      <c r="C1317" s="61"/>
      <c r="D1317" s="61"/>
    </row>
    <row r="1318" spans="3:4" ht="12.95" customHeight="1">
      <c r="C1318" s="61"/>
      <c r="D1318" s="61"/>
    </row>
    <row r="1319" spans="3:4" ht="12.95" customHeight="1">
      <c r="C1319" s="61"/>
      <c r="D1319" s="61"/>
    </row>
    <row r="1320" spans="3:4" ht="12.95" customHeight="1">
      <c r="C1320" s="61"/>
      <c r="D1320" s="61"/>
    </row>
    <row r="1321" spans="3:4" ht="12.95" customHeight="1">
      <c r="C1321" s="61"/>
      <c r="D1321" s="61"/>
    </row>
    <row r="1322" spans="3:4" ht="12.95" customHeight="1">
      <c r="C1322" s="61"/>
      <c r="D1322" s="61"/>
    </row>
    <row r="1323" spans="3:4" ht="12.95" customHeight="1">
      <c r="C1323" s="61"/>
      <c r="D1323" s="61"/>
    </row>
    <row r="1324" spans="3:4" ht="12.95" customHeight="1">
      <c r="C1324" s="61"/>
      <c r="D1324" s="61"/>
    </row>
    <row r="1325" spans="3:4" ht="12.95" customHeight="1">
      <c r="C1325" s="61"/>
      <c r="D1325" s="61"/>
    </row>
    <row r="1326" spans="3:4" ht="12.95" customHeight="1">
      <c r="C1326" s="61"/>
      <c r="D1326" s="61"/>
    </row>
    <row r="1327" spans="3:4" ht="12.95" customHeight="1">
      <c r="C1327" s="61"/>
      <c r="D1327" s="61"/>
    </row>
    <row r="1328" spans="3:4" ht="12.95" customHeight="1">
      <c r="C1328" s="61"/>
      <c r="D1328" s="61"/>
    </row>
    <row r="1329" spans="3:4" ht="12.95" customHeight="1">
      <c r="C1329" s="61"/>
      <c r="D1329" s="61"/>
    </row>
    <row r="1330" spans="3:4" ht="12.95" customHeight="1">
      <c r="C1330" s="61"/>
      <c r="D1330" s="61"/>
    </row>
    <row r="1331" spans="3:4" ht="12.95" customHeight="1">
      <c r="C1331" s="61"/>
      <c r="D1331" s="61"/>
    </row>
    <row r="1332" spans="3:4" ht="12.95" customHeight="1">
      <c r="C1332" s="61"/>
      <c r="D1332" s="61"/>
    </row>
    <row r="1333" spans="3:4" ht="12.95" customHeight="1">
      <c r="C1333" s="61"/>
      <c r="D1333" s="61"/>
    </row>
    <row r="1334" spans="3:4" ht="12.95" customHeight="1">
      <c r="C1334" s="61"/>
      <c r="D1334" s="61"/>
    </row>
    <row r="1335" spans="3:4" ht="12.95" customHeight="1">
      <c r="C1335" s="61"/>
      <c r="D1335" s="61"/>
    </row>
    <row r="1336" spans="3:4" ht="12.95" customHeight="1">
      <c r="C1336" s="61"/>
      <c r="D1336" s="61"/>
    </row>
    <row r="1337" spans="3:4" ht="12.95" customHeight="1">
      <c r="C1337" s="61"/>
      <c r="D1337" s="61"/>
    </row>
    <row r="1338" spans="3:4" ht="12.95" customHeight="1">
      <c r="C1338" s="61"/>
      <c r="D1338" s="61"/>
    </row>
    <row r="1339" spans="3:4" ht="12.95" customHeight="1">
      <c r="C1339" s="61"/>
      <c r="D1339" s="61"/>
    </row>
    <row r="1340" spans="3:4" ht="12.95" customHeight="1">
      <c r="C1340" s="61"/>
      <c r="D1340" s="61"/>
    </row>
    <row r="1341" spans="3:4" ht="12.95" customHeight="1">
      <c r="C1341" s="61"/>
      <c r="D1341" s="61"/>
    </row>
    <row r="1342" spans="3:4" ht="12.95" customHeight="1">
      <c r="C1342" s="61"/>
      <c r="D1342" s="61"/>
    </row>
    <row r="1343" spans="3:4" ht="12.95" customHeight="1">
      <c r="C1343" s="61"/>
      <c r="D1343" s="61"/>
    </row>
    <row r="1344" spans="3:4" ht="12.95" customHeight="1">
      <c r="C1344" s="61"/>
      <c r="D1344" s="61"/>
    </row>
    <row r="1345" spans="3:4" ht="12.95" customHeight="1">
      <c r="C1345" s="61"/>
      <c r="D1345" s="61"/>
    </row>
    <row r="1346" spans="3:4" ht="12.95" customHeight="1">
      <c r="C1346" s="61"/>
      <c r="D1346" s="61"/>
    </row>
    <row r="1347" spans="3:4" ht="12.95" customHeight="1">
      <c r="C1347" s="61"/>
      <c r="D1347" s="61"/>
    </row>
    <row r="1348" spans="3:4" ht="12.95" customHeight="1">
      <c r="C1348" s="61"/>
      <c r="D1348" s="61"/>
    </row>
    <row r="1349" spans="3:4" ht="12.95" customHeight="1">
      <c r="C1349" s="61"/>
      <c r="D1349" s="61"/>
    </row>
    <row r="1350" spans="3:4" ht="12.95" customHeight="1">
      <c r="C1350" s="61"/>
      <c r="D1350" s="61"/>
    </row>
    <row r="1351" spans="3:4" ht="12.95" customHeight="1">
      <c r="C1351" s="61"/>
      <c r="D1351" s="61"/>
    </row>
    <row r="1352" spans="3:4" ht="12.95" customHeight="1">
      <c r="C1352" s="61"/>
      <c r="D1352" s="61"/>
    </row>
    <row r="1353" spans="3:4" ht="12.95" customHeight="1">
      <c r="C1353" s="61"/>
      <c r="D1353" s="61"/>
    </row>
    <row r="1354" spans="3:4" ht="12.95" customHeight="1">
      <c r="C1354" s="61"/>
      <c r="D1354" s="61"/>
    </row>
    <row r="1355" spans="3:4" ht="12.95" customHeight="1">
      <c r="C1355" s="61"/>
      <c r="D1355" s="61"/>
    </row>
    <row r="1356" spans="3:4" ht="12.95" customHeight="1">
      <c r="C1356" s="61"/>
      <c r="D1356" s="61"/>
    </row>
    <row r="1357" spans="3:4" ht="12.95" customHeight="1">
      <c r="C1357" s="61"/>
      <c r="D1357" s="61"/>
    </row>
    <row r="1358" spans="3:4" ht="12.95" customHeight="1">
      <c r="C1358" s="61"/>
      <c r="D1358" s="61"/>
    </row>
    <row r="1359" spans="3:4" ht="12.95" customHeight="1">
      <c r="C1359" s="61"/>
      <c r="D1359" s="61"/>
    </row>
    <row r="1360" spans="3:4" ht="12.95" customHeight="1">
      <c r="C1360" s="61"/>
      <c r="D1360" s="61"/>
    </row>
    <row r="1361" spans="3:4" ht="12.95" customHeight="1">
      <c r="C1361" s="61"/>
      <c r="D1361" s="61"/>
    </row>
    <row r="1362" spans="3:4" ht="12.95" customHeight="1">
      <c r="C1362" s="61"/>
      <c r="D1362" s="61"/>
    </row>
    <row r="1363" spans="3:4" ht="12.95" customHeight="1">
      <c r="C1363" s="61"/>
      <c r="D1363" s="61"/>
    </row>
    <row r="1364" spans="3:4" ht="12.95" customHeight="1">
      <c r="C1364" s="61"/>
      <c r="D1364" s="61"/>
    </row>
    <row r="1365" spans="3:4" ht="12.95" customHeight="1">
      <c r="C1365" s="61"/>
      <c r="D1365" s="61"/>
    </row>
    <row r="1366" spans="3:4" ht="12.95" customHeight="1">
      <c r="C1366" s="61"/>
      <c r="D1366" s="61"/>
    </row>
    <row r="1367" spans="3:4" ht="12.95" customHeight="1">
      <c r="C1367" s="61"/>
      <c r="D1367" s="61"/>
    </row>
    <row r="1368" spans="3:4" ht="12.95" customHeight="1">
      <c r="C1368" s="61"/>
      <c r="D1368" s="61"/>
    </row>
    <row r="1369" spans="3:4" ht="12.95" customHeight="1">
      <c r="C1369" s="61"/>
      <c r="D1369" s="61"/>
    </row>
    <row r="1370" spans="3:4" ht="12.95" customHeight="1">
      <c r="C1370" s="61"/>
      <c r="D1370" s="61"/>
    </row>
    <row r="1371" spans="3:4" ht="12.95" customHeight="1">
      <c r="C1371" s="61"/>
      <c r="D1371" s="61"/>
    </row>
    <row r="1372" spans="3:4" ht="12.95" customHeight="1">
      <c r="C1372" s="61"/>
      <c r="D1372" s="61"/>
    </row>
    <row r="1373" spans="3:4" ht="12.95" customHeight="1">
      <c r="C1373" s="61"/>
      <c r="D1373" s="61"/>
    </row>
    <row r="1374" spans="3:4" ht="12.95" customHeight="1">
      <c r="C1374" s="61"/>
      <c r="D1374" s="61"/>
    </row>
    <row r="1375" spans="3:4" ht="12.95" customHeight="1">
      <c r="C1375" s="61"/>
      <c r="D1375" s="61"/>
    </row>
    <row r="1376" spans="3:4" ht="12.95" customHeight="1">
      <c r="C1376" s="61"/>
      <c r="D1376" s="61"/>
    </row>
    <row r="1377" spans="3:4" ht="12.95" customHeight="1">
      <c r="C1377" s="61"/>
      <c r="D1377" s="61"/>
    </row>
    <row r="1378" spans="3:4" ht="12.95" customHeight="1">
      <c r="C1378" s="61"/>
      <c r="D1378" s="61"/>
    </row>
    <row r="1379" spans="3:4" ht="12.95" customHeight="1">
      <c r="C1379" s="61"/>
      <c r="D1379" s="61"/>
    </row>
    <row r="1380" spans="3:4" ht="12.95" customHeight="1">
      <c r="C1380" s="61"/>
      <c r="D1380" s="61"/>
    </row>
    <row r="1381" spans="3:4" ht="12.95" customHeight="1">
      <c r="C1381" s="61"/>
      <c r="D1381" s="61"/>
    </row>
    <row r="1382" spans="3:4" ht="12.95" customHeight="1">
      <c r="C1382" s="61"/>
      <c r="D1382" s="61"/>
    </row>
    <row r="1383" spans="3:4" ht="12.95" customHeight="1">
      <c r="C1383" s="61"/>
      <c r="D1383" s="61"/>
    </row>
    <row r="1384" spans="3:4" ht="12.95" customHeight="1">
      <c r="C1384" s="61"/>
      <c r="D1384" s="61"/>
    </row>
    <row r="1385" spans="3:4" ht="12.95" customHeight="1">
      <c r="C1385" s="61"/>
      <c r="D1385" s="61"/>
    </row>
    <row r="1386" spans="3:4" ht="12.95" customHeight="1">
      <c r="C1386" s="61"/>
      <c r="D1386" s="61"/>
    </row>
    <row r="1387" spans="3:4" ht="12.95" customHeight="1">
      <c r="C1387" s="61"/>
      <c r="D1387" s="61"/>
    </row>
    <row r="1388" spans="3:4" ht="12.95" customHeight="1">
      <c r="C1388" s="61"/>
      <c r="D1388" s="61"/>
    </row>
    <row r="1389" spans="3:4" ht="12.95" customHeight="1">
      <c r="C1389" s="61"/>
      <c r="D1389" s="61"/>
    </row>
    <row r="1390" spans="3:4" ht="12.95" customHeight="1">
      <c r="C1390" s="61"/>
      <c r="D1390" s="61"/>
    </row>
    <row r="1391" spans="3:4" ht="12.95" customHeight="1">
      <c r="C1391" s="61"/>
      <c r="D1391" s="61"/>
    </row>
    <row r="1392" spans="3:4" ht="12.95" customHeight="1">
      <c r="C1392" s="61"/>
      <c r="D1392" s="61"/>
    </row>
    <row r="1393" spans="3:4" ht="12.95" customHeight="1">
      <c r="C1393" s="61"/>
      <c r="D1393" s="61"/>
    </row>
    <row r="1394" spans="3:4" ht="12.95" customHeight="1">
      <c r="C1394" s="61"/>
      <c r="D1394" s="61"/>
    </row>
    <row r="1395" spans="3:4" ht="12.95" customHeight="1">
      <c r="C1395" s="61"/>
      <c r="D1395" s="61"/>
    </row>
    <row r="1396" spans="3:4" ht="12.95" customHeight="1">
      <c r="C1396" s="61"/>
      <c r="D1396" s="61"/>
    </row>
    <row r="1397" spans="3:4" ht="12.95" customHeight="1">
      <c r="C1397" s="61"/>
      <c r="D1397" s="61"/>
    </row>
    <row r="1398" spans="3:4" ht="12.95" customHeight="1">
      <c r="C1398" s="61"/>
      <c r="D1398" s="61"/>
    </row>
    <row r="1399" spans="3:4" ht="12.95" customHeight="1">
      <c r="C1399" s="61"/>
      <c r="D1399" s="61"/>
    </row>
    <row r="1400" spans="3:4" ht="12.95" customHeight="1">
      <c r="C1400" s="61"/>
      <c r="D1400" s="61"/>
    </row>
    <row r="1401" spans="3:4" ht="12.95" customHeight="1">
      <c r="C1401" s="61"/>
      <c r="D1401" s="61"/>
    </row>
    <row r="1402" spans="3:4" ht="12.95" customHeight="1">
      <c r="C1402" s="61"/>
      <c r="D1402" s="61"/>
    </row>
    <row r="1403" spans="3:4" ht="12.95" customHeight="1">
      <c r="C1403" s="61"/>
      <c r="D1403" s="61"/>
    </row>
    <row r="1404" spans="3:4" ht="12.95" customHeight="1">
      <c r="C1404" s="61"/>
      <c r="D1404" s="61"/>
    </row>
    <row r="1405" spans="3:4" ht="12.95" customHeight="1">
      <c r="C1405" s="61"/>
      <c r="D1405" s="61"/>
    </row>
    <row r="1406" spans="3:4" ht="12.95" customHeight="1">
      <c r="C1406" s="61"/>
      <c r="D1406" s="61"/>
    </row>
    <row r="1407" spans="3:4" ht="12.95" customHeight="1">
      <c r="C1407" s="61"/>
      <c r="D1407" s="61"/>
    </row>
    <row r="1408" spans="3:4" ht="12.95" customHeight="1">
      <c r="C1408" s="61"/>
      <c r="D1408" s="61"/>
    </row>
    <row r="1409" spans="3:4" ht="12.95" customHeight="1">
      <c r="C1409" s="61"/>
      <c r="D1409" s="61"/>
    </row>
    <row r="1410" spans="3:4" ht="12.95" customHeight="1">
      <c r="C1410" s="61"/>
      <c r="D1410" s="61"/>
    </row>
    <row r="1411" spans="3:4" ht="12.95" customHeight="1">
      <c r="C1411" s="61"/>
      <c r="D1411" s="61"/>
    </row>
    <row r="1412" spans="3:4" ht="12.95" customHeight="1">
      <c r="C1412" s="61"/>
      <c r="D1412" s="61"/>
    </row>
    <row r="1413" spans="3:4" ht="12.95" customHeight="1">
      <c r="C1413" s="61"/>
      <c r="D1413" s="61"/>
    </row>
    <row r="1414" spans="3:4" ht="12.95" customHeight="1">
      <c r="C1414" s="61"/>
      <c r="D1414" s="61"/>
    </row>
    <row r="1415" spans="3:4" ht="12.95" customHeight="1">
      <c r="C1415" s="61"/>
      <c r="D1415" s="61"/>
    </row>
    <row r="1416" spans="3:4" ht="12.95" customHeight="1">
      <c r="C1416" s="61"/>
      <c r="D1416" s="61"/>
    </row>
    <row r="1417" spans="3:4" ht="12.95" customHeight="1">
      <c r="C1417" s="61"/>
      <c r="D1417" s="61"/>
    </row>
    <row r="1418" spans="3:4" ht="12.95" customHeight="1">
      <c r="C1418" s="61"/>
      <c r="D1418" s="61"/>
    </row>
    <row r="1419" spans="3:4" ht="12.95" customHeight="1">
      <c r="C1419" s="61"/>
      <c r="D1419" s="61"/>
    </row>
    <row r="1420" spans="3:4" ht="12.95" customHeight="1">
      <c r="C1420" s="61"/>
      <c r="D1420" s="61"/>
    </row>
    <row r="1421" spans="3:4" ht="12.95" customHeight="1">
      <c r="C1421" s="61"/>
      <c r="D1421" s="61"/>
    </row>
    <row r="1422" spans="3:4" ht="12.95" customHeight="1">
      <c r="C1422" s="61"/>
      <c r="D1422" s="61"/>
    </row>
    <row r="1423" spans="3:4" ht="12.95" customHeight="1">
      <c r="C1423" s="61"/>
      <c r="D1423" s="61"/>
    </row>
    <row r="1424" spans="3:4" ht="12.95" customHeight="1">
      <c r="C1424" s="61"/>
      <c r="D1424" s="61"/>
    </row>
    <row r="1425" spans="3:4" ht="12.95" customHeight="1">
      <c r="C1425" s="61"/>
      <c r="D1425" s="61"/>
    </row>
    <row r="1426" spans="3:4" ht="12.95" customHeight="1">
      <c r="C1426" s="61"/>
      <c r="D1426" s="61"/>
    </row>
    <row r="1427" spans="3:4" ht="12.95" customHeight="1">
      <c r="C1427" s="61"/>
      <c r="D1427" s="61"/>
    </row>
    <row r="1428" spans="3:4" ht="12.95" customHeight="1">
      <c r="C1428" s="61"/>
      <c r="D1428" s="61"/>
    </row>
    <row r="1429" spans="3:4" ht="12.95" customHeight="1">
      <c r="C1429" s="61"/>
      <c r="D1429" s="61"/>
    </row>
    <row r="1430" spans="3:4" ht="12.95" customHeight="1">
      <c r="C1430" s="61"/>
      <c r="D1430" s="61"/>
    </row>
    <row r="1431" spans="3:4" ht="12.95" customHeight="1">
      <c r="C1431" s="61"/>
      <c r="D1431" s="61"/>
    </row>
    <row r="1432" spans="3:4" ht="12.95" customHeight="1">
      <c r="C1432" s="61"/>
      <c r="D1432" s="61"/>
    </row>
    <row r="1433" spans="3:4" ht="12.95" customHeight="1">
      <c r="C1433" s="61"/>
      <c r="D1433" s="61"/>
    </row>
    <row r="1434" spans="3:4" ht="12.95" customHeight="1">
      <c r="C1434" s="61"/>
      <c r="D1434" s="61"/>
    </row>
    <row r="1435" spans="3:4" ht="12.95" customHeight="1">
      <c r="C1435" s="61"/>
      <c r="D1435" s="61"/>
    </row>
    <row r="1436" spans="3:4" ht="12.95" customHeight="1">
      <c r="C1436" s="61"/>
      <c r="D1436" s="61"/>
    </row>
    <row r="1437" spans="3:4" ht="12.95" customHeight="1">
      <c r="C1437" s="61"/>
      <c r="D1437" s="61"/>
    </row>
    <row r="1438" spans="3:4" ht="12.95" customHeight="1">
      <c r="C1438" s="61"/>
      <c r="D1438" s="61"/>
    </row>
    <row r="1439" spans="3:4" ht="12.95" customHeight="1">
      <c r="C1439" s="61"/>
      <c r="D1439" s="61"/>
    </row>
    <row r="1440" spans="3:4" ht="12.95" customHeight="1">
      <c r="C1440" s="61"/>
      <c r="D1440" s="61"/>
    </row>
    <row r="1441" spans="3:4" ht="12.95" customHeight="1">
      <c r="C1441" s="61"/>
      <c r="D1441" s="61"/>
    </row>
    <row r="1442" spans="3:4" ht="12.95" customHeight="1">
      <c r="C1442" s="61"/>
      <c r="D1442" s="61"/>
    </row>
    <row r="1443" spans="3:4" ht="12.95" customHeight="1">
      <c r="C1443" s="61"/>
      <c r="D1443" s="61"/>
    </row>
    <row r="1444" spans="3:4" ht="12.95" customHeight="1">
      <c r="C1444" s="61"/>
      <c r="D1444" s="61"/>
    </row>
    <row r="1445" spans="3:4" ht="12.95" customHeight="1">
      <c r="C1445" s="61"/>
      <c r="D1445" s="61"/>
    </row>
    <row r="1446" spans="3:4" ht="12.95" customHeight="1">
      <c r="C1446" s="61"/>
      <c r="D1446" s="61"/>
    </row>
    <row r="1447" spans="3:4" ht="12.95" customHeight="1">
      <c r="C1447" s="61"/>
      <c r="D1447" s="61"/>
    </row>
    <row r="1448" spans="3:4" ht="12.95" customHeight="1">
      <c r="C1448" s="61"/>
      <c r="D1448" s="61"/>
    </row>
    <row r="1449" spans="3:4" ht="12.95" customHeight="1">
      <c r="C1449" s="61"/>
      <c r="D1449" s="61"/>
    </row>
    <row r="1450" spans="3:4" ht="12.95" customHeight="1">
      <c r="C1450" s="61"/>
      <c r="D1450" s="61"/>
    </row>
    <row r="1451" spans="3:4" ht="12.95" customHeight="1">
      <c r="C1451" s="61"/>
      <c r="D1451" s="61"/>
    </row>
    <row r="1452" spans="3:4" ht="12.95" customHeight="1">
      <c r="C1452" s="61"/>
      <c r="D1452" s="61"/>
    </row>
    <row r="1453" spans="3:4" ht="12.95" customHeight="1">
      <c r="C1453" s="61"/>
      <c r="D1453" s="61"/>
    </row>
    <row r="1454" spans="3:4" ht="12.95" customHeight="1">
      <c r="C1454" s="61"/>
      <c r="D1454" s="61"/>
    </row>
    <row r="1455" spans="3:4" ht="12.95" customHeight="1">
      <c r="C1455" s="61"/>
      <c r="D1455" s="61"/>
    </row>
    <row r="1456" spans="3:4" ht="12.95" customHeight="1">
      <c r="C1456" s="61"/>
      <c r="D1456" s="61"/>
    </row>
    <row r="1457" spans="3:4" ht="12.95" customHeight="1">
      <c r="C1457" s="61"/>
      <c r="D1457" s="61"/>
    </row>
    <row r="1458" spans="3:4" ht="12.95" customHeight="1">
      <c r="C1458" s="61"/>
      <c r="D1458" s="61"/>
    </row>
    <row r="1459" spans="3:4" ht="12.95" customHeight="1">
      <c r="C1459" s="61"/>
      <c r="D1459" s="61"/>
    </row>
    <row r="1460" spans="3:4" ht="12.95" customHeight="1">
      <c r="C1460" s="61"/>
      <c r="D1460" s="61"/>
    </row>
    <row r="1461" spans="3:4" ht="12.95" customHeight="1">
      <c r="C1461" s="61"/>
      <c r="D1461" s="61"/>
    </row>
    <row r="1462" spans="3:4" ht="12.95" customHeight="1">
      <c r="C1462" s="61"/>
      <c r="D1462" s="61"/>
    </row>
    <row r="1463" spans="3:4" ht="12.95" customHeight="1">
      <c r="C1463" s="61"/>
      <c r="D1463" s="61"/>
    </row>
    <row r="1464" spans="3:4" ht="12.95" customHeight="1">
      <c r="C1464" s="61"/>
      <c r="D1464" s="61"/>
    </row>
    <row r="1465" spans="3:4" ht="12.95" customHeight="1">
      <c r="C1465" s="61"/>
      <c r="D1465" s="61"/>
    </row>
    <row r="1466" spans="3:4" ht="12.95" customHeight="1">
      <c r="C1466" s="61"/>
      <c r="D1466" s="61"/>
    </row>
    <row r="1467" spans="3:4" ht="12.95" customHeight="1">
      <c r="C1467" s="61"/>
      <c r="D1467" s="61"/>
    </row>
    <row r="1468" spans="3:4" ht="12.95" customHeight="1">
      <c r="C1468" s="61"/>
      <c r="D1468" s="61"/>
    </row>
    <row r="1469" spans="3:4" ht="12.95" customHeight="1">
      <c r="C1469" s="61"/>
      <c r="D1469" s="61"/>
    </row>
    <row r="1470" spans="3:4" ht="12.95" customHeight="1">
      <c r="C1470" s="61"/>
      <c r="D1470" s="61"/>
    </row>
    <row r="1471" spans="3:4" ht="12.95" customHeight="1">
      <c r="C1471" s="61"/>
      <c r="D1471" s="61"/>
    </row>
    <row r="1472" spans="3:4" ht="12.95" customHeight="1">
      <c r="C1472" s="61"/>
      <c r="D1472" s="61"/>
    </row>
    <row r="1473" spans="3:4" ht="12.95" customHeight="1">
      <c r="C1473" s="61"/>
      <c r="D1473" s="61"/>
    </row>
    <row r="1474" spans="3:4" ht="12.95" customHeight="1">
      <c r="C1474" s="61"/>
      <c r="D1474" s="61"/>
    </row>
    <row r="1475" spans="3:4" ht="12.95" customHeight="1">
      <c r="C1475" s="61"/>
      <c r="D1475" s="61"/>
    </row>
    <row r="1476" spans="3:4" ht="12.95" customHeight="1">
      <c r="C1476" s="61"/>
      <c r="D1476" s="61"/>
    </row>
    <row r="1477" spans="3:4" ht="12.95" customHeight="1">
      <c r="C1477" s="61"/>
      <c r="D1477" s="61"/>
    </row>
    <row r="1478" spans="3:4" ht="12.95" customHeight="1">
      <c r="C1478" s="61"/>
      <c r="D1478" s="61"/>
    </row>
    <row r="1479" spans="3:4" ht="12.95" customHeight="1">
      <c r="C1479" s="61"/>
      <c r="D1479" s="61"/>
    </row>
    <row r="1480" spans="3:4" ht="12.95" customHeight="1">
      <c r="C1480" s="61"/>
      <c r="D1480" s="61"/>
    </row>
    <row r="1481" spans="3:4" ht="12.95" customHeight="1">
      <c r="C1481" s="61"/>
      <c r="D1481" s="61"/>
    </row>
    <row r="1482" spans="3:4" ht="12.95" customHeight="1">
      <c r="C1482" s="61"/>
      <c r="D1482" s="61"/>
    </row>
    <row r="1483" spans="3:4" ht="12.95" customHeight="1">
      <c r="C1483" s="61"/>
      <c r="D1483" s="61"/>
    </row>
    <row r="1484" spans="3:4" ht="12.95" customHeight="1">
      <c r="C1484" s="61"/>
      <c r="D1484" s="61"/>
    </row>
    <row r="1485" spans="3:4" ht="12.95" customHeight="1">
      <c r="C1485" s="61"/>
      <c r="D1485" s="61"/>
    </row>
    <row r="1486" spans="3:4" ht="12.95" customHeight="1">
      <c r="C1486" s="61"/>
      <c r="D1486" s="61"/>
    </row>
    <row r="1487" spans="3:4" ht="12.95" customHeight="1">
      <c r="C1487" s="61"/>
      <c r="D1487" s="61"/>
    </row>
    <row r="1488" spans="3:4" ht="12.95" customHeight="1">
      <c r="C1488" s="61"/>
      <c r="D1488" s="61"/>
    </row>
    <row r="1489" spans="3:4" ht="12.95" customHeight="1">
      <c r="C1489" s="61"/>
      <c r="D1489" s="61"/>
    </row>
    <row r="1490" spans="3:4" ht="12.95" customHeight="1">
      <c r="C1490" s="61"/>
      <c r="D1490" s="61"/>
    </row>
    <row r="1491" spans="3:4" ht="12.95" customHeight="1">
      <c r="C1491" s="61"/>
      <c r="D1491" s="61"/>
    </row>
    <row r="1492" spans="3:4" ht="12.95" customHeight="1">
      <c r="C1492" s="61"/>
      <c r="D1492" s="61"/>
    </row>
    <row r="1493" spans="3:4" ht="12.95" customHeight="1">
      <c r="C1493" s="61"/>
      <c r="D1493" s="61"/>
    </row>
    <row r="1494" spans="3:4" ht="12.95" customHeight="1">
      <c r="C1494" s="61"/>
      <c r="D1494" s="61"/>
    </row>
    <row r="1495" spans="3:4" ht="12.95" customHeight="1">
      <c r="C1495" s="61"/>
      <c r="D1495" s="61"/>
    </row>
    <row r="1496" spans="3:4" ht="12.95" customHeight="1">
      <c r="C1496" s="61"/>
      <c r="D1496" s="61"/>
    </row>
    <row r="1497" spans="3:4" ht="12.95" customHeight="1">
      <c r="C1497" s="61"/>
      <c r="D1497" s="61"/>
    </row>
    <row r="1498" spans="3:4" ht="12.95" customHeight="1">
      <c r="C1498" s="61"/>
      <c r="D1498" s="61"/>
    </row>
    <row r="1499" spans="3:4" ht="12.95" customHeight="1">
      <c r="C1499" s="61"/>
      <c r="D1499" s="61"/>
    </row>
    <row r="1500" spans="3:4" ht="12.95" customHeight="1">
      <c r="C1500" s="61"/>
      <c r="D1500" s="61"/>
    </row>
    <row r="1501" spans="3:4" ht="12.95" customHeight="1">
      <c r="C1501" s="61"/>
      <c r="D1501" s="61"/>
    </row>
    <row r="1502" spans="3:4" ht="12.95" customHeight="1">
      <c r="C1502" s="61"/>
      <c r="D1502" s="61"/>
    </row>
    <row r="1503" spans="3:4" ht="12.95" customHeight="1">
      <c r="C1503" s="61"/>
      <c r="D1503" s="61"/>
    </row>
    <row r="1504" spans="3:4" ht="12.95" customHeight="1">
      <c r="C1504" s="61"/>
      <c r="D1504" s="61"/>
    </row>
    <row r="1505" spans="3:4" ht="12.95" customHeight="1">
      <c r="C1505" s="61"/>
      <c r="D1505" s="61"/>
    </row>
    <row r="1506" spans="3:4" ht="12.95" customHeight="1">
      <c r="C1506" s="61"/>
      <c r="D1506" s="61"/>
    </row>
    <row r="1507" spans="3:4" ht="12.95" customHeight="1">
      <c r="C1507" s="61"/>
      <c r="D1507" s="61"/>
    </row>
    <row r="1508" spans="3:4" ht="12.95" customHeight="1">
      <c r="C1508" s="61"/>
      <c r="D1508" s="61"/>
    </row>
    <row r="1509" spans="3:4" ht="12.95" customHeight="1">
      <c r="C1509" s="61"/>
      <c r="D1509" s="61"/>
    </row>
    <row r="1510" spans="3:4" ht="12.95" customHeight="1">
      <c r="C1510" s="61"/>
      <c r="D1510" s="61"/>
    </row>
    <row r="1511" spans="3:4" ht="12.95" customHeight="1">
      <c r="C1511" s="61"/>
      <c r="D1511" s="61"/>
    </row>
    <row r="1512" spans="3:4" ht="12.95" customHeight="1">
      <c r="C1512" s="61"/>
      <c r="D1512" s="61"/>
    </row>
    <row r="1513" spans="3:4" ht="12.95" customHeight="1">
      <c r="C1513" s="61"/>
      <c r="D1513" s="61"/>
    </row>
    <row r="1514" spans="3:4" ht="12.95" customHeight="1">
      <c r="C1514" s="61"/>
      <c r="D1514" s="61"/>
    </row>
    <row r="1515" spans="3:4" ht="12.95" customHeight="1">
      <c r="C1515" s="61"/>
      <c r="D1515" s="61"/>
    </row>
    <row r="1516" spans="3:4" ht="12.95" customHeight="1">
      <c r="C1516" s="61"/>
      <c r="D1516" s="61"/>
    </row>
    <row r="1517" spans="3:4" ht="12.95" customHeight="1">
      <c r="C1517" s="61"/>
      <c r="D1517" s="61"/>
    </row>
    <row r="1518" spans="3:4" ht="12.95" customHeight="1">
      <c r="C1518" s="61"/>
      <c r="D1518" s="61"/>
    </row>
    <row r="1519" spans="3:4" ht="12.95" customHeight="1">
      <c r="C1519" s="61"/>
      <c r="D1519" s="61"/>
    </row>
    <row r="1520" spans="3:4" ht="12.95" customHeight="1">
      <c r="C1520" s="61"/>
      <c r="D1520" s="61"/>
    </row>
    <row r="1521" spans="3:4" ht="12.95" customHeight="1">
      <c r="C1521" s="61"/>
      <c r="D1521" s="61"/>
    </row>
    <row r="1522" spans="3:4" ht="12.95" customHeight="1">
      <c r="C1522" s="61"/>
      <c r="D1522" s="61"/>
    </row>
    <row r="1523" spans="3:4" ht="12.95" customHeight="1">
      <c r="C1523" s="61"/>
      <c r="D1523" s="61"/>
    </row>
    <row r="1524" spans="3:4" ht="12.95" customHeight="1">
      <c r="C1524" s="61"/>
      <c r="D1524" s="61"/>
    </row>
    <row r="1525" spans="3:4" ht="12.95" customHeight="1">
      <c r="C1525" s="61"/>
      <c r="D1525" s="61"/>
    </row>
    <row r="1526" spans="3:4" ht="12.95" customHeight="1">
      <c r="C1526" s="61"/>
      <c r="D1526" s="61"/>
    </row>
    <row r="1527" spans="3:4" ht="12.95" customHeight="1">
      <c r="C1527" s="61"/>
      <c r="D1527" s="61"/>
    </row>
    <row r="1528" spans="3:4" ht="12.95" customHeight="1">
      <c r="C1528" s="61"/>
      <c r="D1528" s="61"/>
    </row>
    <row r="1529" spans="3:4" ht="12.95" customHeight="1">
      <c r="C1529" s="61"/>
      <c r="D1529" s="61"/>
    </row>
    <row r="1530" spans="3:4" ht="12.95" customHeight="1">
      <c r="C1530" s="61"/>
      <c r="D1530" s="61"/>
    </row>
    <row r="1531" spans="3:4" ht="12.95" customHeight="1">
      <c r="C1531" s="61"/>
      <c r="D1531" s="61"/>
    </row>
    <row r="1532" spans="3:4" ht="12.95" customHeight="1">
      <c r="C1532" s="61"/>
      <c r="D1532" s="61"/>
    </row>
    <row r="1533" spans="3:4" ht="12.95" customHeight="1">
      <c r="C1533" s="61"/>
      <c r="D1533" s="61"/>
    </row>
    <row r="1534" spans="3:4" ht="12.95" customHeight="1">
      <c r="C1534" s="61"/>
      <c r="D1534" s="61"/>
    </row>
    <row r="1535" spans="3:4" ht="12.95" customHeight="1">
      <c r="C1535" s="61"/>
      <c r="D1535" s="61"/>
    </row>
    <row r="1536" spans="3:4" ht="12.95" customHeight="1">
      <c r="C1536" s="61"/>
      <c r="D1536" s="61"/>
    </row>
    <row r="1537" spans="3:4" ht="12.95" customHeight="1">
      <c r="C1537" s="61"/>
      <c r="D1537" s="61"/>
    </row>
    <row r="1538" spans="3:4" ht="12.95" customHeight="1">
      <c r="C1538" s="61"/>
      <c r="D1538" s="61"/>
    </row>
    <row r="1539" spans="3:4" ht="12.95" customHeight="1">
      <c r="C1539" s="61"/>
      <c r="D1539" s="61"/>
    </row>
    <row r="1540" spans="3:4" ht="12.95" customHeight="1">
      <c r="C1540" s="61"/>
      <c r="D1540" s="61"/>
    </row>
    <row r="1541" spans="3:4" ht="12.95" customHeight="1">
      <c r="C1541" s="61"/>
      <c r="D1541" s="61"/>
    </row>
    <row r="1542" spans="3:4" ht="12.95" customHeight="1">
      <c r="C1542" s="61"/>
      <c r="D1542" s="61"/>
    </row>
    <row r="1543" spans="3:4" ht="12.95" customHeight="1">
      <c r="C1543" s="61"/>
      <c r="D1543" s="61"/>
    </row>
    <row r="1544" spans="3:4" ht="12.95" customHeight="1">
      <c r="C1544" s="61"/>
      <c r="D1544" s="61"/>
    </row>
    <row r="1545" spans="3:4" ht="12.95" customHeight="1">
      <c r="C1545" s="61"/>
      <c r="D1545" s="61"/>
    </row>
    <row r="1546" spans="3:4" ht="12.95" customHeight="1">
      <c r="C1546" s="61"/>
      <c r="D1546" s="61"/>
    </row>
    <row r="1547" spans="3:4" ht="12.95" customHeight="1">
      <c r="C1547" s="61"/>
      <c r="D1547" s="61"/>
    </row>
    <row r="1548" spans="3:4" ht="12.95" customHeight="1">
      <c r="C1548" s="61"/>
      <c r="D1548" s="61"/>
    </row>
    <row r="1549" spans="3:4" ht="12.95" customHeight="1">
      <c r="C1549" s="61"/>
      <c r="D1549" s="61"/>
    </row>
    <row r="1550" spans="3:4" ht="12.95" customHeight="1">
      <c r="C1550" s="61"/>
      <c r="D1550" s="61"/>
    </row>
    <row r="1551" spans="3:4" ht="12.95" customHeight="1">
      <c r="C1551" s="61"/>
      <c r="D1551" s="61"/>
    </row>
    <row r="1552" spans="3:4" ht="12.95" customHeight="1">
      <c r="C1552" s="61"/>
      <c r="D1552" s="61"/>
    </row>
    <row r="1553" spans="3:4" ht="12.95" customHeight="1">
      <c r="C1553" s="61"/>
      <c r="D1553" s="61"/>
    </row>
    <row r="1554" spans="3:4" ht="12.95" customHeight="1">
      <c r="C1554" s="61"/>
      <c r="D1554" s="61"/>
    </row>
    <row r="1555" spans="3:4" ht="12.95" customHeight="1">
      <c r="C1555" s="61"/>
      <c r="D1555" s="61"/>
    </row>
    <row r="1556" spans="3:4" ht="12.95" customHeight="1">
      <c r="C1556" s="61"/>
      <c r="D1556" s="61"/>
    </row>
    <row r="1557" spans="3:4" ht="12.95" customHeight="1">
      <c r="C1557" s="61"/>
      <c r="D1557" s="61"/>
    </row>
    <row r="1558" spans="3:4" ht="12.95" customHeight="1">
      <c r="C1558" s="61"/>
      <c r="D1558" s="61"/>
    </row>
    <row r="1559" spans="3:4" ht="12.95" customHeight="1">
      <c r="C1559" s="61"/>
      <c r="D1559" s="61"/>
    </row>
    <row r="1560" spans="3:4" ht="12.95" customHeight="1">
      <c r="C1560" s="61"/>
      <c r="D1560" s="61"/>
    </row>
    <row r="1561" spans="3:4" ht="12.95" customHeight="1">
      <c r="C1561" s="61"/>
      <c r="D1561" s="61"/>
    </row>
    <row r="1562" spans="3:4" ht="12.95" customHeight="1">
      <c r="C1562" s="61"/>
      <c r="D1562" s="61"/>
    </row>
    <row r="1563" spans="3:4" ht="12.95" customHeight="1">
      <c r="C1563" s="61"/>
      <c r="D1563" s="61"/>
    </row>
    <row r="1564" spans="3:4" ht="12.95" customHeight="1">
      <c r="C1564" s="61"/>
      <c r="D1564" s="61"/>
    </row>
    <row r="1565" spans="3:4" ht="12.95" customHeight="1">
      <c r="C1565" s="61"/>
      <c r="D1565" s="61"/>
    </row>
    <row r="1566" spans="3:4" ht="12.95" customHeight="1">
      <c r="C1566" s="61"/>
      <c r="D1566" s="61"/>
    </row>
    <row r="1567" spans="3:4" ht="12.95" customHeight="1">
      <c r="C1567" s="61"/>
      <c r="D1567" s="61"/>
    </row>
    <row r="1568" spans="3:4" ht="12.95" customHeight="1">
      <c r="C1568" s="61"/>
      <c r="D1568" s="61"/>
    </row>
    <row r="1569" spans="3:4" ht="12.95" customHeight="1">
      <c r="C1569" s="61"/>
      <c r="D1569" s="61"/>
    </row>
    <row r="1570" spans="3:4" ht="12.95" customHeight="1">
      <c r="C1570" s="61"/>
      <c r="D1570" s="61"/>
    </row>
    <row r="1571" spans="3:4" ht="12.95" customHeight="1">
      <c r="C1571" s="61"/>
      <c r="D1571" s="61"/>
    </row>
    <row r="1572" spans="3:4" ht="12.95" customHeight="1">
      <c r="C1572" s="61"/>
      <c r="D1572" s="61"/>
    </row>
    <row r="1573" spans="3:4" ht="12.95" customHeight="1">
      <c r="C1573" s="61"/>
      <c r="D1573" s="61"/>
    </row>
    <row r="1574" spans="3:4" ht="12.95" customHeight="1">
      <c r="C1574" s="61"/>
      <c r="D1574" s="61"/>
    </row>
    <row r="1575" spans="3:4" ht="12.95" customHeight="1">
      <c r="C1575" s="61"/>
      <c r="D1575" s="61"/>
    </row>
    <row r="1576" spans="3:4" ht="12.95" customHeight="1">
      <c r="C1576" s="61"/>
      <c r="D1576" s="61"/>
    </row>
    <row r="1577" spans="3:4" ht="12.95" customHeight="1">
      <c r="C1577" s="61"/>
      <c r="D1577" s="61"/>
    </row>
    <row r="1578" spans="3:4" ht="12.95" customHeight="1">
      <c r="C1578" s="61"/>
      <c r="D1578" s="61"/>
    </row>
    <row r="1579" spans="3:4" ht="12.95" customHeight="1">
      <c r="C1579" s="61"/>
      <c r="D1579" s="61"/>
    </row>
    <row r="1580" spans="3:4" ht="12.95" customHeight="1">
      <c r="C1580" s="61"/>
      <c r="D1580" s="61"/>
    </row>
    <row r="1581" spans="3:4" ht="12.95" customHeight="1">
      <c r="C1581" s="61"/>
      <c r="D1581" s="61"/>
    </row>
    <row r="1582" spans="3:4" ht="12.95" customHeight="1">
      <c r="C1582" s="61"/>
      <c r="D1582" s="61"/>
    </row>
    <row r="1583" spans="3:4" ht="12.95" customHeight="1">
      <c r="C1583" s="61"/>
      <c r="D1583" s="61"/>
    </row>
    <row r="1584" spans="3:4" ht="12.95" customHeight="1">
      <c r="C1584" s="61"/>
      <c r="D1584" s="61"/>
    </row>
    <row r="1585" spans="3:4" ht="12.95" customHeight="1">
      <c r="C1585" s="61"/>
      <c r="D1585" s="61"/>
    </row>
    <row r="1586" spans="3:4" ht="12.95" customHeight="1">
      <c r="C1586" s="61"/>
      <c r="D1586" s="61"/>
    </row>
    <row r="1587" spans="3:4" ht="12.95" customHeight="1">
      <c r="C1587" s="61"/>
      <c r="D1587" s="61"/>
    </row>
    <row r="1588" spans="3:4" ht="12.95" customHeight="1">
      <c r="C1588" s="61"/>
      <c r="D1588" s="61"/>
    </row>
    <row r="1589" spans="3:4" ht="12.95" customHeight="1">
      <c r="C1589" s="61"/>
      <c r="D1589" s="61"/>
    </row>
    <row r="1590" spans="3:4" ht="12.95" customHeight="1">
      <c r="C1590" s="61"/>
      <c r="D1590" s="61"/>
    </row>
    <row r="1591" spans="3:4" ht="12.95" customHeight="1">
      <c r="C1591" s="61"/>
      <c r="D1591" s="61"/>
    </row>
    <row r="1592" spans="3:4" ht="12.95" customHeight="1">
      <c r="C1592" s="61"/>
      <c r="D1592" s="61"/>
    </row>
    <row r="1593" spans="3:4" ht="12.95" customHeight="1">
      <c r="C1593" s="61"/>
      <c r="D1593" s="61"/>
    </row>
    <row r="1594" spans="3:4" ht="12.95" customHeight="1">
      <c r="C1594" s="61"/>
      <c r="D1594" s="61"/>
    </row>
    <row r="1595" spans="3:4" ht="12.95" customHeight="1">
      <c r="C1595" s="61"/>
      <c r="D1595" s="61"/>
    </row>
    <row r="1596" spans="3:4" ht="12.95" customHeight="1">
      <c r="C1596" s="61"/>
      <c r="D1596" s="61"/>
    </row>
    <row r="1597" spans="3:4" ht="12.95" customHeight="1">
      <c r="C1597" s="61"/>
      <c r="D1597" s="61"/>
    </row>
    <row r="1598" spans="3:4" ht="12.95" customHeight="1">
      <c r="C1598" s="61"/>
      <c r="D1598" s="61"/>
    </row>
    <row r="1599" spans="3:4" ht="12.95" customHeight="1">
      <c r="C1599" s="61"/>
      <c r="D1599" s="61"/>
    </row>
    <row r="1600" spans="3:4" ht="12.95" customHeight="1">
      <c r="C1600" s="61"/>
      <c r="D1600" s="61"/>
    </row>
    <row r="1601" spans="3:4" ht="12.95" customHeight="1">
      <c r="C1601" s="61"/>
      <c r="D1601" s="61"/>
    </row>
    <row r="1602" spans="3:4" ht="12.95" customHeight="1">
      <c r="C1602" s="61"/>
      <c r="D1602" s="61"/>
    </row>
    <row r="1603" spans="3:4" ht="12.95" customHeight="1">
      <c r="C1603" s="61"/>
      <c r="D1603" s="61"/>
    </row>
    <row r="1604" spans="3:4" ht="12.95" customHeight="1">
      <c r="C1604" s="61"/>
      <c r="D1604" s="61"/>
    </row>
    <row r="1605" spans="3:4" ht="12.95" customHeight="1">
      <c r="C1605" s="61"/>
      <c r="D1605" s="61"/>
    </row>
    <row r="1606" spans="3:4" ht="12.95" customHeight="1">
      <c r="C1606" s="61"/>
      <c r="D1606" s="61"/>
    </row>
    <row r="1607" spans="3:4" ht="12.95" customHeight="1">
      <c r="C1607" s="61"/>
      <c r="D1607" s="61"/>
    </row>
    <row r="1608" spans="3:4" ht="12.95" customHeight="1">
      <c r="C1608" s="61"/>
      <c r="D1608" s="61"/>
    </row>
    <row r="1609" spans="3:4" ht="12.95" customHeight="1">
      <c r="C1609" s="61"/>
      <c r="D1609" s="61"/>
    </row>
    <row r="1610" spans="3:4" ht="12.95" customHeight="1">
      <c r="C1610" s="61"/>
      <c r="D1610" s="61"/>
    </row>
    <row r="1611" spans="3:4" ht="12.95" customHeight="1">
      <c r="C1611" s="61"/>
      <c r="D1611" s="61"/>
    </row>
    <row r="1612" spans="3:4" ht="12.95" customHeight="1">
      <c r="C1612" s="61"/>
      <c r="D1612" s="61"/>
    </row>
    <row r="1613" spans="3:4" ht="12.95" customHeight="1">
      <c r="C1613" s="61"/>
      <c r="D1613" s="61"/>
    </row>
    <row r="1614" spans="3:4" ht="12.95" customHeight="1">
      <c r="C1614" s="61"/>
      <c r="D1614" s="61"/>
    </row>
    <row r="1615" spans="3:4" ht="12.95" customHeight="1">
      <c r="C1615" s="61"/>
      <c r="D1615" s="61"/>
    </row>
    <row r="1616" spans="3:4" ht="12.95" customHeight="1">
      <c r="C1616" s="61"/>
      <c r="D1616" s="61"/>
    </row>
    <row r="1617" spans="3:4" ht="12.95" customHeight="1">
      <c r="C1617" s="61"/>
      <c r="D1617" s="61"/>
    </row>
    <row r="1618" spans="3:4" ht="12.95" customHeight="1">
      <c r="C1618" s="61"/>
      <c r="D1618" s="61"/>
    </row>
    <row r="1619" spans="3:4" ht="12.95" customHeight="1">
      <c r="C1619" s="61"/>
      <c r="D1619" s="61"/>
    </row>
    <row r="1620" spans="3:4" ht="12.95" customHeight="1">
      <c r="C1620" s="61"/>
      <c r="D1620" s="61"/>
    </row>
    <row r="1621" spans="3:4" ht="12.95" customHeight="1">
      <c r="C1621" s="61"/>
      <c r="D1621" s="61"/>
    </row>
    <row r="1622" spans="3:4" ht="12.95" customHeight="1">
      <c r="C1622" s="61"/>
      <c r="D1622" s="61"/>
    </row>
    <row r="1623" spans="3:4" ht="12.95" customHeight="1">
      <c r="C1623" s="61"/>
      <c r="D1623" s="61"/>
    </row>
    <row r="1624" spans="3:4" ht="12.95" customHeight="1">
      <c r="C1624" s="61"/>
      <c r="D1624" s="61"/>
    </row>
    <row r="1625" spans="3:4" ht="12.95" customHeight="1">
      <c r="C1625" s="61"/>
      <c r="D1625" s="61"/>
    </row>
    <row r="1626" spans="3:4" ht="12.95" customHeight="1">
      <c r="C1626" s="61"/>
      <c r="D1626" s="61"/>
    </row>
    <row r="1627" spans="3:4" ht="12.95" customHeight="1">
      <c r="C1627" s="61"/>
      <c r="D1627" s="61"/>
    </row>
    <row r="1628" spans="3:4" ht="12.95" customHeight="1">
      <c r="C1628" s="61"/>
      <c r="D1628" s="61"/>
    </row>
    <row r="1629" spans="3:4" ht="12.95" customHeight="1">
      <c r="C1629" s="61"/>
      <c r="D1629" s="61"/>
    </row>
    <row r="1630" spans="3:4" ht="12.95" customHeight="1">
      <c r="C1630" s="61"/>
      <c r="D1630" s="61"/>
    </row>
    <row r="1631" spans="3:4" ht="12.95" customHeight="1">
      <c r="C1631" s="61"/>
      <c r="D1631" s="61"/>
    </row>
    <row r="1632" spans="3:4" ht="12.95" customHeight="1">
      <c r="C1632" s="61"/>
      <c r="D1632" s="61"/>
    </row>
    <row r="1633" spans="3:4" ht="12.95" customHeight="1">
      <c r="C1633" s="61"/>
      <c r="D1633" s="61"/>
    </row>
    <row r="1634" spans="3:4" ht="12.95" customHeight="1">
      <c r="C1634" s="61"/>
      <c r="D1634" s="61"/>
    </row>
    <row r="1635" spans="3:4" ht="12.95" customHeight="1">
      <c r="C1635" s="61"/>
      <c r="D1635" s="61"/>
    </row>
    <row r="1636" spans="3:4" ht="12.95" customHeight="1">
      <c r="C1636" s="61"/>
      <c r="D1636" s="61"/>
    </row>
    <row r="1637" spans="3:4" ht="12.95" customHeight="1">
      <c r="C1637" s="61"/>
      <c r="D1637" s="61"/>
    </row>
    <row r="1638" spans="3:4" ht="12.95" customHeight="1">
      <c r="C1638" s="61"/>
      <c r="D1638" s="61"/>
    </row>
    <row r="1639" spans="3:4" ht="12.95" customHeight="1">
      <c r="C1639" s="61"/>
      <c r="D1639" s="61"/>
    </row>
    <row r="1640" spans="3:4" ht="12.95" customHeight="1">
      <c r="C1640" s="61"/>
      <c r="D1640" s="61"/>
    </row>
    <row r="1641" spans="3:4" ht="12.95" customHeight="1">
      <c r="C1641" s="61"/>
      <c r="D1641" s="61"/>
    </row>
    <row r="1642" spans="3:4" ht="12.95" customHeight="1">
      <c r="C1642" s="61"/>
      <c r="D1642" s="61"/>
    </row>
    <row r="1643" spans="3:4" ht="12.95" customHeight="1">
      <c r="C1643" s="61"/>
      <c r="D1643" s="61"/>
    </row>
    <row r="1644" spans="3:4" ht="12.95" customHeight="1">
      <c r="C1644" s="61"/>
      <c r="D1644" s="61"/>
    </row>
    <row r="1645" spans="3:4" ht="12.95" customHeight="1">
      <c r="C1645" s="61"/>
      <c r="D1645" s="61"/>
    </row>
    <row r="1646" spans="3:4" ht="12.95" customHeight="1">
      <c r="C1646" s="61"/>
      <c r="D1646" s="61"/>
    </row>
    <row r="1647" spans="3:4" ht="12.95" customHeight="1">
      <c r="C1647" s="61"/>
      <c r="D1647" s="61"/>
    </row>
    <row r="1648" spans="3:4" ht="12.95" customHeight="1">
      <c r="C1648" s="61"/>
      <c r="D1648" s="61"/>
    </row>
    <row r="1649" spans="3:4" ht="12.95" customHeight="1">
      <c r="C1649" s="61"/>
      <c r="D1649" s="61"/>
    </row>
    <row r="1650" spans="3:4" ht="12.95" customHeight="1">
      <c r="C1650" s="61"/>
      <c r="D1650" s="61"/>
    </row>
    <row r="1651" spans="3:4" ht="12.95" customHeight="1">
      <c r="C1651" s="61"/>
      <c r="D1651" s="61"/>
    </row>
    <row r="1652" spans="3:4" ht="12.95" customHeight="1">
      <c r="C1652" s="61"/>
      <c r="D1652" s="61"/>
    </row>
    <row r="1653" spans="3:4" ht="12.95" customHeight="1">
      <c r="C1653" s="61"/>
      <c r="D1653" s="61"/>
    </row>
    <row r="1654" spans="3:4" ht="12.95" customHeight="1">
      <c r="C1654" s="61"/>
      <c r="D1654" s="61"/>
    </row>
    <row r="1655" spans="3:4" ht="12.95" customHeight="1">
      <c r="C1655" s="61"/>
      <c r="D1655" s="61"/>
    </row>
    <row r="1656" spans="3:4" ht="12.95" customHeight="1">
      <c r="C1656" s="61"/>
      <c r="D1656" s="61"/>
    </row>
    <row r="1657" spans="3:4" ht="12.95" customHeight="1">
      <c r="C1657" s="61"/>
      <c r="D1657" s="61"/>
    </row>
    <row r="1658" spans="3:4" ht="12.95" customHeight="1">
      <c r="C1658" s="61"/>
      <c r="D1658" s="61"/>
    </row>
    <row r="1659" spans="3:4" ht="12.95" customHeight="1">
      <c r="C1659" s="61"/>
      <c r="D1659" s="61"/>
    </row>
    <row r="1660" spans="3:4" ht="12.95" customHeight="1">
      <c r="C1660" s="61"/>
      <c r="D1660" s="61"/>
    </row>
    <row r="1661" spans="3:4" ht="12.95" customHeight="1">
      <c r="C1661" s="61"/>
      <c r="D1661" s="61"/>
    </row>
    <row r="1662" spans="3:4" ht="12.95" customHeight="1">
      <c r="C1662" s="61"/>
      <c r="D1662" s="61"/>
    </row>
    <row r="1663" spans="3:4" ht="12.95" customHeight="1">
      <c r="C1663" s="61"/>
      <c r="D1663" s="61"/>
    </row>
    <row r="1664" spans="3:4" ht="12.95" customHeight="1">
      <c r="C1664" s="61"/>
      <c r="D1664" s="61"/>
    </row>
    <row r="1665" spans="3:4" ht="12.95" customHeight="1">
      <c r="C1665" s="61"/>
      <c r="D1665" s="61"/>
    </row>
    <row r="1666" spans="3:4" ht="12.95" customHeight="1">
      <c r="C1666" s="61"/>
      <c r="D1666" s="61"/>
    </row>
    <row r="1667" spans="3:4" ht="12.95" customHeight="1">
      <c r="C1667" s="61"/>
      <c r="D1667" s="61"/>
    </row>
    <row r="1668" spans="3:4" ht="12.95" customHeight="1">
      <c r="C1668" s="61"/>
      <c r="D1668" s="61"/>
    </row>
    <row r="1669" spans="3:4" ht="12.95" customHeight="1">
      <c r="C1669" s="61"/>
      <c r="D1669" s="61"/>
    </row>
    <row r="1670" spans="3:4" ht="12.95" customHeight="1">
      <c r="C1670" s="61"/>
      <c r="D1670" s="61"/>
    </row>
    <row r="1671" spans="3:4" ht="12.95" customHeight="1">
      <c r="C1671" s="61"/>
      <c r="D1671" s="61"/>
    </row>
    <row r="1672" spans="3:4" ht="12.95" customHeight="1">
      <c r="C1672" s="61"/>
      <c r="D1672" s="61"/>
    </row>
    <row r="1673" spans="3:4" ht="12.95" customHeight="1">
      <c r="C1673" s="61"/>
      <c r="D1673" s="61"/>
    </row>
    <row r="1674" spans="3:4" ht="12.95" customHeight="1">
      <c r="C1674" s="61"/>
      <c r="D1674" s="61"/>
    </row>
    <row r="1675" spans="3:4" ht="12.95" customHeight="1">
      <c r="C1675" s="61"/>
      <c r="D1675" s="61"/>
    </row>
    <row r="1676" spans="3:4" ht="12.95" customHeight="1">
      <c r="C1676" s="61"/>
      <c r="D1676" s="61"/>
    </row>
    <row r="1677" spans="3:4" ht="12.95" customHeight="1">
      <c r="C1677" s="61"/>
      <c r="D1677" s="61"/>
    </row>
    <row r="1678" spans="3:4" ht="12.95" customHeight="1">
      <c r="C1678" s="61"/>
      <c r="D1678" s="61"/>
    </row>
    <row r="1679" spans="3:4" ht="12.95" customHeight="1">
      <c r="C1679" s="61"/>
      <c r="D1679" s="61"/>
    </row>
    <row r="1680" spans="3:4" ht="12.95" customHeight="1">
      <c r="C1680" s="61"/>
      <c r="D1680" s="61"/>
    </row>
    <row r="1681" spans="3:4" ht="12.95" customHeight="1">
      <c r="C1681" s="61"/>
      <c r="D1681" s="61"/>
    </row>
    <row r="1682" spans="3:4" ht="12.95" customHeight="1">
      <c r="C1682" s="61"/>
      <c r="D1682" s="61"/>
    </row>
    <row r="1683" spans="3:4" ht="12.95" customHeight="1">
      <c r="C1683" s="61"/>
      <c r="D1683" s="61"/>
    </row>
    <row r="1684" spans="3:4" ht="12.95" customHeight="1">
      <c r="C1684" s="61"/>
      <c r="D1684" s="61"/>
    </row>
    <row r="1685" spans="3:4" ht="12.95" customHeight="1">
      <c r="C1685" s="61"/>
      <c r="D1685" s="61"/>
    </row>
    <row r="1686" spans="3:4" ht="12.95" customHeight="1">
      <c r="C1686" s="61"/>
      <c r="D1686" s="61"/>
    </row>
    <row r="1687" spans="3:4" ht="12.95" customHeight="1">
      <c r="C1687" s="61"/>
      <c r="D1687" s="61"/>
    </row>
    <row r="1688" spans="3:4" ht="12.95" customHeight="1">
      <c r="C1688" s="61"/>
      <c r="D1688" s="61"/>
    </row>
    <row r="1689" spans="3:4" ht="12.95" customHeight="1">
      <c r="C1689" s="61"/>
      <c r="D1689" s="61"/>
    </row>
    <row r="1690" spans="3:4" ht="12.95" customHeight="1">
      <c r="C1690" s="61"/>
      <c r="D1690" s="61"/>
    </row>
    <row r="1691" spans="3:4" ht="12.95" customHeight="1">
      <c r="C1691" s="61"/>
      <c r="D1691" s="61"/>
    </row>
    <row r="1692" spans="3:4" ht="12.95" customHeight="1">
      <c r="C1692" s="61"/>
      <c r="D1692" s="61"/>
    </row>
    <row r="1693" spans="3:4" ht="12.95" customHeight="1">
      <c r="C1693" s="61"/>
      <c r="D1693" s="61"/>
    </row>
    <row r="1694" spans="3:4" ht="12.95" customHeight="1">
      <c r="C1694" s="61"/>
      <c r="D1694" s="61"/>
    </row>
    <row r="1695" spans="3:4" ht="12.95" customHeight="1">
      <c r="C1695" s="61"/>
      <c r="D1695" s="61"/>
    </row>
    <row r="1696" spans="3:4" ht="12.95" customHeight="1">
      <c r="C1696" s="61"/>
      <c r="D1696" s="61"/>
    </row>
    <row r="1697" spans="3:4" ht="12.95" customHeight="1">
      <c r="C1697" s="61"/>
      <c r="D1697" s="61"/>
    </row>
    <row r="1698" spans="3:4" ht="12.95" customHeight="1">
      <c r="C1698" s="61"/>
      <c r="D1698" s="61"/>
    </row>
    <row r="1699" spans="3:4" ht="12.95" customHeight="1">
      <c r="C1699" s="61"/>
      <c r="D1699" s="61"/>
    </row>
    <row r="1700" spans="3:4" ht="12.95" customHeight="1">
      <c r="C1700" s="61"/>
      <c r="D1700" s="61"/>
    </row>
    <row r="1701" spans="3:4" ht="12.95" customHeight="1">
      <c r="C1701" s="61"/>
      <c r="D1701" s="61"/>
    </row>
    <row r="1702" spans="3:4" ht="12.95" customHeight="1">
      <c r="C1702" s="61"/>
      <c r="D1702" s="61"/>
    </row>
    <row r="1703" spans="3:4" ht="12.95" customHeight="1">
      <c r="C1703" s="61"/>
      <c r="D1703" s="61"/>
    </row>
    <row r="1704" spans="3:4" ht="12.95" customHeight="1">
      <c r="C1704" s="61"/>
      <c r="D1704" s="61"/>
    </row>
    <row r="1705" spans="3:4" ht="12.95" customHeight="1">
      <c r="C1705" s="61"/>
      <c r="D1705" s="61"/>
    </row>
    <row r="1706" spans="3:4" ht="12.95" customHeight="1">
      <c r="C1706" s="61"/>
      <c r="D1706" s="61"/>
    </row>
    <row r="1707" spans="3:4" ht="12.95" customHeight="1">
      <c r="C1707" s="61"/>
      <c r="D1707" s="61"/>
    </row>
    <row r="1708" spans="3:4" ht="12.95" customHeight="1">
      <c r="C1708" s="61"/>
      <c r="D1708" s="61"/>
    </row>
    <row r="1709" spans="3:4" ht="12.95" customHeight="1">
      <c r="C1709" s="61"/>
      <c r="D1709" s="61"/>
    </row>
    <row r="1710" spans="3:4" ht="12.95" customHeight="1">
      <c r="C1710" s="61"/>
      <c r="D1710" s="61"/>
    </row>
    <row r="1711" spans="3:4" ht="12.95" customHeight="1">
      <c r="C1711" s="61"/>
      <c r="D1711" s="61"/>
    </row>
    <row r="1712" spans="3:4" ht="12.95" customHeight="1">
      <c r="C1712" s="61"/>
      <c r="D1712" s="61"/>
    </row>
    <row r="1713" spans="3:4" ht="12.95" customHeight="1">
      <c r="C1713" s="61"/>
      <c r="D1713" s="61"/>
    </row>
    <row r="1714" spans="3:4" ht="12.95" customHeight="1">
      <c r="C1714" s="61"/>
      <c r="D1714" s="61"/>
    </row>
    <row r="1715" spans="3:4" ht="12.95" customHeight="1">
      <c r="C1715" s="61"/>
      <c r="D1715" s="61"/>
    </row>
    <row r="1716" spans="3:4" ht="12.95" customHeight="1">
      <c r="C1716" s="61"/>
      <c r="D1716" s="61"/>
    </row>
    <row r="1717" spans="3:4" ht="12.95" customHeight="1">
      <c r="C1717" s="61"/>
      <c r="D1717" s="61"/>
    </row>
    <row r="1718" spans="3:4" ht="12.95" customHeight="1">
      <c r="C1718" s="61"/>
      <c r="D1718" s="61"/>
    </row>
    <row r="1719" spans="3:4" ht="12.95" customHeight="1">
      <c r="C1719" s="61"/>
      <c r="D1719" s="61"/>
    </row>
    <row r="1720" spans="3:4" ht="12.95" customHeight="1">
      <c r="C1720" s="61"/>
      <c r="D1720" s="61"/>
    </row>
    <row r="1721" spans="3:4" ht="12.95" customHeight="1">
      <c r="C1721" s="61"/>
      <c r="D1721" s="61"/>
    </row>
    <row r="1722" spans="3:4" ht="12.95" customHeight="1">
      <c r="C1722" s="61"/>
      <c r="D1722" s="61"/>
    </row>
    <row r="1723" spans="3:4" ht="12.95" customHeight="1">
      <c r="C1723" s="61"/>
      <c r="D1723" s="61"/>
    </row>
    <row r="1724" spans="3:4" ht="12.95" customHeight="1">
      <c r="C1724" s="61"/>
      <c r="D1724" s="61"/>
    </row>
    <row r="1725" spans="3:4" ht="12.95" customHeight="1">
      <c r="C1725" s="61"/>
      <c r="D1725" s="61"/>
    </row>
    <row r="1726" spans="3:4" ht="12.95" customHeight="1">
      <c r="C1726" s="61"/>
      <c r="D1726" s="61"/>
    </row>
    <row r="1727" spans="3:4" ht="12.95" customHeight="1">
      <c r="C1727" s="61"/>
      <c r="D1727" s="61"/>
    </row>
    <row r="1728" spans="3:4" ht="12.95" customHeight="1">
      <c r="C1728" s="61"/>
      <c r="D1728" s="61"/>
    </row>
    <row r="1729" spans="3:4" ht="12.95" customHeight="1">
      <c r="C1729" s="61"/>
      <c r="D1729" s="61"/>
    </row>
    <row r="1730" spans="3:4" ht="12.95" customHeight="1">
      <c r="C1730" s="61"/>
      <c r="D1730" s="61"/>
    </row>
    <row r="1731" spans="3:4" ht="12.95" customHeight="1">
      <c r="C1731" s="61"/>
      <c r="D1731" s="61"/>
    </row>
    <row r="1732" spans="3:4" ht="12.95" customHeight="1">
      <c r="C1732" s="61"/>
      <c r="D1732" s="61"/>
    </row>
    <row r="1733" spans="3:4" ht="12.95" customHeight="1">
      <c r="C1733" s="61"/>
      <c r="D1733" s="61"/>
    </row>
    <row r="1734" spans="3:4" ht="12.95" customHeight="1">
      <c r="C1734" s="61"/>
      <c r="D1734" s="61"/>
    </row>
    <row r="1735" spans="3:4" ht="12.95" customHeight="1">
      <c r="C1735" s="61"/>
      <c r="D1735" s="61"/>
    </row>
    <row r="1736" spans="3:4" ht="12.95" customHeight="1">
      <c r="C1736" s="61"/>
      <c r="D1736" s="61"/>
    </row>
    <row r="1737" spans="3:4" ht="12.95" customHeight="1">
      <c r="C1737" s="61"/>
      <c r="D1737" s="61"/>
    </row>
    <row r="1738" spans="3:4" ht="12.95" customHeight="1">
      <c r="C1738" s="61"/>
      <c r="D1738" s="61"/>
    </row>
    <row r="1739" spans="3:4" ht="12.95" customHeight="1">
      <c r="C1739" s="61"/>
      <c r="D1739" s="61"/>
    </row>
    <row r="1740" spans="3:4" ht="12.95" customHeight="1">
      <c r="C1740" s="61"/>
      <c r="D1740" s="61"/>
    </row>
    <row r="1741" spans="3:4" ht="12.95" customHeight="1">
      <c r="C1741" s="61"/>
      <c r="D1741" s="61"/>
    </row>
    <row r="1742" spans="3:4" ht="12.95" customHeight="1">
      <c r="C1742" s="61"/>
      <c r="D1742" s="61"/>
    </row>
    <row r="1743" spans="3:4" ht="12.95" customHeight="1">
      <c r="C1743" s="61"/>
      <c r="D1743" s="61"/>
    </row>
    <row r="1744" spans="3:4" ht="12.95" customHeight="1">
      <c r="C1744" s="61"/>
      <c r="D1744" s="61"/>
    </row>
    <row r="1745" spans="3:4" ht="12.95" customHeight="1">
      <c r="C1745" s="61"/>
      <c r="D1745" s="61"/>
    </row>
    <row r="1746" spans="3:4" ht="12.95" customHeight="1">
      <c r="C1746" s="61"/>
      <c r="D1746" s="61"/>
    </row>
    <row r="1747" spans="3:4" ht="12.95" customHeight="1">
      <c r="C1747" s="61"/>
      <c r="D1747" s="61"/>
    </row>
    <row r="1748" spans="3:4" ht="12.95" customHeight="1">
      <c r="C1748" s="61"/>
      <c r="D1748" s="61"/>
    </row>
    <row r="1749" spans="3:4" ht="12.95" customHeight="1">
      <c r="C1749" s="61"/>
      <c r="D1749" s="61"/>
    </row>
    <row r="1750" spans="3:4" ht="12.95" customHeight="1">
      <c r="C1750" s="61"/>
      <c r="D1750" s="61"/>
    </row>
    <row r="1751" spans="3:4" ht="12.95" customHeight="1">
      <c r="C1751" s="61"/>
      <c r="D1751" s="61"/>
    </row>
    <row r="1752" spans="3:4" ht="12.95" customHeight="1">
      <c r="C1752" s="61"/>
      <c r="D1752" s="61"/>
    </row>
    <row r="1753" spans="3:4" ht="12.95" customHeight="1">
      <c r="C1753" s="61"/>
      <c r="D1753" s="61"/>
    </row>
    <row r="1754" spans="3:4" ht="12.95" customHeight="1">
      <c r="C1754" s="61"/>
      <c r="D1754" s="61"/>
    </row>
    <row r="1755" spans="3:4" ht="12.95" customHeight="1">
      <c r="C1755" s="61"/>
      <c r="D1755" s="61"/>
    </row>
    <row r="1756" spans="3:4" ht="12.95" customHeight="1">
      <c r="C1756" s="61"/>
      <c r="D1756" s="61"/>
    </row>
    <row r="1757" spans="3:4" ht="12.95" customHeight="1">
      <c r="C1757" s="61"/>
      <c r="D1757" s="61"/>
    </row>
    <row r="1758" spans="3:4" ht="12.95" customHeight="1">
      <c r="C1758" s="61"/>
      <c r="D1758" s="61"/>
    </row>
    <row r="1759" spans="3:4" ht="12.95" customHeight="1">
      <c r="C1759" s="61"/>
      <c r="D1759" s="61"/>
    </row>
    <row r="1760" spans="3:4" ht="12.95" customHeight="1">
      <c r="C1760" s="61"/>
      <c r="D1760" s="61"/>
    </row>
    <row r="1761" spans="3:4" ht="12.95" customHeight="1">
      <c r="C1761" s="61"/>
      <c r="D1761" s="61"/>
    </row>
    <row r="1762" spans="3:4" ht="12.95" customHeight="1">
      <c r="C1762" s="61"/>
      <c r="D1762" s="61"/>
    </row>
    <row r="1763" spans="3:4" ht="12.95" customHeight="1">
      <c r="C1763" s="61"/>
      <c r="D1763" s="61"/>
    </row>
    <row r="1764" spans="3:4" ht="12.95" customHeight="1">
      <c r="C1764" s="61"/>
      <c r="D1764" s="61"/>
    </row>
    <row r="1765" spans="3:4" ht="12.95" customHeight="1">
      <c r="C1765" s="61"/>
      <c r="D1765" s="61"/>
    </row>
    <row r="1766" spans="3:4" ht="12.95" customHeight="1">
      <c r="C1766" s="61"/>
      <c r="D1766" s="61"/>
    </row>
    <row r="1767" spans="3:4" ht="12.95" customHeight="1">
      <c r="C1767" s="61"/>
      <c r="D1767" s="61"/>
    </row>
    <row r="1768" spans="3:4" ht="12.95" customHeight="1">
      <c r="C1768" s="61"/>
      <c r="D1768" s="61"/>
    </row>
    <row r="1769" spans="3:4" ht="12.95" customHeight="1">
      <c r="C1769" s="61"/>
      <c r="D1769" s="61"/>
    </row>
    <row r="1770" spans="3:4" ht="12.95" customHeight="1">
      <c r="C1770" s="61"/>
      <c r="D1770" s="61"/>
    </row>
    <row r="1771" spans="3:4" ht="12.95" customHeight="1">
      <c r="C1771" s="61"/>
      <c r="D1771" s="61"/>
    </row>
    <row r="1772" spans="3:4" ht="12.95" customHeight="1">
      <c r="C1772" s="61"/>
      <c r="D1772" s="61"/>
    </row>
    <row r="1773" spans="3:4" ht="12.95" customHeight="1">
      <c r="C1773" s="61"/>
      <c r="D1773" s="61"/>
    </row>
    <row r="1774" spans="3:4" ht="12.95" customHeight="1">
      <c r="C1774" s="61"/>
      <c r="D1774" s="61"/>
    </row>
    <row r="1775" spans="3:4" ht="12.95" customHeight="1">
      <c r="C1775" s="61"/>
      <c r="D1775" s="61"/>
    </row>
    <row r="1776" spans="3:4" ht="12.95" customHeight="1">
      <c r="C1776" s="61"/>
      <c r="D1776" s="61"/>
    </row>
    <row r="1777" spans="3:4" ht="12.95" customHeight="1">
      <c r="C1777" s="61"/>
      <c r="D1777" s="61"/>
    </row>
    <row r="1778" spans="3:4" ht="12.95" customHeight="1">
      <c r="C1778" s="61"/>
      <c r="D1778" s="61"/>
    </row>
    <row r="1779" spans="3:4" ht="12.95" customHeight="1">
      <c r="C1779" s="61"/>
      <c r="D1779" s="61"/>
    </row>
    <row r="1780" spans="3:4" ht="12.95" customHeight="1">
      <c r="C1780" s="61"/>
      <c r="D1780" s="61"/>
    </row>
    <row r="1781" spans="3:4" ht="12.95" customHeight="1">
      <c r="C1781" s="61"/>
      <c r="D1781" s="61"/>
    </row>
    <row r="1782" spans="3:4" ht="12.95" customHeight="1">
      <c r="C1782" s="61"/>
      <c r="D1782" s="61"/>
    </row>
    <row r="1783" spans="3:4" ht="12.95" customHeight="1">
      <c r="C1783" s="61"/>
      <c r="D1783" s="61"/>
    </row>
    <row r="1784" spans="3:4" ht="12.95" customHeight="1">
      <c r="C1784" s="61"/>
      <c r="D1784" s="61"/>
    </row>
    <row r="1785" spans="3:4" ht="12.95" customHeight="1">
      <c r="C1785" s="61"/>
      <c r="D1785" s="61"/>
    </row>
    <row r="1786" spans="3:4" ht="12.95" customHeight="1">
      <c r="C1786" s="61"/>
      <c r="D1786" s="61"/>
    </row>
    <row r="1787" spans="3:4" ht="12.95" customHeight="1">
      <c r="C1787" s="61"/>
      <c r="D1787" s="61"/>
    </row>
    <row r="1788" spans="3:4" ht="12.95" customHeight="1">
      <c r="C1788" s="61"/>
      <c r="D1788" s="61"/>
    </row>
    <row r="1789" spans="3:4" ht="12.95" customHeight="1">
      <c r="C1789" s="61"/>
      <c r="D1789" s="61"/>
    </row>
    <row r="1790" spans="3:4" ht="12.95" customHeight="1">
      <c r="C1790" s="61"/>
      <c r="D1790" s="61"/>
    </row>
    <row r="1791" spans="3:4" ht="12.95" customHeight="1">
      <c r="C1791" s="61"/>
      <c r="D1791" s="61"/>
    </row>
    <row r="1792" spans="3:4" ht="12.95" customHeight="1">
      <c r="C1792" s="61"/>
      <c r="D1792" s="61"/>
    </row>
    <row r="1793" spans="3:4" ht="12.95" customHeight="1">
      <c r="C1793" s="61"/>
      <c r="D1793" s="61"/>
    </row>
    <row r="1794" spans="3:4" ht="12.95" customHeight="1">
      <c r="C1794" s="61"/>
      <c r="D1794" s="61"/>
    </row>
    <row r="1795" spans="3:4" ht="12.95" customHeight="1">
      <c r="C1795" s="61"/>
      <c r="D1795" s="61"/>
    </row>
    <row r="1796" spans="3:4" ht="12.95" customHeight="1">
      <c r="C1796" s="61"/>
      <c r="D1796" s="61"/>
    </row>
    <row r="1797" spans="3:4" ht="12.95" customHeight="1">
      <c r="C1797" s="61"/>
      <c r="D1797" s="61"/>
    </row>
    <row r="1798" spans="3:4" ht="12.95" customHeight="1">
      <c r="C1798" s="61"/>
      <c r="D1798" s="61"/>
    </row>
    <row r="1799" spans="3:4" ht="12.95" customHeight="1">
      <c r="C1799" s="61"/>
      <c r="D1799" s="61"/>
    </row>
    <row r="1800" spans="3:4" ht="12.95" customHeight="1">
      <c r="C1800" s="61"/>
      <c r="D1800" s="61"/>
    </row>
    <row r="1801" spans="3:4" ht="12.95" customHeight="1">
      <c r="C1801" s="61"/>
      <c r="D1801" s="61"/>
    </row>
    <row r="1802" spans="3:4" ht="12.95" customHeight="1">
      <c r="C1802" s="61"/>
      <c r="D1802" s="61"/>
    </row>
    <row r="1803" spans="3:4" ht="12.95" customHeight="1">
      <c r="C1803" s="61"/>
      <c r="D1803" s="61"/>
    </row>
    <row r="1804" spans="3:4" ht="12.95" customHeight="1">
      <c r="C1804" s="61"/>
      <c r="D1804" s="61"/>
    </row>
    <row r="1805" spans="3:4" ht="12.95" customHeight="1">
      <c r="C1805" s="61"/>
      <c r="D1805" s="61"/>
    </row>
    <row r="1806" spans="3:4" ht="12.95" customHeight="1">
      <c r="C1806" s="61"/>
      <c r="D1806" s="61"/>
    </row>
    <row r="1807" spans="3:4" ht="12.95" customHeight="1">
      <c r="C1807" s="61"/>
      <c r="D1807" s="61"/>
    </row>
    <row r="1808" spans="3:4" ht="12.95" customHeight="1">
      <c r="C1808" s="61"/>
      <c r="D1808" s="61"/>
    </row>
    <row r="1809" spans="3:4" ht="12.95" customHeight="1">
      <c r="C1809" s="61"/>
      <c r="D1809" s="61"/>
    </row>
    <row r="1810" spans="3:4" ht="12.95" customHeight="1">
      <c r="C1810" s="61"/>
      <c r="D1810" s="61"/>
    </row>
    <row r="1811" spans="3:4" ht="12.95" customHeight="1">
      <c r="C1811" s="61"/>
      <c r="D1811" s="61"/>
    </row>
    <row r="1812" spans="3:4" ht="12.95" customHeight="1">
      <c r="C1812" s="61"/>
      <c r="D1812" s="61"/>
    </row>
    <row r="1813" spans="3:4" ht="12.95" customHeight="1">
      <c r="C1813" s="61"/>
      <c r="D1813" s="61"/>
    </row>
    <row r="1814" spans="3:4" ht="12.95" customHeight="1">
      <c r="C1814" s="61"/>
      <c r="D1814" s="61"/>
    </row>
    <row r="1815" spans="3:4" ht="12.95" customHeight="1">
      <c r="C1815" s="61"/>
      <c r="D1815" s="61"/>
    </row>
    <row r="1816" spans="3:4" ht="12.95" customHeight="1">
      <c r="C1816" s="61"/>
      <c r="D1816" s="61"/>
    </row>
    <row r="1817" spans="3:4" ht="12.95" customHeight="1">
      <c r="C1817" s="61"/>
      <c r="D1817" s="61"/>
    </row>
    <row r="1818" spans="3:4" ht="12.95" customHeight="1">
      <c r="C1818" s="61"/>
      <c r="D1818" s="61"/>
    </row>
    <row r="1819" spans="3:4" ht="12.95" customHeight="1">
      <c r="C1819" s="61"/>
      <c r="D1819" s="61"/>
    </row>
    <row r="1820" spans="3:4" ht="12.95" customHeight="1">
      <c r="C1820" s="61"/>
      <c r="D1820" s="61"/>
    </row>
    <row r="1821" spans="3:4" ht="12.95" customHeight="1">
      <c r="C1821" s="61"/>
      <c r="D1821" s="61"/>
    </row>
    <row r="1822" spans="3:4" ht="12.95" customHeight="1">
      <c r="C1822" s="61"/>
      <c r="D1822" s="61"/>
    </row>
    <row r="1823" spans="3:4" ht="12.95" customHeight="1">
      <c r="C1823" s="61"/>
      <c r="D1823" s="61"/>
    </row>
    <row r="1824" spans="3:4" ht="12.95" customHeight="1">
      <c r="C1824" s="61"/>
      <c r="D1824" s="61"/>
    </row>
    <row r="1825" spans="3:4" ht="12.95" customHeight="1">
      <c r="C1825" s="61"/>
      <c r="D1825" s="61"/>
    </row>
    <row r="1826" spans="3:4" ht="12.95" customHeight="1">
      <c r="C1826" s="61"/>
      <c r="D1826" s="61"/>
    </row>
    <row r="1827" spans="3:4" ht="12.95" customHeight="1">
      <c r="C1827" s="61"/>
      <c r="D1827" s="61"/>
    </row>
    <row r="1828" spans="3:4" ht="12.95" customHeight="1">
      <c r="C1828" s="61"/>
      <c r="D1828" s="61"/>
    </row>
    <row r="1829" spans="3:4" ht="12.95" customHeight="1">
      <c r="C1829" s="61"/>
      <c r="D1829" s="61"/>
    </row>
    <row r="1830" spans="3:4" ht="12.95" customHeight="1">
      <c r="C1830" s="61"/>
      <c r="D1830" s="61"/>
    </row>
    <row r="1831" spans="3:4" ht="12.95" customHeight="1">
      <c r="C1831" s="61"/>
      <c r="D1831" s="61"/>
    </row>
    <row r="1832" spans="3:4" ht="12.95" customHeight="1">
      <c r="C1832" s="61"/>
      <c r="D1832" s="61"/>
    </row>
    <row r="1833" spans="3:4" ht="12.95" customHeight="1">
      <c r="C1833" s="61"/>
      <c r="D1833" s="61"/>
    </row>
    <row r="1834" spans="3:4" ht="12.95" customHeight="1">
      <c r="C1834" s="61"/>
      <c r="D1834" s="61"/>
    </row>
    <row r="1835" spans="3:4" ht="12.95" customHeight="1">
      <c r="C1835" s="61"/>
      <c r="D1835" s="61"/>
    </row>
    <row r="1836" spans="3:4" ht="12.95" customHeight="1">
      <c r="C1836" s="61"/>
      <c r="D1836" s="61"/>
    </row>
    <row r="1837" spans="3:4" ht="12.95" customHeight="1">
      <c r="C1837" s="61"/>
      <c r="D1837" s="61"/>
    </row>
    <row r="1838" spans="3:4" ht="12.95" customHeight="1">
      <c r="C1838" s="61"/>
      <c r="D1838" s="61"/>
    </row>
    <row r="1839" spans="3:4" ht="12.95" customHeight="1">
      <c r="C1839" s="61"/>
      <c r="D1839" s="61"/>
    </row>
    <row r="1840" spans="3:4" ht="12.95" customHeight="1">
      <c r="C1840" s="61"/>
      <c r="D1840" s="61"/>
    </row>
    <row r="1841" spans="3:4" ht="12.95" customHeight="1">
      <c r="C1841" s="61"/>
      <c r="D1841" s="61"/>
    </row>
    <row r="1842" spans="3:4" ht="12.95" customHeight="1">
      <c r="C1842" s="61"/>
      <c r="D1842" s="61"/>
    </row>
    <row r="1843" spans="3:4" ht="12.95" customHeight="1">
      <c r="C1843" s="61"/>
      <c r="D1843" s="61"/>
    </row>
    <row r="1844" spans="3:4" ht="12.95" customHeight="1">
      <c r="C1844" s="61"/>
      <c r="D1844" s="61"/>
    </row>
    <row r="1845" spans="3:4" ht="12.95" customHeight="1">
      <c r="C1845" s="61"/>
      <c r="D1845" s="61"/>
    </row>
    <row r="1846" spans="3:4" ht="12.95" customHeight="1">
      <c r="C1846" s="61"/>
      <c r="D1846" s="61"/>
    </row>
    <row r="1847" spans="3:4" ht="12.95" customHeight="1">
      <c r="C1847" s="61"/>
      <c r="D1847" s="61"/>
    </row>
    <row r="1848" spans="3:4" ht="12.95" customHeight="1">
      <c r="C1848" s="61"/>
      <c r="D1848" s="61"/>
    </row>
    <row r="1849" spans="3:4" ht="12.95" customHeight="1">
      <c r="C1849" s="61"/>
      <c r="D1849" s="61"/>
    </row>
    <row r="1850" spans="3:4" ht="12.95" customHeight="1">
      <c r="C1850" s="61"/>
      <c r="D1850" s="61"/>
    </row>
    <row r="1851" spans="3:4" ht="12.95" customHeight="1">
      <c r="C1851" s="61"/>
      <c r="D1851" s="61"/>
    </row>
    <row r="1852" spans="3:4" ht="12.95" customHeight="1">
      <c r="C1852" s="61"/>
      <c r="D1852" s="61"/>
    </row>
    <row r="1853" spans="3:4" ht="12.95" customHeight="1">
      <c r="C1853" s="61"/>
      <c r="D1853" s="61"/>
    </row>
    <row r="1854" spans="3:4" ht="12.95" customHeight="1">
      <c r="C1854" s="61"/>
      <c r="D1854" s="61"/>
    </row>
    <row r="1855" spans="3:4" ht="12.95" customHeight="1">
      <c r="C1855" s="61"/>
      <c r="D1855" s="61"/>
    </row>
    <row r="1856" spans="3:4" ht="12.95" customHeight="1">
      <c r="C1856" s="61"/>
      <c r="D1856" s="61"/>
    </row>
    <row r="1857" spans="3:4" ht="12.95" customHeight="1">
      <c r="C1857" s="61"/>
      <c r="D1857" s="61"/>
    </row>
    <row r="1858" spans="3:4" ht="12.95" customHeight="1">
      <c r="C1858" s="61"/>
      <c r="D1858" s="61"/>
    </row>
    <row r="1859" spans="3:4" ht="12.95" customHeight="1">
      <c r="C1859" s="61"/>
      <c r="D1859" s="61"/>
    </row>
    <row r="1860" spans="3:4" ht="12.95" customHeight="1">
      <c r="C1860" s="61"/>
      <c r="D1860" s="61"/>
    </row>
    <row r="1861" spans="3:4" ht="12.95" customHeight="1">
      <c r="C1861" s="61"/>
      <c r="D1861" s="61"/>
    </row>
    <row r="1862" spans="3:4" ht="12.95" customHeight="1">
      <c r="C1862" s="61"/>
      <c r="D1862" s="61"/>
    </row>
    <row r="1863" spans="3:4" ht="12.95" customHeight="1">
      <c r="C1863" s="61"/>
      <c r="D1863" s="61"/>
    </row>
    <row r="1864" spans="3:4" ht="12.95" customHeight="1">
      <c r="C1864" s="61"/>
      <c r="D1864" s="61"/>
    </row>
    <row r="1865" spans="3:4" ht="12.95" customHeight="1">
      <c r="C1865" s="61"/>
      <c r="D1865" s="61"/>
    </row>
    <row r="1866" spans="3:4" ht="12.95" customHeight="1">
      <c r="C1866" s="61"/>
      <c r="D1866" s="61"/>
    </row>
    <row r="1867" spans="3:4" ht="12.95" customHeight="1">
      <c r="C1867" s="61"/>
      <c r="D1867" s="61"/>
    </row>
    <row r="1868" spans="3:4" ht="12.95" customHeight="1">
      <c r="C1868" s="61"/>
      <c r="D1868" s="61"/>
    </row>
    <row r="1869" spans="3:4" ht="12.95" customHeight="1">
      <c r="C1869" s="61"/>
      <c r="D1869" s="61"/>
    </row>
    <row r="1870" spans="3:4" ht="12.95" customHeight="1">
      <c r="C1870" s="61"/>
      <c r="D1870" s="61"/>
    </row>
    <row r="1871" spans="3:4" ht="12.95" customHeight="1">
      <c r="C1871" s="61"/>
      <c r="D1871" s="61"/>
    </row>
    <row r="1872" spans="3:4" ht="12.95" customHeight="1">
      <c r="C1872" s="61"/>
      <c r="D1872" s="61"/>
    </row>
    <row r="1873" spans="3:4" ht="12.95" customHeight="1">
      <c r="C1873" s="61"/>
      <c r="D1873" s="61"/>
    </row>
    <row r="1874" spans="3:4" ht="12.95" customHeight="1">
      <c r="C1874" s="61"/>
      <c r="D1874" s="61"/>
    </row>
    <row r="1875" spans="3:4" ht="12.95" customHeight="1">
      <c r="C1875" s="61"/>
      <c r="D1875" s="61"/>
    </row>
    <row r="1876" spans="3:4" ht="12.95" customHeight="1">
      <c r="C1876" s="61"/>
      <c r="D1876" s="61"/>
    </row>
    <row r="1877" spans="3:4" ht="12.95" customHeight="1">
      <c r="C1877" s="61"/>
      <c r="D1877" s="61"/>
    </row>
    <row r="1878" spans="3:4" ht="12.95" customHeight="1">
      <c r="C1878" s="61"/>
      <c r="D1878" s="61"/>
    </row>
    <row r="1879" spans="3:4" ht="12.95" customHeight="1">
      <c r="C1879" s="61"/>
      <c r="D1879" s="61"/>
    </row>
    <row r="1880" spans="3:4" ht="12.95" customHeight="1">
      <c r="C1880" s="61"/>
      <c r="D1880" s="61"/>
    </row>
    <row r="1881" spans="3:4" ht="12.95" customHeight="1">
      <c r="C1881" s="61"/>
      <c r="D1881" s="61"/>
    </row>
    <row r="1882" spans="3:4" ht="12.95" customHeight="1">
      <c r="C1882" s="61"/>
      <c r="D1882" s="61"/>
    </row>
    <row r="1883" spans="3:4" ht="12.95" customHeight="1">
      <c r="C1883" s="61"/>
      <c r="D1883" s="61"/>
    </row>
    <row r="1884" spans="3:4" ht="12.95" customHeight="1">
      <c r="C1884" s="61"/>
      <c r="D1884" s="61"/>
    </row>
    <row r="1885" spans="3:4" ht="12.95" customHeight="1">
      <c r="C1885" s="61"/>
      <c r="D1885" s="61"/>
    </row>
    <row r="1886" spans="3:4" ht="12.95" customHeight="1">
      <c r="C1886" s="61"/>
      <c r="D1886" s="61"/>
    </row>
    <row r="1887" spans="3:4" ht="12.95" customHeight="1">
      <c r="C1887" s="61"/>
      <c r="D1887" s="61"/>
    </row>
    <row r="1888" spans="3:4" ht="12.95" customHeight="1">
      <c r="C1888" s="61"/>
      <c r="D1888" s="61"/>
    </row>
    <row r="1889" spans="3:4" ht="12.95" customHeight="1">
      <c r="C1889" s="61"/>
      <c r="D1889" s="61"/>
    </row>
    <row r="1890" spans="3:4" ht="12.95" customHeight="1">
      <c r="C1890" s="61"/>
      <c r="D1890" s="61"/>
    </row>
    <row r="1891" spans="3:4" ht="12.95" customHeight="1">
      <c r="C1891" s="61"/>
      <c r="D1891" s="61"/>
    </row>
    <row r="1892" spans="3:4" ht="12.95" customHeight="1">
      <c r="C1892" s="61"/>
      <c r="D1892" s="61"/>
    </row>
    <row r="1893" spans="3:4" ht="12.95" customHeight="1">
      <c r="C1893" s="61"/>
      <c r="D1893" s="61"/>
    </row>
    <row r="1894" spans="3:4" ht="12.95" customHeight="1">
      <c r="C1894" s="61"/>
      <c r="D1894" s="61"/>
    </row>
    <row r="1895" spans="3:4" ht="12.95" customHeight="1">
      <c r="C1895" s="61"/>
      <c r="D1895" s="61"/>
    </row>
    <row r="1896" spans="3:4" ht="12.95" customHeight="1">
      <c r="C1896" s="61"/>
      <c r="D1896" s="61"/>
    </row>
    <row r="1897" spans="3:4" ht="12.95" customHeight="1">
      <c r="C1897" s="61"/>
      <c r="D1897" s="61"/>
    </row>
    <row r="1898" spans="3:4" ht="12.95" customHeight="1">
      <c r="C1898" s="61"/>
      <c r="D1898" s="61"/>
    </row>
    <row r="1899" spans="3:4" ht="12.95" customHeight="1">
      <c r="C1899" s="61"/>
      <c r="D1899" s="61"/>
    </row>
    <row r="1900" spans="3:4" ht="12.95" customHeight="1">
      <c r="C1900" s="61"/>
      <c r="D1900" s="61"/>
    </row>
    <row r="1901" spans="3:4" ht="12.95" customHeight="1">
      <c r="C1901" s="61"/>
      <c r="D1901" s="61"/>
    </row>
    <row r="1902" spans="3:4" ht="12.95" customHeight="1">
      <c r="C1902" s="61"/>
      <c r="D1902" s="61"/>
    </row>
    <row r="1903" spans="3:4" ht="12.95" customHeight="1">
      <c r="C1903" s="61"/>
      <c r="D1903" s="61"/>
    </row>
    <row r="1904" spans="3:4" ht="12.95" customHeight="1">
      <c r="C1904" s="61"/>
      <c r="D1904" s="61"/>
    </row>
    <row r="1905" spans="3:4" ht="12.95" customHeight="1">
      <c r="C1905" s="61"/>
      <c r="D1905" s="61"/>
    </row>
    <row r="1906" spans="3:4" ht="12.95" customHeight="1">
      <c r="C1906" s="61"/>
      <c r="D1906" s="61"/>
    </row>
    <row r="1907" spans="3:4" ht="12.95" customHeight="1">
      <c r="C1907" s="61"/>
      <c r="D1907" s="61"/>
    </row>
    <row r="1908" spans="3:4" ht="12.95" customHeight="1">
      <c r="C1908" s="61"/>
      <c r="D1908" s="61"/>
    </row>
    <row r="1909" spans="3:4" ht="12.95" customHeight="1">
      <c r="C1909" s="61"/>
      <c r="D1909" s="61"/>
    </row>
    <row r="1910" spans="3:4" ht="12.95" customHeight="1">
      <c r="C1910" s="61"/>
      <c r="D1910" s="61"/>
    </row>
    <row r="1911" spans="3:4" ht="12.95" customHeight="1">
      <c r="C1911" s="61"/>
      <c r="D1911" s="61"/>
    </row>
    <row r="1912" spans="3:4" ht="12.95" customHeight="1">
      <c r="C1912" s="61"/>
      <c r="D1912" s="61"/>
    </row>
    <row r="1913" spans="3:4" ht="12.95" customHeight="1">
      <c r="C1913" s="61"/>
      <c r="D1913" s="61"/>
    </row>
    <row r="1914" spans="3:4" ht="12.95" customHeight="1">
      <c r="C1914" s="61"/>
      <c r="D1914" s="61"/>
    </row>
    <row r="1915" spans="3:4" ht="12.95" customHeight="1">
      <c r="C1915" s="61"/>
      <c r="D1915" s="61"/>
    </row>
    <row r="1916" spans="3:4" ht="12.95" customHeight="1">
      <c r="C1916" s="61"/>
      <c r="D1916" s="61"/>
    </row>
    <row r="1917" spans="3:4" ht="12.95" customHeight="1">
      <c r="C1917" s="61"/>
      <c r="D1917" s="61"/>
    </row>
    <row r="1918" spans="3:4" ht="12.95" customHeight="1">
      <c r="C1918" s="61"/>
      <c r="D1918" s="61"/>
    </row>
    <row r="1919" spans="3:4" ht="12.95" customHeight="1">
      <c r="C1919" s="61"/>
      <c r="D1919" s="61"/>
    </row>
    <row r="1920" spans="3:4" ht="12.95" customHeight="1">
      <c r="C1920" s="61"/>
      <c r="D1920" s="61"/>
    </row>
    <row r="1921" spans="3:4" ht="12.95" customHeight="1">
      <c r="C1921" s="61"/>
      <c r="D1921" s="61"/>
    </row>
    <row r="1922" spans="3:4" ht="12.95" customHeight="1">
      <c r="C1922" s="61"/>
      <c r="D1922" s="61"/>
    </row>
    <row r="1923" spans="3:4" ht="12.95" customHeight="1">
      <c r="C1923" s="61"/>
      <c r="D1923" s="61"/>
    </row>
    <row r="1924" spans="3:4" ht="12.95" customHeight="1">
      <c r="C1924" s="61"/>
      <c r="D1924" s="61"/>
    </row>
    <row r="1925" spans="3:4" ht="12.95" customHeight="1">
      <c r="C1925" s="61"/>
      <c r="D1925" s="61"/>
    </row>
    <row r="1926" spans="3:4" ht="12.95" customHeight="1">
      <c r="C1926" s="61"/>
      <c r="D1926" s="61"/>
    </row>
    <row r="1927" spans="3:4" ht="12.95" customHeight="1">
      <c r="C1927" s="61"/>
      <c r="D1927" s="61"/>
    </row>
    <row r="1928" spans="3:4" ht="12.95" customHeight="1">
      <c r="C1928" s="61"/>
      <c r="D1928" s="61"/>
    </row>
    <row r="1929" spans="3:4" ht="12.95" customHeight="1">
      <c r="C1929" s="61"/>
      <c r="D1929" s="61"/>
    </row>
    <row r="1930" spans="3:4" ht="12.95" customHeight="1">
      <c r="C1930" s="61"/>
      <c r="D1930" s="61"/>
    </row>
    <row r="1931" spans="3:4" ht="12.95" customHeight="1">
      <c r="C1931" s="61"/>
      <c r="D1931" s="61"/>
    </row>
    <row r="1932" spans="3:4" ht="12.95" customHeight="1">
      <c r="C1932" s="61"/>
      <c r="D1932" s="61"/>
    </row>
    <row r="1933" spans="3:4" ht="12.95" customHeight="1">
      <c r="C1933" s="61"/>
      <c r="D1933" s="61"/>
    </row>
    <row r="1934" spans="3:4" ht="12.95" customHeight="1">
      <c r="C1934" s="61"/>
      <c r="D1934" s="61"/>
    </row>
    <row r="1935" spans="3:4" ht="12.95" customHeight="1">
      <c r="C1935" s="61"/>
      <c r="D1935" s="61"/>
    </row>
    <row r="1936" spans="3:4" ht="12.95" customHeight="1">
      <c r="C1936" s="61"/>
      <c r="D1936" s="61"/>
    </row>
    <row r="1937" spans="3:4" ht="12.95" customHeight="1">
      <c r="C1937" s="61"/>
      <c r="D1937" s="61"/>
    </row>
    <row r="1938" spans="3:4" ht="12.95" customHeight="1">
      <c r="C1938" s="61"/>
      <c r="D1938" s="61"/>
    </row>
    <row r="1939" spans="3:4" ht="12.95" customHeight="1">
      <c r="C1939" s="61"/>
      <c r="D1939" s="61"/>
    </row>
    <row r="1940" spans="3:4" ht="12.95" customHeight="1">
      <c r="C1940" s="61"/>
      <c r="D1940" s="61"/>
    </row>
    <row r="1941" spans="3:4" ht="12.95" customHeight="1">
      <c r="C1941" s="61"/>
      <c r="D1941" s="61"/>
    </row>
    <row r="1942" spans="3:4" ht="12.95" customHeight="1">
      <c r="C1942" s="61"/>
      <c r="D1942" s="61"/>
    </row>
    <row r="1943" spans="3:4" ht="12.95" customHeight="1">
      <c r="C1943" s="61"/>
      <c r="D1943" s="61"/>
    </row>
    <row r="1944" spans="3:4" ht="12.95" customHeight="1">
      <c r="C1944" s="61"/>
      <c r="D1944" s="61"/>
    </row>
    <row r="1945" spans="3:4" ht="12.95" customHeight="1">
      <c r="C1945" s="61"/>
      <c r="D1945" s="61"/>
    </row>
    <row r="1946" spans="3:4" ht="12.95" customHeight="1">
      <c r="C1946" s="61"/>
      <c r="D1946" s="61"/>
    </row>
    <row r="1947" spans="3:4" ht="12.95" customHeight="1">
      <c r="C1947" s="61"/>
      <c r="D1947" s="61"/>
    </row>
    <row r="1948" spans="3:4" ht="12.95" customHeight="1">
      <c r="C1948" s="61"/>
      <c r="D1948" s="61"/>
    </row>
    <row r="1949" spans="3:4" ht="12.95" customHeight="1">
      <c r="C1949" s="61"/>
      <c r="D1949" s="61"/>
    </row>
    <row r="1950" spans="3:4" ht="12.95" customHeight="1">
      <c r="C1950" s="61"/>
      <c r="D1950" s="61"/>
    </row>
    <row r="1951" spans="3:4" ht="12.95" customHeight="1">
      <c r="C1951" s="61"/>
      <c r="D1951" s="61"/>
    </row>
    <row r="1952" spans="3:4" ht="12.95" customHeight="1">
      <c r="C1952" s="61"/>
      <c r="D1952" s="61"/>
    </row>
    <row r="1953" spans="3:4" ht="12.95" customHeight="1">
      <c r="C1953" s="61"/>
      <c r="D1953" s="61"/>
    </row>
    <row r="1954" spans="3:4" ht="12.95" customHeight="1">
      <c r="C1954" s="61"/>
      <c r="D1954" s="61"/>
    </row>
    <row r="1955" spans="3:4" ht="12.95" customHeight="1">
      <c r="C1955" s="61"/>
      <c r="D1955" s="61"/>
    </row>
    <row r="1956" spans="3:4" ht="12.95" customHeight="1">
      <c r="C1956" s="61"/>
      <c r="D1956" s="61"/>
    </row>
    <row r="1957" spans="3:4" ht="12.95" customHeight="1">
      <c r="C1957" s="61"/>
      <c r="D1957" s="61"/>
    </row>
    <row r="1958" spans="3:4" ht="12.95" customHeight="1">
      <c r="C1958" s="61"/>
      <c r="D1958" s="61"/>
    </row>
    <row r="1959" spans="3:4" ht="12.95" customHeight="1">
      <c r="C1959" s="61"/>
      <c r="D1959" s="61"/>
    </row>
    <row r="1960" spans="3:4" ht="12.95" customHeight="1">
      <c r="C1960" s="61"/>
      <c r="D1960" s="61"/>
    </row>
    <row r="1961" spans="3:4" ht="12.95" customHeight="1">
      <c r="C1961" s="61"/>
      <c r="D1961" s="61"/>
    </row>
    <row r="1962" spans="3:4" ht="12.95" customHeight="1">
      <c r="C1962" s="61"/>
      <c r="D1962" s="61"/>
    </row>
    <row r="1963" spans="3:4" ht="12.95" customHeight="1">
      <c r="C1963" s="61"/>
      <c r="D1963" s="61"/>
    </row>
    <row r="1964" spans="3:4" ht="12.95" customHeight="1">
      <c r="C1964" s="61"/>
      <c r="D1964" s="61"/>
    </row>
    <row r="1965" spans="3:4" ht="12.95" customHeight="1">
      <c r="C1965" s="61"/>
      <c r="D1965" s="61"/>
    </row>
    <row r="1966" spans="3:4" ht="12.95" customHeight="1">
      <c r="C1966" s="61"/>
      <c r="D1966" s="61"/>
    </row>
    <row r="1967" spans="3:4" ht="12.95" customHeight="1">
      <c r="C1967" s="61"/>
      <c r="D1967" s="61"/>
    </row>
    <row r="1968" spans="3:4" ht="12.95" customHeight="1">
      <c r="C1968" s="61"/>
      <c r="D1968" s="61"/>
    </row>
    <row r="1969" spans="3:4" ht="12.95" customHeight="1">
      <c r="C1969" s="61"/>
      <c r="D1969" s="61"/>
    </row>
    <row r="1970" spans="3:4" ht="12.95" customHeight="1">
      <c r="C1970" s="61"/>
      <c r="D1970" s="61"/>
    </row>
    <row r="1971" spans="3:4" ht="12.95" customHeight="1">
      <c r="C1971" s="61"/>
      <c r="D1971" s="61"/>
    </row>
    <row r="1972" spans="3:4" ht="12.95" customHeight="1">
      <c r="C1972" s="61"/>
      <c r="D1972" s="61"/>
    </row>
    <row r="1973" spans="3:4" ht="12.95" customHeight="1">
      <c r="C1973" s="61"/>
      <c r="D1973" s="61"/>
    </row>
    <row r="1974" spans="3:4" ht="12.95" customHeight="1">
      <c r="C1974" s="61"/>
      <c r="D1974" s="61"/>
    </row>
    <row r="1975" spans="3:4" ht="12.95" customHeight="1">
      <c r="C1975" s="61"/>
      <c r="D1975" s="61"/>
    </row>
    <row r="1976" spans="3:4" ht="12.95" customHeight="1">
      <c r="C1976" s="61"/>
      <c r="D1976" s="61"/>
    </row>
    <row r="1977" spans="3:4" ht="12.95" customHeight="1">
      <c r="C1977" s="61"/>
      <c r="D1977" s="61"/>
    </row>
    <row r="1978" spans="3:4" ht="12.95" customHeight="1">
      <c r="C1978" s="61"/>
      <c r="D1978" s="61"/>
    </row>
    <row r="1979" spans="3:4" ht="12.95" customHeight="1">
      <c r="C1979" s="61"/>
      <c r="D1979" s="61"/>
    </row>
    <row r="1980" spans="3:4" ht="12.95" customHeight="1">
      <c r="C1980" s="61"/>
      <c r="D1980" s="61"/>
    </row>
    <row r="1981" spans="3:4" ht="12.95" customHeight="1">
      <c r="C1981" s="61"/>
      <c r="D1981" s="61"/>
    </row>
    <row r="1982" spans="3:4" ht="12.95" customHeight="1">
      <c r="C1982" s="61"/>
      <c r="D1982" s="61"/>
    </row>
    <row r="1983" spans="3:4" ht="12.95" customHeight="1">
      <c r="C1983" s="61"/>
      <c r="D1983" s="61"/>
    </row>
    <row r="1984" spans="3:4" ht="12.95" customHeight="1">
      <c r="C1984" s="61"/>
      <c r="D1984" s="61"/>
    </row>
    <row r="1985" spans="3:4" ht="12.95" customHeight="1">
      <c r="C1985" s="61"/>
      <c r="D1985" s="61"/>
    </row>
    <row r="1986" spans="3:4" ht="12.95" customHeight="1">
      <c r="C1986" s="61"/>
      <c r="D1986" s="61"/>
    </row>
    <row r="1987" spans="3:4" ht="12.95" customHeight="1">
      <c r="C1987" s="61"/>
      <c r="D1987" s="61"/>
    </row>
    <row r="1988" spans="3:4" ht="12.95" customHeight="1">
      <c r="C1988" s="61"/>
      <c r="D1988" s="61"/>
    </row>
    <row r="1989" spans="3:4" ht="12.95" customHeight="1">
      <c r="C1989" s="61"/>
      <c r="D1989" s="61"/>
    </row>
    <row r="1990" spans="3:4" ht="12.95" customHeight="1">
      <c r="C1990" s="61"/>
      <c r="D1990" s="61"/>
    </row>
    <row r="1991" spans="3:4" ht="12.95" customHeight="1">
      <c r="C1991" s="61"/>
      <c r="D1991" s="61"/>
    </row>
    <row r="1992" spans="3:4" ht="12.95" customHeight="1">
      <c r="C1992" s="61"/>
      <c r="D1992" s="61"/>
    </row>
    <row r="1993" spans="3:4" ht="12.95" customHeight="1">
      <c r="C1993" s="61"/>
      <c r="D1993" s="61"/>
    </row>
    <row r="1994" spans="3:4" ht="12.95" customHeight="1">
      <c r="C1994" s="61"/>
      <c r="D1994" s="61"/>
    </row>
    <row r="1995" spans="3:4" ht="12.95" customHeight="1">
      <c r="C1995" s="61"/>
      <c r="D1995" s="61"/>
    </row>
    <row r="1996" spans="3:4" ht="12.95" customHeight="1">
      <c r="C1996" s="61"/>
      <c r="D1996" s="61"/>
    </row>
    <row r="1997" spans="3:4" ht="12.95" customHeight="1">
      <c r="C1997" s="61"/>
      <c r="D1997" s="61"/>
    </row>
    <row r="1998" spans="3:4" ht="12.95" customHeight="1">
      <c r="C1998" s="61"/>
      <c r="D1998" s="61"/>
    </row>
    <row r="1999" spans="3:4" ht="12.95" customHeight="1">
      <c r="C1999" s="61"/>
      <c r="D1999" s="61"/>
    </row>
    <row r="2000" spans="3:4" ht="12.95" customHeight="1">
      <c r="C2000" s="61"/>
      <c r="D2000" s="61"/>
    </row>
    <row r="2001" spans="3:4" ht="12.95" customHeight="1">
      <c r="C2001" s="61"/>
      <c r="D2001" s="61"/>
    </row>
    <row r="2002" spans="3:4" ht="12.95" customHeight="1">
      <c r="C2002" s="61"/>
      <c r="D2002" s="61"/>
    </row>
    <row r="2003" spans="3:4" ht="12.95" customHeight="1">
      <c r="C2003" s="61"/>
      <c r="D2003" s="61"/>
    </row>
    <row r="2004" spans="3:4" ht="12.95" customHeight="1">
      <c r="C2004" s="61"/>
      <c r="D2004" s="61"/>
    </row>
    <row r="2005" spans="3:4" ht="12.95" customHeight="1">
      <c r="C2005" s="61"/>
      <c r="D2005" s="61"/>
    </row>
    <row r="2006" spans="3:4" ht="12.95" customHeight="1">
      <c r="C2006" s="61"/>
      <c r="D2006" s="61"/>
    </row>
    <row r="2007" spans="3:4" ht="12.95" customHeight="1">
      <c r="C2007" s="61"/>
      <c r="D2007" s="61"/>
    </row>
    <row r="2008" spans="3:4" ht="12.95" customHeight="1">
      <c r="C2008" s="61"/>
      <c r="D2008" s="61"/>
    </row>
    <row r="2009" spans="3:4" ht="12.95" customHeight="1">
      <c r="C2009" s="61"/>
      <c r="D2009" s="61"/>
    </row>
    <row r="2010" spans="3:4" ht="12.95" customHeight="1">
      <c r="C2010" s="61"/>
      <c r="D2010" s="61"/>
    </row>
    <row r="2011" spans="3:4" ht="12.95" customHeight="1">
      <c r="C2011" s="61"/>
      <c r="D2011" s="61"/>
    </row>
    <row r="2012" spans="3:4" ht="12.95" customHeight="1">
      <c r="C2012" s="61"/>
      <c r="D2012" s="61"/>
    </row>
    <row r="2013" spans="3:4" ht="12.95" customHeight="1">
      <c r="C2013" s="61"/>
      <c r="D2013" s="61"/>
    </row>
    <row r="2014" spans="3:4" ht="12.95" customHeight="1">
      <c r="C2014" s="61"/>
      <c r="D2014" s="61"/>
    </row>
    <row r="2015" spans="3:4" ht="12.95" customHeight="1">
      <c r="C2015" s="61"/>
      <c r="D2015" s="61"/>
    </row>
    <row r="2016" spans="3:4" ht="12.95" customHeight="1">
      <c r="C2016" s="61"/>
      <c r="D2016" s="61"/>
    </row>
    <row r="2017" spans="3:4" ht="12.95" customHeight="1">
      <c r="C2017" s="61"/>
      <c r="D2017" s="61"/>
    </row>
    <row r="2018" spans="3:4" ht="12.95" customHeight="1">
      <c r="C2018" s="61"/>
      <c r="D2018" s="61"/>
    </row>
    <row r="2019" spans="3:4" ht="12.95" customHeight="1">
      <c r="C2019" s="61"/>
      <c r="D2019" s="61"/>
    </row>
    <row r="2020" spans="3:4" ht="12.95" customHeight="1">
      <c r="C2020" s="61"/>
      <c r="D2020" s="61"/>
    </row>
    <row r="2021" spans="3:4" ht="12.95" customHeight="1">
      <c r="C2021" s="61"/>
      <c r="D2021" s="61"/>
    </row>
    <row r="2022" spans="3:4" ht="12.95" customHeight="1">
      <c r="C2022" s="61"/>
      <c r="D2022" s="61"/>
    </row>
    <row r="2023" spans="3:4" ht="12.95" customHeight="1">
      <c r="C2023" s="61"/>
      <c r="D2023" s="61"/>
    </row>
    <row r="2024" spans="3:4" ht="12.95" customHeight="1">
      <c r="C2024" s="61"/>
      <c r="D2024" s="61"/>
    </row>
    <row r="2025" spans="3:4" ht="12.95" customHeight="1">
      <c r="C2025" s="61"/>
      <c r="D2025" s="61"/>
    </row>
    <row r="2026" spans="3:4" ht="12.95" customHeight="1">
      <c r="C2026" s="61"/>
      <c r="D2026" s="61"/>
    </row>
    <row r="2027" spans="3:4" ht="12.95" customHeight="1">
      <c r="C2027" s="61"/>
      <c r="D2027" s="61"/>
    </row>
    <row r="2028" spans="3:4" ht="12.95" customHeight="1">
      <c r="C2028" s="61"/>
      <c r="D2028" s="61"/>
    </row>
    <row r="2029" spans="3:4" ht="12.95" customHeight="1">
      <c r="C2029" s="61"/>
      <c r="D2029" s="61"/>
    </row>
    <row r="2030" spans="3:4" ht="12.95" customHeight="1">
      <c r="C2030" s="61"/>
      <c r="D2030" s="61"/>
    </row>
    <row r="2031" spans="3:4" ht="12.95" customHeight="1">
      <c r="C2031" s="61"/>
      <c r="D2031" s="61"/>
    </row>
    <row r="2032" spans="3:4" ht="12.95" customHeight="1">
      <c r="C2032" s="61"/>
      <c r="D2032" s="61"/>
    </row>
    <row r="2033" spans="3:4" ht="12.95" customHeight="1">
      <c r="C2033" s="61"/>
      <c r="D2033" s="61"/>
    </row>
    <row r="2034" spans="3:4" ht="12.95" customHeight="1">
      <c r="C2034" s="61"/>
      <c r="D2034" s="61"/>
    </row>
    <row r="2035" spans="3:4" ht="12.95" customHeight="1">
      <c r="C2035" s="61"/>
      <c r="D2035" s="61"/>
    </row>
    <row r="2036" spans="3:4" ht="12.95" customHeight="1">
      <c r="C2036" s="61"/>
      <c r="D2036" s="61"/>
    </row>
    <row r="2037" spans="3:4" ht="12.95" customHeight="1">
      <c r="C2037" s="61"/>
      <c r="D2037" s="61"/>
    </row>
    <row r="2038" spans="3:4" ht="12.95" customHeight="1">
      <c r="C2038" s="61"/>
      <c r="D2038" s="61"/>
    </row>
    <row r="2039" spans="3:4" ht="12.95" customHeight="1">
      <c r="C2039" s="61"/>
      <c r="D2039" s="61"/>
    </row>
    <row r="2040" spans="3:4" ht="12.95" customHeight="1">
      <c r="C2040" s="61"/>
      <c r="D2040" s="61"/>
    </row>
    <row r="2041" spans="3:4" ht="12.95" customHeight="1">
      <c r="C2041" s="61"/>
      <c r="D2041" s="61"/>
    </row>
    <row r="2042" spans="3:4" ht="12.95" customHeight="1">
      <c r="C2042" s="61"/>
      <c r="D2042" s="61"/>
    </row>
    <row r="2043" spans="3:4" ht="12.95" customHeight="1">
      <c r="C2043" s="61"/>
      <c r="D2043" s="61"/>
    </row>
    <row r="2044" spans="3:4" ht="12.95" customHeight="1">
      <c r="C2044" s="61"/>
      <c r="D2044" s="61"/>
    </row>
    <row r="2045" spans="3:4" ht="12.95" customHeight="1">
      <c r="C2045" s="61"/>
      <c r="D2045" s="61"/>
    </row>
    <row r="2046" spans="3:4" ht="12.95" customHeight="1">
      <c r="C2046" s="61"/>
      <c r="D2046" s="61"/>
    </row>
    <row r="2047" spans="3:4" ht="12.95" customHeight="1">
      <c r="C2047" s="61"/>
      <c r="D2047" s="61"/>
    </row>
    <row r="2048" spans="3:4" ht="12.95" customHeight="1">
      <c r="C2048" s="61"/>
      <c r="D2048" s="61"/>
    </row>
    <row r="2049" spans="3:4" ht="12.95" customHeight="1">
      <c r="C2049" s="61"/>
      <c r="D2049" s="61"/>
    </row>
    <row r="2050" spans="3:4" ht="12.95" customHeight="1">
      <c r="C2050" s="61"/>
      <c r="D2050" s="61"/>
    </row>
    <row r="2051" spans="3:4" ht="12.95" customHeight="1">
      <c r="C2051" s="61"/>
      <c r="D2051" s="61"/>
    </row>
    <row r="2052" spans="3:4" ht="12.95" customHeight="1">
      <c r="C2052" s="61"/>
      <c r="D2052" s="61"/>
    </row>
    <row r="2053" spans="3:4" ht="12.95" customHeight="1">
      <c r="C2053" s="61"/>
      <c r="D2053" s="61"/>
    </row>
    <row r="2054" spans="3:4" ht="12.95" customHeight="1">
      <c r="C2054" s="61"/>
      <c r="D2054" s="61"/>
    </row>
    <row r="2055" spans="3:4" ht="12.95" customHeight="1">
      <c r="C2055" s="61"/>
      <c r="D2055" s="61"/>
    </row>
    <row r="2056" spans="3:4" ht="12.95" customHeight="1">
      <c r="C2056" s="61"/>
      <c r="D2056" s="61"/>
    </row>
    <row r="2057" spans="3:4" ht="12.95" customHeight="1">
      <c r="C2057" s="61"/>
      <c r="D2057" s="61"/>
    </row>
    <row r="2058" spans="3:4" ht="12.95" customHeight="1">
      <c r="C2058" s="61"/>
      <c r="D2058" s="61"/>
    </row>
    <row r="2059" spans="3:4" ht="12.95" customHeight="1">
      <c r="C2059" s="61"/>
      <c r="D2059" s="61"/>
    </row>
    <row r="2060" spans="3:4" ht="12.95" customHeight="1">
      <c r="C2060" s="61"/>
      <c r="D2060" s="61"/>
    </row>
    <row r="2061" spans="3:4" ht="12.95" customHeight="1">
      <c r="C2061" s="61"/>
      <c r="D2061" s="61"/>
    </row>
    <row r="2062" spans="3:4" ht="12.95" customHeight="1">
      <c r="C2062" s="61"/>
      <c r="D2062" s="61"/>
    </row>
    <row r="2063" spans="3:4" ht="12.95" customHeight="1">
      <c r="C2063" s="61"/>
      <c r="D2063" s="61"/>
    </row>
    <row r="2064" spans="3:4" ht="12.95" customHeight="1">
      <c r="C2064" s="61"/>
      <c r="D2064" s="61"/>
    </row>
    <row r="2065" spans="3:4" ht="12.95" customHeight="1">
      <c r="C2065" s="61"/>
      <c r="D2065" s="61"/>
    </row>
    <row r="2066" spans="3:4" ht="12.95" customHeight="1">
      <c r="C2066" s="61"/>
      <c r="D2066" s="61"/>
    </row>
    <row r="2067" spans="3:4" ht="12.95" customHeight="1">
      <c r="C2067" s="61"/>
      <c r="D2067" s="61"/>
    </row>
    <row r="2068" spans="3:4" ht="12.95" customHeight="1">
      <c r="C2068" s="61"/>
      <c r="D2068" s="61"/>
    </row>
    <row r="2069" spans="3:4" ht="12.95" customHeight="1">
      <c r="C2069" s="61"/>
      <c r="D2069" s="61"/>
    </row>
    <row r="2070" spans="3:4" ht="12.95" customHeight="1">
      <c r="C2070" s="61"/>
      <c r="D2070" s="61"/>
    </row>
    <row r="2071" spans="3:4" ht="12.95" customHeight="1">
      <c r="C2071" s="61"/>
      <c r="D2071" s="61"/>
    </row>
    <row r="2072" spans="3:4" ht="12.95" customHeight="1">
      <c r="C2072" s="61"/>
      <c r="D2072" s="61"/>
    </row>
    <row r="2073" spans="3:4" ht="12.95" customHeight="1">
      <c r="C2073" s="61"/>
      <c r="D2073" s="61"/>
    </row>
    <row r="2074" spans="3:4" ht="12.95" customHeight="1">
      <c r="C2074" s="61"/>
      <c r="D2074" s="61"/>
    </row>
    <row r="2075" spans="3:4" ht="12.95" customHeight="1">
      <c r="C2075" s="61"/>
      <c r="D2075" s="61"/>
    </row>
    <row r="2076" spans="3:4" ht="12.95" customHeight="1">
      <c r="C2076" s="61"/>
      <c r="D2076" s="61"/>
    </row>
    <row r="2077" spans="3:4" ht="12.95" customHeight="1">
      <c r="C2077" s="61"/>
      <c r="D2077" s="61"/>
    </row>
    <row r="2078" spans="3:4" ht="12.95" customHeight="1">
      <c r="C2078" s="61"/>
      <c r="D2078" s="61"/>
    </row>
    <row r="2079" spans="3:4" ht="12.95" customHeight="1">
      <c r="C2079" s="61"/>
      <c r="D2079" s="61"/>
    </row>
    <row r="2080" spans="3:4" ht="12.95" customHeight="1">
      <c r="C2080" s="61"/>
      <c r="D2080" s="61"/>
    </row>
    <row r="2081" spans="3:4" ht="12.95" customHeight="1">
      <c r="C2081" s="61"/>
      <c r="D2081" s="61"/>
    </row>
    <row r="2082" spans="3:4" ht="12.95" customHeight="1">
      <c r="C2082" s="61"/>
      <c r="D2082" s="61"/>
    </row>
    <row r="2083" spans="3:4" ht="12.95" customHeight="1">
      <c r="C2083" s="61"/>
      <c r="D2083" s="61"/>
    </row>
    <row r="2084" spans="3:4" ht="12.95" customHeight="1">
      <c r="C2084" s="61"/>
      <c r="D2084" s="61"/>
    </row>
    <row r="2085" spans="3:4" ht="12.95" customHeight="1">
      <c r="C2085" s="61"/>
      <c r="D2085" s="61"/>
    </row>
    <row r="2086" spans="3:4" ht="12.95" customHeight="1">
      <c r="C2086" s="61"/>
      <c r="D2086" s="61"/>
    </row>
    <row r="2087" spans="3:4" ht="12.95" customHeight="1">
      <c r="C2087" s="61"/>
      <c r="D2087" s="61"/>
    </row>
    <row r="2088" spans="3:4" ht="12.95" customHeight="1">
      <c r="C2088" s="61"/>
      <c r="D2088" s="61"/>
    </row>
    <row r="2089" spans="3:4" ht="12.95" customHeight="1">
      <c r="C2089" s="61"/>
      <c r="D2089" s="61"/>
    </row>
    <row r="2090" spans="3:4" ht="12.95" customHeight="1">
      <c r="C2090" s="61"/>
      <c r="D2090" s="61"/>
    </row>
    <row r="2091" spans="3:4" ht="12.95" customHeight="1">
      <c r="C2091" s="61"/>
      <c r="D2091" s="61"/>
    </row>
    <row r="2092" spans="3:4" ht="12.95" customHeight="1">
      <c r="C2092" s="61"/>
      <c r="D2092" s="61"/>
    </row>
    <row r="2093" spans="3:4" ht="12.95" customHeight="1">
      <c r="C2093" s="61"/>
      <c r="D2093" s="61"/>
    </row>
    <row r="2094" spans="3:4" ht="12.95" customHeight="1">
      <c r="C2094" s="61"/>
      <c r="D2094" s="61"/>
    </row>
    <row r="2095" spans="3:4" ht="12.95" customHeight="1">
      <c r="C2095" s="61"/>
      <c r="D2095" s="61"/>
    </row>
    <row r="2096" spans="3:4" ht="12.95" customHeight="1">
      <c r="C2096" s="61"/>
      <c r="D2096" s="61"/>
    </row>
    <row r="2097" spans="3:4" ht="12.95" customHeight="1">
      <c r="C2097" s="61"/>
      <c r="D2097" s="61"/>
    </row>
    <row r="2098" spans="3:4" ht="12.95" customHeight="1">
      <c r="C2098" s="61"/>
      <c r="D2098" s="61"/>
    </row>
    <row r="2099" spans="3:4" ht="12.95" customHeight="1">
      <c r="C2099" s="61"/>
      <c r="D2099" s="61"/>
    </row>
    <row r="2100" spans="3:4" ht="12.95" customHeight="1">
      <c r="C2100" s="61"/>
      <c r="D2100" s="61"/>
    </row>
    <row r="2101" spans="3:4" ht="12.95" customHeight="1">
      <c r="C2101" s="61"/>
      <c r="D2101" s="61"/>
    </row>
    <row r="2102" spans="3:4" ht="12.95" customHeight="1">
      <c r="C2102" s="61"/>
      <c r="D2102" s="61"/>
    </row>
    <row r="2103" spans="3:4" ht="12.95" customHeight="1">
      <c r="C2103" s="61"/>
      <c r="D2103" s="61"/>
    </row>
    <row r="2104" spans="3:4" ht="12.95" customHeight="1">
      <c r="C2104" s="61"/>
      <c r="D2104" s="61"/>
    </row>
    <row r="2105" spans="3:4" ht="12.95" customHeight="1">
      <c r="C2105" s="61"/>
      <c r="D2105" s="61"/>
    </row>
    <row r="2106" spans="3:4" ht="12.95" customHeight="1">
      <c r="C2106" s="61"/>
      <c r="D2106" s="61"/>
    </row>
    <row r="2107" spans="3:4" ht="12.95" customHeight="1">
      <c r="C2107" s="61"/>
      <c r="D2107" s="61"/>
    </row>
    <row r="2108" spans="3:4" ht="12.95" customHeight="1">
      <c r="C2108" s="61"/>
      <c r="D2108" s="61"/>
    </row>
    <row r="2109" spans="3:4" ht="12.95" customHeight="1">
      <c r="C2109" s="61"/>
      <c r="D2109" s="61"/>
    </row>
    <row r="2110" spans="3:4" ht="12.95" customHeight="1">
      <c r="C2110" s="61"/>
      <c r="D2110" s="61"/>
    </row>
    <row r="2111" spans="3:4" ht="12.95" customHeight="1">
      <c r="C2111" s="61"/>
      <c r="D2111" s="61"/>
    </row>
    <row r="2112" spans="3:4" ht="12.95" customHeight="1">
      <c r="C2112" s="61"/>
      <c r="D2112" s="61"/>
    </row>
    <row r="2113" spans="3:4" ht="12.95" customHeight="1">
      <c r="C2113" s="61"/>
      <c r="D2113" s="61"/>
    </row>
    <row r="2114" spans="3:4" ht="12.95" customHeight="1">
      <c r="C2114" s="61"/>
      <c r="D2114" s="61"/>
    </row>
    <row r="2115" spans="3:4" ht="12.95" customHeight="1">
      <c r="C2115" s="61"/>
      <c r="D2115" s="61"/>
    </row>
    <row r="2116" spans="3:4" ht="12.95" customHeight="1">
      <c r="C2116" s="61"/>
      <c r="D2116" s="61"/>
    </row>
    <row r="2117" spans="3:4" ht="12.95" customHeight="1">
      <c r="C2117" s="61"/>
      <c r="D2117" s="61"/>
    </row>
    <row r="2118" spans="3:4" ht="12.95" customHeight="1">
      <c r="C2118" s="61"/>
      <c r="D2118" s="61"/>
    </row>
    <row r="2119" spans="3:4" ht="12.95" customHeight="1">
      <c r="C2119" s="61"/>
      <c r="D2119" s="61"/>
    </row>
    <row r="2120" spans="3:4" ht="12.95" customHeight="1">
      <c r="C2120" s="61"/>
      <c r="D2120" s="61"/>
    </row>
    <row r="2121" spans="3:4" ht="12.95" customHeight="1">
      <c r="C2121" s="61"/>
      <c r="D2121" s="61"/>
    </row>
    <row r="2122" spans="3:4" ht="12.95" customHeight="1">
      <c r="C2122" s="61"/>
      <c r="D2122" s="61"/>
    </row>
    <row r="2123" spans="3:4" ht="12.95" customHeight="1">
      <c r="C2123" s="61"/>
      <c r="D2123" s="61"/>
    </row>
    <row r="2124" spans="3:4" ht="12.95" customHeight="1">
      <c r="C2124" s="61"/>
      <c r="D2124" s="61"/>
    </row>
    <row r="2125" spans="3:4" ht="12.95" customHeight="1">
      <c r="C2125" s="61"/>
      <c r="D2125" s="61"/>
    </row>
    <row r="2126" spans="3:4" ht="12.95" customHeight="1">
      <c r="C2126" s="61"/>
      <c r="D2126" s="61"/>
    </row>
    <row r="2127" spans="3:4" ht="12.95" customHeight="1">
      <c r="C2127" s="61"/>
      <c r="D2127" s="61"/>
    </row>
    <row r="2128" spans="3:4" ht="12.95" customHeight="1">
      <c r="C2128" s="61"/>
      <c r="D2128" s="61"/>
    </row>
    <row r="2129" spans="3:4" ht="12.95" customHeight="1">
      <c r="C2129" s="61"/>
      <c r="D2129" s="61"/>
    </row>
    <row r="2130" spans="3:4" ht="12.95" customHeight="1">
      <c r="C2130" s="61"/>
      <c r="D2130" s="61"/>
    </row>
    <row r="2131" spans="3:4" ht="12.95" customHeight="1">
      <c r="C2131" s="61"/>
      <c r="D2131" s="61"/>
    </row>
    <row r="2132" spans="3:4" ht="12.95" customHeight="1">
      <c r="C2132" s="61"/>
      <c r="D2132" s="61"/>
    </row>
    <row r="2133" spans="3:4" ht="12.95" customHeight="1">
      <c r="C2133" s="61"/>
      <c r="D2133" s="61"/>
    </row>
    <row r="2134" spans="3:4" ht="12.95" customHeight="1">
      <c r="C2134" s="61"/>
      <c r="D2134" s="61"/>
    </row>
    <row r="2135" spans="3:4" ht="12.95" customHeight="1">
      <c r="C2135" s="61"/>
      <c r="D2135" s="61"/>
    </row>
    <row r="2136" spans="3:4" ht="12.95" customHeight="1">
      <c r="C2136" s="61"/>
      <c r="D2136" s="61"/>
    </row>
    <row r="2137" spans="3:4" ht="12.95" customHeight="1">
      <c r="C2137" s="61"/>
      <c r="D2137" s="61"/>
    </row>
    <row r="2138" spans="3:4" ht="12.95" customHeight="1">
      <c r="C2138" s="61"/>
      <c r="D2138" s="61"/>
    </row>
    <row r="2139" spans="3:4" ht="12.95" customHeight="1">
      <c r="C2139" s="61"/>
      <c r="D2139" s="61"/>
    </row>
    <row r="2140" spans="3:4" ht="12.95" customHeight="1">
      <c r="C2140" s="61"/>
      <c r="D2140" s="61"/>
    </row>
    <row r="2141" spans="3:4" ht="12.95" customHeight="1">
      <c r="C2141" s="61"/>
      <c r="D2141" s="61"/>
    </row>
    <row r="2142" spans="3:4" ht="12.95" customHeight="1">
      <c r="C2142" s="61"/>
      <c r="D2142" s="61"/>
    </row>
    <row r="2143" spans="3:4" ht="12.95" customHeight="1">
      <c r="C2143" s="61"/>
      <c r="D2143" s="61"/>
    </row>
    <row r="2144" spans="3:4" ht="12.95" customHeight="1">
      <c r="C2144" s="61"/>
      <c r="D2144" s="61"/>
    </row>
    <row r="2145" spans="3:4" ht="12.95" customHeight="1">
      <c r="C2145" s="61"/>
      <c r="D2145" s="61"/>
    </row>
    <row r="2146" spans="3:4" ht="12.95" customHeight="1">
      <c r="C2146" s="61"/>
      <c r="D2146" s="61"/>
    </row>
    <row r="2147" spans="3:4" ht="12.95" customHeight="1">
      <c r="C2147" s="61"/>
      <c r="D2147" s="61"/>
    </row>
    <row r="2148" spans="3:4" ht="12.95" customHeight="1">
      <c r="C2148" s="61"/>
      <c r="D2148" s="61"/>
    </row>
    <row r="2149" spans="3:4" ht="12.95" customHeight="1">
      <c r="C2149" s="61"/>
      <c r="D2149" s="61"/>
    </row>
    <row r="2150" spans="3:4" ht="12.95" customHeight="1">
      <c r="C2150" s="61"/>
      <c r="D2150" s="61"/>
    </row>
    <row r="2151" spans="3:4" ht="12.95" customHeight="1">
      <c r="C2151" s="61"/>
      <c r="D2151" s="61"/>
    </row>
    <row r="2152" spans="3:4" ht="12.95" customHeight="1">
      <c r="C2152" s="61"/>
      <c r="D2152" s="61"/>
    </row>
    <row r="2153" spans="3:4" ht="12.95" customHeight="1">
      <c r="C2153" s="61"/>
      <c r="D2153" s="61"/>
    </row>
    <row r="2154" spans="3:4" ht="12.95" customHeight="1">
      <c r="C2154" s="61"/>
      <c r="D2154" s="61"/>
    </row>
    <row r="2155" spans="3:4" ht="12.95" customHeight="1">
      <c r="C2155" s="61"/>
      <c r="D2155" s="61"/>
    </row>
    <row r="2156" spans="3:4" ht="12.95" customHeight="1">
      <c r="C2156" s="61"/>
      <c r="D2156" s="61"/>
    </row>
    <row r="2157" spans="3:4" ht="12.95" customHeight="1">
      <c r="C2157" s="61"/>
      <c r="D2157" s="61"/>
    </row>
    <row r="2158" spans="3:4" ht="12.95" customHeight="1">
      <c r="C2158" s="61"/>
      <c r="D2158" s="61"/>
    </row>
    <row r="2159" spans="3:4" ht="12.95" customHeight="1">
      <c r="C2159" s="61"/>
      <c r="D2159" s="61"/>
    </row>
    <row r="2160" spans="3:4" ht="12.95" customHeight="1">
      <c r="C2160" s="61"/>
      <c r="D2160" s="61"/>
    </row>
    <row r="2161" spans="3:4" ht="12.95" customHeight="1">
      <c r="C2161" s="61"/>
      <c r="D2161" s="61"/>
    </row>
    <row r="2162" spans="3:4" ht="12.95" customHeight="1">
      <c r="C2162" s="61"/>
      <c r="D2162" s="61"/>
    </row>
    <row r="2163" spans="3:4" ht="12.95" customHeight="1">
      <c r="C2163" s="61"/>
      <c r="D2163" s="61"/>
    </row>
    <row r="2164" spans="3:4" ht="12.95" customHeight="1">
      <c r="C2164" s="61"/>
      <c r="D2164" s="61"/>
    </row>
    <row r="2165" spans="3:4" ht="12.95" customHeight="1">
      <c r="C2165" s="61"/>
      <c r="D2165" s="61"/>
    </row>
    <row r="2166" spans="3:4" ht="12.95" customHeight="1">
      <c r="C2166" s="61"/>
      <c r="D2166" s="61"/>
    </row>
    <row r="2167" spans="3:4" ht="12.95" customHeight="1">
      <c r="C2167" s="61"/>
      <c r="D2167" s="61"/>
    </row>
    <row r="2168" spans="3:4" ht="12.95" customHeight="1">
      <c r="C2168" s="61"/>
      <c r="D2168" s="61"/>
    </row>
    <row r="2169" spans="3:4" ht="12.95" customHeight="1">
      <c r="C2169" s="61"/>
      <c r="D2169" s="61"/>
    </row>
    <row r="2170" spans="3:4" ht="12.95" customHeight="1">
      <c r="C2170" s="61"/>
      <c r="D2170" s="61"/>
    </row>
    <row r="2171" spans="3:4" ht="12.95" customHeight="1">
      <c r="C2171" s="61"/>
      <c r="D2171" s="61"/>
    </row>
    <row r="2172" spans="3:4" ht="12.95" customHeight="1">
      <c r="C2172" s="61"/>
      <c r="D2172" s="61"/>
    </row>
    <row r="2173" spans="3:4" ht="12.95" customHeight="1">
      <c r="C2173" s="61"/>
      <c r="D2173" s="61"/>
    </row>
    <row r="2174" spans="3:4" ht="12.95" customHeight="1">
      <c r="C2174" s="61"/>
      <c r="D2174" s="61"/>
    </row>
    <row r="2175" spans="3:4" ht="12.95" customHeight="1">
      <c r="C2175" s="61"/>
      <c r="D2175" s="61"/>
    </row>
    <row r="2176" spans="3:4" ht="12.95" customHeight="1">
      <c r="C2176" s="61"/>
      <c r="D2176" s="61"/>
    </row>
    <row r="2177" spans="3:4" ht="12.95" customHeight="1">
      <c r="C2177" s="61"/>
      <c r="D2177" s="61"/>
    </row>
    <row r="2178" spans="3:4" ht="12.95" customHeight="1">
      <c r="C2178" s="61"/>
      <c r="D2178" s="61"/>
    </row>
    <row r="2179" spans="3:4" ht="12.95" customHeight="1">
      <c r="C2179" s="61"/>
      <c r="D2179" s="61"/>
    </row>
    <row r="2180" spans="3:4" ht="12.95" customHeight="1">
      <c r="C2180" s="61"/>
      <c r="D2180" s="61"/>
    </row>
    <row r="2181" spans="3:4" ht="12.95" customHeight="1">
      <c r="C2181" s="61"/>
      <c r="D2181" s="61"/>
    </row>
    <row r="2182" spans="3:4" ht="12.95" customHeight="1">
      <c r="C2182" s="61"/>
      <c r="D2182" s="61"/>
    </row>
    <row r="2183" spans="3:4" ht="12.95" customHeight="1">
      <c r="C2183" s="61"/>
      <c r="D2183" s="61"/>
    </row>
    <row r="2184" spans="3:4" ht="12.95" customHeight="1">
      <c r="C2184" s="61"/>
      <c r="D2184" s="61"/>
    </row>
    <row r="2185" spans="3:4" ht="12.95" customHeight="1">
      <c r="C2185" s="61"/>
      <c r="D2185" s="61"/>
    </row>
    <row r="2186" spans="3:4" ht="12.95" customHeight="1">
      <c r="C2186" s="61"/>
      <c r="D2186" s="61"/>
    </row>
    <row r="2187" spans="3:4" ht="12.95" customHeight="1">
      <c r="C2187" s="61"/>
      <c r="D2187" s="61"/>
    </row>
    <row r="2188" spans="3:4" ht="12.95" customHeight="1">
      <c r="C2188" s="61"/>
      <c r="D2188" s="61"/>
    </row>
    <row r="2189" spans="3:4" ht="12.95" customHeight="1">
      <c r="C2189" s="61"/>
      <c r="D2189" s="61"/>
    </row>
    <row r="2190" spans="3:4" ht="12.95" customHeight="1">
      <c r="C2190" s="61"/>
      <c r="D2190" s="61"/>
    </row>
    <row r="2191" spans="3:4" ht="12.95" customHeight="1">
      <c r="C2191" s="61"/>
      <c r="D2191" s="61"/>
    </row>
    <row r="2192" spans="3:4" ht="12.95" customHeight="1">
      <c r="C2192" s="61"/>
      <c r="D2192" s="61"/>
    </row>
    <row r="2193" spans="3:4" ht="12.95" customHeight="1">
      <c r="C2193" s="61"/>
      <c r="D2193" s="61"/>
    </row>
    <row r="2194" spans="3:4" ht="12.95" customHeight="1">
      <c r="C2194" s="61"/>
      <c r="D2194" s="61"/>
    </row>
    <row r="2195" spans="3:4" ht="12.95" customHeight="1">
      <c r="C2195" s="61"/>
      <c r="D2195" s="61"/>
    </row>
    <row r="2196" spans="3:4" ht="12.95" customHeight="1">
      <c r="C2196" s="61"/>
      <c r="D2196" s="61"/>
    </row>
    <row r="2197" spans="3:4" ht="12.95" customHeight="1">
      <c r="C2197" s="61"/>
      <c r="D2197" s="61"/>
    </row>
    <row r="2198" spans="3:4" ht="12.95" customHeight="1">
      <c r="C2198" s="61"/>
      <c r="D2198" s="61"/>
    </row>
    <row r="2199" spans="3:4" ht="12.95" customHeight="1">
      <c r="C2199" s="61"/>
      <c r="D2199" s="61"/>
    </row>
    <row r="2200" spans="3:4" ht="12.95" customHeight="1">
      <c r="C2200" s="61"/>
      <c r="D2200" s="61"/>
    </row>
    <row r="2201" spans="3:4" ht="12.95" customHeight="1">
      <c r="C2201" s="61"/>
      <c r="D2201" s="61"/>
    </row>
    <row r="2202" spans="3:4" ht="12.95" customHeight="1">
      <c r="C2202" s="61"/>
      <c r="D2202" s="61"/>
    </row>
    <row r="2203" spans="3:4" ht="12.95" customHeight="1">
      <c r="C2203" s="61"/>
      <c r="D2203" s="61"/>
    </row>
    <row r="2204" spans="3:4" ht="12.95" customHeight="1">
      <c r="C2204" s="61"/>
      <c r="D2204" s="61"/>
    </row>
    <row r="2205" spans="3:4" ht="12.95" customHeight="1">
      <c r="C2205" s="61"/>
      <c r="D2205" s="61"/>
    </row>
    <row r="2206" spans="3:4" ht="12.95" customHeight="1">
      <c r="C2206" s="61"/>
      <c r="D2206" s="61"/>
    </row>
    <row r="2207" spans="3:4" ht="12.95" customHeight="1">
      <c r="C2207" s="61"/>
      <c r="D2207" s="61"/>
    </row>
    <row r="2208" spans="3:4" ht="12.95" customHeight="1">
      <c r="C2208" s="61"/>
      <c r="D2208" s="61"/>
    </row>
    <row r="2209" spans="3:4" ht="12.95" customHeight="1">
      <c r="C2209" s="61"/>
      <c r="D2209" s="61"/>
    </row>
    <row r="2210" spans="3:4" ht="12.95" customHeight="1">
      <c r="C2210" s="61"/>
      <c r="D2210" s="61"/>
    </row>
    <row r="2211" spans="3:4" ht="12.95" customHeight="1">
      <c r="C2211" s="61"/>
      <c r="D2211" s="61"/>
    </row>
    <row r="2212" spans="3:4" ht="12.95" customHeight="1">
      <c r="C2212" s="61"/>
      <c r="D2212" s="61"/>
    </row>
    <row r="2213" spans="3:4" ht="12.95" customHeight="1">
      <c r="C2213" s="61"/>
      <c r="D2213" s="61"/>
    </row>
    <row r="2214" spans="3:4" ht="12.95" customHeight="1">
      <c r="C2214" s="61"/>
      <c r="D2214" s="61"/>
    </row>
    <row r="2215" spans="3:4" ht="12.95" customHeight="1">
      <c r="C2215" s="61"/>
      <c r="D2215" s="61"/>
    </row>
    <row r="2216" spans="3:4" ht="12.95" customHeight="1">
      <c r="C2216" s="61"/>
      <c r="D2216" s="61"/>
    </row>
    <row r="2217" spans="3:4" ht="12.95" customHeight="1">
      <c r="C2217" s="61"/>
      <c r="D2217" s="61"/>
    </row>
    <row r="2218" spans="3:4" ht="12.95" customHeight="1">
      <c r="C2218" s="61"/>
      <c r="D2218" s="61"/>
    </row>
    <row r="2219" spans="3:4" ht="12.95" customHeight="1">
      <c r="C2219" s="61"/>
      <c r="D2219" s="61"/>
    </row>
    <row r="2220" spans="3:4" ht="12.95" customHeight="1">
      <c r="C2220" s="61"/>
      <c r="D2220" s="61"/>
    </row>
    <row r="2221" spans="3:4" ht="12.95" customHeight="1">
      <c r="C2221" s="61"/>
      <c r="D2221" s="61"/>
    </row>
    <row r="2222" spans="3:4" ht="12.95" customHeight="1">
      <c r="C2222" s="61"/>
      <c r="D2222" s="61"/>
    </row>
    <row r="2223" spans="3:4" ht="12.95" customHeight="1">
      <c r="C2223" s="61"/>
      <c r="D2223" s="61"/>
    </row>
    <row r="2224" spans="3:4" ht="12.95" customHeight="1">
      <c r="C2224" s="61"/>
      <c r="D2224" s="61"/>
    </row>
    <row r="2225" spans="3:4" ht="12.95" customHeight="1">
      <c r="C2225" s="61"/>
      <c r="D2225" s="61"/>
    </row>
    <row r="2226" spans="3:4" ht="12.95" customHeight="1">
      <c r="C2226" s="61"/>
      <c r="D2226" s="61"/>
    </row>
    <row r="2227" spans="3:4" ht="12.95" customHeight="1">
      <c r="C2227" s="61"/>
      <c r="D2227" s="61"/>
    </row>
    <row r="2228" spans="3:4" ht="12.95" customHeight="1">
      <c r="C2228" s="61"/>
      <c r="D2228" s="61"/>
    </row>
    <row r="2229" spans="3:4" ht="12.95" customHeight="1">
      <c r="C2229" s="61"/>
      <c r="D2229" s="61"/>
    </row>
    <row r="2230" spans="3:4" ht="12.95" customHeight="1">
      <c r="C2230" s="61"/>
      <c r="D2230" s="61"/>
    </row>
    <row r="2231" spans="3:4" ht="12.95" customHeight="1">
      <c r="C2231" s="61"/>
      <c r="D2231" s="61"/>
    </row>
    <row r="2232" spans="3:4" ht="12.95" customHeight="1">
      <c r="C2232" s="61"/>
      <c r="D2232" s="61"/>
    </row>
    <row r="2233" spans="3:4" ht="12.95" customHeight="1">
      <c r="C2233" s="61"/>
      <c r="D2233" s="61"/>
    </row>
    <row r="2234" spans="3:4" ht="12.95" customHeight="1">
      <c r="C2234" s="61"/>
      <c r="D2234" s="61"/>
    </row>
    <row r="2235" spans="3:4" ht="12.95" customHeight="1">
      <c r="C2235" s="61"/>
      <c r="D2235" s="61"/>
    </row>
    <row r="2236" spans="3:4" ht="12.95" customHeight="1">
      <c r="C2236" s="61"/>
      <c r="D2236" s="61"/>
    </row>
    <row r="2237" spans="3:4" ht="12.95" customHeight="1">
      <c r="C2237" s="61"/>
      <c r="D2237" s="61"/>
    </row>
    <row r="2238" spans="3:4" ht="12.95" customHeight="1">
      <c r="C2238" s="61"/>
      <c r="D2238" s="61"/>
    </row>
    <row r="2239" spans="3:4" ht="12.95" customHeight="1">
      <c r="C2239" s="61"/>
      <c r="D2239" s="61"/>
    </row>
    <row r="2240" spans="3:4" ht="12.95" customHeight="1">
      <c r="C2240" s="61"/>
      <c r="D2240" s="61"/>
    </row>
    <row r="2241" spans="3:4" ht="12.95" customHeight="1">
      <c r="C2241" s="61"/>
      <c r="D2241" s="61"/>
    </row>
    <row r="2242" spans="3:4" ht="12.95" customHeight="1">
      <c r="C2242" s="61"/>
      <c r="D2242" s="61"/>
    </row>
    <row r="2243" spans="3:4" ht="12.95" customHeight="1">
      <c r="C2243" s="61"/>
      <c r="D2243" s="61"/>
    </row>
    <row r="2244" spans="3:4" ht="12.95" customHeight="1">
      <c r="C2244" s="61"/>
      <c r="D2244" s="61"/>
    </row>
    <row r="2245" spans="3:4" ht="12.95" customHeight="1">
      <c r="C2245" s="61"/>
      <c r="D2245" s="61"/>
    </row>
    <row r="2246" spans="3:4" ht="12.95" customHeight="1">
      <c r="C2246" s="61"/>
      <c r="D2246" s="61"/>
    </row>
    <row r="2247" spans="3:4" ht="12.95" customHeight="1">
      <c r="C2247" s="61"/>
      <c r="D2247" s="61"/>
    </row>
    <row r="2248" spans="3:4" ht="12.95" customHeight="1">
      <c r="C2248" s="61"/>
      <c r="D2248" s="61"/>
    </row>
    <row r="2249" spans="3:4" ht="12.95" customHeight="1">
      <c r="C2249" s="61"/>
      <c r="D2249" s="61"/>
    </row>
    <row r="2250" spans="3:4" ht="12.95" customHeight="1">
      <c r="C2250" s="61"/>
      <c r="D2250" s="61"/>
    </row>
    <row r="2251" spans="3:4" ht="12.95" customHeight="1">
      <c r="C2251" s="61"/>
      <c r="D2251" s="61"/>
    </row>
    <row r="2252" spans="3:4" ht="12.95" customHeight="1">
      <c r="C2252" s="61"/>
      <c r="D2252" s="61"/>
    </row>
    <row r="2253" spans="3:4" ht="12.95" customHeight="1">
      <c r="C2253" s="61"/>
      <c r="D2253" s="61"/>
    </row>
    <row r="2254" spans="3:4" ht="12.95" customHeight="1">
      <c r="C2254" s="61"/>
      <c r="D2254" s="61"/>
    </row>
    <row r="2255" spans="3:4" ht="12.95" customHeight="1">
      <c r="C2255" s="61"/>
      <c r="D2255" s="61"/>
    </row>
    <row r="2256" spans="3:4" ht="12.95" customHeight="1">
      <c r="C2256" s="61"/>
      <c r="D2256" s="61"/>
    </row>
    <row r="2257" spans="3:4" ht="12.95" customHeight="1">
      <c r="C2257" s="61"/>
      <c r="D2257" s="61"/>
    </row>
    <row r="2258" spans="3:4" ht="12.95" customHeight="1">
      <c r="C2258" s="61"/>
      <c r="D2258" s="61"/>
    </row>
    <row r="2259" spans="3:4" ht="12.95" customHeight="1">
      <c r="C2259" s="61"/>
      <c r="D2259" s="61"/>
    </row>
    <row r="2260" spans="3:4" ht="12.95" customHeight="1">
      <c r="C2260" s="61"/>
      <c r="D2260" s="61"/>
    </row>
    <row r="2261" spans="3:4" ht="12.95" customHeight="1">
      <c r="C2261" s="61"/>
      <c r="D2261" s="61"/>
    </row>
    <row r="2262" spans="3:4" ht="12.95" customHeight="1">
      <c r="C2262" s="61"/>
      <c r="D2262" s="61"/>
    </row>
    <row r="2263" spans="3:4" ht="12.95" customHeight="1">
      <c r="C2263" s="61"/>
      <c r="D2263" s="61"/>
    </row>
    <row r="2264" spans="3:4" ht="12.95" customHeight="1">
      <c r="C2264" s="61"/>
      <c r="D2264" s="61"/>
    </row>
    <row r="2265" spans="3:4" ht="12.95" customHeight="1">
      <c r="C2265" s="61"/>
      <c r="D2265" s="61"/>
    </row>
    <row r="2266" spans="3:4" ht="12.95" customHeight="1">
      <c r="C2266" s="61"/>
      <c r="D2266" s="61"/>
    </row>
    <row r="2267" spans="3:4" ht="12.95" customHeight="1">
      <c r="C2267" s="61"/>
      <c r="D2267" s="61"/>
    </row>
    <row r="2268" spans="3:4" ht="12.95" customHeight="1">
      <c r="C2268" s="61"/>
      <c r="D2268" s="61"/>
    </row>
    <row r="2269" spans="3:4" ht="12.95" customHeight="1">
      <c r="C2269" s="61"/>
      <c r="D2269" s="61"/>
    </row>
    <row r="2270" spans="3:4" ht="12.95" customHeight="1">
      <c r="C2270" s="61"/>
      <c r="D2270" s="61"/>
    </row>
    <row r="2271" spans="3:4" ht="12.95" customHeight="1">
      <c r="C2271" s="61"/>
      <c r="D2271" s="61"/>
    </row>
    <row r="2272" spans="3:4" ht="12.95" customHeight="1">
      <c r="C2272" s="61"/>
      <c r="D2272" s="61"/>
    </row>
    <row r="2273" spans="3:4" ht="12.95" customHeight="1">
      <c r="C2273" s="61"/>
      <c r="D2273" s="61"/>
    </row>
    <row r="2274" spans="3:4" ht="12.95" customHeight="1">
      <c r="C2274" s="61"/>
      <c r="D2274" s="61"/>
    </row>
    <row r="2275" spans="3:4" ht="12.95" customHeight="1">
      <c r="C2275" s="61"/>
      <c r="D2275" s="61"/>
    </row>
    <row r="2276" spans="3:4" ht="12.95" customHeight="1">
      <c r="C2276" s="61"/>
      <c r="D2276" s="61"/>
    </row>
    <row r="2277" spans="3:4" ht="12.95" customHeight="1">
      <c r="C2277" s="61"/>
      <c r="D2277" s="61"/>
    </row>
    <row r="2278" spans="3:4" ht="12.95" customHeight="1">
      <c r="C2278" s="61"/>
      <c r="D2278" s="61"/>
    </row>
    <row r="2279" spans="3:4" ht="12.95" customHeight="1">
      <c r="C2279" s="61"/>
      <c r="D2279" s="61"/>
    </row>
    <row r="2280" spans="3:4" ht="12.95" customHeight="1">
      <c r="C2280" s="61"/>
      <c r="D2280" s="61"/>
    </row>
    <row r="2281" spans="3:4" ht="12.95" customHeight="1">
      <c r="C2281" s="61"/>
      <c r="D2281" s="61"/>
    </row>
    <row r="2282" spans="3:4" ht="12.95" customHeight="1">
      <c r="C2282" s="61"/>
      <c r="D2282" s="61"/>
    </row>
    <row r="2283" spans="3:4" ht="12.95" customHeight="1">
      <c r="C2283" s="61"/>
      <c r="D2283" s="61"/>
    </row>
    <row r="2284" spans="3:4" ht="12.95" customHeight="1">
      <c r="C2284" s="61"/>
      <c r="D2284" s="61"/>
    </row>
    <row r="2285" spans="3:4" ht="12.95" customHeight="1">
      <c r="C2285" s="61"/>
      <c r="D2285" s="61"/>
    </row>
    <row r="2286" spans="3:4" ht="12.95" customHeight="1">
      <c r="C2286" s="61"/>
      <c r="D2286" s="61"/>
    </row>
    <row r="2287" spans="3:4" ht="12.95" customHeight="1">
      <c r="C2287" s="61"/>
      <c r="D2287" s="61"/>
    </row>
    <row r="2288" spans="3:4" ht="12.95" customHeight="1">
      <c r="C2288" s="61"/>
      <c r="D2288" s="61"/>
    </row>
    <row r="2289" spans="3:4" ht="12.95" customHeight="1">
      <c r="C2289" s="61"/>
      <c r="D2289" s="61"/>
    </row>
    <row r="2290" spans="3:4" ht="12.95" customHeight="1">
      <c r="C2290" s="61"/>
      <c r="D2290" s="61"/>
    </row>
    <row r="2291" spans="3:4" ht="12.95" customHeight="1">
      <c r="C2291" s="61"/>
      <c r="D2291" s="61"/>
    </row>
    <row r="2292" spans="3:4" ht="12.95" customHeight="1">
      <c r="C2292" s="61"/>
      <c r="D2292" s="61"/>
    </row>
    <row r="2293" spans="3:4" ht="12.95" customHeight="1">
      <c r="C2293" s="61"/>
      <c r="D2293" s="61"/>
    </row>
    <row r="2294" spans="3:4" ht="12.95" customHeight="1">
      <c r="C2294" s="61"/>
      <c r="D2294" s="61"/>
    </row>
    <row r="2295" spans="3:4" ht="12.95" customHeight="1">
      <c r="C2295" s="61"/>
      <c r="D2295" s="61"/>
    </row>
    <row r="2296" spans="3:4" ht="12.95" customHeight="1">
      <c r="C2296" s="61"/>
      <c r="D2296" s="61"/>
    </row>
    <row r="2297" spans="3:4" ht="12.95" customHeight="1">
      <c r="C2297" s="61"/>
      <c r="D2297" s="61"/>
    </row>
    <row r="2298" spans="3:4" ht="12.95" customHeight="1">
      <c r="C2298" s="61"/>
      <c r="D2298" s="61"/>
    </row>
    <row r="2299" spans="3:4" ht="12.95" customHeight="1">
      <c r="C2299" s="61"/>
      <c r="D2299" s="61"/>
    </row>
    <row r="2300" spans="3:4" ht="12.95" customHeight="1">
      <c r="C2300" s="61"/>
      <c r="D2300" s="61"/>
    </row>
    <row r="2301" spans="3:4" ht="12.95" customHeight="1">
      <c r="C2301" s="61"/>
      <c r="D2301" s="61"/>
    </row>
    <row r="2302" spans="3:4" ht="12.95" customHeight="1">
      <c r="C2302" s="61"/>
      <c r="D2302" s="61"/>
    </row>
    <row r="2303" spans="3:4" ht="12.95" customHeight="1">
      <c r="C2303" s="61"/>
      <c r="D2303" s="61"/>
    </row>
    <row r="2304" spans="3:4" ht="12.95" customHeight="1">
      <c r="C2304" s="61"/>
      <c r="D2304" s="61"/>
    </row>
    <row r="2305" spans="3:4" ht="12.95" customHeight="1">
      <c r="C2305" s="61"/>
      <c r="D2305" s="61"/>
    </row>
    <row r="2306" spans="3:4" ht="12.95" customHeight="1">
      <c r="C2306" s="61"/>
      <c r="D2306" s="61"/>
    </row>
    <row r="2307" spans="3:4" ht="12.95" customHeight="1">
      <c r="C2307" s="61"/>
      <c r="D2307" s="61"/>
    </row>
    <row r="2308" spans="3:4" ht="12.95" customHeight="1">
      <c r="C2308" s="61"/>
      <c r="D2308" s="61"/>
    </row>
    <row r="2309" spans="3:4" ht="12.95" customHeight="1">
      <c r="C2309" s="61"/>
      <c r="D2309" s="61"/>
    </row>
    <row r="2310" spans="3:4" ht="12.95" customHeight="1">
      <c r="C2310" s="61"/>
      <c r="D2310" s="61"/>
    </row>
    <row r="2311" spans="3:4" ht="12.95" customHeight="1">
      <c r="C2311" s="61"/>
      <c r="D2311" s="61"/>
    </row>
    <row r="2312" spans="3:4" ht="12.95" customHeight="1">
      <c r="C2312" s="61"/>
      <c r="D2312" s="61"/>
    </row>
    <row r="2313" spans="3:4" ht="12.95" customHeight="1">
      <c r="C2313" s="61"/>
      <c r="D2313" s="61"/>
    </row>
    <row r="2314" spans="3:4" ht="12.95" customHeight="1">
      <c r="C2314" s="61"/>
      <c r="D2314" s="61"/>
    </row>
    <row r="2315" spans="3:4" ht="12.95" customHeight="1">
      <c r="C2315" s="61"/>
      <c r="D2315" s="61"/>
    </row>
    <row r="2316" spans="3:4" ht="12.95" customHeight="1">
      <c r="C2316" s="61"/>
      <c r="D2316" s="61"/>
    </row>
    <row r="2317" spans="3:4" ht="12.95" customHeight="1">
      <c r="C2317" s="61"/>
      <c r="D2317" s="61"/>
    </row>
    <row r="2318" spans="3:4" ht="12.95" customHeight="1">
      <c r="C2318" s="61"/>
      <c r="D2318" s="61"/>
    </row>
    <row r="2319" spans="3:4" ht="12.95" customHeight="1">
      <c r="C2319" s="61"/>
      <c r="D2319" s="61"/>
    </row>
    <row r="2320" spans="3:4" ht="12.95" customHeight="1">
      <c r="C2320" s="61"/>
      <c r="D2320" s="61"/>
    </row>
    <row r="2321" spans="3:4" ht="12.95" customHeight="1">
      <c r="C2321" s="61"/>
      <c r="D2321" s="61"/>
    </row>
    <row r="2322" spans="3:4" ht="12.95" customHeight="1">
      <c r="C2322" s="61"/>
      <c r="D2322" s="61"/>
    </row>
    <row r="2323" spans="3:4" ht="12.95" customHeight="1">
      <c r="C2323" s="61"/>
      <c r="D2323" s="61"/>
    </row>
    <row r="2324" spans="3:4" ht="12.95" customHeight="1">
      <c r="C2324" s="61"/>
      <c r="D2324" s="61"/>
    </row>
    <row r="2325" spans="3:4" ht="12.95" customHeight="1">
      <c r="C2325" s="61"/>
      <c r="D2325" s="61"/>
    </row>
    <row r="2326" spans="3:4" ht="12.95" customHeight="1">
      <c r="C2326" s="61"/>
      <c r="D2326" s="61"/>
    </row>
    <row r="2327" spans="3:4" ht="12.95" customHeight="1">
      <c r="C2327" s="61"/>
      <c r="D2327" s="61"/>
    </row>
    <row r="2328" spans="3:4" ht="12.95" customHeight="1">
      <c r="C2328" s="61"/>
      <c r="D2328" s="61"/>
    </row>
    <row r="2329" spans="3:4" ht="12.95" customHeight="1">
      <c r="C2329" s="61"/>
      <c r="D2329" s="61"/>
    </row>
    <row r="2330" spans="3:4" ht="12.95" customHeight="1">
      <c r="C2330" s="61"/>
      <c r="D2330" s="61"/>
    </row>
    <row r="2331" spans="3:4" ht="12.95" customHeight="1">
      <c r="C2331" s="61"/>
      <c r="D2331" s="61"/>
    </row>
    <row r="2332" spans="3:4" ht="12.95" customHeight="1">
      <c r="C2332" s="61"/>
      <c r="D2332" s="61"/>
    </row>
    <row r="2333" spans="3:4" ht="12.95" customHeight="1">
      <c r="C2333" s="61"/>
      <c r="D2333" s="61"/>
    </row>
    <row r="2334" spans="3:4" ht="12.95" customHeight="1">
      <c r="C2334" s="61"/>
      <c r="D2334" s="61"/>
    </row>
    <row r="2335" spans="3:4" ht="12.95" customHeight="1">
      <c r="C2335" s="61"/>
      <c r="D2335" s="61"/>
    </row>
    <row r="2336" spans="3:4" ht="12.95" customHeight="1">
      <c r="C2336" s="61"/>
      <c r="D2336" s="61"/>
    </row>
    <row r="2337" spans="3:4" ht="12.95" customHeight="1">
      <c r="C2337" s="61"/>
      <c r="D2337" s="61"/>
    </row>
    <row r="2338" spans="3:4" ht="12.95" customHeight="1">
      <c r="C2338" s="61"/>
      <c r="D2338" s="61"/>
    </row>
    <row r="2339" spans="3:4" ht="12.95" customHeight="1">
      <c r="C2339" s="61"/>
      <c r="D2339" s="61"/>
    </row>
    <row r="2340" spans="3:4" ht="12.95" customHeight="1">
      <c r="C2340" s="61"/>
      <c r="D2340" s="61"/>
    </row>
    <row r="2341" spans="3:4" ht="12.95" customHeight="1">
      <c r="C2341" s="61"/>
      <c r="D2341" s="61"/>
    </row>
    <row r="2342" spans="3:4" ht="12.95" customHeight="1">
      <c r="C2342" s="61"/>
      <c r="D2342" s="61"/>
    </row>
    <row r="2343" spans="3:4" ht="12.95" customHeight="1">
      <c r="C2343" s="61"/>
      <c r="D2343" s="61"/>
    </row>
    <row r="2344" spans="3:4" ht="12.95" customHeight="1">
      <c r="C2344" s="61"/>
      <c r="D2344" s="61"/>
    </row>
    <row r="2345" spans="3:4" ht="12.95" customHeight="1">
      <c r="C2345" s="61"/>
      <c r="D2345" s="61"/>
    </row>
    <row r="2346" spans="3:4" ht="12.95" customHeight="1">
      <c r="C2346" s="61"/>
      <c r="D2346" s="61"/>
    </row>
    <row r="2347" spans="3:4" ht="12.95" customHeight="1">
      <c r="C2347" s="61"/>
      <c r="D2347" s="61"/>
    </row>
    <row r="2348" spans="3:4" ht="12.95" customHeight="1">
      <c r="C2348" s="61"/>
      <c r="D2348" s="61"/>
    </row>
    <row r="2349" spans="3:4" ht="12.95" customHeight="1">
      <c r="C2349" s="61"/>
      <c r="D2349" s="61"/>
    </row>
    <row r="2350" spans="3:4" ht="12.95" customHeight="1">
      <c r="C2350" s="61"/>
      <c r="D2350" s="61"/>
    </row>
    <row r="2351" spans="3:4" ht="12.95" customHeight="1">
      <c r="C2351" s="61"/>
      <c r="D2351" s="61"/>
    </row>
    <row r="2352" spans="3:4" ht="12.95" customHeight="1">
      <c r="C2352" s="61"/>
      <c r="D2352" s="61"/>
    </row>
    <row r="2353" spans="3:4" ht="12.95" customHeight="1">
      <c r="C2353" s="61"/>
      <c r="D2353" s="61"/>
    </row>
    <row r="2354" spans="3:4" ht="12.95" customHeight="1">
      <c r="C2354" s="61"/>
      <c r="D2354" s="61"/>
    </row>
    <row r="2355" spans="3:4" ht="12.95" customHeight="1">
      <c r="C2355" s="61"/>
      <c r="D2355" s="61"/>
    </row>
    <row r="2356" spans="3:4" ht="12.95" customHeight="1">
      <c r="C2356" s="61"/>
      <c r="D2356" s="61"/>
    </row>
    <row r="2357" spans="3:4" ht="12.95" customHeight="1">
      <c r="C2357" s="61"/>
      <c r="D2357" s="61"/>
    </row>
    <row r="2358" spans="3:4" ht="12.95" customHeight="1">
      <c r="C2358" s="61"/>
      <c r="D2358" s="61"/>
    </row>
    <row r="2359" spans="3:4" ht="12.95" customHeight="1">
      <c r="C2359" s="61"/>
      <c r="D2359" s="61"/>
    </row>
    <row r="2360" spans="3:4" ht="12.95" customHeight="1">
      <c r="C2360" s="61"/>
      <c r="D2360" s="61"/>
    </row>
    <row r="2361" spans="3:4" ht="12.95" customHeight="1">
      <c r="C2361" s="61"/>
      <c r="D2361" s="61"/>
    </row>
    <row r="2362" spans="3:4" ht="12.95" customHeight="1">
      <c r="C2362" s="61"/>
      <c r="D2362" s="61"/>
    </row>
    <row r="2363" spans="3:4" ht="12.95" customHeight="1">
      <c r="C2363" s="61"/>
      <c r="D2363" s="61"/>
    </row>
    <row r="2364" spans="3:4" ht="12.95" customHeight="1">
      <c r="C2364" s="61"/>
      <c r="D2364" s="61"/>
    </row>
    <row r="2365" spans="3:4" ht="12.95" customHeight="1">
      <c r="C2365" s="61"/>
      <c r="D2365" s="61"/>
    </row>
    <row r="2366" spans="3:4" ht="12.95" customHeight="1">
      <c r="C2366" s="61"/>
      <c r="D2366" s="61"/>
    </row>
    <row r="2367" spans="3:4" ht="12.95" customHeight="1">
      <c r="C2367" s="61"/>
      <c r="D2367" s="61"/>
    </row>
    <row r="2368" spans="3:4" ht="12.95" customHeight="1">
      <c r="C2368" s="61"/>
      <c r="D2368" s="61"/>
    </row>
    <row r="2369" spans="3:4" ht="12.95" customHeight="1">
      <c r="C2369" s="61"/>
      <c r="D2369" s="61"/>
    </row>
    <row r="2370" spans="3:4" ht="12.95" customHeight="1">
      <c r="C2370" s="61"/>
      <c r="D2370" s="61"/>
    </row>
    <row r="2371" spans="3:4" ht="12.95" customHeight="1">
      <c r="C2371" s="61"/>
      <c r="D2371" s="61"/>
    </row>
    <row r="2372" spans="3:4" ht="12.95" customHeight="1">
      <c r="C2372" s="61"/>
      <c r="D2372" s="61"/>
    </row>
    <row r="2373" spans="3:4" ht="12.95" customHeight="1">
      <c r="C2373" s="61"/>
      <c r="D2373" s="61"/>
    </row>
    <row r="2374" spans="3:4" ht="12.95" customHeight="1">
      <c r="C2374" s="61"/>
      <c r="D2374" s="61"/>
    </row>
    <row r="2375" spans="3:4" ht="12.95" customHeight="1">
      <c r="C2375" s="61"/>
      <c r="D2375" s="61"/>
    </row>
    <row r="2376" spans="3:4" ht="12.95" customHeight="1">
      <c r="C2376" s="61"/>
      <c r="D2376" s="61"/>
    </row>
    <row r="2377" spans="3:4" ht="12.95" customHeight="1">
      <c r="C2377" s="61"/>
      <c r="D2377" s="61"/>
    </row>
    <row r="2378" spans="3:4" ht="12.95" customHeight="1">
      <c r="C2378" s="61"/>
      <c r="D2378" s="61"/>
    </row>
    <row r="2379" spans="3:4" ht="12.95" customHeight="1">
      <c r="C2379" s="61"/>
      <c r="D2379" s="61"/>
    </row>
    <row r="2380" spans="3:4" ht="12.95" customHeight="1">
      <c r="C2380" s="61"/>
      <c r="D2380" s="61"/>
    </row>
    <row r="2381" spans="3:4" ht="12.95" customHeight="1">
      <c r="C2381" s="61"/>
      <c r="D2381" s="61"/>
    </row>
    <row r="2382" spans="3:4" ht="12.95" customHeight="1">
      <c r="C2382" s="61"/>
      <c r="D2382" s="61"/>
    </row>
    <row r="2383" spans="3:4" ht="12.95" customHeight="1">
      <c r="C2383" s="61"/>
      <c r="D2383" s="61"/>
    </row>
    <row r="2384" spans="3:4" ht="12.95" customHeight="1">
      <c r="C2384" s="61"/>
      <c r="D2384" s="61"/>
    </row>
    <row r="2385" spans="3:4" ht="12.95" customHeight="1">
      <c r="C2385" s="61"/>
      <c r="D2385" s="61"/>
    </row>
    <row r="2386" spans="3:4" ht="12.95" customHeight="1">
      <c r="C2386" s="61"/>
      <c r="D2386" s="61"/>
    </row>
    <row r="2387" spans="3:4" ht="12.95" customHeight="1">
      <c r="C2387" s="61"/>
      <c r="D2387" s="61"/>
    </row>
    <row r="2388" spans="3:4" ht="12.95" customHeight="1">
      <c r="C2388" s="61"/>
      <c r="D2388" s="61"/>
    </row>
    <row r="2389" spans="3:4" ht="12.95" customHeight="1">
      <c r="C2389" s="61"/>
      <c r="D2389" s="61"/>
    </row>
    <row r="2390" spans="3:4" ht="12.95" customHeight="1">
      <c r="C2390" s="61"/>
      <c r="D2390" s="61"/>
    </row>
    <row r="2391" spans="3:4" ht="12.95" customHeight="1">
      <c r="C2391" s="61"/>
      <c r="D2391" s="61"/>
    </row>
    <row r="2392" spans="3:4" ht="12.95" customHeight="1">
      <c r="C2392" s="61"/>
      <c r="D2392" s="61"/>
    </row>
    <row r="2393" spans="3:4" ht="12.95" customHeight="1">
      <c r="C2393" s="61"/>
      <c r="D2393" s="61"/>
    </row>
    <row r="2394" spans="3:4" ht="12.95" customHeight="1">
      <c r="C2394" s="61"/>
      <c r="D2394" s="61"/>
    </row>
    <row r="2395" spans="3:4" ht="12.95" customHeight="1">
      <c r="C2395" s="61"/>
      <c r="D2395" s="61"/>
    </row>
    <row r="2396" spans="3:4" ht="12.95" customHeight="1">
      <c r="C2396" s="61"/>
      <c r="D2396" s="61"/>
    </row>
    <row r="2397" spans="3:4" ht="12.95" customHeight="1">
      <c r="C2397" s="61"/>
      <c r="D2397" s="61"/>
    </row>
    <row r="2398" spans="3:4" ht="12.95" customHeight="1">
      <c r="C2398" s="61"/>
      <c r="D2398" s="61"/>
    </row>
    <row r="2399" spans="3:4" ht="12.95" customHeight="1">
      <c r="C2399" s="61"/>
      <c r="D2399" s="61"/>
    </row>
    <row r="2400" spans="3:4" ht="12.95" customHeight="1">
      <c r="C2400" s="61"/>
      <c r="D2400" s="61"/>
    </row>
    <row r="2401" spans="3:4" ht="12.95" customHeight="1">
      <c r="C2401" s="61"/>
      <c r="D2401" s="61"/>
    </row>
    <row r="2402" spans="3:4" ht="12.95" customHeight="1">
      <c r="C2402" s="61"/>
      <c r="D2402" s="61"/>
    </row>
    <row r="2403" spans="3:4" ht="12.95" customHeight="1">
      <c r="C2403" s="61"/>
      <c r="D2403" s="61"/>
    </row>
    <row r="2404" spans="3:4" ht="12.95" customHeight="1">
      <c r="C2404" s="61"/>
      <c r="D2404" s="61"/>
    </row>
    <row r="2405" spans="3:4" ht="12.95" customHeight="1">
      <c r="C2405" s="61"/>
      <c r="D2405" s="61"/>
    </row>
    <row r="2406" spans="3:4" ht="12.95" customHeight="1">
      <c r="C2406" s="61"/>
      <c r="D2406" s="61"/>
    </row>
    <row r="2407" spans="3:4" ht="12.95" customHeight="1">
      <c r="C2407" s="61"/>
      <c r="D2407" s="61"/>
    </row>
    <row r="2408" spans="3:4" ht="12.95" customHeight="1">
      <c r="C2408" s="61"/>
      <c r="D2408" s="61"/>
    </row>
    <row r="2409" spans="3:4" ht="12.95" customHeight="1">
      <c r="C2409" s="61"/>
      <c r="D2409" s="61"/>
    </row>
    <row r="2410" spans="3:4" ht="12.95" customHeight="1">
      <c r="C2410" s="61"/>
      <c r="D2410" s="61"/>
    </row>
    <row r="2411" spans="3:4" ht="12.95" customHeight="1">
      <c r="C2411" s="61"/>
      <c r="D2411" s="61"/>
    </row>
    <row r="2412" spans="3:4" ht="12.95" customHeight="1">
      <c r="C2412" s="61"/>
      <c r="D2412" s="61"/>
    </row>
    <row r="2413" spans="3:4" ht="12.95" customHeight="1">
      <c r="C2413" s="61"/>
      <c r="D2413" s="61"/>
    </row>
    <row r="2414" spans="3:4" ht="12.95" customHeight="1">
      <c r="C2414" s="61"/>
      <c r="D2414" s="61"/>
    </row>
    <row r="2415" spans="3:4" ht="12.95" customHeight="1">
      <c r="C2415" s="61"/>
      <c r="D2415" s="61"/>
    </row>
    <row r="2416" spans="3:4" ht="12.95" customHeight="1">
      <c r="C2416" s="61"/>
      <c r="D2416" s="61"/>
    </row>
    <row r="2417" spans="3:4" ht="12.95" customHeight="1">
      <c r="C2417" s="61"/>
      <c r="D2417" s="61"/>
    </row>
    <row r="2418" spans="3:4" ht="12.95" customHeight="1">
      <c r="C2418" s="61"/>
      <c r="D2418" s="61"/>
    </row>
    <row r="2419" spans="3:4" ht="12.95" customHeight="1">
      <c r="C2419" s="61"/>
      <c r="D2419" s="61"/>
    </row>
    <row r="2420" spans="3:4" ht="12.95" customHeight="1">
      <c r="C2420" s="61"/>
      <c r="D2420" s="61"/>
    </row>
    <row r="2421" spans="3:4" ht="12.95" customHeight="1">
      <c r="C2421" s="61"/>
      <c r="D2421" s="61"/>
    </row>
    <row r="2422" spans="3:4" ht="12.95" customHeight="1">
      <c r="C2422" s="61"/>
      <c r="D2422" s="61"/>
    </row>
    <row r="2423" spans="3:4" ht="12.95" customHeight="1">
      <c r="C2423" s="61"/>
      <c r="D2423" s="61"/>
    </row>
    <row r="2424" spans="3:4" ht="12.95" customHeight="1">
      <c r="C2424" s="61"/>
      <c r="D2424" s="61"/>
    </row>
    <row r="2425" spans="3:4" ht="12.95" customHeight="1">
      <c r="C2425" s="61"/>
      <c r="D2425" s="61"/>
    </row>
    <row r="2426" spans="3:4" ht="12.95" customHeight="1">
      <c r="C2426" s="61"/>
      <c r="D2426" s="61"/>
    </row>
    <row r="2427" spans="3:4" ht="12.95" customHeight="1">
      <c r="C2427" s="61"/>
      <c r="D2427" s="61"/>
    </row>
    <row r="2428" spans="3:4" ht="12.95" customHeight="1">
      <c r="C2428" s="61"/>
      <c r="D2428" s="61"/>
    </row>
    <row r="2429" spans="3:4" ht="12.95" customHeight="1">
      <c r="C2429" s="61"/>
      <c r="D2429" s="61"/>
    </row>
    <row r="2430" spans="3:4" ht="12.95" customHeight="1">
      <c r="C2430" s="61"/>
      <c r="D2430" s="61"/>
    </row>
    <row r="2431" spans="3:4" ht="12.95" customHeight="1">
      <c r="C2431" s="61"/>
      <c r="D2431" s="61"/>
    </row>
    <row r="2432" spans="3:4" ht="12.95" customHeight="1">
      <c r="C2432" s="61"/>
      <c r="D2432" s="61"/>
    </row>
    <row r="2433" spans="3:4" ht="12.95" customHeight="1">
      <c r="C2433" s="61"/>
      <c r="D2433" s="61"/>
    </row>
    <row r="2434" spans="3:4" ht="12.95" customHeight="1">
      <c r="C2434" s="61"/>
      <c r="D2434" s="61"/>
    </row>
    <row r="2435" spans="3:4" ht="12.95" customHeight="1">
      <c r="C2435" s="61"/>
      <c r="D2435" s="61"/>
    </row>
    <row r="2436" spans="3:4" ht="12.95" customHeight="1">
      <c r="C2436" s="61"/>
      <c r="D2436" s="61"/>
    </row>
    <row r="2437" spans="3:4" ht="12.95" customHeight="1">
      <c r="C2437" s="61"/>
      <c r="D2437" s="61"/>
    </row>
    <row r="2438" spans="3:4" ht="12.95" customHeight="1">
      <c r="C2438" s="61"/>
      <c r="D2438" s="61"/>
    </row>
    <row r="2439" spans="3:4" ht="12.95" customHeight="1">
      <c r="C2439" s="61"/>
      <c r="D2439" s="61"/>
    </row>
    <row r="2440" spans="3:4" ht="12.95" customHeight="1">
      <c r="C2440" s="61"/>
      <c r="D2440" s="61"/>
    </row>
    <row r="2441" spans="3:4" ht="12.95" customHeight="1">
      <c r="C2441" s="61"/>
      <c r="D2441" s="61"/>
    </row>
    <row r="2442" spans="3:4" ht="12.95" customHeight="1">
      <c r="C2442" s="61"/>
      <c r="D2442" s="61"/>
    </row>
    <row r="2443" spans="3:4" ht="12.95" customHeight="1">
      <c r="C2443" s="61"/>
      <c r="D2443" s="61"/>
    </row>
    <row r="2444" spans="3:4" ht="12.95" customHeight="1">
      <c r="C2444" s="61"/>
      <c r="D2444" s="61"/>
    </row>
    <row r="2445" spans="3:4" ht="12.95" customHeight="1">
      <c r="C2445" s="61"/>
      <c r="D2445" s="61"/>
    </row>
    <row r="2446" spans="3:4" ht="12.95" customHeight="1">
      <c r="C2446" s="61"/>
      <c r="D2446" s="61"/>
    </row>
    <row r="2447" spans="3:4" ht="12.95" customHeight="1">
      <c r="C2447" s="61"/>
      <c r="D2447" s="61"/>
    </row>
    <row r="2448" spans="3:4" ht="12.95" customHeight="1">
      <c r="C2448" s="61"/>
      <c r="D2448" s="61"/>
    </row>
    <row r="2449" spans="3:4" ht="12.95" customHeight="1">
      <c r="C2449" s="61"/>
      <c r="D2449" s="61"/>
    </row>
    <row r="2450" spans="3:4" ht="12.95" customHeight="1">
      <c r="C2450" s="61"/>
      <c r="D2450" s="61"/>
    </row>
    <row r="2451" spans="3:4" ht="12.95" customHeight="1">
      <c r="C2451" s="61"/>
      <c r="D2451" s="61"/>
    </row>
    <row r="2452" spans="3:4" ht="12.95" customHeight="1">
      <c r="C2452" s="61"/>
      <c r="D2452" s="61"/>
    </row>
    <row r="2453" spans="3:4" ht="12.95" customHeight="1">
      <c r="C2453" s="61"/>
      <c r="D2453" s="61"/>
    </row>
    <row r="2454" spans="3:4" ht="12.95" customHeight="1">
      <c r="C2454" s="61"/>
      <c r="D2454" s="61"/>
    </row>
    <row r="2455" spans="3:4" ht="12.95" customHeight="1">
      <c r="C2455" s="61"/>
      <c r="D2455" s="61"/>
    </row>
    <row r="2456" spans="3:4" ht="12.95" customHeight="1">
      <c r="C2456" s="61"/>
      <c r="D2456" s="61"/>
    </row>
    <row r="2457" spans="3:4" ht="12.95" customHeight="1">
      <c r="C2457" s="61"/>
      <c r="D2457" s="61"/>
    </row>
    <row r="2458" spans="3:4" ht="12.95" customHeight="1">
      <c r="C2458" s="61"/>
      <c r="D2458" s="61"/>
    </row>
    <row r="2459" spans="3:4" ht="12.95" customHeight="1">
      <c r="C2459" s="61"/>
      <c r="D2459" s="61"/>
    </row>
    <row r="2460" spans="3:4" ht="12.95" customHeight="1">
      <c r="C2460" s="61"/>
      <c r="D2460" s="61"/>
    </row>
    <row r="2461" spans="3:4" ht="12.95" customHeight="1">
      <c r="C2461" s="61"/>
      <c r="D2461" s="61"/>
    </row>
    <row r="2462" spans="3:4" ht="12.95" customHeight="1">
      <c r="C2462" s="61"/>
      <c r="D2462" s="61"/>
    </row>
    <row r="2463" spans="3:4" ht="12.95" customHeight="1">
      <c r="C2463" s="61"/>
      <c r="D2463" s="61"/>
    </row>
    <row r="2464" spans="3:4" ht="12.95" customHeight="1">
      <c r="C2464" s="61"/>
      <c r="D2464" s="61"/>
    </row>
    <row r="2465" spans="3:4" ht="12.95" customHeight="1">
      <c r="C2465" s="61"/>
      <c r="D2465" s="61"/>
    </row>
    <row r="2466" spans="3:4" ht="12.95" customHeight="1">
      <c r="C2466" s="61"/>
      <c r="D2466" s="61"/>
    </row>
    <row r="2467" spans="3:4" ht="12.95" customHeight="1">
      <c r="C2467" s="61"/>
      <c r="D2467" s="61"/>
    </row>
    <row r="2468" spans="3:4" ht="12.95" customHeight="1">
      <c r="C2468" s="61"/>
      <c r="D2468" s="61"/>
    </row>
    <row r="2469" spans="3:4" ht="12.95" customHeight="1">
      <c r="C2469" s="61"/>
      <c r="D2469" s="61"/>
    </row>
    <row r="2470" spans="3:4" ht="12.95" customHeight="1">
      <c r="C2470" s="61"/>
      <c r="D2470" s="61"/>
    </row>
    <row r="2471" spans="3:4" ht="12.95" customHeight="1">
      <c r="C2471" s="61"/>
      <c r="D2471" s="61"/>
    </row>
    <row r="2472" spans="3:4" ht="12.95" customHeight="1">
      <c r="C2472" s="61"/>
      <c r="D2472" s="61"/>
    </row>
    <row r="2473" spans="3:4" ht="12.95" customHeight="1">
      <c r="C2473" s="61"/>
      <c r="D2473" s="61"/>
    </row>
    <row r="2474" spans="3:4" ht="12.95" customHeight="1">
      <c r="C2474" s="61"/>
      <c r="D2474" s="61"/>
    </row>
    <row r="2475" spans="3:4" ht="12.95" customHeight="1">
      <c r="C2475" s="61"/>
      <c r="D2475" s="61"/>
    </row>
    <row r="2476" spans="3:4" ht="12.95" customHeight="1">
      <c r="C2476" s="61"/>
      <c r="D2476" s="61"/>
    </row>
    <row r="2477" spans="3:4" ht="12.95" customHeight="1">
      <c r="C2477" s="61"/>
      <c r="D2477" s="61"/>
    </row>
    <row r="2478" spans="3:4" ht="12.95" customHeight="1">
      <c r="C2478" s="61"/>
      <c r="D2478" s="61"/>
    </row>
    <row r="2479" spans="3:4" ht="12.95" customHeight="1">
      <c r="C2479" s="61"/>
      <c r="D2479" s="61"/>
    </row>
    <row r="2480" spans="3:4" ht="12.95" customHeight="1">
      <c r="C2480" s="61"/>
      <c r="D2480" s="61"/>
    </row>
    <row r="2481" spans="3:4" ht="12.95" customHeight="1">
      <c r="C2481" s="61"/>
      <c r="D2481" s="61"/>
    </row>
    <row r="2482" spans="3:4" ht="12.95" customHeight="1">
      <c r="C2482" s="61"/>
      <c r="D2482" s="61"/>
    </row>
    <row r="2483" spans="3:4" ht="12.95" customHeight="1">
      <c r="C2483" s="61"/>
      <c r="D2483" s="61"/>
    </row>
    <row r="2484" spans="3:4" ht="12.95" customHeight="1">
      <c r="C2484" s="61"/>
      <c r="D2484" s="61"/>
    </row>
    <row r="2485" spans="3:4" ht="12.95" customHeight="1">
      <c r="C2485" s="61"/>
      <c r="D2485" s="61"/>
    </row>
    <row r="2486" spans="3:4" ht="12.95" customHeight="1">
      <c r="C2486" s="61"/>
      <c r="D2486" s="61"/>
    </row>
    <row r="2487" spans="3:4" ht="12.95" customHeight="1">
      <c r="C2487" s="61"/>
      <c r="D2487" s="61"/>
    </row>
    <row r="2488" spans="3:4" ht="12.95" customHeight="1">
      <c r="C2488" s="61"/>
      <c r="D2488" s="61"/>
    </row>
    <row r="2489" spans="3:4" ht="12.95" customHeight="1">
      <c r="C2489" s="61"/>
      <c r="D2489" s="61"/>
    </row>
    <row r="2490" spans="3:4" ht="12.95" customHeight="1">
      <c r="C2490" s="61"/>
      <c r="D2490" s="61"/>
    </row>
    <row r="2491" spans="3:4" ht="12.95" customHeight="1">
      <c r="C2491" s="61"/>
      <c r="D2491" s="61"/>
    </row>
    <row r="2492" spans="3:4" ht="12.95" customHeight="1">
      <c r="C2492" s="61"/>
      <c r="D2492" s="61"/>
    </row>
    <row r="2493" spans="3:4" ht="12.95" customHeight="1">
      <c r="C2493" s="61"/>
      <c r="D2493" s="61"/>
    </row>
    <row r="2494" spans="3:4" ht="12.95" customHeight="1">
      <c r="C2494" s="61"/>
      <c r="D2494" s="61"/>
    </row>
    <row r="2495" spans="3:4" ht="12.95" customHeight="1">
      <c r="C2495" s="61"/>
      <c r="D2495" s="61"/>
    </row>
    <row r="2496" spans="3:4" ht="12.95" customHeight="1">
      <c r="C2496" s="61"/>
      <c r="D2496" s="61"/>
    </row>
    <row r="2497" spans="3:4" ht="12.95" customHeight="1">
      <c r="C2497" s="61"/>
      <c r="D2497" s="61"/>
    </row>
    <row r="2498" spans="3:4" ht="12.95" customHeight="1">
      <c r="C2498" s="61"/>
      <c r="D2498" s="61"/>
    </row>
    <row r="2499" spans="3:4" ht="12.95" customHeight="1">
      <c r="C2499" s="61"/>
      <c r="D2499" s="61"/>
    </row>
    <row r="2500" spans="3:4" ht="12.95" customHeight="1">
      <c r="C2500" s="61"/>
      <c r="D2500" s="61"/>
    </row>
    <row r="2501" spans="3:4" ht="12.95" customHeight="1">
      <c r="C2501" s="61"/>
      <c r="D2501" s="61"/>
    </row>
    <row r="2502" spans="3:4" ht="12.95" customHeight="1">
      <c r="C2502" s="61"/>
      <c r="D2502" s="61"/>
    </row>
    <row r="2503" spans="3:4" ht="12.95" customHeight="1">
      <c r="C2503" s="61"/>
      <c r="D2503" s="61"/>
    </row>
    <row r="2504" spans="3:4" ht="12.95" customHeight="1">
      <c r="C2504" s="61"/>
      <c r="D2504" s="61"/>
    </row>
    <row r="2505" spans="3:4" ht="12.95" customHeight="1">
      <c r="C2505" s="61"/>
      <c r="D2505" s="61"/>
    </row>
    <row r="2506" spans="3:4" ht="12.95" customHeight="1">
      <c r="C2506" s="61"/>
      <c r="D2506" s="61"/>
    </row>
    <row r="2507" spans="3:4" ht="12.95" customHeight="1">
      <c r="C2507" s="61"/>
      <c r="D2507" s="61"/>
    </row>
    <row r="2508" spans="3:4" ht="12.95" customHeight="1">
      <c r="C2508" s="61"/>
      <c r="D2508" s="61"/>
    </row>
    <row r="2509" spans="3:4" ht="12.95" customHeight="1">
      <c r="C2509" s="61"/>
      <c r="D2509" s="61"/>
    </row>
    <row r="2510" spans="3:4" ht="12.95" customHeight="1">
      <c r="C2510" s="61"/>
      <c r="D2510" s="61"/>
    </row>
    <row r="2511" spans="3:4" ht="12.95" customHeight="1">
      <c r="C2511" s="61"/>
      <c r="D2511" s="61"/>
    </row>
    <row r="2512" spans="3:4" ht="12.95" customHeight="1">
      <c r="C2512" s="61"/>
      <c r="D2512" s="61"/>
    </row>
    <row r="2513" spans="3:4" ht="12.95" customHeight="1">
      <c r="C2513" s="61"/>
      <c r="D2513" s="61"/>
    </row>
    <row r="2514" spans="3:4" ht="12.95" customHeight="1">
      <c r="C2514" s="61"/>
      <c r="D2514" s="61"/>
    </row>
    <row r="2515" spans="3:4" ht="12.95" customHeight="1">
      <c r="C2515" s="61"/>
      <c r="D2515" s="61"/>
    </row>
    <row r="2516" spans="3:4" ht="12.95" customHeight="1">
      <c r="C2516" s="61"/>
      <c r="D2516" s="61"/>
    </row>
    <row r="2517" spans="3:4" ht="12.95" customHeight="1">
      <c r="C2517" s="61"/>
      <c r="D2517" s="61"/>
    </row>
    <row r="2518" spans="3:4" ht="12.95" customHeight="1">
      <c r="C2518" s="61"/>
      <c r="D2518" s="61"/>
    </row>
    <row r="2519" spans="3:4" ht="12.95" customHeight="1">
      <c r="C2519" s="61"/>
      <c r="D2519" s="61"/>
    </row>
    <row r="2520" spans="3:4" ht="12.95" customHeight="1">
      <c r="C2520" s="61"/>
      <c r="D2520" s="61"/>
    </row>
    <row r="2521" spans="3:4" ht="12.95" customHeight="1">
      <c r="C2521" s="61"/>
      <c r="D2521" s="61"/>
    </row>
    <row r="2522" spans="3:4" ht="12.95" customHeight="1">
      <c r="C2522" s="61"/>
      <c r="D2522" s="61"/>
    </row>
    <row r="2523" spans="3:4" ht="12.95" customHeight="1">
      <c r="C2523" s="61"/>
      <c r="D2523" s="61"/>
    </row>
    <row r="2524" spans="3:4" ht="12.95" customHeight="1">
      <c r="C2524" s="61"/>
      <c r="D2524" s="61"/>
    </row>
    <row r="2525" spans="3:4" ht="12.95" customHeight="1">
      <c r="C2525" s="61"/>
      <c r="D2525" s="61"/>
    </row>
    <row r="2526" spans="3:4" ht="12.95" customHeight="1">
      <c r="C2526" s="61"/>
      <c r="D2526" s="61"/>
    </row>
    <row r="2527" spans="3:4" ht="12.95" customHeight="1">
      <c r="C2527" s="61"/>
      <c r="D2527" s="61"/>
    </row>
    <row r="2528" spans="3:4" ht="12.95" customHeight="1">
      <c r="C2528" s="61"/>
      <c r="D2528" s="61"/>
    </row>
    <row r="2529" spans="3:4" ht="12.95" customHeight="1">
      <c r="C2529" s="61"/>
      <c r="D2529" s="61"/>
    </row>
    <row r="2530" spans="3:4" ht="12.95" customHeight="1">
      <c r="C2530" s="61"/>
      <c r="D2530" s="61"/>
    </row>
    <row r="2531" spans="3:4" ht="12.95" customHeight="1">
      <c r="C2531" s="61"/>
      <c r="D2531" s="61"/>
    </row>
    <row r="2532" spans="3:4" ht="12.95" customHeight="1">
      <c r="C2532" s="61"/>
      <c r="D2532" s="61"/>
    </row>
    <row r="2533" spans="3:4" ht="12.95" customHeight="1">
      <c r="C2533" s="61"/>
      <c r="D2533" s="61"/>
    </row>
    <row r="2534" spans="3:4" ht="12.95" customHeight="1">
      <c r="C2534" s="61"/>
      <c r="D2534" s="61"/>
    </row>
    <row r="2535" spans="3:4" ht="12.95" customHeight="1">
      <c r="C2535" s="61"/>
      <c r="D2535" s="61"/>
    </row>
    <row r="2536" spans="3:4" ht="12.95" customHeight="1">
      <c r="C2536" s="61"/>
      <c r="D2536" s="61"/>
    </row>
    <row r="2537" spans="3:4" ht="12.95" customHeight="1">
      <c r="C2537" s="61"/>
      <c r="D2537" s="61"/>
    </row>
    <row r="2538" spans="3:4" ht="12.95" customHeight="1">
      <c r="C2538" s="61"/>
      <c r="D2538" s="61"/>
    </row>
    <row r="2539" spans="3:4" ht="12.95" customHeight="1">
      <c r="C2539" s="61"/>
      <c r="D2539" s="61"/>
    </row>
    <row r="2540" spans="3:4" ht="12.95" customHeight="1">
      <c r="C2540" s="61"/>
      <c r="D2540" s="61"/>
    </row>
    <row r="2541" spans="3:4" ht="12.95" customHeight="1">
      <c r="C2541" s="61"/>
      <c r="D2541" s="61"/>
    </row>
    <row r="2542" spans="3:4" ht="12.95" customHeight="1">
      <c r="C2542" s="61"/>
      <c r="D2542" s="61"/>
    </row>
    <row r="2543" spans="3:4" ht="12.95" customHeight="1">
      <c r="C2543" s="61"/>
      <c r="D2543" s="61"/>
    </row>
    <row r="2544" spans="3:4" ht="12.95" customHeight="1">
      <c r="C2544" s="61"/>
      <c r="D2544" s="61"/>
    </row>
    <row r="2545" spans="3:4" ht="12.95" customHeight="1">
      <c r="C2545" s="61"/>
      <c r="D2545" s="61"/>
    </row>
    <row r="2546" spans="3:4" ht="12.95" customHeight="1">
      <c r="C2546" s="61"/>
      <c r="D2546" s="61"/>
    </row>
    <row r="2547" spans="3:4" ht="12.95" customHeight="1">
      <c r="C2547" s="61"/>
      <c r="D2547" s="61"/>
    </row>
    <row r="2548" spans="3:4" ht="12.95" customHeight="1">
      <c r="C2548" s="61"/>
      <c r="D2548" s="61"/>
    </row>
    <row r="2549" spans="3:4" ht="12.95" customHeight="1">
      <c r="C2549" s="61"/>
      <c r="D2549" s="61"/>
    </row>
    <row r="2550" spans="3:4" ht="12.95" customHeight="1">
      <c r="C2550" s="61"/>
      <c r="D2550" s="61"/>
    </row>
    <row r="2551" spans="3:4" ht="12.95" customHeight="1">
      <c r="C2551" s="61"/>
      <c r="D2551" s="61"/>
    </row>
    <row r="2552" spans="3:4" ht="12.95" customHeight="1">
      <c r="C2552" s="61"/>
      <c r="D2552" s="61"/>
    </row>
    <row r="2553" spans="3:4" ht="12.95" customHeight="1">
      <c r="C2553" s="61"/>
      <c r="D2553" s="61"/>
    </row>
    <row r="2554" spans="3:4" ht="12.95" customHeight="1">
      <c r="C2554" s="61"/>
      <c r="D2554" s="61"/>
    </row>
    <row r="2555" spans="3:4" ht="12.95" customHeight="1">
      <c r="C2555" s="61"/>
      <c r="D2555" s="61"/>
    </row>
    <row r="2556" spans="3:4" ht="12.95" customHeight="1">
      <c r="C2556" s="61"/>
      <c r="D2556" s="61"/>
    </row>
    <row r="2557" spans="3:4" ht="12.95" customHeight="1">
      <c r="C2557" s="61"/>
      <c r="D2557" s="61"/>
    </row>
    <row r="2558" spans="3:4" ht="12.95" customHeight="1">
      <c r="C2558" s="61"/>
      <c r="D2558" s="61"/>
    </row>
    <row r="2559" spans="3:4" ht="12.95" customHeight="1">
      <c r="C2559" s="61"/>
      <c r="D2559" s="61"/>
    </row>
    <row r="2560" spans="3:4" ht="12.95" customHeight="1">
      <c r="C2560" s="61"/>
      <c r="D2560" s="61"/>
    </row>
    <row r="2561" spans="3:4" ht="12.95" customHeight="1">
      <c r="C2561" s="61"/>
      <c r="D2561" s="61"/>
    </row>
    <row r="2562" spans="3:4" ht="12.95" customHeight="1">
      <c r="C2562" s="61"/>
      <c r="D2562" s="61"/>
    </row>
    <row r="2563" spans="3:4" ht="12.95" customHeight="1">
      <c r="C2563" s="61"/>
      <c r="D2563" s="61"/>
    </row>
    <row r="2564" spans="3:4" ht="12.95" customHeight="1">
      <c r="C2564" s="61"/>
      <c r="D2564" s="61"/>
    </row>
    <row r="2565" spans="3:4" ht="12.95" customHeight="1">
      <c r="C2565" s="61"/>
      <c r="D2565" s="61"/>
    </row>
    <row r="2566" spans="3:4" ht="12.95" customHeight="1">
      <c r="C2566" s="61"/>
      <c r="D2566" s="61"/>
    </row>
    <row r="2567" spans="3:4" ht="12.95" customHeight="1">
      <c r="C2567" s="61"/>
      <c r="D2567" s="61"/>
    </row>
    <row r="2568" spans="3:4" ht="12.95" customHeight="1">
      <c r="C2568" s="61"/>
      <c r="D2568" s="61"/>
    </row>
    <row r="2569" spans="3:4" ht="12.95" customHeight="1">
      <c r="C2569" s="61"/>
      <c r="D2569" s="61"/>
    </row>
    <row r="2570" spans="3:4" ht="12.95" customHeight="1">
      <c r="C2570" s="61"/>
      <c r="D2570" s="61"/>
    </row>
    <row r="2571" spans="3:4" ht="12.95" customHeight="1">
      <c r="C2571" s="61"/>
      <c r="D2571" s="61"/>
    </row>
    <row r="2572" spans="3:4" ht="12.95" customHeight="1">
      <c r="C2572" s="61"/>
      <c r="D2572" s="61"/>
    </row>
    <row r="2573" spans="3:4" ht="12.95" customHeight="1">
      <c r="C2573" s="61"/>
      <c r="D2573" s="61"/>
    </row>
    <row r="2574" spans="3:4" ht="12.95" customHeight="1">
      <c r="C2574" s="61"/>
      <c r="D2574" s="61"/>
    </row>
    <row r="2575" spans="3:4" ht="12.95" customHeight="1">
      <c r="C2575" s="61"/>
      <c r="D2575" s="61"/>
    </row>
    <row r="2576" spans="3:4" ht="12.95" customHeight="1">
      <c r="C2576" s="61"/>
      <c r="D2576" s="61"/>
    </row>
    <row r="2577" spans="3:4" ht="12.95" customHeight="1">
      <c r="C2577" s="61"/>
      <c r="D2577" s="61"/>
    </row>
    <row r="2578" spans="3:4" ht="12.95" customHeight="1">
      <c r="C2578" s="61"/>
      <c r="D2578" s="61"/>
    </row>
    <row r="2579" spans="3:4" ht="12.95" customHeight="1">
      <c r="C2579" s="61"/>
      <c r="D2579" s="61"/>
    </row>
    <row r="2580" spans="3:4" ht="12.95" customHeight="1">
      <c r="C2580" s="61"/>
      <c r="D2580" s="61"/>
    </row>
    <row r="2581" spans="3:4" ht="12.95" customHeight="1">
      <c r="C2581" s="61"/>
      <c r="D2581" s="61"/>
    </row>
    <row r="2582" spans="3:4" ht="12.95" customHeight="1">
      <c r="C2582" s="61"/>
      <c r="D2582" s="61"/>
    </row>
    <row r="2583" spans="3:4" ht="12.95" customHeight="1">
      <c r="C2583" s="61"/>
      <c r="D2583" s="61"/>
    </row>
    <row r="2584" spans="3:4" ht="12.95" customHeight="1">
      <c r="C2584" s="61"/>
      <c r="D2584" s="61"/>
    </row>
    <row r="2585" spans="3:4" ht="12.95" customHeight="1">
      <c r="C2585" s="61"/>
      <c r="D2585" s="61"/>
    </row>
    <row r="2586" spans="3:4" ht="12.95" customHeight="1">
      <c r="C2586" s="61"/>
      <c r="D2586" s="61"/>
    </row>
    <row r="2587" spans="3:4" ht="12.95" customHeight="1">
      <c r="C2587" s="61"/>
      <c r="D2587" s="61"/>
    </row>
    <row r="2588" spans="3:4" ht="12.95" customHeight="1">
      <c r="C2588" s="61"/>
      <c r="D2588" s="61"/>
    </row>
    <row r="2589" spans="3:4" ht="12.95" customHeight="1">
      <c r="C2589" s="61"/>
      <c r="D2589" s="61"/>
    </row>
    <row r="2590" spans="3:4" ht="12.95" customHeight="1">
      <c r="C2590" s="61"/>
      <c r="D2590" s="61"/>
    </row>
    <row r="2591" spans="3:4" ht="12.95" customHeight="1">
      <c r="C2591" s="61"/>
      <c r="D2591" s="61"/>
    </row>
    <row r="2592" spans="3:4" ht="12.95" customHeight="1">
      <c r="C2592" s="61"/>
      <c r="D2592" s="61"/>
    </row>
    <row r="2593" spans="3:4" ht="12.95" customHeight="1">
      <c r="C2593" s="61"/>
      <c r="D2593" s="61"/>
    </row>
    <row r="2594" spans="3:4" ht="12.95" customHeight="1">
      <c r="C2594" s="61"/>
      <c r="D2594" s="61"/>
    </row>
    <row r="2595" spans="3:4" ht="12.95" customHeight="1">
      <c r="C2595" s="61"/>
      <c r="D2595" s="61"/>
    </row>
    <row r="2596" spans="3:4" ht="12.95" customHeight="1">
      <c r="C2596" s="61"/>
      <c r="D2596" s="61"/>
    </row>
    <row r="2597" spans="3:4" ht="12.95" customHeight="1">
      <c r="C2597" s="61"/>
      <c r="D2597" s="61"/>
    </row>
    <row r="2598" spans="3:4" ht="12.95" customHeight="1">
      <c r="C2598" s="61"/>
      <c r="D2598" s="61"/>
    </row>
    <row r="2599" spans="3:4" ht="12.95" customHeight="1">
      <c r="C2599" s="61"/>
      <c r="D2599" s="61"/>
    </row>
    <row r="2600" spans="3:4" ht="12.95" customHeight="1">
      <c r="C2600" s="61"/>
      <c r="D2600" s="61"/>
    </row>
    <row r="2601" spans="3:4" ht="12.95" customHeight="1">
      <c r="C2601" s="61"/>
      <c r="D2601" s="61"/>
    </row>
    <row r="2602" spans="3:4" ht="12.95" customHeight="1">
      <c r="C2602" s="61"/>
      <c r="D2602" s="61"/>
    </row>
    <row r="2603" spans="3:4" ht="12.95" customHeight="1">
      <c r="C2603" s="61"/>
      <c r="D2603" s="61"/>
    </row>
    <row r="2604" spans="3:4" ht="12.95" customHeight="1">
      <c r="C2604" s="61"/>
      <c r="D2604" s="61"/>
    </row>
    <row r="2605" spans="3:4" ht="12.95" customHeight="1">
      <c r="C2605" s="61"/>
      <c r="D2605" s="61"/>
    </row>
    <row r="2606" spans="3:4" ht="12.95" customHeight="1">
      <c r="C2606" s="61"/>
      <c r="D2606" s="61"/>
    </row>
    <row r="2607" spans="3:4" ht="12.95" customHeight="1">
      <c r="C2607" s="61"/>
      <c r="D2607" s="61"/>
    </row>
    <row r="2608" spans="3:4" ht="12.95" customHeight="1">
      <c r="C2608" s="61"/>
      <c r="D2608" s="61"/>
    </row>
    <row r="2609" spans="3:4" ht="12.95" customHeight="1">
      <c r="C2609" s="61"/>
      <c r="D2609" s="61"/>
    </row>
    <row r="2610" spans="3:4" ht="12.95" customHeight="1">
      <c r="C2610" s="61"/>
      <c r="D2610" s="61"/>
    </row>
    <row r="2611" spans="3:4" ht="12.95" customHeight="1">
      <c r="C2611" s="61"/>
      <c r="D2611" s="61"/>
    </row>
    <row r="2612" spans="3:4" ht="12.95" customHeight="1">
      <c r="C2612" s="61"/>
      <c r="D2612" s="61"/>
    </row>
    <row r="2613" spans="3:4" ht="12.95" customHeight="1">
      <c r="C2613" s="61"/>
      <c r="D2613" s="61"/>
    </row>
    <row r="2614" spans="3:4" ht="12.95" customHeight="1">
      <c r="C2614" s="61"/>
      <c r="D2614" s="61"/>
    </row>
    <row r="2615" spans="3:4" ht="12.95" customHeight="1">
      <c r="C2615" s="61"/>
      <c r="D2615" s="61"/>
    </row>
    <row r="2616" spans="3:4" ht="12.95" customHeight="1">
      <c r="C2616" s="61"/>
      <c r="D2616" s="61"/>
    </row>
    <row r="2617" spans="3:4" ht="12.95" customHeight="1">
      <c r="C2617" s="61"/>
      <c r="D2617" s="61"/>
    </row>
    <row r="2618" spans="3:4" ht="12.95" customHeight="1">
      <c r="C2618" s="61"/>
      <c r="D2618" s="61"/>
    </row>
    <row r="2619" spans="3:4" ht="12.95" customHeight="1">
      <c r="C2619" s="61"/>
      <c r="D2619" s="61"/>
    </row>
    <row r="2620" spans="3:4" ht="12.95" customHeight="1">
      <c r="C2620" s="61"/>
      <c r="D2620" s="61"/>
    </row>
    <row r="2621" spans="3:4" ht="12.95" customHeight="1">
      <c r="C2621" s="61"/>
      <c r="D2621" s="61"/>
    </row>
    <row r="2622" spans="3:4" ht="12.95" customHeight="1">
      <c r="C2622" s="61"/>
      <c r="D2622" s="61"/>
    </row>
    <row r="2623" spans="3:4" ht="12.95" customHeight="1">
      <c r="C2623" s="61"/>
      <c r="D2623" s="61"/>
    </row>
    <row r="2624" spans="3:4" ht="12.95" customHeight="1">
      <c r="C2624" s="61"/>
      <c r="D2624" s="61"/>
    </row>
    <row r="2625" spans="3:4" ht="12.95" customHeight="1">
      <c r="C2625" s="61"/>
      <c r="D2625" s="61"/>
    </row>
    <row r="2626" spans="3:4" ht="12.95" customHeight="1">
      <c r="C2626" s="61"/>
      <c r="D2626" s="61"/>
    </row>
    <row r="2627" spans="3:4" ht="12.95" customHeight="1">
      <c r="C2627" s="61"/>
      <c r="D2627" s="61"/>
    </row>
    <row r="2628" spans="3:4" ht="12.95" customHeight="1">
      <c r="C2628" s="61"/>
      <c r="D2628" s="61"/>
    </row>
    <row r="2629" spans="3:4" ht="12.95" customHeight="1">
      <c r="C2629" s="61"/>
      <c r="D2629" s="61"/>
    </row>
    <row r="2630" spans="3:4" ht="12.95" customHeight="1">
      <c r="C2630" s="61"/>
      <c r="D2630" s="61"/>
    </row>
    <row r="2631" spans="3:4" ht="12.95" customHeight="1">
      <c r="C2631" s="61"/>
      <c r="D2631" s="61"/>
    </row>
    <row r="2632" spans="3:4" ht="12.95" customHeight="1">
      <c r="C2632" s="61"/>
      <c r="D2632" s="61"/>
    </row>
    <row r="2633" spans="3:4" ht="12.95" customHeight="1">
      <c r="C2633" s="61"/>
      <c r="D2633" s="61"/>
    </row>
    <row r="2634" spans="3:4" ht="12.95" customHeight="1">
      <c r="C2634" s="61"/>
      <c r="D2634" s="61"/>
    </row>
    <row r="2635" spans="3:4" ht="12.95" customHeight="1">
      <c r="C2635" s="61"/>
      <c r="D2635" s="61"/>
    </row>
    <row r="2636" spans="3:4" ht="12.95" customHeight="1">
      <c r="C2636" s="61"/>
      <c r="D2636" s="61"/>
    </row>
    <row r="2637" spans="3:4" ht="12.95" customHeight="1">
      <c r="C2637" s="61"/>
      <c r="D2637" s="61"/>
    </row>
    <row r="2638" spans="3:4" ht="12.95" customHeight="1">
      <c r="C2638" s="61"/>
      <c r="D2638" s="61"/>
    </row>
    <row r="2639" spans="3:4" ht="12.95" customHeight="1">
      <c r="C2639" s="61"/>
      <c r="D2639" s="61"/>
    </row>
    <row r="2640" spans="3:4" ht="12.95" customHeight="1">
      <c r="C2640" s="61"/>
      <c r="D2640" s="61"/>
    </row>
    <row r="2641" spans="3:4" ht="12.95" customHeight="1">
      <c r="C2641" s="61"/>
      <c r="D2641" s="61"/>
    </row>
    <row r="2642" spans="3:4" ht="12.95" customHeight="1">
      <c r="C2642" s="61"/>
      <c r="D2642" s="61"/>
    </row>
    <row r="2643" spans="3:4" ht="12.95" customHeight="1">
      <c r="C2643" s="61"/>
      <c r="D2643" s="61"/>
    </row>
    <row r="2644" spans="3:4" ht="12.95" customHeight="1">
      <c r="C2644" s="61"/>
      <c r="D2644" s="61"/>
    </row>
    <row r="2645" spans="3:4" ht="12.95" customHeight="1">
      <c r="C2645" s="61"/>
      <c r="D2645" s="61"/>
    </row>
    <row r="2646" spans="3:4" ht="12.95" customHeight="1">
      <c r="C2646" s="61"/>
      <c r="D2646" s="61"/>
    </row>
    <row r="2647" spans="3:4" ht="12.95" customHeight="1">
      <c r="C2647" s="61"/>
      <c r="D2647" s="61"/>
    </row>
    <row r="2648" spans="3:4" ht="12.95" customHeight="1">
      <c r="C2648" s="61"/>
      <c r="D2648" s="61"/>
    </row>
    <row r="2649" spans="3:4" ht="12.95" customHeight="1">
      <c r="C2649" s="61"/>
      <c r="D2649" s="61"/>
    </row>
    <row r="2650" spans="3:4" ht="12.95" customHeight="1">
      <c r="C2650" s="61"/>
      <c r="D2650" s="61"/>
    </row>
    <row r="2651" spans="3:4" ht="12.95" customHeight="1">
      <c r="C2651" s="61"/>
      <c r="D2651" s="61"/>
    </row>
    <row r="2652" spans="3:4" ht="12.95" customHeight="1">
      <c r="C2652" s="61"/>
      <c r="D2652" s="61"/>
    </row>
    <row r="2653" spans="3:4" ht="12.95" customHeight="1">
      <c r="C2653" s="61"/>
      <c r="D2653" s="61"/>
    </row>
    <row r="2654" spans="3:4" ht="12.95" customHeight="1">
      <c r="C2654" s="61"/>
      <c r="D2654" s="61"/>
    </row>
    <row r="2655" spans="3:4" ht="12.95" customHeight="1">
      <c r="C2655" s="61"/>
      <c r="D2655" s="61"/>
    </row>
    <row r="2656" spans="3:4" ht="12.95" customHeight="1">
      <c r="C2656" s="61"/>
      <c r="D2656" s="61"/>
    </row>
    <row r="2657" spans="3:4" ht="12.95" customHeight="1">
      <c r="C2657" s="61"/>
      <c r="D2657" s="61"/>
    </row>
    <row r="2658" spans="3:4" ht="12.95" customHeight="1">
      <c r="C2658" s="61"/>
      <c r="D2658" s="61"/>
    </row>
    <row r="2659" spans="3:4" ht="12.95" customHeight="1">
      <c r="C2659" s="61"/>
      <c r="D2659" s="61"/>
    </row>
    <row r="2660" spans="3:4" ht="12.95" customHeight="1">
      <c r="C2660" s="61"/>
      <c r="D2660" s="61"/>
    </row>
    <row r="2661" spans="3:4" ht="12.95" customHeight="1">
      <c r="C2661" s="61"/>
      <c r="D2661" s="61"/>
    </row>
    <row r="2662" spans="3:4" ht="12.95" customHeight="1">
      <c r="C2662" s="61"/>
      <c r="D2662" s="61"/>
    </row>
    <row r="2663" spans="3:4" ht="12.95" customHeight="1">
      <c r="C2663" s="61"/>
      <c r="D2663" s="61"/>
    </row>
    <row r="2664" spans="3:4" ht="12.95" customHeight="1">
      <c r="C2664" s="61"/>
      <c r="D2664" s="61"/>
    </row>
    <row r="2665" spans="3:4" ht="12.95" customHeight="1">
      <c r="C2665" s="61"/>
      <c r="D2665" s="61"/>
    </row>
    <row r="2666" spans="3:4" ht="12.95" customHeight="1">
      <c r="C2666" s="61"/>
      <c r="D2666" s="61"/>
    </row>
    <row r="2667" spans="3:4" ht="12.95" customHeight="1">
      <c r="C2667" s="61"/>
      <c r="D2667" s="61"/>
    </row>
    <row r="2668" spans="3:4" ht="12.95" customHeight="1">
      <c r="C2668" s="61"/>
      <c r="D2668" s="61"/>
    </row>
    <row r="2669" spans="3:4" ht="12.95" customHeight="1">
      <c r="C2669" s="61"/>
      <c r="D2669" s="61"/>
    </row>
    <row r="2670" spans="3:4" ht="12.95" customHeight="1">
      <c r="C2670" s="61"/>
      <c r="D2670" s="61"/>
    </row>
    <row r="2671" spans="3:4" ht="12.95" customHeight="1">
      <c r="C2671" s="61"/>
      <c r="D2671" s="61"/>
    </row>
    <row r="2672" spans="3:4" ht="12.95" customHeight="1">
      <c r="C2672" s="61"/>
      <c r="D2672" s="61"/>
    </row>
    <row r="2673" spans="3:4" ht="12.95" customHeight="1">
      <c r="C2673" s="61"/>
      <c r="D2673" s="61"/>
    </row>
    <row r="2674" spans="3:4" ht="12.95" customHeight="1">
      <c r="C2674" s="61"/>
      <c r="D2674" s="61"/>
    </row>
    <row r="2675" spans="3:4" ht="12.95" customHeight="1">
      <c r="C2675" s="61"/>
      <c r="D2675" s="61"/>
    </row>
    <row r="2676" spans="3:4" ht="12.95" customHeight="1">
      <c r="C2676" s="61"/>
      <c r="D2676" s="61"/>
    </row>
    <row r="2677" spans="3:4" ht="12.95" customHeight="1">
      <c r="C2677" s="61"/>
      <c r="D2677" s="61"/>
    </row>
    <row r="2678" spans="3:4" ht="12.95" customHeight="1">
      <c r="C2678" s="61"/>
      <c r="D2678" s="61"/>
    </row>
    <row r="2679" spans="3:4" ht="12.95" customHeight="1">
      <c r="C2679" s="61"/>
      <c r="D2679" s="61"/>
    </row>
    <row r="2680" spans="3:4" ht="12.95" customHeight="1">
      <c r="C2680" s="61"/>
      <c r="D2680" s="61"/>
    </row>
    <row r="2681" spans="3:4" ht="12.95" customHeight="1">
      <c r="C2681" s="61"/>
      <c r="D2681" s="61"/>
    </row>
    <row r="2682" spans="3:4" ht="12.95" customHeight="1">
      <c r="C2682" s="61"/>
      <c r="D2682" s="61"/>
    </row>
    <row r="2683" spans="3:4" ht="12.95" customHeight="1">
      <c r="C2683" s="61"/>
      <c r="D2683" s="61"/>
    </row>
    <row r="2684" spans="3:4" ht="12.95" customHeight="1">
      <c r="C2684" s="61"/>
      <c r="D2684" s="61"/>
    </row>
    <row r="2685" spans="3:4" ht="12.95" customHeight="1">
      <c r="C2685" s="61"/>
      <c r="D2685" s="61"/>
    </row>
    <row r="2686" spans="3:4" ht="12.95" customHeight="1">
      <c r="C2686" s="61"/>
      <c r="D2686" s="61"/>
    </row>
    <row r="2687" spans="3:4" ht="12.95" customHeight="1">
      <c r="C2687" s="61"/>
      <c r="D2687" s="61"/>
    </row>
    <row r="2688" spans="3:4" ht="12.95" customHeight="1">
      <c r="C2688" s="61"/>
      <c r="D2688" s="61"/>
    </row>
    <row r="2689" spans="3:4" ht="12.95" customHeight="1">
      <c r="C2689" s="61"/>
      <c r="D2689" s="61"/>
    </row>
    <row r="2690" spans="3:4" ht="12.95" customHeight="1">
      <c r="C2690" s="61"/>
      <c r="D2690" s="61"/>
    </row>
    <row r="2691" spans="3:4" ht="12.95" customHeight="1">
      <c r="C2691" s="61"/>
      <c r="D2691" s="61"/>
    </row>
    <row r="2692" spans="3:4" ht="12.95" customHeight="1">
      <c r="C2692" s="61"/>
      <c r="D2692" s="61"/>
    </row>
    <row r="2693" spans="3:4" ht="12.95" customHeight="1">
      <c r="C2693" s="61"/>
      <c r="D2693" s="61"/>
    </row>
    <row r="2694" spans="3:4" ht="12.95" customHeight="1">
      <c r="C2694" s="61"/>
      <c r="D2694" s="61"/>
    </row>
    <row r="2695" spans="3:4" ht="12.95" customHeight="1">
      <c r="C2695" s="61"/>
      <c r="D2695" s="61"/>
    </row>
    <row r="2696" spans="3:4" ht="12.95" customHeight="1">
      <c r="C2696" s="61"/>
      <c r="D2696" s="61"/>
    </row>
    <row r="2697" spans="3:4" ht="12.95" customHeight="1">
      <c r="C2697" s="61"/>
      <c r="D2697" s="61"/>
    </row>
    <row r="2698" spans="3:4" ht="12.95" customHeight="1">
      <c r="C2698" s="61"/>
      <c r="D2698" s="61"/>
    </row>
    <row r="2699" spans="3:4" ht="12.95" customHeight="1">
      <c r="C2699" s="61"/>
      <c r="D2699" s="61"/>
    </row>
    <row r="2700" spans="3:4" ht="12.95" customHeight="1">
      <c r="C2700" s="61"/>
      <c r="D2700" s="61"/>
    </row>
    <row r="2701" spans="3:4" ht="12.95" customHeight="1">
      <c r="C2701" s="61"/>
      <c r="D2701" s="61"/>
    </row>
    <row r="2702" spans="3:4" ht="12.95" customHeight="1">
      <c r="C2702" s="61"/>
      <c r="D2702" s="61"/>
    </row>
    <row r="2703" spans="3:4" ht="12.95" customHeight="1">
      <c r="C2703" s="61"/>
      <c r="D2703" s="61"/>
    </row>
    <row r="2704" spans="3:4" ht="12.95" customHeight="1">
      <c r="C2704" s="61"/>
      <c r="D2704" s="61"/>
    </row>
    <row r="2705" spans="3:4" ht="12.95" customHeight="1">
      <c r="C2705" s="61"/>
      <c r="D2705" s="61"/>
    </row>
    <row r="2706" spans="3:4" ht="12.95" customHeight="1">
      <c r="C2706" s="61"/>
      <c r="D2706" s="61"/>
    </row>
    <row r="2707" spans="3:4" ht="12.95" customHeight="1">
      <c r="C2707" s="61"/>
      <c r="D2707" s="61"/>
    </row>
    <row r="2708" spans="3:4" ht="12.95" customHeight="1">
      <c r="C2708" s="61"/>
      <c r="D2708" s="61"/>
    </row>
    <row r="2709" spans="3:4" ht="12.95" customHeight="1">
      <c r="C2709" s="61"/>
      <c r="D2709" s="61"/>
    </row>
    <row r="2710" spans="3:4" ht="12.95" customHeight="1">
      <c r="C2710" s="61"/>
      <c r="D2710" s="61"/>
    </row>
    <row r="2711" spans="3:4" ht="12.95" customHeight="1">
      <c r="C2711" s="61"/>
      <c r="D2711" s="61"/>
    </row>
    <row r="2712" spans="3:4" ht="12.95" customHeight="1">
      <c r="C2712" s="61"/>
      <c r="D2712" s="61"/>
    </row>
    <row r="2713" spans="3:4" ht="12.95" customHeight="1">
      <c r="C2713" s="61"/>
      <c r="D2713" s="61"/>
    </row>
    <row r="2714" spans="3:4" ht="12.95" customHeight="1">
      <c r="C2714" s="61"/>
      <c r="D2714" s="61"/>
    </row>
    <row r="2715" spans="3:4" ht="12.95" customHeight="1">
      <c r="C2715" s="61"/>
      <c r="D2715" s="61"/>
    </row>
    <row r="2716" spans="3:4" ht="12.95" customHeight="1">
      <c r="C2716" s="61"/>
      <c r="D2716" s="61"/>
    </row>
    <row r="2717" spans="3:4" ht="12.95" customHeight="1">
      <c r="C2717" s="61"/>
      <c r="D2717" s="61"/>
    </row>
    <row r="2718" spans="3:4" ht="12.95" customHeight="1">
      <c r="C2718" s="61"/>
      <c r="D2718" s="61"/>
    </row>
    <row r="2719" spans="3:4" ht="12.95" customHeight="1">
      <c r="C2719" s="61"/>
      <c r="D2719" s="61"/>
    </row>
    <row r="2720" spans="3:4" ht="12.95" customHeight="1">
      <c r="C2720" s="61"/>
      <c r="D2720" s="61"/>
    </row>
    <row r="2721" spans="3:4" ht="12.95" customHeight="1">
      <c r="C2721" s="61"/>
      <c r="D2721" s="61"/>
    </row>
    <row r="2722" spans="3:4" ht="12.95" customHeight="1">
      <c r="C2722" s="61"/>
      <c r="D2722" s="61"/>
    </row>
    <row r="2723" spans="3:4" ht="12.95" customHeight="1">
      <c r="C2723" s="61"/>
      <c r="D2723" s="61"/>
    </row>
    <row r="2724" spans="3:4" ht="12.95" customHeight="1">
      <c r="C2724" s="61"/>
      <c r="D2724" s="61"/>
    </row>
    <row r="2725" spans="3:4" ht="12.95" customHeight="1">
      <c r="C2725" s="61"/>
      <c r="D2725" s="61"/>
    </row>
    <row r="2726" spans="3:4" ht="12.95" customHeight="1">
      <c r="C2726" s="61"/>
      <c r="D2726" s="61"/>
    </row>
    <row r="2727" spans="3:4" ht="12.95" customHeight="1">
      <c r="C2727" s="61"/>
      <c r="D2727" s="61"/>
    </row>
    <row r="2728" spans="3:4" ht="12.95" customHeight="1">
      <c r="C2728" s="61"/>
      <c r="D2728" s="61"/>
    </row>
    <row r="2729" spans="3:4" ht="12.95" customHeight="1">
      <c r="C2729" s="61"/>
      <c r="D2729" s="61"/>
    </row>
    <row r="2730" spans="3:4" ht="12.95" customHeight="1">
      <c r="C2730" s="61"/>
      <c r="D2730" s="61"/>
    </row>
    <row r="2731" spans="3:4" ht="12.95" customHeight="1">
      <c r="C2731" s="61"/>
      <c r="D2731" s="61"/>
    </row>
    <row r="2732" spans="3:4" ht="12.95" customHeight="1">
      <c r="C2732" s="61"/>
      <c r="D2732" s="61"/>
    </row>
    <row r="2733" spans="3:4" ht="12.95" customHeight="1">
      <c r="C2733" s="61"/>
      <c r="D2733" s="61"/>
    </row>
    <row r="2734" spans="3:4" ht="12.95" customHeight="1">
      <c r="C2734" s="61"/>
      <c r="D2734" s="61"/>
    </row>
    <row r="2735" spans="3:4" ht="12.95" customHeight="1">
      <c r="C2735" s="61"/>
      <c r="D2735" s="61"/>
    </row>
    <row r="2736" spans="3:4" ht="12.95" customHeight="1">
      <c r="C2736" s="61"/>
      <c r="D2736" s="61"/>
    </row>
    <row r="2737" spans="3:4" ht="12.95" customHeight="1">
      <c r="C2737" s="61"/>
      <c r="D2737" s="61"/>
    </row>
    <row r="2738" spans="3:4" ht="12.95" customHeight="1">
      <c r="C2738" s="61"/>
      <c r="D2738" s="61"/>
    </row>
    <row r="2739" spans="3:4" ht="12.95" customHeight="1">
      <c r="C2739" s="61"/>
      <c r="D2739" s="61"/>
    </row>
    <row r="2740" spans="3:4" ht="12.95" customHeight="1">
      <c r="C2740" s="61"/>
      <c r="D2740" s="61"/>
    </row>
    <row r="2741" spans="3:4" ht="12.95" customHeight="1">
      <c r="C2741" s="61"/>
      <c r="D2741" s="61"/>
    </row>
    <row r="2742" spans="3:4" ht="12.95" customHeight="1">
      <c r="C2742" s="61"/>
      <c r="D2742" s="61"/>
    </row>
    <row r="2743" spans="3:4" ht="12.95" customHeight="1">
      <c r="C2743" s="61"/>
      <c r="D2743" s="61"/>
    </row>
    <row r="2744" spans="3:4" ht="12.95" customHeight="1">
      <c r="C2744" s="61"/>
      <c r="D2744" s="61"/>
    </row>
    <row r="2745" spans="3:4" ht="12.95" customHeight="1">
      <c r="C2745" s="61"/>
      <c r="D2745" s="61"/>
    </row>
    <row r="2746" spans="3:4" ht="12.95" customHeight="1">
      <c r="C2746" s="61"/>
      <c r="D2746" s="61"/>
    </row>
    <row r="2747" spans="3:4" ht="12.95" customHeight="1">
      <c r="C2747" s="61"/>
      <c r="D2747" s="61"/>
    </row>
    <row r="2748" spans="3:4" ht="12.95" customHeight="1">
      <c r="C2748" s="61"/>
      <c r="D2748" s="61"/>
    </row>
    <row r="2749" spans="3:4" ht="12.95" customHeight="1">
      <c r="C2749" s="61"/>
      <c r="D2749" s="61"/>
    </row>
    <row r="2750" spans="3:4" ht="12.95" customHeight="1">
      <c r="C2750" s="61"/>
      <c r="D2750" s="61"/>
    </row>
    <row r="2751" spans="3:4" ht="12.95" customHeight="1">
      <c r="C2751" s="61"/>
      <c r="D2751" s="61"/>
    </row>
    <row r="2752" spans="3:4" ht="12.95" customHeight="1">
      <c r="C2752" s="61"/>
      <c r="D2752" s="61"/>
    </row>
    <row r="2753" spans="3:4" ht="12.95" customHeight="1">
      <c r="C2753" s="61"/>
      <c r="D2753" s="61"/>
    </row>
    <row r="2754" spans="3:4" ht="12.95" customHeight="1">
      <c r="C2754" s="61"/>
      <c r="D2754" s="61"/>
    </row>
    <row r="2755" spans="3:4" ht="12.95" customHeight="1">
      <c r="C2755" s="61"/>
      <c r="D2755" s="61"/>
    </row>
    <row r="2756" spans="3:4" ht="12.95" customHeight="1">
      <c r="C2756" s="61"/>
      <c r="D2756" s="61"/>
    </row>
    <row r="2757" spans="3:4" ht="12.95" customHeight="1">
      <c r="C2757" s="61"/>
      <c r="D2757" s="61"/>
    </row>
    <row r="2758" spans="3:4" ht="12.95" customHeight="1">
      <c r="C2758" s="61"/>
      <c r="D2758" s="61"/>
    </row>
    <row r="2759" spans="3:4" ht="12.95" customHeight="1">
      <c r="C2759" s="61"/>
      <c r="D2759" s="61"/>
    </row>
    <row r="2760" spans="3:4" ht="12.95" customHeight="1">
      <c r="C2760" s="61"/>
      <c r="D2760" s="61"/>
    </row>
    <row r="2761" spans="3:4" ht="12.95" customHeight="1">
      <c r="C2761" s="61"/>
      <c r="D2761" s="61"/>
    </row>
    <row r="2762" spans="3:4" ht="12.95" customHeight="1">
      <c r="C2762" s="61"/>
      <c r="D2762" s="61"/>
    </row>
    <row r="2763" spans="3:4" ht="12.95" customHeight="1">
      <c r="C2763" s="61"/>
      <c r="D2763" s="61"/>
    </row>
    <row r="2764" spans="3:4" ht="12.95" customHeight="1">
      <c r="C2764" s="61"/>
      <c r="D2764" s="61"/>
    </row>
    <row r="2765" spans="3:4" ht="12.95" customHeight="1">
      <c r="C2765" s="61"/>
      <c r="D2765" s="61"/>
    </row>
    <row r="2766" spans="3:4" ht="12.95" customHeight="1">
      <c r="C2766" s="61"/>
      <c r="D2766" s="61"/>
    </row>
    <row r="2767" spans="3:4" ht="12.95" customHeight="1">
      <c r="C2767" s="61"/>
      <c r="D2767" s="61"/>
    </row>
    <row r="2768" spans="3:4" ht="12.95" customHeight="1">
      <c r="C2768" s="61"/>
      <c r="D2768" s="61"/>
    </row>
    <row r="2769" spans="3:4" ht="12.95" customHeight="1">
      <c r="C2769" s="61"/>
      <c r="D2769" s="61"/>
    </row>
    <row r="2770" spans="3:4" ht="12.95" customHeight="1">
      <c r="C2770" s="61"/>
      <c r="D2770" s="61"/>
    </row>
    <row r="2771" spans="3:4" ht="12.95" customHeight="1">
      <c r="C2771" s="61"/>
      <c r="D2771" s="61"/>
    </row>
    <row r="2772" spans="3:4" ht="12.95" customHeight="1">
      <c r="C2772" s="61"/>
      <c r="D2772" s="61"/>
    </row>
    <row r="2773" spans="3:4" ht="12.95" customHeight="1">
      <c r="C2773" s="61"/>
      <c r="D2773" s="61"/>
    </row>
    <row r="2774" spans="3:4" ht="12.95" customHeight="1">
      <c r="C2774" s="61"/>
      <c r="D2774" s="61"/>
    </row>
    <row r="2775" spans="3:4" ht="12.95" customHeight="1">
      <c r="C2775" s="61"/>
      <c r="D2775" s="61"/>
    </row>
    <row r="2776" spans="3:4" ht="12.95" customHeight="1">
      <c r="C2776" s="61"/>
      <c r="D2776" s="61"/>
    </row>
    <row r="2777" spans="3:4" ht="12.95" customHeight="1">
      <c r="C2777" s="61"/>
      <c r="D2777" s="61"/>
    </row>
    <row r="2778" spans="3:4" ht="12.95" customHeight="1">
      <c r="C2778" s="61"/>
      <c r="D2778" s="61"/>
    </row>
    <row r="2779" spans="3:4" ht="12.95" customHeight="1">
      <c r="C2779" s="61"/>
      <c r="D2779" s="61"/>
    </row>
    <row r="2780" spans="3:4" ht="12.95" customHeight="1">
      <c r="C2780" s="61"/>
      <c r="D2780" s="61"/>
    </row>
    <row r="2781" spans="3:4" ht="12.95" customHeight="1">
      <c r="C2781" s="61"/>
      <c r="D2781" s="61"/>
    </row>
    <row r="2782" spans="3:4" ht="12.95" customHeight="1">
      <c r="C2782" s="61"/>
      <c r="D2782" s="61"/>
    </row>
    <row r="2783" spans="3:4" ht="12.95" customHeight="1">
      <c r="C2783" s="61"/>
      <c r="D2783" s="61"/>
    </row>
    <row r="2784" spans="3:4" ht="12.95" customHeight="1">
      <c r="C2784" s="61"/>
      <c r="D2784" s="61"/>
    </row>
    <row r="2785" spans="3:4" ht="12.95" customHeight="1">
      <c r="C2785" s="61"/>
      <c r="D2785" s="61"/>
    </row>
    <row r="2786" spans="3:4" ht="12.95" customHeight="1">
      <c r="C2786" s="61"/>
      <c r="D2786" s="61"/>
    </row>
    <row r="2787" spans="3:4" ht="12.95" customHeight="1">
      <c r="C2787" s="61"/>
      <c r="D2787" s="61"/>
    </row>
    <row r="2788" spans="3:4" ht="12.95" customHeight="1">
      <c r="C2788" s="61"/>
      <c r="D2788" s="61"/>
    </row>
    <row r="2789" spans="3:4" ht="12.95" customHeight="1">
      <c r="C2789" s="61"/>
      <c r="D2789" s="61"/>
    </row>
    <row r="2790" spans="3:4" ht="12.95" customHeight="1">
      <c r="C2790" s="61"/>
      <c r="D2790" s="61"/>
    </row>
    <row r="2791" spans="3:4" ht="12.95" customHeight="1">
      <c r="C2791" s="61"/>
      <c r="D2791" s="61"/>
    </row>
    <row r="2792" spans="3:4" ht="12.95" customHeight="1">
      <c r="C2792" s="61"/>
      <c r="D2792" s="61"/>
    </row>
    <row r="2793" spans="3:4" ht="12.95" customHeight="1">
      <c r="C2793" s="61"/>
      <c r="D2793" s="61"/>
    </row>
    <row r="2794" spans="3:4" ht="12.95" customHeight="1">
      <c r="C2794" s="61"/>
      <c r="D2794" s="61"/>
    </row>
    <row r="2795" spans="3:4" ht="12.95" customHeight="1">
      <c r="C2795" s="61"/>
      <c r="D2795" s="61"/>
    </row>
    <row r="2796" spans="3:4" ht="12.95" customHeight="1">
      <c r="C2796" s="61"/>
      <c r="D2796" s="61"/>
    </row>
    <row r="2797" spans="3:4" ht="12.95" customHeight="1">
      <c r="C2797" s="61"/>
      <c r="D2797" s="61"/>
    </row>
    <row r="2798" spans="3:4" ht="12.95" customHeight="1">
      <c r="C2798" s="61"/>
      <c r="D2798" s="61"/>
    </row>
    <row r="2799" spans="3:4" ht="12.95" customHeight="1">
      <c r="C2799" s="61"/>
      <c r="D2799" s="61"/>
    </row>
    <row r="2800" spans="3:4" ht="12.95" customHeight="1">
      <c r="C2800" s="61"/>
      <c r="D2800" s="61"/>
    </row>
    <row r="2801" spans="3:4" ht="12.95" customHeight="1">
      <c r="C2801" s="61"/>
      <c r="D2801" s="61"/>
    </row>
    <row r="2802" spans="3:4" ht="12.95" customHeight="1">
      <c r="C2802" s="61"/>
      <c r="D2802" s="61"/>
    </row>
    <row r="2803" spans="3:4" ht="12.95" customHeight="1">
      <c r="C2803" s="61"/>
      <c r="D2803" s="61"/>
    </row>
    <row r="2804" spans="3:4" ht="12.95" customHeight="1">
      <c r="C2804" s="61"/>
      <c r="D2804" s="61"/>
    </row>
    <row r="2805" spans="3:4" ht="12.95" customHeight="1">
      <c r="C2805" s="61"/>
      <c r="D2805" s="61"/>
    </row>
    <row r="2806" spans="3:4" ht="12.95" customHeight="1">
      <c r="C2806" s="61"/>
      <c r="D2806" s="61"/>
    </row>
    <row r="2807" spans="3:4" ht="12.95" customHeight="1">
      <c r="C2807" s="61"/>
      <c r="D2807" s="61"/>
    </row>
    <row r="2808" spans="3:4" ht="12.95" customHeight="1">
      <c r="C2808" s="61"/>
      <c r="D2808" s="61"/>
    </row>
    <row r="2809" spans="3:4" ht="12.95" customHeight="1">
      <c r="C2809" s="61"/>
      <c r="D2809" s="61"/>
    </row>
    <row r="2810" spans="3:4" ht="12.95" customHeight="1">
      <c r="C2810" s="61"/>
      <c r="D2810" s="61"/>
    </row>
    <row r="2811" spans="3:4" ht="12.95" customHeight="1">
      <c r="C2811" s="61"/>
      <c r="D2811" s="61"/>
    </row>
    <row r="2812" spans="3:4" ht="12.95" customHeight="1">
      <c r="C2812" s="61"/>
      <c r="D2812" s="61"/>
    </row>
    <row r="2813" spans="3:4" ht="12.95" customHeight="1">
      <c r="C2813" s="61"/>
      <c r="D2813" s="61"/>
    </row>
    <row r="2814" spans="3:4" ht="12.95" customHeight="1">
      <c r="C2814" s="61"/>
      <c r="D2814" s="61"/>
    </row>
    <row r="2815" spans="3:4" ht="12.95" customHeight="1">
      <c r="C2815" s="61"/>
      <c r="D2815" s="61"/>
    </row>
    <row r="2816" spans="3:4" ht="12.95" customHeight="1">
      <c r="C2816" s="61"/>
      <c r="D2816" s="61"/>
    </row>
    <row r="2817" spans="3:4" ht="12.95" customHeight="1">
      <c r="C2817" s="61"/>
      <c r="D2817" s="61"/>
    </row>
    <row r="2818" spans="3:4" ht="12.95" customHeight="1">
      <c r="C2818" s="61"/>
      <c r="D2818" s="61"/>
    </row>
    <row r="2819" spans="3:4" ht="12.95" customHeight="1">
      <c r="C2819" s="61"/>
      <c r="D2819" s="61"/>
    </row>
    <row r="2820" spans="3:4" ht="12.95" customHeight="1">
      <c r="C2820" s="61"/>
      <c r="D2820" s="61"/>
    </row>
    <row r="2821" spans="3:4" ht="12.95" customHeight="1">
      <c r="C2821" s="61"/>
      <c r="D2821" s="61"/>
    </row>
    <row r="2822" spans="3:4" ht="12.95" customHeight="1">
      <c r="C2822" s="61"/>
      <c r="D2822" s="61"/>
    </row>
    <row r="2823" spans="3:4" ht="12.95" customHeight="1">
      <c r="C2823" s="61"/>
      <c r="D2823" s="61"/>
    </row>
    <row r="2824" spans="3:4" ht="12.95" customHeight="1">
      <c r="C2824" s="61"/>
      <c r="D2824" s="61"/>
    </row>
    <row r="2825" spans="3:4" ht="12.95" customHeight="1">
      <c r="C2825" s="61"/>
      <c r="D2825" s="61"/>
    </row>
    <row r="2826" spans="3:4" ht="12.95" customHeight="1">
      <c r="C2826" s="61"/>
      <c r="D2826" s="61"/>
    </row>
    <row r="2827" spans="3:4" ht="12.95" customHeight="1">
      <c r="C2827" s="61"/>
      <c r="D2827" s="61"/>
    </row>
    <row r="2828" spans="3:4" ht="12.95" customHeight="1">
      <c r="C2828" s="61"/>
      <c r="D2828" s="61"/>
    </row>
    <row r="2829" spans="3:4" ht="12.95" customHeight="1">
      <c r="C2829" s="61"/>
      <c r="D2829" s="61"/>
    </row>
    <row r="2830" spans="3:4" ht="12.95" customHeight="1">
      <c r="C2830" s="61"/>
      <c r="D2830" s="61"/>
    </row>
    <row r="2831" spans="3:4" ht="12.95" customHeight="1">
      <c r="C2831" s="61"/>
      <c r="D2831" s="61"/>
    </row>
    <row r="2832" spans="3:4" ht="12.95" customHeight="1">
      <c r="C2832" s="61"/>
      <c r="D2832" s="61"/>
    </row>
    <row r="2833" spans="3:4" ht="12.95" customHeight="1">
      <c r="C2833" s="61"/>
      <c r="D2833" s="61"/>
    </row>
    <row r="2834" spans="3:4" ht="12.95" customHeight="1">
      <c r="C2834" s="61"/>
      <c r="D2834" s="61"/>
    </row>
    <row r="2835" spans="3:4" ht="12.95" customHeight="1">
      <c r="C2835" s="61"/>
      <c r="D2835" s="61"/>
    </row>
    <row r="2836" spans="3:4" ht="12.95" customHeight="1">
      <c r="C2836" s="61"/>
      <c r="D2836" s="61"/>
    </row>
    <row r="2837" spans="3:4" ht="12.95" customHeight="1">
      <c r="C2837" s="61"/>
      <c r="D2837" s="61"/>
    </row>
    <row r="2838" spans="3:4" ht="12.95" customHeight="1">
      <c r="C2838" s="61"/>
      <c r="D2838" s="61"/>
    </row>
    <row r="2839" spans="3:4" ht="12.95" customHeight="1">
      <c r="C2839" s="61"/>
      <c r="D2839" s="61"/>
    </row>
    <row r="2840" spans="3:4" ht="12.95" customHeight="1">
      <c r="C2840" s="61"/>
      <c r="D2840" s="61"/>
    </row>
    <row r="2841" spans="3:4" ht="12.95" customHeight="1">
      <c r="C2841" s="61"/>
      <c r="D2841" s="61"/>
    </row>
    <row r="2842" spans="3:4" ht="12.95" customHeight="1">
      <c r="C2842" s="61"/>
      <c r="D2842" s="61"/>
    </row>
    <row r="2843" spans="3:4" ht="12.95" customHeight="1">
      <c r="C2843" s="61"/>
      <c r="D2843" s="61"/>
    </row>
    <row r="2844" spans="3:4" ht="12.95" customHeight="1">
      <c r="C2844" s="61"/>
      <c r="D2844" s="61"/>
    </row>
    <row r="2845" spans="3:4" ht="12.95" customHeight="1">
      <c r="C2845" s="61"/>
      <c r="D2845" s="61"/>
    </row>
    <row r="2846" spans="3:4" ht="12.95" customHeight="1">
      <c r="C2846" s="61"/>
      <c r="D2846" s="61"/>
    </row>
    <row r="2847" spans="3:4" ht="12.95" customHeight="1">
      <c r="C2847" s="61"/>
      <c r="D2847" s="61"/>
    </row>
    <row r="2848" spans="3:4" ht="12.95" customHeight="1">
      <c r="C2848" s="61"/>
      <c r="D2848" s="61"/>
    </row>
    <row r="2849" spans="3:4" ht="12.95" customHeight="1">
      <c r="C2849" s="61"/>
      <c r="D2849" s="61"/>
    </row>
    <row r="2850" spans="3:4" ht="12.95" customHeight="1">
      <c r="C2850" s="61"/>
      <c r="D2850" s="61"/>
    </row>
    <row r="2851" spans="3:4" ht="12.95" customHeight="1">
      <c r="C2851" s="61"/>
      <c r="D2851" s="61"/>
    </row>
    <row r="2852" spans="3:4" ht="12.95" customHeight="1">
      <c r="C2852" s="61"/>
      <c r="D2852" s="61"/>
    </row>
    <row r="2853" spans="3:4" ht="12.95" customHeight="1">
      <c r="C2853" s="61"/>
      <c r="D2853" s="61"/>
    </row>
    <row r="2854" spans="3:4" ht="12.95" customHeight="1">
      <c r="C2854" s="61"/>
      <c r="D2854" s="61"/>
    </row>
    <row r="2855" spans="3:4" ht="12.95" customHeight="1">
      <c r="C2855" s="61"/>
      <c r="D2855" s="61"/>
    </row>
    <row r="2856" spans="3:4" ht="12.95" customHeight="1">
      <c r="C2856" s="61"/>
      <c r="D2856" s="61"/>
    </row>
    <row r="2857" spans="3:4" ht="12.95" customHeight="1">
      <c r="C2857" s="61"/>
      <c r="D2857" s="61"/>
    </row>
    <row r="2858" spans="3:4" ht="12.95" customHeight="1">
      <c r="C2858" s="61"/>
      <c r="D2858" s="61"/>
    </row>
    <row r="2859" spans="3:4" ht="12.95" customHeight="1">
      <c r="C2859" s="61"/>
      <c r="D2859" s="61"/>
    </row>
    <row r="2860" spans="3:4" ht="12.95" customHeight="1">
      <c r="C2860" s="61"/>
      <c r="D2860" s="61"/>
    </row>
    <row r="2861" spans="3:4" ht="12.95" customHeight="1">
      <c r="C2861" s="61"/>
      <c r="D2861" s="61"/>
    </row>
    <row r="2862" spans="3:4" ht="12.95" customHeight="1">
      <c r="C2862" s="61"/>
      <c r="D2862" s="61"/>
    </row>
    <row r="2863" spans="3:4" ht="12.95" customHeight="1">
      <c r="C2863" s="61"/>
      <c r="D2863" s="61"/>
    </row>
    <row r="2864" spans="3:4" ht="12.95" customHeight="1">
      <c r="C2864" s="61"/>
      <c r="D2864" s="61"/>
    </row>
    <row r="2865" spans="3:4" ht="12.95" customHeight="1">
      <c r="C2865" s="61"/>
      <c r="D2865" s="61"/>
    </row>
    <row r="2866" spans="3:4" ht="12.95" customHeight="1">
      <c r="C2866" s="61"/>
      <c r="D2866" s="61"/>
    </row>
    <row r="2867" spans="3:4" ht="12.95" customHeight="1">
      <c r="C2867" s="61"/>
      <c r="D2867" s="61"/>
    </row>
    <row r="2868" spans="3:4" ht="12.95" customHeight="1">
      <c r="C2868" s="61"/>
      <c r="D2868" s="61"/>
    </row>
    <row r="2869" spans="3:4" ht="12.95" customHeight="1">
      <c r="C2869" s="61"/>
      <c r="D2869" s="61"/>
    </row>
    <row r="2870" spans="3:4" ht="12.95" customHeight="1">
      <c r="C2870" s="61"/>
      <c r="D2870" s="61"/>
    </row>
    <row r="2871" spans="3:4" ht="12.95" customHeight="1">
      <c r="C2871" s="61"/>
      <c r="D2871" s="61"/>
    </row>
    <row r="2872" spans="3:4" ht="12.95" customHeight="1">
      <c r="C2872" s="61"/>
      <c r="D2872" s="61"/>
    </row>
    <row r="2873" spans="3:4" ht="12.95" customHeight="1">
      <c r="C2873" s="61"/>
      <c r="D2873" s="61"/>
    </row>
    <row r="2874" spans="3:4" ht="12.95" customHeight="1">
      <c r="C2874" s="61"/>
      <c r="D2874" s="61"/>
    </row>
    <row r="2875" spans="3:4" ht="12.95" customHeight="1">
      <c r="C2875" s="61"/>
      <c r="D2875" s="61"/>
    </row>
    <row r="2876" spans="3:4" ht="12.95" customHeight="1">
      <c r="C2876" s="61"/>
      <c r="D2876" s="61"/>
    </row>
    <row r="2877" spans="3:4" ht="12.95" customHeight="1">
      <c r="C2877" s="61"/>
      <c r="D2877" s="61"/>
    </row>
    <row r="2878" spans="3:4" ht="12.95" customHeight="1">
      <c r="C2878" s="61"/>
      <c r="D2878" s="61"/>
    </row>
    <row r="2879" spans="3:4" ht="12.95" customHeight="1">
      <c r="C2879" s="61"/>
      <c r="D2879" s="61"/>
    </row>
    <row r="2880" spans="3:4" ht="12.95" customHeight="1">
      <c r="C2880" s="61"/>
      <c r="D2880" s="61"/>
    </row>
    <row r="2881" spans="3:4" ht="12.95" customHeight="1">
      <c r="C2881" s="61"/>
      <c r="D2881" s="61"/>
    </row>
    <row r="2882" spans="3:4" ht="12.95" customHeight="1">
      <c r="C2882" s="61"/>
      <c r="D2882" s="61"/>
    </row>
    <row r="2883" spans="3:4" ht="12.95" customHeight="1">
      <c r="C2883" s="61"/>
      <c r="D2883" s="61"/>
    </row>
    <row r="2884" spans="3:4" ht="12.95" customHeight="1">
      <c r="C2884" s="61"/>
      <c r="D2884" s="61"/>
    </row>
    <row r="2885" spans="3:4" ht="12.95" customHeight="1">
      <c r="C2885" s="61"/>
      <c r="D2885" s="61"/>
    </row>
    <row r="2886" spans="3:4" ht="12.95" customHeight="1">
      <c r="C2886" s="61"/>
      <c r="D2886" s="61"/>
    </row>
    <row r="2887" spans="3:4" ht="12.95" customHeight="1">
      <c r="C2887" s="61"/>
      <c r="D2887" s="61"/>
    </row>
    <row r="2888" spans="3:4" ht="12.95" customHeight="1">
      <c r="C2888" s="61"/>
      <c r="D2888" s="61"/>
    </row>
    <row r="2889" spans="3:4" ht="12.95" customHeight="1">
      <c r="C2889" s="61"/>
      <c r="D2889" s="61"/>
    </row>
    <row r="2890" spans="3:4" ht="12.95" customHeight="1">
      <c r="C2890" s="61"/>
      <c r="D2890" s="61"/>
    </row>
    <row r="2891" spans="3:4" ht="12.95" customHeight="1">
      <c r="C2891" s="61"/>
      <c r="D2891" s="61"/>
    </row>
    <row r="2892" spans="3:4" ht="12.95" customHeight="1">
      <c r="C2892" s="61"/>
      <c r="D2892" s="61"/>
    </row>
    <row r="2893" spans="3:4" ht="12.95" customHeight="1">
      <c r="C2893" s="61"/>
      <c r="D2893" s="61"/>
    </row>
    <row r="2894" spans="3:4" ht="12.95" customHeight="1">
      <c r="C2894" s="61"/>
      <c r="D2894" s="61"/>
    </row>
    <row r="2895" spans="3:4" ht="12.95" customHeight="1">
      <c r="C2895" s="61"/>
      <c r="D2895" s="61"/>
    </row>
    <row r="2896" spans="3:4" ht="12.95" customHeight="1">
      <c r="C2896" s="61"/>
      <c r="D2896" s="61"/>
    </row>
    <row r="2897" spans="3:4" ht="12.95" customHeight="1">
      <c r="C2897" s="61"/>
      <c r="D2897" s="61"/>
    </row>
    <row r="2898" spans="3:4" ht="12.95" customHeight="1">
      <c r="C2898" s="61"/>
      <c r="D2898" s="61"/>
    </row>
    <row r="2899" spans="3:4" ht="12.95" customHeight="1">
      <c r="C2899" s="61"/>
      <c r="D2899" s="61"/>
    </row>
    <row r="2900" spans="3:4" ht="12.95" customHeight="1">
      <c r="C2900" s="61"/>
      <c r="D2900" s="61"/>
    </row>
    <row r="2901" spans="3:4" ht="12.95" customHeight="1">
      <c r="C2901" s="61"/>
      <c r="D2901" s="61"/>
    </row>
    <row r="2902" spans="3:4" ht="12.95" customHeight="1">
      <c r="C2902" s="61"/>
      <c r="D2902" s="61"/>
    </row>
    <row r="2903" spans="3:4" ht="12.95" customHeight="1">
      <c r="C2903" s="61"/>
      <c r="D2903" s="61"/>
    </row>
    <row r="2904" spans="3:4" ht="12.95" customHeight="1">
      <c r="C2904" s="61"/>
      <c r="D2904" s="61"/>
    </row>
    <row r="2905" spans="3:4" ht="12.95" customHeight="1">
      <c r="C2905" s="61"/>
      <c r="D2905" s="61"/>
    </row>
    <row r="2906" spans="3:4" ht="12.95" customHeight="1">
      <c r="C2906" s="61"/>
      <c r="D2906" s="61"/>
    </row>
    <row r="2907" spans="3:4" ht="12.95" customHeight="1">
      <c r="C2907" s="61"/>
      <c r="D2907" s="61"/>
    </row>
    <row r="2908" spans="3:4" ht="12.95" customHeight="1">
      <c r="C2908" s="61"/>
      <c r="D2908" s="61"/>
    </row>
    <row r="2909" spans="3:4" ht="12.95" customHeight="1">
      <c r="C2909" s="61"/>
      <c r="D2909" s="61"/>
    </row>
    <row r="2910" spans="3:4" ht="12.95" customHeight="1">
      <c r="C2910" s="61"/>
      <c r="D2910" s="61"/>
    </row>
    <row r="2911" spans="3:4" ht="12.95" customHeight="1">
      <c r="C2911" s="61"/>
      <c r="D2911" s="61"/>
    </row>
    <row r="2912" spans="3:4" ht="12.95" customHeight="1">
      <c r="C2912" s="61"/>
      <c r="D2912" s="61"/>
    </row>
    <row r="2913" spans="3:4" ht="12.95" customHeight="1">
      <c r="C2913" s="61"/>
      <c r="D2913" s="61"/>
    </row>
    <row r="2914" spans="3:4" ht="12.95" customHeight="1">
      <c r="C2914" s="61"/>
      <c r="D2914" s="61"/>
    </row>
    <row r="2915" spans="3:4" ht="12.95" customHeight="1">
      <c r="C2915" s="61"/>
      <c r="D2915" s="61"/>
    </row>
    <row r="2916" spans="3:4" ht="12.95" customHeight="1">
      <c r="C2916" s="61"/>
      <c r="D2916" s="61"/>
    </row>
    <row r="2917" spans="3:4" ht="12.95" customHeight="1">
      <c r="C2917" s="61"/>
      <c r="D2917" s="61"/>
    </row>
    <row r="2918" spans="3:4" ht="12.95" customHeight="1">
      <c r="C2918" s="61"/>
      <c r="D2918" s="61"/>
    </row>
    <row r="2919" spans="3:4" ht="12.95" customHeight="1">
      <c r="C2919" s="61"/>
      <c r="D2919" s="61"/>
    </row>
    <row r="2920" spans="3:4" ht="12.95" customHeight="1">
      <c r="C2920" s="61"/>
      <c r="D2920" s="61"/>
    </row>
    <row r="2921" spans="3:4" ht="12.95" customHeight="1">
      <c r="C2921" s="61"/>
      <c r="D2921" s="61"/>
    </row>
    <row r="2922" spans="3:4" ht="12.95" customHeight="1">
      <c r="C2922" s="61"/>
      <c r="D2922" s="61"/>
    </row>
    <row r="2923" spans="3:4" ht="12.95" customHeight="1">
      <c r="C2923" s="61"/>
      <c r="D2923" s="61"/>
    </row>
  </sheetData>
  <protectedRanges>
    <protectedRange sqref="A583:D588" name="Range1"/>
  </protectedRanges>
  <sortState xmlns:xlrd2="http://schemas.microsoft.com/office/spreadsheetml/2017/richdata2" ref="A21:AE605">
    <sortCondition ref="C21:C605"/>
  </sortState>
  <phoneticPr fontId="7" type="noConversion"/>
  <hyperlinks>
    <hyperlink ref="H64451" r:id="rId1" display="http://vsolj.cetus-net.org/bulletin.html" xr:uid="{00000000-0004-0000-0000-000000000000}"/>
    <hyperlink ref="H64444" r:id="rId2" display="https://www.aavso.org/ejaavso" xr:uid="{00000000-0004-0000-0000-000001000000}"/>
    <hyperlink ref="I64451" r:id="rId3" display="http://vsolj.cetus-net.org/bulletin.html" xr:uid="{00000000-0004-0000-0000-000002000000}"/>
    <hyperlink ref="AQ58102" r:id="rId4" display="http://cdsbib.u-strasbg.fr/cgi-bin/cdsbib?1990RMxAA..21..381G" xr:uid="{00000000-0004-0000-0000-000003000000}"/>
    <hyperlink ref="H64448" r:id="rId5" display="https://www.aavso.org/ejaavso" xr:uid="{00000000-0004-0000-0000-000004000000}"/>
    <hyperlink ref="AP5466" r:id="rId6" display="http://cdsbib.u-strasbg.fr/cgi-bin/cdsbib?1990RMxAA..21..381G" xr:uid="{00000000-0004-0000-0000-000005000000}"/>
    <hyperlink ref="AP5469" r:id="rId7" display="http://cdsbib.u-strasbg.fr/cgi-bin/cdsbib?1990RMxAA..21..381G" xr:uid="{00000000-0004-0000-0000-000006000000}"/>
    <hyperlink ref="AP5467" r:id="rId8" display="http://cdsbib.u-strasbg.fr/cgi-bin/cdsbib?1990RMxAA..21..381G" xr:uid="{00000000-0004-0000-0000-000007000000}"/>
    <hyperlink ref="AP5451" r:id="rId9" display="http://cdsbib.u-strasbg.fr/cgi-bin/cdsbib?1990RMxAA..21..381G" xr:uid="{00000000-0004-0000-0000-000008000000}"/>
    <hyperlink ref="AQ5680" r:id="rId10" display="http://cdsbib.u-strasbg.fr/cgi-bin/cdsbib?1990RMxAA..21..381G" xr:uid="{00000000-0004-0000-0000-000009000000}"/>
    <hyperlink ref="AQ5684" r:id="rId11" display="http://cdsbib.u-strasbg.fr/cgi-bin/cdsbib?1990RMxAA..21..381G" xr:uid="{00000000-0004-0000-0000-00000A000000}"/>
    <hyperlink ref="AQ65364" r:id="rId12" display="http://cdsbib.u-strasbg.fr/cgi-bin/cdsbib?1990RMxAA..21..381G" xr:uid="{00000000-0004-0000-0000-00000B000000}"/>
    <hyperlink ref="I2572" r:id="rId13" display="http://vsolj.cetus-net.org/bulletin.html" xr:uid="{00000000-0004-0000-0000-00000C000000}"/>
    <hyperlink ref="H2572" r:id="rId14" display="http://vsolj.cetus-net.org/bulletin.html" xr:uid="{00000000-0004-0000-0000-00000D000000}"/>
    <hyperlink ref="AQ497" r:id="rId15" display="http://cdsbib.u-strasbg.fr/cgi-bin/cdsbib?1990RMxAA..21..381G" xr:uid="{00000000-0004-0000-0000-00000E000000}"/>
    <hyperlink ref="AQ496" r:id="rId16" display="http://cdsbib.u-strasbg.fr/cgi-bin/cdsbib?1990RMxAA..21..381G" xr:uid="{00000000-0004-0000-0000-00000F000000}"/>
    <hyperlink ref="AP3742" r:id="rId17" display="http://cdsbib.u-strasbg.fr/cgi-bin/cdsbib?1990RMxAA..21..381G" xr:uid="{00000000-0004-0000-0000-000010000000}"/>
    <hyperlink ref="AP3760" r:id="rId18" display="http://cdsbib.u-strasbg.fr/cgi-bin/cdsbib?1990RMxAA..21..381G" xr:uid="{00000000-0004-0000-0000-000011000000}"/>
    <hyperlink ref="AP3761" r:id="rId19" display="http://cdsbib.u-strasbg.fr/cgi-bin/cdsbib?1990RMxAA..21..381G" xr:uid="{00000000-0004-0000-0000-000012000000}"/>
    <hyperlink ref="AP375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513" workbookViewId="0">
      <selection activeCell="A316" sqref="A316:C558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10" t="s">
        <v>209</v>
      </c>
      <c r="I1" s="11" t="s">
        <v>210</v>
      </c>
      <c r="J1" s="12" t="s">
        <v>211</v>
      </c>
    </row>
    <row r="2" spans="1:16">
      <c r="I2" s="13" t="s">
        <v>212</v>
      </c>
      <c r="J2" s="14" t="s">
        <v>213</v>
      </c>
    </row>
    <row r="3" spans="1:16">
      <c r="A3" s="15" t="s">
        <v>214</v>
      </c>
      <c r="I3" s="13" t="s">
        <v>215</v>
      </c>
      <c r="J3" s="14" t="s">
        <v>216</v>
      </c>
    </row>
    <row r="4" spans="1:16">
      <c r="I4" s="13" t="s">
        <v>217</v>
      </c>
      <c r="J4" s="14" t="s">
        <v>216</v>
      </c>
    </row>
    <row r="5" spans="1:16" ht="13.5" thickBot="1">
      <c r="I5" s="16" t="s">
        <v>218</v>
      </c>
      <c r="J5" s="17" t="s">
        <v>190</v>
      </c>
    </row>
    <row r="10" spans="1:16" ht="13.5" thickBot="1"/>
    <row r="11" spans="1:16" ht="12.75" customHeight="1" thickBot="1">
      <c r="A11" s="3" t="str">
        <f t="shared" ref="A11:A74" si="0">P11</f>
        <v> ORI 95 </v>
      </c>
      <c r="B11" s="2" t="str">
        <f t="shared" ref="B11:B74" si="1">IF(H11=INT(H11),"I","II")</f>
        <v>I</v>
      </c>
      <c r="C11" s="3">
        <f t="shared" ref="C11:C74" si="2">1*G11</f>
        <v>39113.574999999997</v>
      </c>
      <c r="D11" s="4" t="str">
        <f t="shared" ref="D11:D74" si="3">VLOOKUP(F11,I$1:J$5,2,FALSE)</f>
        <v>vis</v>
      </c>
      <c r="E11" s="18">
        <f>VLOOKUP(C11,Active!C$21:E$959,3,FALSE)</f>
        <v>-3749.9961449544594</v>
      </c>
      <c r="F11" s="2" t="s">
        <v>218</v>
      </c>
      <c r="G11" s="4" t="str">
        <f t="shared" ref="G11:G74" si="4">MID(I11,3,LEN(I11)-3)</f>
        <v>39113.575</v>
      </c>
      <c r="H11" s="3">
        <f t="shared" ref="H11:H74" si="5">1*K11</f>
        <v>-3750</v>
      </c>
      <c r="I11" s="19" t="s">
        <v>682</v>
      </c>
      <c r="J11" s="20" t="s">
        <v>683</v>
      </c>
      <c r="K11" s="19">
        <v>-3750</v>
      </c>
      <c r="L11" s="19" t="s">
        <v>654</v>
      </c>
      <c r="M11" s="20" t="s">
        <v>224</v>
      </c>
      <c r="N11" s="20"/>
      <c r="O11" s="21" t="s">
        <v>667</v>
      </c>
      <c r="P11" s="21" t="s">
        <v>684</v>
      </c>
    </row>
    <row r="12" spans="1:16" ht="12.75" customHeight="1" thickBot="1">
      <c r="A12" s="3" t="str">
        <f t="shared" si="0"/>
        <v>IBVS 129 </v>
      </c>
      <c r="B12" s="2" t="str">
        <f t="shared" si="1"/>
        <v>I</v>
      </c>
      <c r="C12" s="3">
        <f t="shared" si="2"/>
        <v>39177.646000000001</v>
      </c>
      <c r="D12" s="4" t="str">
        <f t="shared" si="3"/>
        <v>vis</v>
      </c>
      <c r="E12" s="18">
        <f>VLOOKUP(C12,Active!C$21:E$959,3,FALSE)</f>
        <v>-3711.9966644959795</v>
      </c>
      <c r="F12" s="2" t="s">
        <v>218</v>
      </c>
      <c r="G12" s="4" t="str">
        <f t="shared" si="4"/>
        <v>39177.646</v>
      </c>
      <c r="H12" s="3">
        <f t="shared" si="5"/>
        <v>-3712</v>
      </c>
      <c r="I12" s="19" t="s">
        <v>685</v>
      </c>
      <c r="J12" s="20" t="s">
        <v>686</v>
      </c>
      <c r="K12" s="19">
        <v>-3712</v>
      </c>
      <c r="L12" s="19" t="s">
        <v>671</v>
      </c>
      <c r="M12" s="20" t="s">
        <v>224</v>
      </c>
      <c r="N12" s="20"/>
      <c r="O12" s="21" t="s">
        <v>687</v>
      </c>
      <c r="P12" s="22" t="s">
        <v>688</v>
      </c>
    </row>
    <row r="13" spans="1:16" ht="12.75" customHeight="1" thickBot="1">
      <c r="A13" s="3" t="str">
        <f t="shared" si="0"/>
        <v>IBVS 154 </v>
      </c>
      <c r="B13" s="2" t="str">
        <f t="shared" si="1"/>
        <v>I</v>
      </c>
      <c r="C13" s="3">
        <f t="shared" si="2"/>
        <v>39199.567000000003</v>
      </c>
      <c r="D13" s="4" t="str">
        <f t="shared" si="3"/>
        <v>vis</v>
      </c>
      <c r="E13" s="18">
        <f>VLOOKUP(C13,Active!C$21:E$959,3,FALSE)</f>
        <v>-3698.99567167348</v>
      </c>
      <c r="F13" s="2" t="s">
        <v>218</v>
      </c>
      <c r="G13" s="4" t="str">
        <f t="shared" si="4"/>
        <v>39199.567</v>
      </c>
      <c r="H13" s="3">
        <f t="shared" si="5"/>
        <v>-3699</v>
      </c>
      <c r="I13" s="19" t="s">
        <v>691</v>
      </c>
      <c r="J13" s="20" t="s">
        <v>692</v>
      </c>
      <c r="K13" s="19">
        <v>-3699</v>
      </c>
      <c r="L13" s="19" t="s">
        <v>654</v>
      </c>
      <c r="M13" s="20" t="s">
        <v>224</v>
      </c>
      <c r="N13" s="20"/>
      <c r="O13" s="21" t="s">
        <v>693</v>
      </c>
      <c r="P13" s="22" t="s">
        <v>694</v>
      </c>
    </row>
    <row r="14" spans="1:16" ht="12.75" customHeight="1" thickBot="1">
      <c r="A14" s="3" t="str">
        <f t="shared" si="0"/>
        <v> ORI 97 </v>
      </c>
      <c r="B14" s="2" t="str">
        <f t="shared" si="1"/>
        <v>I</v>
      </c>
      <c r="C14" s="3">
        <f t="shared" si="2"/>
        <v>39221.485000000001</v>
      </c>
      <c r="D14" s="4" t="str">
        <f t="shared" si="3"/>
        <v>vis</v>
      </c>
      <c r="E14" s="18">
        <f>VLOOKUP(C14,Active!C$21:E$959,3,FALSE)</f>
        <v>-3685.9964581027721</v>
      </c>
      <c r="F14" s="2" t="s">
        <v>218</v>
      </c>
      <c r="G14" s="4" t="str">
        <f t="shared" si="4"/>
        <v>39221.485</v>
      </c>
      <c r="H14" s="3">
        <f t="shared" si="5"/>
        <v>-3686</v>
      </c>
      <c r="I14" s="19" t="s">
        <v>695</v>
      </c>
      <c r="J14" s="20" t="s">
        <v>696</v>
      </c>
      <c r="K14" s="19">
        <v>-3686</v>
      </c>
      <c r="L14" s="19" t="s">
        <v>671</v>
      </c>
      <c r="M14" s="20" t="s">
        <v>224</v>
      </c>
      <c r="N14" s="20"/>
      <c r="O14" s="21" t="s">
        <v>697</v>
      </c>
      <c r="P14" s="21" t="s">
        <v>698</v>
      </c>
    </row>
    <row r="15" spans="1:16" ht="12.75" customHeight="1" thickBot="1">
      <c r="A15" s="3" t="str">
        <f t="shared" si="0"/>
        <v>IBVS 154 </v>
      </c>
      <c r="B15" s="2" t="str">
        <f t="shared" si="1"/>
        <v>I</v>
      </c>
      <c r="C15" s="3">
        <f t="shared" si="2"/>
        <v>39231.603000000003</v>
      </c>
      <c r="D15" s="4" t="str">
        <f t="shared" si="3"/>
        <v>vis</v>
      </c>
      <c r="E15" s="18">
        <f>VLOOKUP(C15,Active!C$21:E$959,3,FALSE)</f>
        <v>-3679.9956349022764</v>
      </c>
      <c r="F15" s="2" t="s">
        <v>218</v>
      </c>
      <c r="G15" s="4" t="str">
        <f t="shared" si="4"/>
        <v>39231.603</v>
      </c>
      <c r="H15" s="3">
        <f t="shared" si="5"/>
        <v>-3680</v>
      </c>
      <c r="I15" s="19" t="s">
        <v>699</v>
      </c>
      <c r="J15" s="20" t="s">
        <v>700</v>
      </c>
      <c r="K15" s="19">
        <v>-3680</v>
      </c>
      <c r="L15" s="19" t="s">
        <v>654</v>
      </c>
      <c r="M15" s="20" t="s">
        <v>224</v>
      </c>
      <c r="N15" s="20"/>
      <c r="O15" s="21" t="s">
        <v>693</v>
      </c>
      <c r="P15" s="22" t="s">
        <v>694</v>
      </c>
    </row>
    <row r="16" spans="1:16" ht="12.75" customHeight="1" thickBot="1">
      <c r="A16" s="3" t="str">
        <f t="shared" si="0"/>
        <v>IBVS 154 </v>
      </c>
      <c r="B16" s="2" t="str">
        <f t="shared" si="1"/>
        <v>I</v>
      </c>
      <c r="C16" s="3">
        <f t="shared" si="2"/>
        <v>39231.605000000003</v>
      </c>
      <c r="D16" s="4" t="str">
        <f t="shared" si="3"/>
        <v>vis</v>
      </c>
      <c r="E16" s="18">
        <f>VLOOKUP(C16,Active!C$21:E$959,3,FALSE)</f>
        <v>-3679.9944487344169</v>
      </c>
      <c r="F16" s="2" t="s">
        <v>218</v>
      </c>
      <c r="G16" s="4" t="str">
        <f t="shared" si="4"/>
        <v>39231.605</v>
      </c>
      <c r="H16" s="3">
        <f t="shared" si="5"/>
        <v>-3680</v>
      </c>
      <c r="I16" s="19" t="s">
        <v>701</v>
      </c>
      <c r="J16" s="20" t="s">
        <v>702</v>
      </c>
      <c r="K16" s="19">
        <v>-3680</v>
      </c>
      <c r="L16" s="19" t="s">
        <v>703</v>
      </c>
      <c r="M16" s="20" t="s">
        <v>224</v>
      </c>
      <c r="N16" s="20"/>
      <c r="O16" s="21" t="s">
        <v>704</v>
      </c>
      <c r="P16" s="22" t="s">
        <v>694</v>
      </c>
    </row>
    <row r="17" spans="1:16" ht="12.75" customHeight="1" thickBot="1">
      <c r="A17" s="3" t="str">
        <f t="shared" si="0"/>
        <v> ORI 97 </v>
      </c>
      <c r="B17" s="2" t="str">
        <f t="shared" si="1"/>
        <v>I</v>
      </c>
      <c r="C17" s="3">
        <f t="shared" si="2"/>
        <v>39238.347999999998</v>
      </c>
      <c r="D17" s="4" t="str">
        <f t="shared" si="3"/>
        <v>vis</v>
      </c>
      <c r="E17" s="18">
        <f>VLOOKUP(C17,Active!C$21:E$959,3,FALSE)</f>
        <v>-3675.995283796593</v>
      </c>
      <c r="F17" s="2" t="s">
        <v>218</v>
      </c>
      <c r="G17" s="4" t="str">
        <f t="shared" si="4"/>
        <v>39238.348</v>
      </c>
      <c r="H17" s="3">
        <f t="shared" si="5"/>
        <v>-3676</v>
      </c>
      <c r="I17" s="19" t="s">
        <v>705</v>
      </c>
      <c r="J17" s="20" t="s">
        <v>706</v>
      </c>
      <c r="K17" s="19">
        <v>-3676</v>
      </c>
      <c r="L17" s="19" t="s">
        <v>642</v>
      </c>
      <c r="M17" s="20" t="s">
        <v>224</v>
      </c>
      <c r="N17" s="20"/>
      <c r="O17" s="21" t="s">
        <v>697</v>
      </c>
      <c r="P17" s="21" t="s">
        <v>698</v>
      </c>
    </row>
    <row r="18" spans="1:16" ht="12.75" customHeight="1" thickBot="1">
      <c r="A18" s="3" t="str">
        <f t="shared" si="0"/>
        <v>IBVS 221 </v>
      </c>
      <c r="B18" s="2" t="str">
        <f t="shared" si="1"/>
        <v>I</v>
      </c>
      <c r="C18" s="3">
        <f t="shared" si="2"/>
        <v>39531.726999999999</v>
      </c>
      <c r="D18" s="4" t="str">
        <f t="shared" si="3"/>
        <v>vis</v>
      </c>
      <c r="E18" s="18">
        <f>VLOOKUP(C18,Active!C$21:E$959,3,FALSE)</f>
        <v>-3501.9969135912311</v>
      </c>
      <c r="F18" s="2" t="s">
        <v>218</v>
      </c>
      <c r="G18" s="4" t="str">
        <f t="shared" si="4"/>
        <v>39531.727</v>
      </c>
      <c r="H18" s="3">
        <f t="shared" si="5"/>
        <v>-3502</v>
      </c>
      <c r="I18" s="19" t="s">
        <v>715</v>
      </c>
      <c r="J18" s="20" t="s">
        <v>716</v>
      </c>
      <c r="K18" s="19">
        <v>-3502</v>
      </c>
      <c r="L18" s="19" t="s">
        <v>681</v>
      </c>
      <c r="M18" s="20" t="s">
        <v>224</v>
      </c>
      <c r="N18" s="20"/>
      <c r="O18" s="21" t="s">
        <v>704</v>
      </c>
      <c r="P18" s="22" t="s">
        <v>717</v>
      </c>
    </row>
    <row r="19" spans="1:16" ht="12.75" customHeight="1" thickBot="1">
      <c r="A19" s="3" t="str">
        <f t="shared" si="0"/>
        <v>IBVS 221 </v>
      </c>
      <c r="B19" s="2" t="str">
        <f t="shared" si="1"/>
        <v>I</v>
      </c>
      <c r="C19" s="3">
        <f t="shared" si="2"/>
        <v>39536.788999999997</v>
      </c>
      <c r="D19" s="4" t="str">
        <f t="shared" si="3"/>
        <v>vis</v>
      </c>
      <c r="E19" s="18">
        <f>VLOOKUP(C19,Active!C$21:E$959,3,FALSE)</f>
        <v>-3498.9947227391958</v>
      </c>
      <c r="F19" s="2" t="s">
        <v>218</v>
      </c>
      <c r="G19" s="4" t="str">
        <f t="shared" si="4"/>
        <v>39536.789</v>
      </c>
      <c r="H19" s="3">
        <f t="shared" si="5"/>
        <v>-3499</v>
      </c>
      <c r="I19" s="19" t="s">
        <v>718</v>
      </c>
      <c r="J19" s="20" t="s">
        <v>719</v>
      </c>
      <c r="K19" s="19">
        <v>-3499</v>
      </c>
      <c r="L19" s="19" t="s">
        <v>703</v>
      </c>
      <c r="M19" s="20" t="s">
        <v>224</v>
      </c>
      <c r="N19" s="20"/>
      <c r="O19" s="21" t="s">
        <v>704</v>
      </c>
      <c r="P19" s="22" t="s">
        <v>717</v>
      </c>
    </row>
    <row r="20" spans="1:16" ht="12.75" customHeight="1" thickBot="1">
      <c r="A20" s="3" t="str">
        <f t="shared" si="0"/>
        <v>IBVS 221 </v>
      </c>
      <c r="B20" s="2" t="str">
        <f t="shared" si="1"/>
        <v>I</v>
      </c>
      <c r="C20" s="3">
        <f t="shared" si="2"/>
        <v>39548.589999999997</v>
      </c>
      <c r="D20" s="4" t="str">
        <f t="shared" si="3"/>
        <v>vis</v>
      </c>
      <c r="E20" s="18">
        <f>VLOOKUP(C20,Active!C$21:E$959,3,FALSE)</f>
        <v>-3491.995739285052</v>
      </c>
      <c r="F20" s="2" t="s">
        <v>218</v>
      </c>
      <c r="G20" s="4" t="str">
        <f t="shared" si="4"/>
        <v>39548.590</v>
      </c>
      <c r="H20" s="3">
        <f t="shared" si="5"/>
        <v>-3492</v>
      </c>
      <c r="I20" s="19" t="s">
        <v>720</v>
      </c>
      <c r="J20" s="20" t="s">
        <v>721</v>
      </c>
      <c r="K20" s="19">
        <v>-3492</v>
      </c>
      <c r="L20" s="19" t="s">
        <v>654</v>
      </c>
      <c r="M20" s="20" t="s">
        <v>224</v>
      </c>
      <c r="N20" s="20"/>
      <c r="O20" s="21" t="s">
        <v>693</v>
      </c>
      <c r="P20" s="22" t="s">
        <v>717</v>
      </c>
    </row>
    <row r="21" spans="1:16" ht="12.75" customHeight="1" thickBot="1">
      <c r="A21" s="3" t="str">
        <f t="shared" si="0"/>
        <v>IBVS 221 </v>
      </c>
      <c r="B21" s="2" t="str">
        <f t="shared" si="1"/>
        <v>I</v>
      </c>
      <c r="C21" s="3">
        <f t="shared" si="2"/>
        <v>39558.703999999998</v>
      </c>
      <c r="D21" s="4" t="str">
        <f t="shared" si="3"/>
        <v>vis</v>
      </c>
      <c r="E21" s="18">
        <f>VLOOKUP(C21,Active!C$21:E$959,3,FALSE)</f>
        <v>-3485.9972884202753</v>
      </c>
      <c r="F21" s="2" t="s">
        <v>218</v>
      </c>
      <c r="G21" s="4" t="str">
        <f t="shared" si="4"/>
        <v>39558.704</v>
      </c>
      <c r="H21" s="3">
        <f t="shared" si="5"/>
        <v>-3486</v>
      </c>
      <c r="I21" s="19" t="s">
        <v>722</v>
      </c>
      <c r="J21" s="20" t="s">
        <v>723</v>
      </c>
      <c r="K21" s="19">
        <v>-3486</v>
      </c>
      <c r="L21" s="19" t="s">
        <v>681</v>
      </c>
      <c r="M21" s="20" t="s">
        <v>224</v>
      </c>
      <c r="N21" s="20"/>
      <c r="O21" s="21" t="s">
        <v>655</v>
      </c>
      <c r="P21" s="22" t="s">
        <v>717</v>
      </c>
    </row>
    <row r="22" spans="1:16" ht="12.75" customHeight="1" thickBot="1">
      <c r="A22" s="3" t="str">
        <f t="shared" si="0"/>
        <v>IBVS 221 </v>
      </c>
      <c r="B22" s="2" t="str">
        <f t="shared" si="1"/>
        <v>I</v>
      </c>
      <c r="C22" s="3">
        <f t="shared" si="2"/>
        <v>39558.705000000002</v>
      </c>
      <c r="D22" s="4" t="str">
        <f t="shared" si="3"/>
        <v>vis</v>
      </c>
      <c r="E22" s="18">
        <f>VLOOKUP(C22,Active!C$21:E$959,3,FALSE)</f>
        <v>-3485.9966953363432</v>
      </c>
      <c r="F22" s="2" t="s">
        <v>218</v>
      </c>
      <c r="G22" s="4" t="str">
        <f t="shared" si="4"/>
        <v>39558.705</v>
      </c>
      <c r="H22" s="3">
        <f t="shared" si="5"/>
        <v>-3486</v>
      </c>
      <c r="I22" s="19" t="s">
        <v>724</v>
      </c>
      <c r="J22" s="20" t="s">
        <v>725</v>
      </c>
      <c r="K22" s="19">
        <v>-3486</v>
      </c>
      <c r="L22" s="19" t="s">
        <v>671</v>
      </c>
      <c r="M22" s="20" t="s">
        <v>224</v>
      </c>
      <c r="N22" s="20"/>
      <c r="O22" s="21" t="s">
        <v>704</v>
      </c>
      <c r="P22" s="22" t="s">
        <v>717</v>
      </c>
    </row>
    <row r="23" spans="1:16" ht="12.75" customHeight="1" thickBot="1">
      <c r="A23" s="3" t="str">
        <f t="shared" si="0"/>
        <v>IBVS 221 </v>
      </c>
      <c r="B23" s="2" t="str">
        <f t="shared" si="1"/>
        <v>I</v>
      </c>
      <c r="C23" s="3">
        <f t="shared" si="2"/>
        <v>39580.620999999999</v>
      </c>
      <c r="D23" s="4" t="str">
        <f t="shared" si="3"/>
        <v>vis</v>
      </c>
      <c r="E23" s="18">
        <f>VLOOKUP(C23,Active!C$21:E$959,3,FALSE)</f>
        <v>-3472.9986679334952</v>
      </c>
      <c r="F23" s="2" t="s">
        <v>218</v>
      </c>
      <c r="G23" s="4" t="str">
        <f t="shared" si="4"/>
        <v>39580.621</v>
      </c>
      <c r="H23" s="3">
        <f t="shared" si="5"/>
        <v>-3473</v>
      </c>
      <c r="I23" s="19" t="s">
        <v>726</v>
      </c>
      <c r="J23" s="20" t="s">
        <v>727</v>
      </c>
      <c r="K23" s="19">
        <v>-3473</v>
      </c>
      <c r="L23" s="19" t="s">
        <v>728</v>
      </c>
      <c r="M23" s="20" t="s">
        <v>224</v>
      </c>
      <c r="N23" s="20"/>
      <c r="O23" s="21" t="s">
        <v>693</v>
      </c>
      <c r="P23" s="22" t="s">
        <v>717</v>
      </c>
    </row>
    <row r="24" spans="1:16" ht="12.75" customHeight="1" thickBot="1">
      <c r="A24" s="3" t="str">
        <f t="shared" si="0"/>
        <v>IBVS 221 </v>
      </c>
      <c r="B24" s="2" t="str">
        <f t="shared" si="1"/>
        <v>I</v>
      </c>
      <c r="C24" s="3">
        <f t="shared" si="2"/>
        <v>39580.624000000003</v>
      </c>
      <c r="D24" s="4" t="str">
        <f t="shared" si="3"/>
        <v>vis</v>
      </c>
      <c r="E24" s="18">
        <f>VLOOKUP(C24,Active!C$21:E$959,3,FALSE)</f>
        <v>-3472.9968886817032</v>
      </c>
      <c r="F24" s="2" t="s">
        <v>218</v>
      </c>
      <c r="G24" s="4" t="str">
        <f t="shared" si="4"/>
        <v>39580.624</v>
      </c>
      <c r="H24" s="3">
        <f t="shared" si="5"/>
        <v>-3473</v>
      </c>
      <c r="I24" s="19" t="s">
        <v>729</v>
      </c>
      <c r="J24" s="20" t="s">
        <v>730</v>
      </c>
      <c r="K24" s="19">
        <v>-3473</v>
      </c>
      <c r="L24" s="19" t="s">
        <v>681</v>
      </c>
      <c r="M24" s="20" t="s">
        <v>224</v>
      </c>
      <c r="N24" s="20"/>
      <c r="O24" s="21" t="s">
        <v>704</v>
      </c>
      <c r="P24" s="22" t="s">
        <v>717</v>
      </c>
    </row>
    <row r="25" spans="1:16" ht="12.75" customHeight="1" thickBot="1">
      <c r="A25" s="3" t="str">
        <f t="shared" si="0"/>
        <v>IBVS 221 </v>
      </c>
      <c r="B25" s="2" t="str">
        <f t="shared" si="1"/>
        <v>I</v>
      </c>
      <c r="C25" s="3">
        <f t="shared" si="2"/>
        <v>39585.682999999997</v>
      </c>
      <c r="D25" s="4" t="str">
        <f t="shared" si="3"/>
        <v>vis</v>
      </c>
      <c r="E25" s="18">
        <f>VLOOKUP(C25,Active!C$21:E$959,3,FALSE)</f>
        <v>-3469.9964770814599</v>
      </c>
      <c r="F25" s="2" t="s">
        <v>218</v>
      </c>
      <c r="G25" s="4" t="str">
        <f t="shared" si="4"/>
        <v>39585.683</v>
      </c>
      <c r="H25" s="3">
        <f t="shared" si="5"/>
        <v>-3470</v>
      </c>
      <c r="I25" s="19" t="s">
        <v>731</v>
      </c>
      <c r="J25" s="20" t="s">
        <v>732</v>
      </c>
      <c r="K25" s="19">
        <v>-3470</v>
      </c>
      <c r="L25" s="19" t="s">
        <v>671</v>
      </c>
      <c r="M25" s="20" t="s">
        <v>224</v>
      </c>
      <c r="N25" s="20"/>
      <c r="O25" s="21" t="s">
        <v>733</v>
      </c>
      <c r="P25" s="22" t="s">
        <v>717</v>
      </c>
    </row>
    <row r="26" spans="1:16" ht="12.75" customHeight="1" thickBot="1">
      <c r="A26" s="3" t="str">
        <f t="shared" si="0"/>
        <v>IBVS 221 </v>
      </c>
      <c r="B26" s="2" t="str">
        <f t="shared" si="1"/>
        <v>I</v>
      </c>
      <c r="C26" s="3">
        <f t="shared" si="2"/>
        <v>39590.745000000003</v>
      </c>
      <c r="D26" s="4" t="str">
        <f t="shared" si="3"/>
        <v>vis</v>
      </c>
      <c r="E26" s="18">
        <f>VLOOKUP(C26,Active!C$21:E$959,3,FALSE)</f>
        <v>-3466.9942862294206</v>
      </c>
      <c r="F26" s="2" t="s">
        <v>218</v>
      </c>
      <c r="G26" s="4" t="str">
        <f t="shared" si="4"/>
        <v>39590.745</v>
      </c>
      <c r="H26" s="3">
        <f t="shared" si="5"/>
        <v>-3467</v>
      </c>
      <c r="I26" s="19" t="s">
        <v>734</v>
      </c>
      <c r="J26" s="20" t="s">
        <v>735</v>
      </c>
      <c r="K26" s="19">
        <v>-3467</v>
      </c>
      <c r="L26" s="19" t="s">
        <v>736</v>
      </c>
      <c r="M26" s="20" t="s">
        <v>224</v>
      </c>
      <c r="N26" s="20"/>
      <c r="O26" s="21" t="s">
        <v>737</v>
      </c>
      <c r="P26" s="22" t="s">
        <v>717</v>
      </c>
    </row>
    <row r="27" spans="1:16" ht="12.75" customHeight="1" thickBot="1">
      <c r="A27" s="3" t="str">
        <f t="shared" si="0"/>
        <v> ORI 106 </v>
      </c>
      <c r="B27" s="2" t="str">
        <f t="shared" si="1"/>
        <v>I</v>
      </c>
      <c r="C27" s="3">
        <f t="shared" si="2"/>
        <v>39914.468000000001</v>
      </c>
      <c r="D27" s="4" t="str">
        <f t="shared" si="3"/>
        <v>vis</v>
      </c>
      <c r="E27" s="18">
        <f>VLOOKUP(C27,Active!C$21:E$959,3,FALSE)</f>
        <v>-3274.9993772618741</v>
      </c>
      <c r="F27" s="2" t="s">
        <v>218</v>
      </c>
      <c r="G27" s="4" t="str">
        <f t="shared" si="4"/>
        <v>39914.468</v>
      </c>
      <c r="H27" s="3">
        <f t="shared" si="5"/>
        <v>-3275</v>
      </c>
      <c r="I27" s="19" t="s">
        <v>741</v>
      </c>
      <c r="J27" s="20" t="s">
        <v>742</v>
      </c>
      <c r="K27" s="19">
        <v>-3275</v>
      </c>
      <c r="L27" s="19" t="s">
        <v>743</v>
      </c>
      <c r="M27" s="20" t="s">
        <v>224</v>
      </c>
      <c r="N27" s="20"/>
      <c r="O27" s="21" t="s">
        <v>667</v>
      </c>
      <c r="P27" s="21" t="s">
        <v>744</v>
      </c>
    </row>
    <row r="28" spans="1:16" ht="12.75" customHeight="1" thickBot="1">
      <c r="A28" s="3" t="str">
        <f t="shared" si="0"/>
        <v> ORI 107 </v>
      </c>
      <c r="B28" s="2" t="str">
        <f t="shared" si="1"/>
        <v>I</v>
      </c>
      <c r="C28" s="3">
        <f t="shared" si="2"/>
        <v>39968.421999999999</v>
      </c>
      <c r="D28" s="4" t="str">
        <f t="shared" si="3"/>
        <v>vis</v>
      </c>
      <c r="E28" s="18">
        <f>VLOOKUP(C28,Active!C$21:E$959,3,FALSE)</f>
        <v>-3243.0001269199624</v>
      </c>
      <c r="F28" s="2" t="s">
        <v>218</v>
      </c>
      <c r="G28" s="4" t="str">
        <f t="shared" si="4"/>
        <v>39968.422</v>
      </c>
      <c r="H28" s="3">
        <f t="shared" si="5"/>
        <v>-3243</v>
      </c>
      <c r="I28" s="19" t="s">
        <v>754</v>
      </c>
      <c r="J28" s="20" t="s">
        <v>755</v>
      </c>
      <c r="K28" s="19">
        <v>-3243</v>
      </c>
      <c r="L28" s="19" t="s">
        <v>756</v>
      </c>
      <c r="M28" s="20" t="s">
        <v>224</v>
      </c>
      <c r="N28" s="20"/>
      <c r="O28" s="21" t="s">
        <v>667</v>
      </c>
      <c r="P28" s="21" t="s">
        <v>757</v>
      </c>
    </row>
    <row r="29" spans="1:16" ht="12.75" customHeight="1" thickBot="1">
      <c r="A29" s="3" t="str">
        <f t="shared" si="0"/>
        <v> ORI 107 </v>
      </c>
      <c r="B29" s="2" t="str">
        <f t="shared" si="1"/>
        <v>I</v>
      </c>
      <c r="C29" s="3">
        <f t="shared" si="2"/>
        <v>39968.427000000003</v>
      </c>
      <c r="D29" s="4" t="str">
        <f t="shared" si="3"/>
        <v>vis</v>
      </c>
      <c r="E29" s="18">
        <f>VLOOKUP(C29,Active!C$21:E$959,3,FALSE)</f>
        <v>-3242.997161500311</v>
      </c>
      <c r="F29" s="2" t="s">
        <v>218</v>
      </c>
      <c r="G29" s="4" t="str">
        <f t="shared" si="4"/>
        <v>39968.427</v>
      </c>
      <c r="H29" s="3">
        <f t="shared" si="5"/>
        <v>-3243</v>
      </c>
      <c r="I29" s="19" t="s">
        <v>758</v>
      </c>
      <c r="J29" s="20" t="s">
        <v>759</v>
      </c>
      <c r="K29" s="19">
        <v>-3243</v>
      </c>
      <c r="L29" s="19" t="s">
        <v>681</v>
      </c>
      <c r="M29" s="20" t="s">
        <v>224</v>
      </c>
      <c r="N29" s="20"/>
      <c r="O29" s="21" t="s">
        <v>697</v>
      </c>
      <c r="P29" s="21" t="s">
        <v>757</v>
      </c>
    </row>
    <row r="30" spans="1:16" ht="12.75" customHeight="1" thickBot="1">
      <c r="A30" s="3" t="str">
        <f t="shared" si="0"/>
        <v> ORI 107 </v>
      </c>
      <c r="B30" s="2" t="str">
        <f t="shared" si="1"/>
        <v>I</v>
      </c>
      <c r="C30" s="3">
        <f t="shared" si="2"/>
        <v>39973.482000000004</v>
      </c>
      <c r="D30" s="4" t="str">
        <f t="shared" si="3"/>
        <v>vis</v>
      </c>
      <c r="E30" s="18">
        <f>VLOOKUP(C30,Active!C$21:E$959,3,FALSE)</f>
        <v>-3239.9991222357826</v>
      </c>
      <c r="F30" s="2" t="s">
        <v>218</v>
      </c>
      <c r="G30" s="4" t="str">
        <f t="shared" si="4"/>
        <v>39973.482</v>
      </c>
      <c r="H30" s="3">
        <f t="shared" si="5"/>
        <v>-3240</v>
      </c>
      <c r="I30" s="19" t="s">
        <v>760</v>
      </c>
      <c r="J30" s="20" t="s">
        <v>761</v>
      </c>
      <c r="K30" s="19">
        <v>-3240</v>
      </c>
      <c r="L30" s="19" t="s">
        <v>743</v>
      </c>
      <c r="M30" s="20" t="s">
        <v>224</v>
      </c>
      <c r="N30" s="20"/>
      <c r="O30" s="21" t="s">
        <v>697</v>
      </c>
      <c r="P30" s="21" t="s">
        <v>757</v>
      </c>
    </row>
    <row r="31" spans="1:16" ht="12.75" customHeight="1" thickBot="1">
      <c r="A31" s="3" t="str">
        <f t="shared" si="0"/>
        <v> ORI 107 </v>
      </c>
      <c r="B31" s="2" t="str">
        <f t="shared" si="1"/>
        <v>I</v>
      </c>
      <c r="C31" s="3">
        <f t="shared" si="2"/>
        <v>39995.4</v>
      </c>
      <c r="D31" s="4" t="str">
        <f t="shared" si="3"/>
        <v>vis</v>
      </c>
      <c r="E31" s="18">
        <f>VLOOKUP(C31,Active!C$21:E$959,3,FALSE)</f>
        <v>-3226.9999086650746</v>
      </c>
      <c r="F31" s="2" t="s">
        <v>218</v>
      </c>
      <c r="G31" s="4" t="str">
        <f t="shared" si="4"/>
        <v>39995.400</v>
      </c>
      <c r="H31" s="3">
        <f t="shared" si="5"/>
        <v>-3227</v>
      </c>
      <c r="I31" s="19" t="s">
        <v>764</v>
      </c>
      <c r="J31" s="20" t="s">
        <v>765</v>
      </c>
      <c r="K31" s="19">
        <v>-3227</v>
      </c>
      <c r="L31" s="19" t="s">
        <v>751</v>
      </c>
      <c r="M31" s="20" t="s">
        <v>224</v>
      </c>
      <c r="N31" s="20"/>
      <c r="O31" s="21" t="s">
        <v>697</v>
      </c>
      <c r="P31" s="21" t="s">
        <v>757</v>
      </c>
    </row>
    <row r="32" spans="1:16" ht="12.75" customHeight="1" thickBot="1">
      <c r="A32" s="3" t="str">
        <f t="shared" si="0"/>
        <v> ORI 112 </v>
      </c>
      <c r="B32" s="2" t="str">
        <f t="shared" si="1"/>
        <v>I</v>
      </c>
      <c r="C32" s="3">
        <f t="shared" si="2"/>
        <v>40273.603000000003</v>
      </c>
      <c r="D32" s="4" t="str">
        <f t="shared" si="3"/>
        <v>vis</v>
      </c>
      <c r="E32" s="18">
        <f>VLOOKUP(C32,Active!C$21:E$959,3,FALSE)</f>
        <v>-3062.0021801765242</v>
      </c>
      <c r="F32" s="2" t="s">
        <v>218</v>
      </c>
      <c r="G32" s="4" t="str">
        <f t="shared" si="4"/>
        <v>40273.603</v>
      </c>
      <c r="H32" s="3">
        <f t="shared" si="5"/>
        <v>-3062</v>
      </c>
      <c r="I32" s="19" t="s">
        <v>766</v>
      </c>
      <c r="J32" s="20" t="s">
        <v>767</v>
      </c>
      <c r="K32" s="19">
        <v>-3062</v>
      </c>
      <c r="L32" s="19" t="s">
        <v>768</v>
      </c>
      <c r="M32" s="20" t="s">
        <v>224</v>
      </c>
      <c r="N32" s="20"/>
      <c r="O32" s="21" t="s">
        <v>667</v>
      </c>
      <c r="P32" s="21" t="s">
        <v>769</v>
      </c>
    </row>
    <row r="33" spans="1:16" ht="12.75" customHeight="1" thickBot="1">
      <c r="A33" s="3" t="str">
        <f t="shared" si="0"/>
        <v> ORI 112 </v>
      </c>
      <c r="B33" s="2" t="str">
        <f t="shared" si="1"/>
        <v>I</v>
      </c>
      <c r="C33" s="3">
        <f t="shared" si="2"/>
        <v>40290.455999999998</v>
      </c>
      <c r="D33" s="4" t="str">
        <f t="shared" si="3"/>
        <v>vis</v>
      </c>
      <c r="E33" s="18">
        <f>VLOOKUP(C33,Active!C$21:E$959,3,FALSE)</f>
        <v>-3052.006936709643</v>
      </c>
      <c r="F33" s="2" t="s">
        <v>218</v>
      </c>
      <c r="G33" s="4" t="str">
        <f t="shared" si="4"/>
        <v>40290.456</v>
      </c>
      <c r="H33" s="3">
        <f t="shared" si="5"/>
        <v>-3052</v>
      </c>
      <c r="I33" s="19" t="s">
        <v>770</v>
      </c>
      <c r="J33" s="20" t="s">
        <v>771</v>
      </c>
      <c r="K33" s="19">
        <v>-3052</v>
      </c>
      <c r="L33" s="19" t="s">
        <v>772</v>
      </c>
      <c r="M33" s="20" t="s">
        <v>224</v>
      </c>
      <c r="N33" s="20"/>
      <c r="O33" s="21" t="s">
        <v>773</v>
      </c>
      <c r="P33" s="21" t="s">
        <v>769</v>
      </c>
    </row>
    <row r="34" spans="1:16" ht="12.75" customHeight="1" thickBot="1">
      <c r="A34" s="3" t="str">
        <f t="shared" si="0"/>
        <v> ORI 112 </v>
      </c>
      <c r="B34" s="2" t="str">
        <f t="shared" si="1"/>
        <v>I</v>
      </c>
      <c r="C34" s="3">
        <f t="shared" si="2"/>
        <v>40290.464999999997</v>
      </c>
      <c r="D34" s="4" t="str">
        <f t="shared" si="3"/>
        <v>vis</v>
      </c>
      <c r="E34" s="18">
        <f>VLOOKUP(C34,Active!C$21:E$959,3,FALSE)</f>
        <v>-3052.0015989542771</v>
      </c>
      <c r="F34" s="2" t="s">
        <v>218</v>
      </c>
      <c r="G34" s="4" t="str">
        <f t="shared" si="4"/>
        <v>40290.465</v>
      </c>
      <c r="H34" s="3">
        <f t="shared" si="5"/>
        <v>-3052</v>
      </c>
      <c r="I34" s="19" t="s">
        <v>774</v>
      </c>
      <c r="J34" s="20" t="s">
        <v>775</v>
      </c>
      <c r="K34" s="19">
        <v>-3052</v>
      </c>
      <c r="L34" s="19" t="s">
        <v>219</v>
      </c>
      <c r="M34" s="20" t="s">
        <v>224</v>
      </c>
      <c r="N34" s="20"/>
      <c r="O34" s="21" t="s">
        <v>697</v>
      </c>
      <c r="P34" s="21" t="s">
        <v>769</v>
      </c>
    </row>
    <row r="35" spans="1:16" ht="12.75" customHeight="1" thickBot="1">
      <c r="A35" s="3" t="str">
        <f t="shared" si="0"/>
        <v> ORI 112 </v>
      </c>
      <c r="B35" s="2" t="str">
        <f t="shared" si="1"/>
        <v>I</v>
      </c>
      <c r="C35" s="3">
        <f t="shared" si="2"/>
        <v>40290.468999999997</v>
      </c>
      <c r="D35" s="4" t="str">
        <f t="shared" si="3"/>
        <v>vis</v>
      </c>
      <c r="E35" s="18">
        <f>VLOOKUP(C35,Active!C$21:E$959,3,FALSE)</f>
        <v>-3051.9992266185577</v>
      </c>
      <c r="F35" s="2" t="s">
        <v>218</v>
      </c>
      <c r="G35" s="4" t="str">
        <f t="shared" si="4"/>
        <v>40290.469</v>
      </c>
      <c r="H35" s="3">
        <f t="shared" si="5"/>
        <v>-3052</v>
      </c>
      <c r="I35" s="19" t="s">
        <v>779</v>
      </c>
      <c r="J35" s="20" t="s">
        <v>780</v>
      </c>
      <c r="K35" s="19">
        <v>-3052</v>
      </c>
      <c r="L35" s="19" t="s">
        <v>743</v>
      </c>
      <c r="M35" s="20" t="s">
        <v>224</v>
      </c>
      <c r="N35" s="20"/>
      <c r="O35" s="21" t="s">
        <v>667</v>
      </c>
      <c r="P35" s="21" t="s">
        <v>769</v>
      </c>
    </row>
    <row r="36" spans="1:16" ht="12.75" customHeight="1" thickBot="1">
      <c r="A36" s="3" t="str">
        <f t="shared" si="0"/>
        <v> ORI 113 </v>
      </c>
      <c r="B36" s="2" t="str">
        <f t="shared" si="1"/>
        <v>I</v>
      </c>
      <c r="C36" s="3">
        <f t="shared" si="2"/>
        <v>40344.423000000003</v>
      </c>
      <c r="D36" s="4" t="str">
        <f t="shared" si="3"/>
        <v>vis</v>
      </c>
      <c r="E36" s="18">
        <f>VLOOKUP(C36,Active!C$21:E$959,3,FALSE)</f>
        <v>-3019.999976276642</v>
      </c>
      <c r="F36" s="2" t="s">
        <v>218</v>
      </c>
      <c r="G36" s="4" t="str">
        <f t="shared" si="4"/>
        <v>40344.423</v>
      </c>
      <c r="H36" s="3">
        <f t="shared" si="5"/>
        <v>-3020</v>
      </c>
      <c r="I36" s="19" t="s">
        <v>789</v>
      </c>
      <c r="J36" s="20" t="s">
        <v>790</v>
      </c>
      <c r="K36" s="19">
        <v>-3020</v>
      </c>
      <c r="L36" s="19" t="s">
        <v>751</v>
      </c>
      <c r="M36" s="20" t="s">
        <v>224</v>
      </c>
      <c r="N36" s="20"/>
      <c r="O36" s="21" t="s">
        <v>697</v>
      </c>
      <c r="P36" s="21" t="s">
        <v>785</v>
      </c>
    </row>
    <row r="37" spans="1:16" ht="12.75" customHeight="1" thickBot="1">
      <c r="A37" s="3" t="str">
        <f t="shared" si="0"/>
        <v> ORI 113 </v>
      </c>
      <c r="B37" s="2" t="str">
        <f t="shared" si="1"/>
        <v>I</v>
      </c>
      <c r="C37" s="3">
        <f t="shared" si="2"/>
        <v>40344.423999999999</v>
      </c>
      <c r="D37" s="4" t="str">
        <f t="shared" si="3"/>
        <v>vis</v>
      </c>
      <c r="E37" s="18">
        <f>VLOOKUP(C37,Active!C$21:E$959,3,FALSE)</f>
        <v>-3019.999383192714</v>
      </c>
      <c r="F37" s="2" t="s">
        <v>218</v>
      </c>
      <c r="G37" s="4" t="str">
        <f t="shared" si="4"/>
        <v>40344.424</v>
      </c>
      <c r="H37" s="3">
        <f t="shared" si="5"/>
        <v>-3020</v>
      </c>
      <c r="I37" s="19" t="s">
        <v>791</v>
      </c>
      <c r="J37" s="20" t="s">
        <v>792</v>
      </c>
      <c r="K37" s="19">
        <v>-3020</v>
      </c>
      <c r="L37" s="19" t="s">
        <v>743</v>
      </c>
      <c r="M37" s="20" t="s">
        <v>224</v>
      </c>
      <c r="N37" s="20"/>
      <c r="O37" s="21" t="s">
        <v>784</v>
      </c>
      <c r="P37" s="21" t="s">
        <v>785</v>
      </c>
    </row>
    <row r="38" spans="1:16" ht="12.75" customHeight="1" thickBot="1">
      <c r="A38" s="3" t="str">
        <f t="shared" si="0"/>
        <v> ORI 117 </v>
      </c>
      <c r="B38" s="2" t="str">
        <f t="shared" si="1"/>
        <v>I</v>
      </c>
      <c r="C38" s="3">
        <f t="shared" si="2"/>
        <v>40590.584000000003</v>
      </c>
      <c r="D38" s="4" t="str">
        <f t="shared" si="3"/>
        <v>vis</v>
      </c>
      <c r="E38" s="18">
        <f>VLOOKUP(C38,Active!C$21:E$959,3,FALSE)</f>
        <v>-2874.0058430628742</v>
      </c>
      <c r="F38" s="2" t="s">
        <v>218</v>
      </c>
      <c r="G38" s="4" t="str">
        <f t="shared" si="4"/>
        <v>40590.584</v>
      </c>
      <c r="H38" s="3">
        <f t="shared" si="5"/>
        <v>-2874</v>
      </c>
      <c r="I38" s="19" t="s">
        <v>793</v>
      </c>
      <c r="J38" s="20" t="s">
        <v>794</v>
      </c>
      <c r="K38" s="19">
        <v>-2874</v>
      </c>
      <c r="L38" s="19" t="s">
        <v>795</v>
      </c>
      <c r="M38" s="20" t="s">
        <v>224</v>
      </c>
      <c r="N38" s="20"/>
      <c r="O38" s="21" t="s">
        <v>784</v>
      </c>
      <c r="P38" s="21" t="s">
        <v>796</v>
      </c>
    </row>
    <row r="39" spans="1:16" ht="12.75" customHeight="1" thickBot="1">
      <c r="A39" s="3" t="str">
        <f t="shared" si="0"/>
        <v> ORI 118 </v>
      </c>
      <c r="B39" s="2" t="str">
        <f t="shared" si="1"/>
        <v>I</v>
      </c>
      <c r="C39" s="3">
        <f t="shared" si="2"/>
        <v>40654.663</v>
      </c>
      <c r="D39" s="4" t="str">
        <f t="shared" si="3"/>
        <v>vis</v>
      </c>
      <c r="E39" s="18">
        <f>VLOOKUP(C39,Active!C$21:E$959,3,FALSE)</f>
        <v>-2836.0016179329605</v>
      </c>
      <c r="F39" s="2" t="s">
        <v>218</v>
      </c>
      <c r="G39" s="4" t="str">
        <f t="shared" si="4"/>
        <v>40654.663</v>
      </c>
      <c r="H39" s="3">
        <f t="shared" si="5"/>
        <v>-2836</v>
      </c>
      <c r="I39" s="19" t="s">
        <v>799</v>
      </c>
      <c r="J39" s="20" t="s">
        <v>800</v>
      </c>
      <c r="K39" s="19">
        <v>-2836</v>
      </c>
      <c r="L39" s="19" t="s">
        <v>219</v>
      </c>
      <c r="M39" s="20" t="s">
        <v>224</v>
      </c>
      <c r="N39" s="20"/>
      <c r="O39" s="21" t="s">
        <v>667</v>
      </c>
      <c r="P39" s="21" t="s">
        <v>801</v>
      </c>
    </row>
    <row r="40" spans="1:16" ht="12.75" customHeight="1" thickBot="1">
      <c r="A40" s="3" t="str">
        <f t="shared" si="0"/>
        <v> ORI 118 </v>
      </c>
      <c r="B40" s="2" t="str">
        <f t="shared" si="1"/>
        <v>I</v>
      </c>
      <c r="C40" s="3">
        <f t="shared" si="2"/>
        <v>40688.381999999998</v>
      </c>
      <c r="D40" s="4" t="str">
        <f t="shared" si="3"/>
        <v>vis</v>
      </c>
      <c r="E40" s="18">
        <f>VLOOKUP(C40,Active!C$21:E$959,3,FALSE)</f>
        <v>-2816.0034209081082</v>
      </c>
      <c r="F40" s="2" t="s">
        <v>218</v>
      </c>
      <c r="G40" s="4" t="str">
        <f t="shared" si="4"/>
        <v>40688.382</v>
      </c>
      <c r="H40" s="3">
        <f t="shared" si="5"/>
        <v>-2816</v>
      </c>
      <c r="I40" s="19" t="s">
        <v>815</v>
      </c>
      <c r="J40" s="20" t="s">
        <v>816</v>
      </c>
      <c r="K40" s="19">
        <v>-2816</v>
      </c>
      <c r="L40" s="19" t="s">
        <v>810</v>
      </c>
      <c r="M40" s="20" t="s">
        <v>224</v>
      </c>
      <c r="N40" s="20"/>
      <c r="O40" s="21" t="s">
        <v>817</v>
      </c>
      <c r="P40" s="21" t="s">
        <v>801</v>
      </c>
    </row>
    <row r="41" spans="1:16" ht="12.75" customHeight="1" thickBot="1">
      <c r="A41" s="3" t="str">
        <f t="shared" si="0"/>
        <v> ORI 118 </v>
      </c>
      <c r="B41" s="2" t="str">
        <f t="shared" si="1"/>
        <v>I</v>
      </c>
      <c r="C41" s="3">
        <f t="shared" si="2"/>
        <v>40688.385000000002</v>
      </c>
      <c r="D41" s="4" t="str">
        <f t="shared" si="3"/>
        <v>vis</v>
      </c>
      <c r="E41" s="18">
        <f>VLOOKUP(C41,Active!C$21:E$959,3,FALSE)</f>
        <v>-2816.0016416563167</v>
      </c>
      <c r="F41" s="2" t="s">
        <v>218</v>
      </c>
      <c r="G41" s="4" t="str">
        <f t="shared" si="4"/>
        <v>40688.385</v>
      </c>
      <c r="H41" s="3">
        <f t="shared" si="5"/>
        <v>-2816</v>
      </c>
      <c r="I41" s="19" t="s">
        <v>818</v>
      </c>
      <c r="J41" s="20" t="s">
        <v>819</v>
      </c>
      <c r="K41" s="19">
        <v>-2816</v>
      </c>
      <c r="L41" s="19" t="s">
        <v>219</v>
      </c>
      <c r="M41" s="20" t="s">
        <v>224</v>
      </c>
      <c r="N41" s="20"/>
      <c r="O41" s="21" t="s">
        <v>773</v>
      </c>
      <c r="P41" s="21" t="s">
        <v>801</v>
      </c>
    </row>
    <row r="42" spans="1:16" ht="12.75" customHeight="1" thickBot="1">
      <c r="A42" s="3" t="str">
        <f t="shared" si="0"/>
        <v> ORI 118 </v>
      </c>
      <c r="B42" s="2" t="str">
        <f t="shared" si="1"/>
        <v>I</v>
      </c>
      <c r="C42" s="3">
        <f t="shared" si="2"/>
        <v>40688.385000000002</v>
      </c>
      <c r="D42" s="4" t="str">
        <f t="shared" si="3"/>
        <v>vis</v>
      </c>
      <c r="E42" s="18">
        <f>VLOOKUP(C42,Active!C$21:E$959,3,FALSE)</f>
        <v>-2816.0016416563167</v>
      </c>
      <c r="F42" s="2" t="s">
        <v>218</v>
      </c>
      <c r="G42" s="4" t="str">
        <f t="shared" si="4"/>
        <v>40688.385</v>
      </c>
      <c r="H42" s="3">
        <f t="shared" si="5"/>
        <v>-2816</v>
      </c>
      <c r="I42" s="19" t="s">
        <v>818</v>
      </c>
      <c r="J42" s="20" t="s">
        <v>819</v>
      </c>
      <c r="K42" s="19">
        <v>-2816</v>
      </c>
      <c r="L42" s="19" t="s">
        <v>219</v>
      </c>
      <c r="M42" s="20" t="s">
        <v>224</v>
      </c>
      <c r="N42" s="20"/>
      <c r="O42" s="21" t="s">
        <v>667</v>
      </c>
      <c r="P42" s="21" t="s">
        <v>801</v>
      </c>
    </row>
    <row r="43" spans="1:16" ht="12.75" customHeight="1" thickBot="1">
      <c r="A43" s="3" t="str">
        <f t="shared" si="0"/>
        <v> ORI 119 </v>
      </c>
      <c r="B43" s="2" t="str">
        <f t="shared" si="1"/>
        <v>I</v>
      </c>
      <c r="C43" s="3">
        <f t="shared" si="2"/>
        <v>40715.360999999997</v>
      </c>
      <c r="D43" s="4" t="str">
        <f t="shared" si="3"/>
        <v>vis</v>
      </c>
      <c r="E43" s="18">
        <f>VLOOKUP(C43,Active!C$21:E$959,3,FALSE)</f>
        <v>-2800.0026095692929</v>
      </c>
      <c r="F43" s="2" t="s">
        <v>218</v>
      </c>
      <c r="G43" s="4" t="str">
        <f t="shared" si="4"/>
        <v>40715.361</v>
      </c>
      <c r="H43" s="3">
        <f t="shared" si="5"/>
        <v>-2800</v>
      </c>
      <c r="I43" s="19" t="s">
        <v>822</v>
      </c>
      <c r="J43" s="20" t="s">
        <v>823</v>
      </c>
      <c r="K43" s="19">
        <v>-2800</v>
      </c>
      <c r="L43" s="19" t="s">
        <v>768</v>
      </c>
      <c r="M43" s="20" t="s">
        <v>224</v>
      </c>
      <c r="N43" s="20"/>
      <c r="O43" s="21" t="s">
        <v>667</v>
      </c>
      <c r="P43" s="21" t="s">
        <v>824</v>
      </c>
    </row>
    <row r="44" spans="1:16" ht="12.75" customHeight="1" thickBot="1">
      <c r="A44" s="3" t="str">
        <f t="shared" si="0"/>
        <v> ORI 119 </v>
      </c>
      <c r="B44" s="2" t="str">
        <f t="shared" si="1"/>
        <v>I</v>
      </c>
      <c r="C44" s="3">
        <f t="shared" si="2"/>
        <v>40720.417999999998</v>
      </c>
      <c r="D44" s="4" t="str">
        <f t="shared" si="3"/>
        <v>vis</v>
      </c>
      <c r="E44" s="18">
        <f>VLOOKUP(C44,Active!C$21:E$959,3,FALSE)</f>
        <v>-2797.0033841369045</v>
      </c>
      <c r="F44" s="2" t="s">
        <v>218</v>
      </c>
      <c r="G44" s="4" t="str">
        <f t="shared" si="4"/>
        <v>40720.418</v>
      </c>
      <c r="H44" s="3">
        <f t="shared" si="5"/>
        <v>-2797</v>
      </c>
      <c r="I44" s="19" t="s">
        <v>825</v>
      </c>
      <c r="J44" s="20" t="s">
        <v>826</v>
      </c>
      <c r="K44" s="19">
        <v>-2797</v>
      </c>
      <c r="L44" s="19" t="s">
        <v>810</v>
      </c>
      <c r="M44" s="20" t="s">
        <v>224</v>
      </c>
      <c r="N44" s="20"/>
      <c r="O44" s="21" t="s">
        <v>667</v>
      </c>
      <c r="P44" s="21" t="s">
        <v>824</v>
      </c>
    </row>
    <row r="45" spans="1:16" ht="12.75" customHeight="1" thickBot="1">
      <c r="A45" s="3" t="str">
        <f t="shared" si="0"/>
        <v> ORI 119 </v>
      </c>
      <c r="B45" s="2" t="str">
        <f t="shared" si="1"/>
        <v>I</v>
      </c>
      <c r="C45" s="3">
        <f t="shared" si="2"/>
        <v>40720.421999999999</v>
      </c>
      <c r="D45" s="4" t="str">
        <f t="shared" si="3"/>
        <v>vis</v>
      </c>
      <c r="E45" s="18">
        <f>VLOOKUP(C45,Active!C$21:E$959,3,FALSE)</f>
        <v>-2797.0010118011855</v>
      </c>
      <c r="F45" s="2" t="s">
        <v>218</v>
      </c>
      <c r="G45" s="4" t="str">
        <f t="shared" si="4"/>
        <v>40720.422</v>
      </c>
      <c r="H45" s="3">
        <f t="shared" si="5"/>
        <v>-2797</v>
      </c>
      <c r="I45" s="19" t="s">
        <v>827</v>
      </c>
      <c r="J45" s="20" t="s">
        <v>828</v>
      </c>
      <c r="K45" s="19">
        <v>-2797</v>
      </c>
      <c r="L45" s="19" t="s">
        <v>778</v>
      </c>
      <c r="M45" s="20" t="s">
        <v>224</v>
      </c>
      <c r="N45" s="20"/>
      <c r="O45" s="21" t="s">
        <v>697</v>
      </c>
      <c r="P45" s="21" t="s">
        <v>824</v>
      </c>
    </row>
    <row r="46" spans="1:16" ht="12.75" customHeight="1" thickBot="1">
      <c r="A46" s="3" t="str">
        <f t="shared" si="0"/>
        <v> ORI 124 </v>
      </c>
      <c r="B46" s="2" t="str">
        <f t="shared" si="1"/>
        <v>I</v>
      </c>
      <c r="C46" s="3">
        <f t="shared" si="2"/>
        <v>41042.466999999997</v>
      </c>
      <c r="D46" s="4" t="str">
        <f t="shared" si="3"/>
        <v>vis</v>
      </c>
      <c r="E46" s="18">
        <f>VLOOKUP(C46,Active!C$21:E$959,3,FALSE)</f>
        <v>-2606.0012976676408</v>
      </c>
      <c r="F46" s="2" t="s">
        <v>218</v>
      </c>
      <c r="G46" s="4" t="str">
        <f t="shared" si="4"/>
        <v>41042.467</v>
      </c>
      <c r="H46" s="3">
        <f t="shared" si="5"/>
        <v>-2606</v>
      </c>
      <c r="I46" s="19" t="s">
        <v>842</v>
      </c>
      <c r="J46" s="20" t="s">
        <v>843</v>
      </c>
      <c r="K46" s="19">
        <v>-2606</v>
      </c>
      <c r="L46" s="19" t="s">
        <v>778</v>
      </c>
      <c r="M46" s="20" t="s">
        <v>224</v>
      </c>
      <c r="N46" s="20"/>
      <c r="O46" s="21" t="s">
        <v>667</v>
      </c>
      <c r="P46" s="21" t="s">
        <v>844</v>
      </c>
    </row>
    <row r="47" spans="1:16" ht="12.75" customHeight="1" thickBot="1">
      <c r="A47" s="3" t="str">
        <f t="shared" si="0"/>
        <v> ORI 125 </v>
      </c>
      <c r="B47" s="2" t="str">
        <f t="shared" si="1"/>
        <v>I</v>
      </c>
      <c r="C47" s="3">
        <f t="shared" si="2"/>
        <v>41064.381999999998</v>
      </c>
      <c r="D47" s="4" t="str">
        <f t="shared" si="3"/>
        <v>vis</v>
      </c>
      <c r="E47" s="18">
        <f>VLOOKUP(C47,Active!C$21:E$959,3,FALSE)</f>
        <v>-2593.0038633487197</v>
      </c>
      <c r="F47" s="2" t="s">
        <v>218</v>
      </c>
      <c r="G47" s="4" t="str">
        <f t="shared" si="4"/>
        <v>41064.382</v>
      </c>
      <c r="H47" s="3">
        <f t="shared" si="5"/>
        <v>-2593</v>
      </c>
      <c r="I47" s="19" t="s">
        <v>850</v>
      </c>
      <c r="J47" s="20" t="s">
        <v>851</v>
      </c>
      <c r="K47" s="19">
        <v>-2593</v>
      </c>
      <c r="L47" s="19" t="s">
        <v>852</v>
      </c>
      <c r="M47" s="20" t="s">
        <v>224</v>
      </c>
      <c r="N47" s="20"/>
      <c r="O47" s="21" t="s">
        <v>697</v>
      </c>
      <c r="P47" s="21" t="s">
        <v>853</v>
      </c>
    </row>
    <row r="48" spans="1:16" ht="12.75" customHeight="1" thickBot="1">
      <c r="A48" s="3" t="str">
        <f t="shared" si="0"/>
        <v>IBVS 573 </v>
      </c>
      <c r="B48" s="2" t="str">
        <f t="shared" si="1"/>
        <v>I</v>
      </c>
      <c r="C48" s="3">
        <f t="shared" si="2"/>
        <v>41064.387999999999</v>
      </c>
      <c r="D48" s="4" t="str">
        <f t="shared" si="3"/>
        <v>vis</v>
      </c>
      <c r="E48" s="18">
        <f>VLOOKUP(C48,Active!C$21:E$959,3,FALSE)</f>
        <v>-2593.0003048451408</v>
      </c>
      <c r="F48" s="2" t="s">
        <v>218</v>
      </c>
      <c r="G48" s="4" t="str">
        <f t="shared" si="4"/>
        <v>41064.388</v>
      </c>
      <c r="H48" s="3">
        <f t="shared" si="5"/>
        <v>-2593</v>
      </c>
      <c r="I48" s="19" t="s">
        <v>854</v>
      </c>
      <c r="J48" s="20" t="s">
        <v>855</v>
      </c>
      <c r="K48" s="19">
        <v>-2593</v>
      </c>
      <c r="L48" s="19" t="s">
        <v>747</v>
      </c>
      <c r="M48" s="20" t="s">
        <v>224</v>
      </c>
      <c r="N48" s="20"/>
      <c r="O48" s="21" t="s">
        <v>856</v>
      </c>
      <c r="P48" s="22" t="s">
        <v>857</v>
      </c>
    </row>
    <row r="49" spans="1:16" ht="12.75" customHeight="1" thickBot="1">
      <c r="A49" s="3" t="str">
        <f t="shared" si="0"/>
        <v> BRNO 14 </v>
      </c>
      <c r="B49" s="2" t="str">
        <f t="shared" si="1"/>
        <v>I</v>
      </c>
      <c r="C49" s="3">
        <f t="shared" si="2"/>
        <v>41064.387999999999</v>
      </c>
      <c r="D49" s="4" t="str">
        <f t="shared" si="3"/>
        <v>vis</v>
      </c>
      <c r="E49" s="18">
        <f>VLOOKUP(C49,Active!C$21:E$959,3,FALSE)</f>
        <v>-2593.0003048451408</v>
      </c>
      <c r="F49" s="2" t="s">
        <v>218</v>
      </c>
      <c r="G49" s="4" t="str">
        <f t="shared" si="4"/>
        <v>41064.388</v>
      </c>
      <c r="H49" s="3">
        <f t="shared" si="5"/>
        <v>-2593</v>
      </c>
      <c r="I49" s="19" t="s">
        <v>854</v>
      </c>
      <c r="J49" s="20" t="s">
        <v>855</v>
      </c>
      <c r="K49" s="19">
        <v>-2593</v>
      </c>
      <c r="L49" s="19" t="s">
        <v>747</v>
      </c>
      <c r="M49" s="20" t="s">
        <v>224</v>
      </c>
      <c r="N49" s="20"/>
      <c r="O49" s="21" t="s">
        <v>831</v>
      </c>
      <c r="P49" s="21" t="s">
        <v>858</v>
      </c>
    </row>
    <row r="50" spans="1:16" ht="12.75" customHeight="1" thickBot="1">
      <c r="A50" s="3" t="str">
        <f t="shared" si="0"/>
        <v> BBS 3 </v>
      </c>
      <c r="B50" s="2" t="str">
        <f t="shared" si="1"/>
        <v>I</v>
      </c>
      <c r="C50" s="3">
        <f t="shared" si="2"/>
        <v>41472.411999999997</v>
      </c>
      <c r="D50" s="4" t="str">
        <f t="shared" si="3"/>
        <v>vis</v>
      </c>
      <c r="E50" s="18">
        <f>VLOOKUP(C50,Active!C$21:E$959,3,FALSE)</f>
        <v>-2351.0078275217065</v>
      </c>
      <c r="F50" s="2" t="s">
        <v>218</v>
      </c>
      <c r="G50" s="4" t="str">
        <f t="shared" si="4"/>
        <v>41472.412</v>
      </c>
      <c r="H50" s="3">
        <f t="shared" si="5"/>
        <v>-2351</v>
      </c>
      <c r="I50" s="19" t="s">
        <v>873</v>
      </c>
      <c r="J50" s="20" t="s">
        <v>874</v>
      </c>
      <c r="K50" s="19">
        <v>-2351</v>
      </c>
      <c r="L50" s="19" t="s">
        <v>875</v>
      </c>
      <c r="M50" s="20" t="s">
        <v>224</v>
      </c>
      <c r="N50" s="20"/>
      <c r="O50" s="21" t="s">
        <v>784</v>
      </c>
      <c r="P50" s="21" t="s">
        <v>876</v>
      </c>
    </row>
    <row r="51" spans="1:16" ht="12.75" customHeight="1" thickBot="1">
      <c r="A51" s="3" t="str">
        <f t="shared" si="0"/>
        <v> BBS 6 </v>
      </c>
      <c r="B51" s="2" t="str">
        <f t="shared" si="1"/>
        <v>I</v>
      </c>
      <c r="C51" s="3">
        <f t="shared" si="2"/>
        <v>41637.665000000001</v>
      </c>
      <c r="D51" s="4" t="str">
        <f t="shared" si="3"/>
        <v>vis</v>
      </c>
      <c r="E51" s="18">
        <f>VLOOKUP(C51,Active!C$21:E$959,3,FALSE)</f>
        <v>-2252.998928890423</v>
      </c>
      <c r="F51" s="2" t="s">
        <v>218</v>
      </c>
      <c r="G51" s="4" t="str">
        <f t="shared" si="4"/>
        <v>41637.665</v>
      </c>
      <c r="H51" s="3">
        <f t="shared" si="5"/>
        <v>-2253</v>
      </c>
      <c r="I51" s="19" t="s">
        <v>877</v>
      </c>
      <c r="J51" s="20" t="s">
        <v>878</v>
      </c>
      <c r="K51" s="19">
        <v>-2253</v>
      </c>
      <c r="L51" s="19" t="s">
        <v>728</v>
      </c>
      <c r="M51" s="20" t="s">
        <v>224</v>
      </c>
      <c r="N51" s="20"/>
      <c r="O51" s="21" t="s">
        <v>667</v>
      </c>
      <c r="P51" s="21" t="s">
        <v>879</v>
      </c>
    </row>
    <row r="52" spans="1:16" ht="12.75" customHeight="1" thickBot="1">
      <c r="A52" s="3" t="str">
        <f t="shared" si="0"/>
        <v> BBS 7 </v>
      </c>
      <c r="B52" s="2" t="str">
        <f t="shared" si="1"/>
        <v>I</v>
      </c>
      <c r="C52" s="3">
        <f t="shared" si="2"/>
        <v>41664.641000000003</v>
      </c>
      <c r="D52" s="4" t="str">
        <f t="shared" si="3"/>
        <v>vis</v>
      </c>
      <c r="E52" s="18">
        <f>VLOOKUP(C52,Active!C$21:E$959,3,FALSE)</f>
        <v>-2236.9998968033947</v>
      </c>
      <c r="F52" s="2" t="s">
        <v>218</v>
      </c>
      <c r="G52" s="4" t="str">
        <f t="shared" si="4"/>
        <v>41664.641</v>
      </c>
      <c r="H52" s="3">
        <f t="shared" si="5"/>
        <v>-2237</v>
      </c>
      <c r="I52" s="19" t="s">
        <v>880</v>
      </c>
      <c r="J52" s="20" t="s">
        <v>881</v>
      </c>
      <c r="K52" s="19">
        <v>-2237</v>
      </c>
      <c r="L52" s="19" t="s">
        <v>751</v>
      </c>
      <c r="M52" s="20" t="s">
        <v>224</v>
      </c>
      <c r="N52" s="20"/>
      <c r="O52" s="21" t="s">
        <v>667</v>
      </c>
      <c r="P52" s="21" t="s">
        <v>882</v>
      </c>
    </row>
    <row r="53" spans="1:16" ht="12.75" customHeight="1" thickBot="1">
      <c r="A53" s="3" t="str">
        <f t="shared" si="0"/>
        <v> BBS 8 </v>
      </c>
      <c r="B53" s="2" t="str">
        <f t="shared" si="1"/>
        <v>I</v>
      </c>
      <c r="C53" s="3">
        <f t="shared" si="2"/>
        <v>41750.633000000002</v>
      </c>
      <c r="D53" s="4" t="str">
        <f t="shared" si="3"/>
        <v>vis</v>
      </c>
      <c r="E53" s="18">
        <f>VLOOKUP(C53,Active!C$21:E$959,3,FALSE)</f>
        <v>-2185.9994235224199</v>
      </c>
      <c r="F53" s="2" t="s">
        <v>218</v>
      </c>
      <c r="G53" s="4" t="str">
        <f t="shared" si="4"/>
        <v>41750.633</v>
      </c>
      <c r="H53" s="3">
        <f t="shared" si="5"/>
        <v>-2186</v>
      </c>
      <c r="I53" s="19" t="s">
        <v>885</v>
      </c>
      <c r="J53" s="20" t="s">
        <v>886</v>
      </c>
      <c r="K53" s="19">
        <v>-2186</v>
      </c>
      <c r="L53" s="19" t="s">
        <v>743</v>
      </c>
      <c r="M53" s="20" t="s">
        <v>224</v>
      </c>
      <c r="N53" s="20"/>
      <c r="O53" s="21" t="s">
        <v>887</v>
      </c>
      <c r="P53" s="21" t="s">
        <v>888</v>
      </c>
    </row>
    <row r="54" spans="1:16" ht="12.75" customHeight="1" thickBot="1">
      <c r="A54" s="3" t="str">
        <f t="shared" si="0"/>
        <v> AVSJ 5.88 </v>
      </c>
      <c r="B54" s="2" t="str">
        <f t="shared" si="1"/>
        <v>I</v>
      </c>
      <c r="C54" s="3">
        <f t="shared" si="2"/>
        <v>41750.633000000002</v>
      </c>
      <c r="D54" s="4" t="str">
        <f t="shared" si="3"/>
        <v>vis</v>
      </c>
      <c r="E54" s="18">
        <f>VLOOKUP(C54,Active!C$21:E$959,3,FALSE)</f>
        <v>-2185.9994235224199</v>
      </c>
      <c r="F54" s="2" t="s">
        <v>218</v>
      </c>
      <c r="G54" s="4" t="str">
        <f t="shared" si="4"/>
        <v>41750.633</v>
      </c>
      <c r="H54" s="3">
        <f t="shared" si="5"/>
        <v>-2186</v>
      </c>
      <c r="I54" s="19" t="s">
        <v>885</v>
      </c>
      <c r="J54" s="20" t="s">
        <v>886</v>
      </c>
      <c r="K54" s="19">
        <v>-2186</v>
      </c>
      <c r="L54" s="19" t="s">
        <v>743</v>
      </c>
      <c r="M54" s="20" t="s">
        <v>224</v>
      </c>
      <c r="N54" s="20"/>
      <c r="O54" s="21" t="s">
        <v>811</v>
      </c>
      <c r="P54" s="21" t="s">
        <v>889</v>
      </c>
    </row>
    <row r="55" spans="1:16" ht="12.75" customHeight="1" thickBot="1">
      <c r="A55" s="3" t="str">
        <f t="shared" si="0"/>
        <v> BBS 8 </v>
      </c>
      <c r="B55" s="2" t="str">
        <f t="shared" si="1"/>
        <v>I</v>
      </c>
      <c r="C55" s="3">
        <f t="shared" si="2"/>
        <v>41752.321000000004</v>
      </c>
      <c r="D55" s="4" t="str">
        <f t="shared" si="3"/>
        <v>vis</v>
      </c>
      <c r="E55" s="18">
        <f>VLOOKUP(C55,Active!C$21:E$959,3,FALSE)</f>
        <v>-2184.9982978491203</v>
      </c>
      <c r="F55" s="2" t="s">
        <v>218</v>
      </c>
      <c r="G55" s="4" t="str">
        <f t="shared" si="4"/>
        <v>41752.321</v>
      </c>
      <c r="H55" s="3">
        <f t="shared" si="5"/>
        <v>-2185</v>
      </c>
      <c r="I55" s="19" t="s">
        <v>890</v>
      </c>
      <c r="J55" s="20" t="s">
        <v>891</v>
      </c>
      <c r="K55" s="19">
        <v>-2185</v>
      </c>
      <c r="L55" s="19" t="s">
        <v>664</v>
      </c>
      <c r="M55" s="20" t="s">
        <v>224</v>
      </c>
      <c r="N55" s="20"/>
      <c r="O55" s="21" t="s">
        <v>667</v>
      </c>
      <c r="P55" s="21" t="s">
        <v>888</v>
      </c>
    </row>
    <row r="56" spans="1:16" ht="12.75" customHeight="1" thickBot="1">
      <c r="A56" s="3" t="str">
        <f t="shared" si="0"/>
        <v> BBS 8 </v>
      </c>
      <c r="B56" s="2" t="str">
        <f t="shared" si="1"/>
        <v>I</v>
      </c>
      <c r="C56" s="3">
        <f t="shared" si="2"/>
        <v>41762.438000000002</v>
      </c>
      <c r="D56" s="4" t="str">
        <f t="shared" si="3"/>
        <v>vis</v>
      </c>
      <c r="E56" s="18">
        <f>VLOOKUP(C56,Active!C$21:E$959,3,FALSE)</f>
        <v>-2178.9980677325566</v>
      </c>
      <c r="F56" s="2" t="s">
        <v>218</v>
      </c>
      <c r="G56" s="4" t="str">
        <f t="shared" si="4"/>
        <v>41762.438</v>
      </c>
      <c r="H56" s="3">
        <f t="shared" si="5"/>
        <v>-2179</v>
      </c>
      <c r="I56" s="19" t="s">
        <v>892</v>
      </c>
      <c r="J56" s="20" t="s">
        <v>893</v>
      </c>
      <c r="K56" s="19">
        <v>-2179</v>
      </c>
      <c r="L56" s="19" t="s">
        <v>664</v>
      </c>
      <c r="M56" s="20" t="s">
        <v>224</v>
      </c>
      <c r="N56" s="20"/>
      <c r="O56" s="21" t="s">
        <v>667</v>
      </c>
      <c r="P56" s="21" t="s">
        <v>888</v>
      </c>
    </row>
    <row r="57" spans="1:16" ht="12.75" customHeight="1" thickBot="1">
      <c r="A57" s="3" t="str">
        <f t="shared" si="0"/>
        <v> BBS 8 </v>
      </c>
      <c r="B57" s="2" t="str">
        <f t="shared" si="1"/>
        <v>I</v>
      </c>
      <c r="C57" s="3">
        <f t="shared" si="2"/>
        <v>41762.438000000002</v>
      </c>
      <c r="D57" s="4" t="str">
        <f t="shared" si="3"/>
        <v>vis</v>
      </c>
      <c r="E57" s="18">
        <f>VLOOKUP(C57,Active!C$21:E$959,3,FALSE)</f>
        <v>-2178.9980677325566</v>
      </c>
      <c r="F57" s="2" t="s">
        <v>218</v>
      </c>
      <c r="G57" s="4" t="str">
        <f t="shared" si="4"/>
        <v>41762.438</v>
      </c>
      <c r="H57" s="3">
        <f t="shared" si="5"/>
        <v>-2179</v>
      </c>
      <c r="I57" s="19" t="s">
        <v>892</v>
      </c>
      <c r="J57" s="20" t="s">
        <v>893</v>
      </c>
      <c r="K57" s="19">
        <v>-2179</v>
      </c>
      <c r="L57" s="19" t="s">
        <v>664</v>
      </c>
      <c r="M57" s="20" t="s">
        <v>224</v>
      </c>
      <c r="N57" s="20"/>
      <c r="O57" s="21" t="s">
        <v>697</v>
      </c>
      <c r="P57" s="21" t="s">
        <v>888</v>
      </c>
    </row>
    <row r="58" spans="1:16" ht="12.75" customHeight="1" thickBot="1">
      <c r="A58" s="3" t="str">
        <f t="shared" si="0"/>
        <v> BBS 9 </v>
      </c>
      <c r="B58" s="2" t="str">
        <f t="shared" si="1"/>
        <v>I</v>
      </c>
      <c r="C58" s="3">
        <f t="shared" si="2"/>
        <v>41794.474000000002</v>
      </c>
      <c r="D58" s="4" t="str">
        <f t="shared" si="3"/>
        <v>vis</v>
      </c>
      <c r="E58" s="18">
        <f>VLOOKUP(C58,Active!C$21:E$959,3,FALSE)</f>
        <v>-2159.9980309613529</v>
      </c>
      <c r="F58" s="2" t="s">
        <v>218</v>
      </c>
      <c r="G58" s="4" t="str">
        <f t="shared" si="4"/>
        <v>41794.474</v>
      </c>
      <c r="H58" s="3">
        <f t="shared" si="5"/>
        <v>-2160</v>
      </c>
      <c r="I58" s="19" t="s">
        <v>894</v>
      </c>
      <c r="J58" s="20" t="s">
        <v>895</v>
      </c>
      <c r="K58" s="19">
        <v>-2160</v>
      </c>
      <c r="L58" s="19" t="s">
        <v>664</v>
      </c>
      <c r="M58" s="20" t="s">
        <v>224</v>
      </c>
      <c r="N58" s="20"/>
      <c r="O58" s="21" t="s">
        <v>667</v>
      </c>
      <c r="P58" s="21" t="s">
        <v>896</v>
      </c>
    </row>
    <row r="59" spans="1:16" ht="12.75" customHeight="1" thickBot="1">
      <c r="A59" s="3" t="str">
        <f t="shared" si="0"/>
        <v> BBS 9 </v>
      </c>
      <c r="B59" s="2" t="str">
        <f t="shared" si="1"/>
        <v>I</v>
      </c>
      <c r="C59" s="3">
        <f t="shared" si="2"/>
        <v>41794.474999999999</v>
      </c>
      <c r="D59" s="4" t="str">
        <f t="shared" si="3"/>
        <v>vis</v>
      </c>
      <c r="E59" s="18">
        <f>VLOOKUP(C59,Active!C$21:E$959,3,FALSE)</f>
        <v>-2159.997437877425</v>
      </c>
      <c r="F59" s="2" t="s">
        <v>218</v>
      </c>
      <c r="G59" s="4" t="str">
        <f t="shared" si="4"/>
        <v>41794.475</v>
      </c>
      <c r="H59" s="3">
        <f t="shared" si="5"/>
        <v>-2160</v>
      </c>
      <c r="I59" s="19" t="s">
        <v>897</v>
      </c>
      <c r="J59" s="20" t="s">
        <v>898</v>
      </c>
      <c r="K59" s="19">
        <v>-2160</v>
      </c>
      <c r="L59" s="19" t="s">
        <v>616</v>
      </c>
      <c r="M59" s="20" t="s">
        <v>224</v>
      </c>
      <c r="N59" s="20"/>
      <c r="O59" s="21" t="s">
        <v>697</v>
      </c>
      <c r="P59" s="21" t="s">
        <v>896</v>
      </c>
    </row>
    <row r="60" spans="1:16" ht="12.75" customHeight="1" thickBot="1">
      <c r="A60" s="3" t="str">
        <f t="shared" si="0"/>
        <v> BBS 9 </v>
      </c>
      <c r="B60" s="2" t="str">
        <f t="shared" si="1"/>
        <v>I</v>
      </c>
      <c r="C60" s="3">
        <f t="shared" si="2"/>
        <v>41816.39</v>
      </c>
      <c r="D60" s="4" t="str">
        <f t="shared" si="3"/>
        <v>vis</v>
      </c>
      <c r="E60" s="18">
        <f>VLOOKUP(C60,Active!C$21:E$959,3,FALSE)</f>
        <v>-2147.0000035585044</v>
      </c>
      <c r="F60" s="2" t="s">
        <v>218</v>
      </c>
      <c r="G60" s="4" t="str">
        <f t="shared" si="4"/>
        <v>41816.390</v>
      </c>
      <c r="H60" s="3">
        <f t="shared" si="5"/>
        <v>-2147</v>
      </c>
      <c r="I60" s="19" t="s">
        <v>899</v>
      </c>
      <c r="J60" s="20" t="s">
        <v>900</v>
      </c>
      <c r="K60" s="19">
        <v>-2147</v>
      </c>
      <c r="L60" s="19" t="s">
        <v>756</v>
      </c>
      <c r="M60" s="20" t="s">
        <v>224</v>
      </c>
      <c r="N60" s="20"/>
      <c r="O60" s="21" t="s">
        <v>784</v>
      </c>
      <c r="P60" s="21" t="s">
        <v>896</v>
      </c>
    </row>
    <row r="61" spans="1:16" ht="12.75" customHeight="1" thickBot="1">
      <c r="A61" s="3" t="str">
        <f t="shared" si="0"/>
        <v> BBS 9 </v>
      </c>
      <c r="B61" s="2" t="str">
        <f t="shared" si="1"/>
        <v>I</v>
      </c>
      <c r="C61" s="3">
        <f t="shared" si="2"/>
        <v>41816.391000000003</v>
      </c>
      <c r="D61" s="4" t="str">
        <f t="shared" si="3"/>
        <v>vis</v>
      </c>
      <c r="E61" s="18">
        <f>VLOOKUP(C61,Active!C$21:E$959,3,FALSE)</f>
        <v>-2146.9994104745724</v>
      </c>
      <c r="F61" s="2" t="s">
        <v>218</v>
      </c>
      <c r="G61" s="4" t="str">
        <f t="shared" si="4"/>
        <v>41816.391</v>
      </c>
      <c r="H61" s="3">
        <f t="shared" si="5"/>
        <v>-2147</v>
      </c>
      <c r="I61" s="19" t="s">
        <v>901</v>
      </c>
      <c r="J61" s="20" t="s">
        <v>902</v>
      </c>
      <c r="K61" s="19">
        <v>-2147</v>
      </c>
      <c r="L61" s="19" t="s">
        <v>743</v>
      </c>
      <c r="M61" s="20" t="s">
        <v>224</v>
      </c>
      <c r="N61" s="20"/>
      <c r="O61" s="21" t="s">
        <v>667</v>
      </c>
      <c r="P61" s="21" t="s">
        <v>896</v>
      </c>
    </row>
    <row r="62" spans="1:16" ht="12.75" customHeight="1" thickBot="1">
      <c r="A62" s="3" t="str">
        <f t="shared" si="0"/>
        <v> BBS 13 </v>
      </c>
      <c r="B62" s="2" t="str">
        <f t="shared" si="1"/>
        <v>I</v>
      </c>
      <c r="C62" s="3">
        <f t="shared" si="2"/>
        <v>42035.591999999997</v>
      </c>
      <c r="D62" s="4" t="str">
        <f t="shared" si="3"/>
        <v>vis</v>
      </c>
      <c r="E62" s="18">
        <f>VLOOKUP(C62,Active!C$21:E$959,3,FALSE)</f>
        <v>-2016.9948200049605</v>
      </c>
      <c r="F62" s="2" t="s">
        <v>218</v>
      </c>
      <c r="G62" s="4" t="str">
        <f t="shared" si="4"/>
        <v>42035.592</v>
      </c>
      <c r="H62" s="3">
        <f t="shared" si="5"/>
        <v>-2017</v>
      </c>
      <c r="I62" s="19" t="s">
        <v>905</v>
      </c>
      <c r="J62" s="20" t="s">
        <v>906</v>
      </c>
      <c r="K62" s="19">
        <v>-2017</v>
      </c>
      <c r="L62" s="19" t="s">
        <v>703</v>
      </c>
      <c r="M62" s="20" t="s">
        <v>224</v>
      </c>
      <c r="N62" s="20"/>
      <c r="O62" s="21" t="s">
        <v>667</v>
      </c>
      <c r="P62" s="21" t="s">
        <v>907</v>
      </c>
    </row>
    <row r="63" spans="1:16" ht="12.75" customHeight="1" thickBot="1">
      <c r="A63" s="3" t="str">
        <f t="shared" si="0"/>
        <v> BBS 13 </v>
      </c>
      <c r="B63" s="2" t="str">
        <f t="shared" si="1"/>
        <v>I</v>
      </c>
      <c r="C63" s="3">
        <f t="shared" si="2"/>
        <v>42074.375999999997</v>
      </c>
      <c r="D63" s="4" t="str">
        <f t="shared" si="3"/>
        <v>vis</v>
      </c>
      <c r="E63" s="18">
        <f>VLOOKUP(C63,Active!C$21:E$959,3,FALSE)</f>
        <v>-1993.9926528762817</v>
      </c>
      <c r="F63" s="2" t="s">
        <v>218</v>
      </c>
      <c r="G63" s="4" t="str">
        <f t="shared" si="4"/>
        <v>42074.376</v>
      </c>
      <c r="H63" s="3">
        <f t="shared" si="5"/>
        <v>-1994</v>
      </c>
      <c r="I63" s="19" t="s">
        <v>908</v>
      </c>
      <c r="J63" s="20" t="s">
        <v>909</v>
      </c>
      <c r="K63" s="19">
        <v>-1994</v>
      </c>
      <c r="L63" s="19" t="s">
        <v>910</v>
      </c>
      <c r="M63" s="20" t="s">
        <v>224</v>
      </c>
      <c r="N63" s="20"/>
      <c r="O63" s="21" t="s">
        <v>667</v>
      </c>
      <c r="P63" s="21" t="s">
        <v>907</v>
      </c>
    </row>
    <row r="64" spans="1:16" ht="12.75" customHeight="1" thickBot="1">
      <c r="A64" s="3" t="str">
        <f t="shared" si="0"/>
        <v> BBS 13 </v>
      </c>
      <c r="B64" s="2" t="str">
        <f t="shared" si="1"/>
        <v>I</v>
      </c>
      <c r="C64" s="3">
        <f t="shared" si="2"/>
        <v>42079.428</v>
      </c>
      <c r="D64" s="4" t="str">
        <f t="shared" si="3"/>
        <v>vis</v>
      </c>
      <c r="E64" s="18">
        <f>VLOOKUP(C64,Active!C$21:E$959,3,FALSE)</f>
        <v>-1990.9963928635402</v>
      </c>
      <c r="F64" s="2" t="s">
        <v>218</v>
      </c>
      <c r="G64" s="4" t="str">
        <f t="shared" si="4"/>
        <v>42079.428</v>
      </c>
      <c r="H64" s="3">
        <f t="shared" si="5"/>
        <v>-1991</v>
      </c>
      <c r="I64" s="19" t="s">
        <v>911</v>
      </c>
      <c r="J64" s="20" t="s">
        <v>912</v>
      </c>
      <c r="K64" s="19">
        <v>-1991</v>
      </c>
      <c r="L64" s="19" t="s">
        <v>671</v>
      </c>
      <c r="M64" s="20" t="s">
        <v>224</v>
      </c>
      <c r="N64" s="20"/>
      <c r="O64" s="21" t="s">
        <v>667</v>
      </c>
      <c r="P64" s="21" t="s">
        <v>907</v>
      </c>
    </row>
    <row r="65" spans="1:16" ht="12.75" customHeight="1" thickBot="1">
      <c r="A65" s="3" t="str">
        <f t="shared" si="0"/>
        <v> BBS 14 </v>
      </c>
      <c r="B65" s="2" t="str">
        <f t="shared" si="1"/>
        <v>I</v>
      </c>
      <c r="C65" s="3">
        <f t="shared" si="2"/>
        <v>42106.406000000003</v>
      </c>
      <c r="D65" s="4" t="str">
        <f t="shared" si="3"/>
        <v>vis</v>
      </c>
      <c r="E65" s="18">
        <f>VLOOKUP(C65,Active!C$21:E$959,3,FALSE)</f>
        <v>-1974.9961746086526</v>
      </c>
      <c r="F65" s="2" t="s">
        <v>218</v>
      </c>
      <c r="G65" s="4" t="str">
        <f t="shared" si="4"/>
        <v>42106.406</v>
      </c>
      <c r="H65" s="3">
        <f t="shared" si="5"/>
        <v>-1975</v>
      </c>
      <c r="I65" s="19" t="s">
        <v>920</v>
      </c>
      <c r="J65" s="20" t="s">
        <v>921</v>
      </c>
      <c r="K65" s="19">
        <v>-1975</v>
      </c>
      <c r="L65" s="19" t="s">
        <v>671</v>
      </c>
      <c r="M65" s="20" t="s">
        <v>224</v>
      </c>
      <c r="N65" s="20"/>
      <c r="O65" s="21" t="s">
        <v>667</v>
      </c>
      <c r="P65" s="21" t="s">
        <v>922</v>
      </c>
    </row>
    <row r="66" spans="1:16" ht="12.75" customHeight="1" thickBot="1">
      <c r="A66" s="3" t="str">
        <f t="shared" si="0"/>
        <v> BBS 15 </v>
      </c>
      <c r="B66" s="2" t="str">
        <f t="shared" si="1"/>
        <v>I</v>
      </c>
      <c r="C66" s="3">
        <f t="shared" si="2"/>
        <v>42160.356</v>
      </c>
      <c r="D66" s="4" t="str">
        <f t="shared" si="3"/>
        <v>vis</v>
      </c>
      <c r="E66" s="18">
        <f>VLOOKUP(C66,Active!C$21:E$959,3,FALSE)</f>
        <v>-1942.9992966024602</v>
      </c>
      <c r="F66" s="2" t="s">
        <v>218</v>
      </c>
      <c r="G66" s="4" t="str">
        <f t="shared" si="4"/>
        <v>42160.356</v>
      </c>
      <c r="H66" s="3">
        <f t="shared" si="5"/>
        <v>-1943</v>
      </c>
      <c r="I66" s="19" t="s">
        <v>929</v>
      </c>
      <c r="J66" s="20" t="s">
        <v>930</v>
      </c>
      <c r="K66" s="19">
        <v>-1943</v>
      </c>
      <c r="L66" s="19" t="s">
        <v>743</v>
      </c>
      <c r="M66" s="20" t="s">
        <v>224</v>
      </c>
      <c r="N66" s="20"/>
      <c r="O66" s="21" t="s">
        <v>784</v>
      </c>
      <c r="P66" s="21" t="s">
        <v>931</v>
      </c>
    </row>
    <row r="67" spans="1:16" ht="12.75" customHeight="1" thickBot="1">
      <c r="A67" s="3" t="str">
        <f t="shared" si="0"/>
        <v> BBS 15 </v>
      </c>
      <c r="B67" s="2" t="str">
        <f t="shared" si="1"/>
        <v>I</v>
      </c>
      <c r="C67" s="3">
        <f t="shared" si="2"/>
        <v>42160.36</v>
      </c>
      <c r="D67" s="4" t="str">
        <f t="shared" si="3"/>
        <v>vis</v>
      </c>
      <c r="E67" s="18">
        <f>VLOOKUP(C67,Active!C$21:E$959,3,FALSE)</f>
        <v>-1942.996924266741</v>
      </c>
      <c r="F67" s="2" t="s">
        <v>218</v>
      </c>
      <c r="G67" s="4" t="str">
        <f t="shared" si="4"/>
        <v>42160.360</v>
      </c>
      <c r="H67" s="3">
        <f t="shared" si="5"/>
        <v>-1943</v>
      </c>
      <c r="I67" s="19" t="s">
        <v>932</v>
      </c>
      <c r="J67" s="20" t="s">
        <v>933</v>
      </c>
      <c r="K67" s="19">
        <v>-1943</v>
      </c>
      <c r="L67" s="19" t="s">
        <v>681</v>
      </c>
      <c r="M67" s="20" t="s">
        <v>224</v>
      </c>
      <c r="N67" s="20"/>
      <c r="O67" s="21" t="s">
        <v>667</v>
      </c>
      <c r="P67" s="21" t="s">
        <v>931</v>
      </c>
    </row>
    <row r="68" spans="1:16" ht="12.75" customHeight="1" thickBot="1">
      <c r="A68" s="3" t="str">
        <f t="shared" si="0"/>
        <v> BBS 20 </v>
      </c>
      <c r="B68" s="2" t="str">
        <f t="shared" si="1"/>
        <v>I</v>
      </c>
      <c r="C68" s="3">
        <f t="shared" si="2"/>
        <v>42428.445</v>
      </c>
      <c r="D68" s="4" t="str">
        <f t="shared" si="3"/>
        <v>vis</v>
      </c>
      <c r="E68" s="18">
        <f>VLOOKUP(C68,Active!C$21:E$959,3,FALSE)</f>
        <v>-1784.0000189786865</v>
      </c>
      <c r="F68" s="2" t="s">
        <v>218</v>
      </c>
      <c r="G68" s="4" t="str">
        <f t="shared" si="4"/>
        <v>42428.445</v>
      </c>
      <c r="H68" s="3">
        <f t="shared" si="5"/>
        <v>-1784</v>
      </c>
      <c r="I68" s="19" t="s">
        <v>934</v>
      </c>
      <c r="J68" s="20" t="s">
        <v>935</v>
      </c>
      <c r="K68" s="19">
        <v>-1784</v>
      </c>
      <c r="L68" s="19" t="s">
        <v>756</v>
      </c>
      <c r="M68" s="20" t="s">
        <v>224</v>
      </c>
      <c r="N68" s="20"/>
      <c r="O68" s="21" t="s">
        <v>697</v>
      </c>
      <c r="P68" s="21" t="s">
        <v>936</v>
      </c>
    </row>
    <row r="69" spans="1:16" ht="12.75" customHeight="1" thickBot="1">
      <c r="A69" s="3" t="str">
        <f t="shared" si="0"/>
        <v> BBS 20 </v>
      </c>
      <c r="B69" s="2" t="str">
        <f t="shared" si="1"/>
        <v>I</v>
      </c>
      <c r="C69" s="3">
        <f t="shared" si="2"/>
        <v>42433.504999999997</v>
      </c>
      <c r="D69" s="4" t="str">
        <f t="shared" si="3"/>
        <v>vis</v>
      </c>
      <c r="E69" s="18">
        <f>VLOOKUP(C69,Active!C$21:E$959,3,FALSE)</f>
        <v>-1780.999014294511</v>
      </c>
      <c r="F69" s="2" t="s">
        <v>218</v>
      </c>
      <c r="G69" s="4" t="str">
        <f t="shared" si="4"/>
        <v>42433.505</v>
      </c>
      <c r="H69" s="3">
        <f t="shared" si="5"/>
        <v>-1781</v>
      </c>
      <c r="I69" s="19" t="s">
        <v>937</v>
      </c>
      <c r="J69" s="20" t="s">
        <v>938</v>
      </c>
      <c r="K69" s="19">
        <v>-1781</v>
      </c>
      <c r="L69" s="19" t="s">
        <v>728</v>
      </c>
      <c r="M69" s="20" t="s">
        <v>224</v>
      </c>
      <c r="N69" s="20"/>
      <c r="O69" s="21" t="s">
        <v>667</v>
      </c>
      <c r="P69" s="21" t="s">
        <v>936</v>
      </c>
    </row>
    <row r="70" spans="1:16" ht="12.75" customHeight="1" thickBot="1">
      <c r="A70" s="3" t="str">
        <f t="shared" si="0"/>
        <v> BBS 21 </v>
      </c>
      <c r="B70" s="2" t="str">
        <f t="shared" si="1"/>
        <v>I</v>
      </c>
      <c r="C70" s="3">
        <f t="shared" si="2"/>
        <v>42450.364000000001</v>
      </c>
      <c r="D70" s="4" t="str">
        <f t="shared" si="3"/>
        <v>vis</v>
      </c>
      <c r="E70" s="18">
        <f>VLOOKUP(C70,Active!C$21:E$959,3,FALSE)</f>
        <v>-1771.0002123240465</v>
      </c>
      <c r="F70" s="2" t="s">
        <v>218</v>
      </c>
      <c r="G70" s="4" t="str">
        <f t="shared" si="4"/>
        <v>42450.364</v>
      </c>
      <c r="H70" s="3">
        <f t="shared" si="5"/>
        <v>-1771</v>
      </c>
      <c r="I70" s="19" t="s">
        <v>939</v>
      </c>
      <c r="J70" s="20" t="s">
        <v>940</v>
      </c>
      <c r="K70" s="19">
        <v>-1771</v>
      </c>
      <c r="L70" s="19" t="s">
        <v>756</v>
      </c>
      <c r="M70" s="20" t="s">
        <v>224</v>
      </c>
      <c r="N70" s="20"/>
      <c r="O70" s="21" t="s">
        <v>697</v>
      </c>
      <c r="P70" s="21" t="s">
        <v>941</v>
      </c>
    </row>
    <row r="71" spans="1:16" ht="12.75" customHeight="1" thickBot="1">
      <c r="A71" s="3" t="str">
        <f t="shared" si="0"/>
        <v> BBS 21 </v>
      </c>
      <c r="B71" s="2" t="str">
        <f t="shared" si="1"/>
        <v>I</v>
      </c>
      <c r="C71" s="3">
        <f t="shared" si="2"/>
        <v>42450.364999999998</v>
      </c>
      <c r="D71" s="4" t="str">
        <f t="shared" si="3"/>
        <v>vis</v>
      </c>
      <c r="E71" s="18">
        <f>VLOOKUP(C71,Active!C$21:E$959,3,FALSE)</f>
        <v>-1770.9996192401188</v>
      </c>
      <c r="F71" s="2" t="s">
        <v>218</v>
      </c>
      <c r="G71" s="4" t="str">
        <f t="shared" si="4"/>
        <v>42450.365</v>
      </c>
      <c r="H71" s="3">
        <f t="shared" si="5"/>
        <v>-1771</v>
      </c>
      <c r="I71" s="19" t="s">
        <v>942</v>
      </c>
      <c r="J71" s="20" t="s">
        <v>943</v>
      </c>
      <c r="K71" s="19">
        <v>-1771</v>
      </c>
      <c r="L71" s="19" t="s">
        <v>743</v>
      </c>
      <c r="M71" s="20" t="s">
        <v>224</v>
      </c>
      <c r="N71" s="20"/>
      <c r="O71" s="21" t="s">
        <v>784</v>
      </c>
      <c r="P71" s="21" t="s">
        <v>941</v>
      </c>
    </row>
    <row r="72" spans="1:16" ht="12.75" customHeight="1" thickBot="1">
      <c r="A72" s="3" t="str">
        <f t="shared" si="0"/>
        <v> BBS 21 </v>
      </c>
      <c r="B72" s="2" t="str">
        <f t="shared" si="1"/>
        <v>I</v>
      </c>
      <c r="C72" s="3">
        <f t="shared" si="2"/>
        <v>42450.366999999998</v>
      </c>
      <c r="D72" s="4" t="str">
        <f t="shared" si="3"/>
        <v>vis</v>
      </c>
      <c r="E72" s="18">
        <f>VLOOKUP(C72,Active!C$21:E$959,3,FALSE)</f>
        <v>-1770.9984330722593</v>
      </c>
      <c r="F72" s="2" t="s">
        <v>218</v>
      </c>
      <c r="G72" s="4" t="str">
        <f t="shared" si="4"/>
        <v>42450.367</v>
      </c>
      <c r="H72" s="3">
        <f t="shared" si="5"/>
        <v>-1771</v>
      </c>
      <c r="I72" s="19" t="s">
        <v>944</v>
      </c>
      <c r="J72" s="20" t="s">
        <v>945</v>
      </c>
      <c r="K72" s="19">
        <v>-1771</v>
      </c>
      <c r="L72" s="19" t="s">
        <v>664</v>
      </c>
      <c r="M72" s="20" t="s">
        <v>224</v>
      </c>
      <c r="N72" s="20"/>
      <c r="O72" s="21" t="s">
        <v>667</v>
      </c>
      <c r="P72" s="21" t="s">
        <v>941</v>
      </c>
    </row>
    <row r="73" spans="1:16" ht="12.75" customHeight="1" thickBot="1">
      <c r="A73" s="3" t="str">
        <f t="shared" si="0"/>
        <v> BBS 21 </v>
      </c>
      <c r="B73" s="2" t="str">
        <f t="shared" si="1"/>
        <v>I</v>
      </c>
      <c r="C73" s="3">
        <f t="shared" si="2"/>
        <v>42450.368999999999</v>
      </c>
      <c r="D73" s="4" t="str">
        <f t="shared" si="3"/>
        <v>vis</v>
      </c>
      <c r="E73" s="18">
        <f>VLOOKUP(C73,Active!C$21:E$959,3,FALSE)</f>
        <v>-1770.9972469043996</v>
      </c>
      <c r="F73" s="2" t="s">
        <v>218</v>
      </c>
      <c r="G73" s="4" t="str">
        <f t="shared" si="4"/>
        <v>42450.369</v>
      </c>
      <c r="H73" s="3">
        <f t="shared" si="5"/>
        <v>-1771</v>
      </c>
      <c r="I73" s="19" t="s">
        <v>946</v>
      </c>
      <c r="J73" s="20" t="s">
        <v>947</v>
      </c>
      <c r="K73" s="19">
        <v>-1771</v>
      </c>
      <c r="L73" s="19" t="s">
        <v>681</v>
      </c>
      <c r="M73" s="20" t="s">
        <v>224</v>
      </c>
      <c r="N73" s="20"/>
      <c r="O73" s="21" t="s">
        <v>773</v>
      </c>
      <c r="P73" s="21" t="s">
        <v>941</v>
      </c>
    </row>
    <row r="74" spans="1:16" ht="12.75" customHeight="1" thickBot="1">
      <c r="A74" s="3" t="str">
        <f t="shared" si="0"/>
        <v> BBS 21 </v>
      </c>
      <c r="B74" s="2" t="str">
        <f t="shared" si="1"/>
        <v>I</v>
      </c>
      <c r="C74" s="3">
        <f t="shared" si="2"/>
        <v>42460.482000000004</v>
      </c>
      <c r="D74" s="4" t="str">
        <f t="shared" si="3"/>
        <v>vis</v>
      </c>
      <c r="E74" s="18">
        <f>VLOOKUP(C74,Active!C$21:E$959,3,FALSE)</f>
        <v>-1764.9993891235508</v>
      </c>
      <c r="F74" s="2" t="s">
        <v>218</v>
      </c>
      <c r="G74" s="4" t="str">
        <f t="shared" si="4"/>
        <v>42460.482</v>
      </c>
      <c r="H74" s="3">
        <f t="shared" si="5"/>
        <v>-1765</v>
      </c>
      <c r="I74" s="19" t="s">
        <v>948</v>
      </c>
      <c r="J74" s="20" t="s">
        <v>949</v>
      </c>
      <c r="K74" s="19">
        <v>-1765</v>
      </c>
      <c r="L74" s="19" t="s">
        <v>743</v>
      </c>
      <c r="M74" s="20" t="s">
        <v>224</v>
      </c>
      <c r="N74" s="20"/>
      <c r="O74" s="21" t="s">
        <v>773</v>
      </c>
      <c r="P74" s="21" t="s">
        <v>941</v>
      </c>
    </row>
    <row r="75" spans="1:16" ht="12.75" customHeight="1" thickBot="1">
      <c r="A75" s="3" t="str">
        <f t="shared" ref="A75:A138" si="6">P75</f>
        <v> BBS 21 </v>
      </c>
      <c r="B75" s="2" t="str">
        <f t="shared" ref="B75:B138" si="7">IF(H75=INT(H75),"I","II")</f>
        <v>I</v>
      </c>
      <c r="C75" s="3">
        <f t="shared" ref="C75:C138" si="8">1*G75</f>
        <v>42460.485000000001</v>
      </c>
      <c r="D75" s="4" t="str">
        <f t="shared" ref="D75:D138" si="9">VLOOKUP(F75,I$1:J$5,2,FALSE)</f>
        <v>vis</v>
      </c>
      <c r="E75" s="18">
        <f>VLOOKUP(C75,Active!C$21:E$959,3,FALSE)</f>
        <v>-1764.9976098717636</v>
      </c>
      <c r="F75" s="2" t="s">
        <v>218</v>
      </c>
      <c r="G75" s="4" t="str">
        <f t="shared" ref="G75:G138" si="10">MID(I75,3,LEN(I75)-3)</f>
        <v>42460.485</v>
      </c>
      <c r="H75" s="3">
        <f t="shared" ref="H75:H138" si="11">1*K75</f>
        <v>-1765</v>
      </c>
      <c r="I75" s="19" t="s">
        <v>950</v>
      </c>
      <c r="J75" s="20" t="s">
        <v>951</v>
      </c>
      <c r="K75" s="19">
        <v>-1765</v>
      </c>
      <c r="L75" s="19" t="s">
        <v>616</v>
      </c>
      <c r="M75" s="20" t="s">
        <v>224</v>
      </c>
      <c r="N75" s="20"/>
      <c r="O75" s="21" t="s">
        <v>667</v>
      </c>
      <c r="P75" s="21" t="s">
        <v>941</v>
      </c>
    </row>
    <row r="76" spans="1:16" ht="12.75" customHeight="1" thickBot="1">
      <c r="A76" s="3" t="str">
        <f t="shared" si="6"/>
        <v> BBS 21 </v>
      </c>
      <c r="B76" s="2" t="str">
        <f t="shared" si="7"/>
        <v>I</v>
      </c>
      <c r="C76" s="3">
        <f t="shared" si="8"/>
        <v>42477.338000000003</v>
      </c>
      <c r="D76" s="4" t="str">
        <f t="shared" si="9"/>
        <v>vis</v>
      </c>
      <c r="E76" s="18">
        <f>VLOOKUP(C76,Active!C$21:E$959,3,FALSE)</f>
        <v>-1755.0023664048779</v>
      </c>
      <c r="F76" s="2" t="s">
        <v>218</v>
      </c>
      <c r="G76" s="4" t="str">
        <f t="shared" si="10"/>
        <v>42477.338</v>
      </c>
      <c r="H76" s="3">
        <f t="shared" si="11"/>
        <v>-1755</v>
      </c>
      <c r="I76" s="19" t="s">
        <v>955</v>
      </c>
      <c r="J76" s="20" t="s">
        <v>956</v>
      </c>
      <c r="K76" s="19">
        <v>-1755</v>
      </c>
      <c r="L76" s="19" t="s">
        <v>768</v>
      </c>
      <c r="M76" s="20" t="s">
        <v>224</v>
      </c>
      <c r="N76" s="20"/>
      <c r="O76" s="21" t="s">
        <v>667</v>
      </c>
      <c r="P76" s="21" t="s">
        <v>941</v>
      </c>
    </row>
    <row r="77" spans="1:16" ht="12.75" customHeight="1" thickBot="1">
      <c r="A77" s="3" t="str">
        <f t="shared" si="6"/>
        <v> BBS 21 </v>
      </c>
      <c r="B77" s="2" t="str">
        <f t="shared" si="7"/>
        <v>I</v>
      </c>
      <c r="C77" s="3">
        <f t="shared" si="8"/>
        <v>42477.343000000001</v>
      </c>
      <c r="D77" s="4" t="str">
        <f t="shared" si="9"/>
        <v>vis</v>
      </c>
      <c r="E77" s="18">
        <f>VLOOKUP(C77,Active!C$21:E$959,3,FALSE)</f>
        <v>-1754.9994009852312</v>
      </c>
      <c r="F77" s="2" t="s">
        <v>218</v>
      </c>
      <c r="G77" s="4" t="str">
        <f t="shared" si="10"/>
        <v>42477.343</v>
      </c>
      <c r="H77" s="3">
        <f t="shared" si="11"/>
        <v>-1755</v>
      </c>
      <c r="I77" s="19" t="s">
        <v>957</v>
      </c>
      <c r="J77" s="20" t="s">
        <v>958</v>
      </c>
      <c r="K77" s="19">
        <v>-1755</v>
      </c>
      <c r="L77" s="19" t="s">
        <v>743</v>
      </c>
      <c r="M77" s="20" t="s">
        <v>224</v>
      </c>
      <c r="N77" s="20"/>
      <c r="O77" s="21" t="s">
        <v>784</v>
      </c>
      <c r="P77" s="21" t="s">
        <v>941</v>
      </c>
    </row>
    <row r="78" spans="1:16" ht="12.75" customHeight="1" thickBot="1">
      <c r="A78" s="3" t="str">
        <f t="shared" si="6"/>
        <v> BBS 23 </v>
      </c>
      <c r="B78" s="2" t="str">
        <f t="shared" si="7"/>
        <v>I</v>
      </c>
      <c r="C78" s="3">
        <f t="shared" si="8"/>
        <v>42568.392999999996</v>
      </c>
      <c r="D78" s="4" t="str">
        <f t="shared" si="9"/>
        <v>vis</v>
      </c>
      <c r="E78" s="18">
        <f>VLOOKUP(C78,Active!C$21:E$959,3,FALSE)</f>
        <v>-1700.9991091879403</v>
      </c>
      <c r="F78" s="2" t="s">
        <v>218</v>
      </c>
      <c r="G78" s="4" t="str">
        <f t="shared" si="10"/>
        <v>42568.393</v>
      </c>
      <c r="H78" s="3">
        <f t="shared" si="11"/>
        <v>-1701</v>
      </c>
      <c r="I78" s="19" t="s">
        <v>982</v>
      </c>
      <c r="J78" s="20" t="s">
        <v>983</v>
      </c>
      <c r="K78" s="19">
        <v>-1701</v>
      </c>
      <c r="L78" s="19" t="s">
        <v>728</v>
      </c>
      <c r="M78" s="20" t="s">
        <v>224</v>
      </c>
      <c r="N78" s="20"/>
      <c r="O78" s="21" t="s">
        <v>773</v>
      </c>
      <c r="P78" s="21" t="s">
        <v>984</v>
      </c>
    </row>
    <row r="79" spans="1:16" ht="12.75" customHeight="1" thickBot="1">
      <c r="A79" s="3" t="str">
        <f t="shared" si="6"/>
        <v> BBS 26 </v>
      </c>
      <c r="B79" s="2" t="str">
        <f t="shared" si="7"/>
        <v>I</v>
      </c>
      <c r="C79" s="3">
        <f t="shared" si="8"/>
        <v>42782.527999999998</v>
      </c>
      <c r="D79" s="4" t="str">
        <f t="shared" si="9"/>
        <v>vis</v>
      </c>
      <c r="E79" s="18">
        <f>VLOOKUP(C79,Active!C$21:E$959,3,FALSE)</f>
        <v>-1573.9990819060783</v>
      </c>
      <c r="F79" s="2" t="s">
        <v>218</v>
      </c>
      <c r="G79" s="4" t="str">
        <f t="shared" si="10"/>
        <v>42782.528</v>
      </c>
      <c r="H79" s="3">
        <f t="shared" si="11"/>
        <v>-1574</v>
      </c>
      <c r="I79" s="19" t="s">
        <v>987</v>
      </c>
      <c r="J79" s="20" t="s">
        <v>988</v>
      </c>
      <c r="K79" s="19">
        <v>-1574</v>
      </c>
      <c r="L79" s="19" t="s">
        <v>728</v>
      </c>
      <c r="M79" s="20" t="s">
        <v>224</v>
      </c>
      <c r="N79" s="20"/>
      <c r="O79" s="21" t="s">
        <v>667</v>
      </c>
      <c r="P79" s="21" t="s">
        <v>989</v>
      </c>
    </row>
    <row r="80" spans="1:16" ht="12.75" customHeight="1" thickBot="1">
      <c r="A80" s="3" t="str">
        <f t="shared" si="6"/>
        <v> BBS 26 </v>
      </c>
      <c r="B80" s="2" t="str">
        <f t="shared" si="7"/>
        <v>I</v>
      </c>
      <c r="C80" s="3">
        <f t="shared" si="8"/>
        <v>42809.504999999997</v>
      </c>
      <c r="D80" s="4" t="str">
        <f t="shared" si="9"/>
        <v>vis</v>
      </c>
      <c r="E80" s="18">
        <f>VLOOKUP(C80,Active!C$21:E$959,3,FALSE)</f>
        <v>-1557.9994567351225</v>
      </c>
      <c r="F80" s="2" t="s">
        <v>218</v>
      </c>
      <c r="G80" s="4" t="str">
        <f t="shared" si="10"/>
        <v>42809.505</v>
      </c>
      <c r="H80" s="3">
        <f t="shared" si="11"/>
        <v>-1558</v>
      </c>
      <c r="I80" s="19" t="s">
        <v>990</v>
      </c>
      <c r="J80" s="20" t="s">
        <v>991</v>
      </c>
      <c r="K80" s="19">
        <v>-1558</v>
      </c>
      <c r="L80" s="19" t="s">
        <v>743</v>
      </c>
      <c r="M80" s="20" t="s">
        <v>224</v>
      </c>
      <c r="N80" s="20"/>
      <c r="O80" s="21" t="s">
        <v>697</v>
      </c>
      <c r="P80" s="21" t="s">
        <v>989</v>
      </c>
    </row>
    <row r="81" spans="1:16" ht="12.75" customHeight="1" thickBot="1">
      <c r="A81" s="3" t="str">
        <f t="shared" si="6"/>
        <v> BBS 26 </v>
      </c>
      <c r="B81" s="2" t="str">
        <f t="shared" si="7"/>
        <v>I</v>
      </c>
      <c r="C81" s="3">
        <f t="shared" si="8"/>
        <v>42809.506000000001</v>
      </c>
      <c r="D81" s="4" t="str">
        <f t="shared" si="9"/>
        <v>vis</v>
      </c>
      <c r="E81" s="18">
        <f>VLOOKUP(C81,Active!C$21:E$959,3,FALSE)</f>
        <v>-1557.9988636511905</v>
      </c>
      <c r="F81" s="2" t="s">
        <v>218</v>
      </c>
      <c r="G81" s="4" t="str">
        <f t="shared" si="10"/>
        <v>42809.506</v>
      </c>
      <c r="H81" s="3">
        <f t="shared" si="11"/>
        <v>-1558</v>
      </c>
      <c r="I81" s="19" t="s">
        <v>992</v>
      </c>
      <c r="J81" s="20" t="s">
        <v>993</v>
      </c>
      <c r="K81" s="19">
        <v>-1558</v>
      </c>
      <c r="L81" s="19" t="s">
        <v>728</v>
      </c>
      <c r="M81" s="20" t="s">
        <v>224</v>
      </c>
      <c r="N81" s="20"/>
      <c r="O81" s="21" t="s">
        <v>667</v>
      </c>
      <c r="P81" s="21" t="s">
        <v>989</v>
      </c>
    </row>
    <row r="82" spans="1:16" ht="12.75" customHeight="1" thickBot="1">
      <c r="A82" s="3" t="str">
        <f t="shared" si="6"/>
        <v> AOEB 1 </v>
      </c>
      <c r="B82" s="2" t="str">
        <f t="shared" si="7"/>
        <v>I</v>
      </c>
      <c r="C82" s="3">
        <f t="shared" si="8"/>
        <v>42856.718999999997</v>
      </c>
      <c r="D82" s="4" t="str">
        <f t="shared" si="9"/>
        <v>vis</v>
      </c>
      <c r="E82" s="18">
        <f>VLOOKUP(C82,Active!C$21:E$959,3,FALSE)</f>
        <v>-1529.9975920792476</v>
      </c>
      <c r="F82" s="2" t="s">
        <v>218</v>
      </c>
      <c r="G82" s="4" t="str">
        <f t="shared" si="10"/>
        <v>42856.719</v>
      </c>
      <c r="H82" s="3">
        <f t="shared" si="11"/>
        <v>-1530</v>
      </c>
      <c r="I82" s="19" t="s">
        <v>998</v>
      </c>
      <c r="J82" s="20" t="s">
        <v>999</v>
      </c>
      <c r="K82" s="19">
        <v>-1530</v>
      </c>
      <c r="L82" s="19" t="s">
        <v>616</v>
      </c>
      <c r="M82" s="20" t="s">
        <v>224</v>
      </c>
      <c r="N82" s="20"/>
      <c r="O82" s="21" t="s">
        <v>1000</v>
      </c>
      <c r="P82" s="21" t="s">
        <v>1001</v>
      </c>
    </row>
    <row r="83" spans="1:16" ht="12.75" customHeight="1" thickBot="1">
      <c r="A83" s="3" t="str">
        <f t="shared" si="6"/>
        <v> BBS 27 </v>
      </c>
      <c r="B83" s="2" t="str">
        <f t="shared" si="7"/>
        <v>I</v>
      </c>
      <c r="C83" s="3">
        <f t="shared" si="8"/>
        <v>42858.402999999998</v>
      </c>
      <c r="D83" s="4" t="str">
        <f t="shared" si="9"/>
        <v>vis</v>
      </c>
      <c r="E83" s="18">
        <f>VLOOKUP(C83,Active!C$21:E$959,3,FALSE)</f>
        <v>-1528.9988387416672</v>
      </c>
      <c r="F83" s="2" t="s">
        <v>218</v>
      </c>
      <c r="G83" s="4" t="str">
        <f t="shared" si="10"/>
        <v>42858.403</v>
      </c>
      <c r="H83" s="3">
        <f t="shared" si="11"/>
        <v>-1529</v>
      </c>
      <c r="I83" s="19" t="s">
        <v>1002</v>
      </c>
      <c r="J83" s="20" t="s">
        <v>1003</v>
      </c>
      <c r="K83" s="19">
        <v>-1529</v>
      </c>
      <c r="L83" s="19" t="s">
        <v>728</v>
      </c>
      <c r="M83" s="20" t="s">
        <v>224</v>
      </c>
      <c r="N83" s="20"/>
      <c r="O83" s="21" t="s">
        <v>667</v>
      </c>
      <c r="P83" s="21" t="s">
        <v>1004</v>
      </c>
    </row>
    <row r="84" spans="1:16" ht="12.75" customHeight="1" thickBot="1">
      <c r="A84" s="3" t="str">
        <f t="shared" si="6"/>
        <v> BBS 27 </v>
      </c>
      <c r="B84" s="2" t="str">
        <f t="shared" si="7"/>
        <v>I</v>
      </c>
      <c r="C84" s="3">
        <f t="shared" si="8"/>
        <v>42858.404000000002</v>
      </c>
      <c r="D84" s="4" t="str">
        <f t="shared" si="9"/>
        <v>vis</v>
      </c>
      <c r="E84" s="18">
        <f>VLOOKUP(C84,Active!C$21:E$959,3,FALSE)</f>
        <v>-1528.9982456577352</v>
      </c>
      <c r="F84" s="2" t="s">
        <v>218</v>
      </c>
      <c r="G84" s="4" t="str">
        <f t="shared" si="10"/>
        <v>42858.404</v>
      </c>
      <c r="H84" s="3">
        <f t="shared" si="11"/>
        <v>-1529</v>
      </c>
      <c r="I84" s="19" t="s">
        <v>1005</v>
      </c>
      <c r="J84" s="20" t="s">
        <v>1006</v>
      </c>
      <c r="K84" s="19">
        <v>-1529</v>
      </c>
      <c r="L84" s="19" t="s">
        <v>664</v>
      </c>
      <c r="M84" s="20" t="s">
        <v>224</v>
      </c>
      <c r="N84" s="20"/>
      <c r="O84" s="21" t="s">
        <v>697</v>
      </c>
      <c r="P84" s="21" t="s">
        <v>1004</v>
      </c>
    </row>
    <row r="85" spans="1:16" ht="12.75" customHeight="1" thickBot="1">
      <c r="A85" s="3" t="str">
        <f t="shared" si="6"/>
        <v> AOEB 1 </v>
      </c>
      <c r="B85" s="2" t="str">
        <f t="shared" si="7"/>
        <v>I</v>
      </c>
      <c r="C85" s="3">
        <f t="shared" si="8"/>
        <v>42878.633000000002</v>
      </c>
      <c r="D85" s="4" t="str">
        <f t="shared" si="9"/>
        <v>vis</v>
      </c>
      <c r="E85" s="18">
        <f>VLOOKUP(C85,Active!C$21:E$959,3,FALSE)</f>
        <v>-1517.0007508442545</v>
      </c>
      <c r="F85" s="2" t="s">
        <v>218</v>
      </c>
      <c r="G85" s="4" t="str">
        <f t="shared" si="10"/>
        <v>42878.633</v>
      </c>
      <c r="H85" s="3">
        <f t="shared" si="11"/>
        <v>-1517</v>
      </c>
      <c r="I85" s="19" t="s">
        <v>1007</v>
      </c>
      <c r="J85" s="20" t="s">
        <v>1008</v>
      </c>
      <c r="K85" s="19">
        <v>-1517</v>
      </c>
      <c r="L85" s="19" t="s">
        <v>747</v>
      </c>
      <c r="M85" s="20" t="s">
        <v>224</v>
      </c>
      <c r="N85" s="20"/>
      <c r="O85" s="21" t="s">
        <v>811</v>
      </c>
      <c r="P85" s="21" t="s">
        <v>1001</v>
      </c>
    </row>
    <row r="86" spans="1:16" ht="12.75" customHeight="1" thickBot="1">
      <c r="A86" s="3" t="str">
        <f t="shared" si="6"/>
        <v> BBS 27 </v>
      </c>
      <c r="B86" s="2" t="str">
        <f t="shared" si="7"/>
        <v>I</v>
      </c>
      <c r="C86" s="3">
        <f t="shared" si="8"/>
        <v>42885.379000000001</v>
      </c>
      <c r="D86" s="4" t="str">
        <f t="shared" si="9"/>
        <v>vis</v>
      </c>
      <c r="E86" s="18">
        <f>VLOOKUP(C86,Active!C$21:E$959,3,FALSE)</f>
        <v>-1512.9998066546391</v>
      </c>
      <c r="F86" s="2" t="s">
        <v>218</v>
      </c>
      <c r="G86" s="4" t="str">
        <f t="shared" si="10"/>
        <v>42885.379</v>
      </c>
      <c r="H86" s="3">
        <f t="shared" si="11"/>
        <v>-1513</v>
      </c>
      <c r="I86" s="19" t="s">
        <v>1009</v>
      </c>
      <c r="J86" s="20" t="s">
        <v>1010</v>
      </c>
      <c r="K86" s="19">
        <v>-1513</v>
      </c>
      <c r="L86" s="19" t="s">
        <v>751</v>
      </c>
      <c r="M86" s="20" t="s">
        <v>224</v>
      </c>
      <c r="N86" s="20"/>
      <c r="O86" s="21" t="s">
        <v>667</v>
      </c>
      <c r="P86" s="21" t="s">
        <v>1004</v>
      </c>
    </row>
    <row r="87" spans="1:16" ht="12.75" customHeight="1" thickBot="1">
      <c r="A87" s="3" t="str">
        <f t="shared" si="6"/>
        <v> BBS 27 </v>
      </c>
      <c r="B87" s="2" t="str">
        <f t="shared" si="7"/>
        <v>I</v>
      </c>
      <c r="C87" s="3">
        <f t="shared" si="8"/>
        <v>42885.381000000001</v>
      </c>
      <c r="D87" s="4" t="str">
        <f t="shared" si="9"/>
        <v>vis</v>
      </c>
      <c r="E87" s="18">
        <f>VLOOKUP(C87,Active!C$21:E$959,3,FALSE)</f>
        <v>-1512.9986204867794</v>
      </c>
      <c r="F87" s="2" t="s">
        <v>218</v>
      </c>
      <c r="G87" s="4" t="str">
        <f t="shared" si="10"/>
        <v>42885.381</v>
      </c>
      <c r="H87" s="3">
        <f t="shared" si="11"/>
        <v>-1513</v>
      </c>
      <c r="I87" s="19" t="s">
        <v>1011</v>
      </c>
      <c r="J87" s="20" t="s">
        <v>1012</v>
      </c>
      <c r="K87" s="19">
        <v>-1513</v>
      </c>
      <c r="L87" s="19" t="s">
        <v>728</v>
      </c>
      <c r="M87" s="20" t="s">
        <v>224</v>
      </c>
      <c r="N87" s="20"/>
      <c r="O87" s="21" t="s">
        <v>697</v>
      </c>
      <c r="P87" s="21" t="s">
        <v>1004</v>
      </c>
    </row>
    <row r="88" spans="1:16" ht="12.75" customHeight="1" thickBot="1">
      <c r="A88" s="3" t="str">
        <f t="shared" si="6"/>
        <v> BBS 27 </v>
      </c>
      <c r="B88" s="2" t="str">
        <f t="shared" si="7"/>
        <v>I</v>
      </c>
      <c r="C88" s="3">
        <f t="shared" si="8"/>
        <v>42885.383000000002</v>
      </c>
      <c r="D88" s="4" t="str">
        <f t="shared" si="9"/>
        <v>vis</v>
      </c>
      <c r="E88" s="18">
        <f>VLOOKUP(C88,Active!C$21:E$959,3,FALSE)</f>
        <v>-1512.9974343189199</v>
      </c>
      <c r="F88" s="2" t="s">
        <v>218</v>
      </c>
      <c r="G88" s="4" t="str">
        <f t="shared" si="10"/>
        <v>42885.383</v>
      </c>
      <c r="H88" s="3">
        <f t="shared" si="11"/>
        <v>-1513</v>
      </c>
      <c r="I88" s="19" t="s">
        <v>1013</v>
      </c>
      <c r="J88" s="20" t="s">
        <v>1014</v>
      </c>
      <c r="K88" s="19">
        <v>-1513</v>
      </c>
      <c r="L88" s="19" t="s">
        <v>616</v>
      </c>
      <c r="M88" s="20" t="s">
        <v>224</v>
      </c>
      <c r="N88" s="20"/>
      <c r="O88" s="21" t="s">
        <v>784</v>
      </c>
      <c r="P88" s="21" t="s">
        <v>1004</v>
      </c>
    </row>
    <row r="89" spans="1:16" ht="12.75" customHeight="1" thickBot="1">
      <c r="A89" s="3" t="str">
        <f t="shared" si="6"/>
        <v> AOEB 1 </v>
      </c>
      <c r="B89" s="2" t="str">
        <f t="shared" si="7"/>
        <v>I</v>
      </c>
      <c r="C89" s="3">
        <f t="shared" si="8"/>
        <v>42888.750999999997</v>
      </c>
      <c r="D89" s="4" t="str">
        <f t="shared" si="9"/>
        <v>vis</v>
      </c>
      <c r="E89" s="18">
        <f>VLOOKUP(C89,Active!C$21:E$959,3,FALSE)</f>
        <v>-1510.9999276437632</v>
      </c>
      <c r="F89" s="2" t="s">
        <v>218</v>
      </c>
      <c r="G89" s="4" t="str">
        <f t="shared" si="10"/>
        <v>42888.751</v>
      </c>
      <c r="H89" s="3">
        <f t="shared" si="11"/>
        <v>-1511</v>
      </c>
      <c r="I89" s="19" t="s">
        <v>1015</v>
      </c>
      <c r="J89" s="20" t="s">
        <v>1016</v>
      </c>
      <c r="K89" s="19">
        <v>-1511</v>
      </c>
      <c r="L89" s="19" t="s">
        <v>751</v>
      </c>
      <c r="M89" s="20" t="s">
        <v>224</v>
      </c>
      <c r="N89" s="20"/>
      <c r="O89" s="21" t="s">
        <v>737</v>
      </c>
      <c r="P89" s="21" t="s">
        <v>1001</v>
      </c>
    </row>
    <row r="90" spans="1:16" ht="12.75" customHeight="1" thickBot="1">
      <c r="A90" s="3" t="str">
        <f t="shared" si="6"/>
        <v> BBS 28 </v>
      </c>
      <c r="B90" s="2" t="str">
        <f t="shared" si="7"/>
        <v>I</v>
      </c>
      <c r="C90" s="3">
        <f t="shared" si="8"/>
        <v>42890.430999999997</v>
      </c>
      <c r="D90" s="4" t="str">
        <f t="shared" si="9"/>
        <v>vis</v>
      </c>
      <c r="E90" s="18">
        <f>VLOOKUP(C90,Active!C$21:E$959,3,FALSE)</f>
        <v>-1510.0035466419019</v>
      </c>
      <c r="F90" s="2" t="s">
        <v>218</v>
      </c>
      <c r="G90" s="4" t="str">
        <f t="shared" si="10"/>
        <v>42890.431</v>
      </c>
      <c r="H90" s="3">
        <f t="shared" si="11"/>
        <v>-1510</v>
      </c>
      <c r="I90" s="19" t="s">
        <v>1017</v>
      </c>
      <c r="J90" s="20" t="s">
        <v>1018</v>
      </c>
      <c r="K90" s="19">
        <v>-1510</v>
      </c>
      <c r="L90" s="19" t="s">
        <v>810</v>
      </c>
      <c r="M90" s="20" t="s">
        <v>224</v>
      </c>
      <c r="N90" s="20"/>
      <c r="O90" s="21" t="s">
        <v>1019</v>
      </c>
      <c r="P90" s="21" t="s">
        <v>1020</v>
      </c>
    </row>
    <row r="91" spans="1:16" ht="12.75" customHeight="1" thickBot="1">
      <c r="A91" s="3" t="str">
        <f t="shared" si="6"/>
        <v> BBS 28 </v>
      </c>
      <c r="B91" s="2" t="str">
        <f t="shared" si="7"/>
        <v>I</v>
      </c>
      <c r="C91" s="3">
        <f t="shared" si="8"/>
        <v>42890.436000000002</v>
      </c>
      <c r="D91" s="4" t="str">
        <f t="shared" si="9"/>
        <v>vis</v>
      </c>
      <c r="E91" s="18">
        <f>VLOOKUP(C91,Active!C$21:E$959,3,FALSE)</f>
        <v>-1510.0005812222507</v>
      </c>
      <c r="F91" s="2" t="s">
        <v>218</v>
      </c>
      <c r="G91" s="4" t="str">
        <f t="shared" si="10"/>
        <v>42890.436</v>
      </c>
      <c r="H91" s="3">
        <f t="shared" si="11"/>
        <v>-1510</v>
      </c>
      <c r="I91" s="19" t="s">
        <v>1021</v>
      </c>
      <c r="J91" s="20" t="s">
        <v>1022</v>
      </c>
      <c r="K91" s="19">
        <v>-1510</v>
      </c>
      <c r="L91" s="19" t="s">
        <v>747</v>
      </c>
      <c r="M91" s="20" t="s">
        <v>224</v>
      </c>
      <c r="N91" s="20"/>
      <c r="O91" s="21" t="s">
        <v>1023</v>
      </c>
      <c r="P91" s="21" t="s">
        <v>1020</v>
      </c>
    </row>
    <row r="92" spans="1:16" ht="12.75" customHeight="1" thickBot="1">
      <c r="A92" s="3" t="str">
        <f t="shared" si="6"/>
        <v> AOEB 1 </v>
      </c>
      <c r="B92" s="2" t="str">
        <f t="shared" si="7"/>
        <v>I</v>
      </c>
      <c r="C92" s="3">
        <f t="shared" si="8"/>
        <v>43210.794000000002</v>
      </c>
      <c r="D92" s="4" t="str">
        <f t="shared" si="9"/>
        <v>vis</v>
      </c>
      <c r="E92" s="18">
        <f>VLOOKUP(C92,Active!C$21:E$959,3,FALSE)</f>
        <v>-1320.0013996780735</v>
      </c>
      <c r="F92" s="2" t="s">
        <v>218</v>
      </c>
      <c r="G92" s="4" t="str">
        <f t="shared" si="10"/>
        <v>43210.794</v>
      </c>
      <c r="H92" s="3">
        <f t="shared" si="11"/>
        <v>-1320</v>
      </c>
      <c r="I92" s="19" t="s">
        <v>1024</v>
      </c>
      <c r="J92" s="20" t="s">
        <v>1025</v>
      </c>
      <c r="K92" s="19">
        <v>-1320</v>
      </c>
      <c r="L92" s="19" t="s">
        <v>778</v>
      </c>
      <c r="M92" s="20" t="s">
        <v>224</v>
      </c>
      <c r="N92" s="20"/>
      <c r="O92" s="21" t="s">
        <v>961</v>
      </c>
      <c r="P92" s="21" t="s">
        <v>1001</v>
      </c>
    </row>
    <row r="93" spans="1:16" ht="12.75" customHeight="1" thickBot="1">
      <c r="A93" s="3" t="str">
        <f t="shared" si="6"/>
        <v> BBS 33 </v>
      </c>
      <c r="B93" s="2" t="str">
        <f t="shared" si="7"/>
        <v>I</v>
      </c>
      <c r="C93" s="3">
        <f t="shared" si="8"/>
        <v>43212.481</v>
      </c>
      <c r="D93" s="4" t="str">
        <f t="shared" si="9"/>
        <v>vis</v>
      </c>
      <c r="E93" s="18">
        <f>VLOOKUP(C93,Active!C$21:E$959,3,FALSE)</f>
        <v>-1319.0008670887059</v>
      </c>
      <c r="F93" s="2" t="s">
        <v>218</v>
      </c>
      <c r="G93" s="4" t="str">
        <f t="shared" si="10"/>
        <v>43212.481</v>
      </c>
      <c r="H93" s="3">
        <f t="shared" si="11"/>
        <v>-1319</v>
      </c>
      <c r="I93" s="19" t="s">
        <v>1026</v>
      </c>
      <c r="J93" s="20" t="s">
        <v>1027</v>
      </c>
      <c r="K93" s="19">
        <v>-1319</v>
      </c>
      <c r="L93" s="19" t="s">
        <v>747</v>
      </c>
      <c r="M93" s="20" t="s">
        <v>224</v>
      </c>
      <c r="N93" s="20"/>
      <c r="O93" s="21" t="s">
        <v>667</v>
      </c>
      <c r="P93" s="21" t="s">
        <v>1028</v>
      </c>
    </row>
    <row r="94" spans="1:16" ht="12.75" customHeight="1" thickBot="1">
      <c r="A94" s="3" t="str">
        <f t="shared" si="6"/>
        <v> BBS 33 </v>
      </c>
      <c r="B94" s="2" t="str">
        <f t="shared" si="7"/>
        <v>I</v>
      </c>
      <c r="C94" s="3">
        <f t="shared" si="8"/>
        <v>43212.481</v>
      </c>
      <c r="D94" s="4" t="str">
        <f t="shared" si="9"/>
        <v>vis</v>
      </c>
      <c r="E94" s="18">
        <f>VLOOKUP(C94,Active!C$21:E$959,3,FALSE)</f>
        <v>-1319.0008670887059</v>
      </c>
      <c r="F94" s="2" t="s">
        <v>218</v>
      </c>
      <c r="G94" s="4" t="str">
        <f t="shared" si="10"/>
        <v>43212.481</v>
      </c>
      <c r="H94" s="3">
        <f t="shared" si="11"/>
        <v>-1319</v>
      </c>
      <c r="I94" s="19" t="s">
        <v>1026</v>
      </c>
      <c r="J94" s="20" t="s">
        <v>1027</v>
      </c>
      <c r="K94" s="19">
        <v>-1319</v>
      </c>
      <c r="L94" s="19" t="s">
        <v>747</v>
      </c>
      <c r="M94" s="20" t="s">
        <v>224</v>
      </c>
      <c r="N94" s="20"/>
      <c r="O94" s="21" t="s">
        <v>697</v>
      </c>
      <c r="P94" s="21" t="s">
        <v>1028</v>
      </c>
    </row>
    <row r="95" spans="1:16" ht="12.75" customHeight="1" thickBot="1">
      <c r="A95" s="3" t="str">
        <f t="shared" si="6"/>
        <v> AOEB 1 </v>
      </c>
      <c r="B95" s="2" t="str">
        <f t="shared" si="7"/>
        <v>I</v>
      </c>
      <c r="C95" s="3">
        <f t="shared" si="8"/>
        <v>43222.597999999998</v>
      </c>
      <c r="D95" s="4" t="str">
        <f t="shared" si="9"/>
        <v>vis</v>
      </c>
      <c r="E95" s="18">
        <f>VLOOKUP(C95,Active!C$21:E$959,3,FALSE)</f>
        <v>-1313.000636972142</v>
      </c>
      <c r="F95" s="2" t="s">
        <v>218</v>
      </c>
      <c r="G95" s="4" t="str">
        <f t="shared" si="10"/>
        <v>43222.598</v>
      </c>
      <c r="H95" s="3">
        <f t="shared" si="11"/>
        <v>-1313</v>
      </c>
      <c r="I95" s="19" t="s">
        <v>1029</v>
      </c>
      <c r="J95" s="20" t="s">
        <v>1030</v>
      </c>
      <c r="K95" s="19">
        <v>-1313</v>
      </c>
      <c r="L95" s="19" t="s">
        <v>747</v>
      </c>
      <c r="M95" s="20" t="s">
        <v>224</v>
      </c>
      <c r="N95" s="20"/>
      <c r="O95" s="21" t="s">
        <v>811</v>
      </c>
      <c r="P95" s="21" t="s">
        <v>1001</v>
      </c>
    </row>
    <row r="96" spans="1:16" ht="12.75" customHeight="1" thickBot="1">
      <c r="A96" s="3" t="str">
        <f t="shared" si="6"/>
        <v> AOEB 1 </v>
      </c>
      <c r="B96" s="2" t="str">
        <f t="shared" si="7"/>
        <v>I</v>
      </c>
      <c r="C96" s="3">
        <f t="shared" si="8"/>
        <v>43227.654999999999</v>
      </c>
      <c r="D96" s="4" t="str">
        <f t="shared" si="9"/>
        <v>vis</v>
      </c>
      <c r="E96" s="18">
        <f>VLOOKUP(C96,Active!C$21:E$959,3,FALSE)</f>
        <v>-1310.0014115397539</v>
      </c>
      <c r="F96" s="2" t="s">
        <v>218</v>
      </c>
      <c r="G96" s="4" t="str">
        <f t="shared" si="10"/>
        <v>43227.655</v>
      </c>
      <c r="H96" s="3">
        <f t="shared" si="11"/>
        <v>-1310</v>
      </c>
      <c r="I96" s="19" t="s">
        <v>1031</v>
      </c>
      <c r="J96" s="20" t="s">
        <v>1032</v>
      </c>
      <c r="K96" s="19">
        <v>-1310</v>
      </c>
      <c r="L96" s="19" t="s">
        <v>778</v>
      </c>
      <c r="M96" s="20" t="s">
        <v>224</v>
      </c>
      <c r="N96" s="20"/>
      <c r="O96" s="21" t="s">
        <v>811</v>
      </c>
      <c r="P96" s="21" t="s">
        <v>1001</v>
      </c>
    </row>
    <row r="97" spans="1:16" ht="12.75" customHeight="1" thickBot="1">
      <c r="A97" s="3" t="str">
        <f t="shared" si="6"/>
        <v> BBS 33 </v>
      </c>
      <c r="B97" s="2" t="str">
        <f t="shared" si="7"/>
        <v>I</v>
      </c>
      <c r="C97" s="3">
        <f t="shared" si="8"/>
        <v>43239.457000000002</v>
      </c>
      <c r="D97" s="4" t="str">
        <f t="shared" si="9"/>
        <v>vis</v>
      </c>
      <c r="E97" s="18">
        <f>VLOOKUP(C97,Active!C$21:E$959,3,FALSE)</f>
        <v>-1303.0018350016778</v>
      </c>
      <c r="F97" s="2" t="s">
        <v>218</v>
      </c>
      <c r="G97" s="4" t="str">
        <f t="shared" si="10"/>
        <v>43239.457</v>
      </c>
      <c r="H97" s="3">
        <f t="shared" si="11"/>
        <v>-1303</v>
      </c>
      <c r="I97" s="19" t="s">
        <v>1033</v>
      </c>
      <c r="J97" s="20" t="s">
        <v>1034</v>
      </c>
      <c r="K97" s="19">
        <v>-1303</v>
      </c>
      <c r="L97" s="19" t="s">
        <v>219</v>
      </c>
      <c r="M97" s="20" t="s">
        <v>224</v>
      </c>
      <c r="N97" s="20"/>
      <c r="O97" s="21" t="s">
        <v>773</v>
      </c>
      <c r="P97" s="21" t="s">
        <v>1028</v>
      </c>
    </row>
    <row r="98" spans="1:16" ht="12.75" customHeight="1" thickBot="1">
      <c r="A98" s="3" t="str">
        <f t="shared" si="6"/>
        <v> BBS 33 </v>
      </c>
      <c r="B98" s="2" t="str">
        <f t="shared" si="7"/>
        <v>I</v>
      </c>
      <c r="C98" s="3">
        <f t="shared" si="8"/>
        <v>43239.459000000003</v>
      </c>
      <c r="D98" s="4" t="str">
        <f t="shared" si="9"/>
        <v>vis</v>
      </c>
      <c r="E98" s="18">
        <f>VLOOKUP(C98,Active!C$21:E$959,3,FALSE)</f>
        <v>-1303.0006488338181</v>
      </c>
      <c r="F98" s="2" t="s">
        <v>218</v>
      </c>
      <c r="G98" s="4" t="str">
        <f t="shared" si="10"/>
        <v>43239.459</v>
      </c>
      <c r="H98" s="3">
        <f t="shared" si="11"/>
        <v>-1303</v>
      </c>
      <c r="I98" s="19" t="s">
        <v>1035</v>
      </c>
      <c r="J98" s="20" t="s">
        <v>1036</v>
      </c>
      <c r="K98" s="19">
        <v>-1303</v>
      </c>
      <c r="L98" s="19" t="s">
        <v>747</v>
      </c>
      <c r="M98" s="20" t="s">
        <v>224</v>
      </c>
      <c r="N98" s="20"/>
      <c r="O98" s="21" t="s">
        <v>697</v>
      </c>
      <c r="P98" s="21" t="s">
        <v>1028</v>
      </c>
    </row>
    <row r="99" spans="1:16" ht="12.75" customHeight="1" thickBot="1">
      <c r="A99" s="3" t="str">
        <f t="shared" si="6"/>
        <v> AOEB 1 </v>
      </c>
      <c r="B99" s="2" t="str">
        <f t="shared" si="7"/>
        <v>I</v>
      </c>
      <c r="C99" s="3">
        <f t="shared" si="8"/>
        <v>43286.665000000001</v>
      </c>
      <c r="D99" s="4" t="str">
        <f t="shared" si="9"/>
        <v>vis</v>
      </c>
      <c r="E99" s="18">
        <f>VLOOKUP(C99,Active!C$21:E$959,3,FALSE)</f>
        <v>-1275.0035288493816</v>
      </c>
      <c r="F99" s="2" t="s">
        <v>218</v>
      </c>
      <c r="G99" s="4" t="str">
        <f t="shared" si="10"/>
        <v>43286.665</v>
      </c>
      <c r="H99" s="3">
        <f t="shared" si="11"/>
        <v>-1275</v>
      </c>
      <c r="I99" s="19" t="s">
        <v>1037</v>
      </c>
      <c r="J99" s="20" t="s">
        <v>1038</v>
      </c>
      <c r="K99" s="19">
        <v>-1275</v>
      </c>
      <c r="L99" s="19" t="s">
        <v>810</v>
      </c>
      <c r="M99" s="20" t="s">
        <v>224</v>
      </c>
      <c r="N99" s="20"/>
      <c r="O99" s="21" t="s">
        <v>961</v>
      </c>
      <c r="P99" s="21" t="s">
        <v>1001</v>
      </c>
    </row>
    <row r="100" spans="1:16" ht="12.75" customHeight="1" thickBot="1">
      <c r="A100" s="3" t="str">
        <f t="shared" si="6"/>
        <v> AOEB 1 </v>
      </c>
      <c r="B100" s="2" t="str">
        <f t="shared" si="7"/>
        <v>I</v>
      </c>
      <c r="C100" s="3">
        <f t="shared" si="8"/>
        <v>43571.616000000002</v>
      </c>
      <c r="D100" s="4" t="str">
        <f t="shared" si="9"/>
        <v>vis</v>
      </c>
      <c r="E100" s="18">
        <f>VLOOKUP(C100,Active!C$21:E$959,3,FALSE)</f>
        <v>-1106.0036700033563</v>
      </c>
      <c r="F100" s="2" t="s">
        <v>218</v>
      </c>
      <c r="G100" s="4" t="str">
        <f t="shared" si="10"/>
        <v>43571.616</v>
      </c>
      <c r="H100" s="3">
        <f t="shared" si="11"/>
        <v>-1106</v>
      </c>
      <c r="I100" s="19" t="s">
        <v>1039</v>
      </c>
      <c r="J100" s="20" t="s">
        <v>1040</v>
      </c>
      <c r="K100" s="19">
        <v>-1106</v>
      </c>
      <c r="L100" s="19" t="s">
        <v>810</v>
      </c>
      <c r="M100" s="20" t="s">
        <v>224</v>
      </c>
      <c r="N100" s="20"/>
      <c r="O100" s="21" t="s">
        <v>961</v>
      </c>
      <c r="P100" s="21" t="s">
        <v>1001</v>
      </c>
    </row>
    <row r="101" spans="1:16" ht="12.75" customHeight="1" thickBot="1">
      <c r="A101" s="3" t="str">
        <f t="shared" si="6"/>
        <v> AOEB 1 </v>
      </c>
      <c r="B101" s="2" t="str">
        <f t="shared" si="7"/>
        <v>I</v>
      </c>
      <c r="C101" s="3">
        <f t="shared" si="8"/>
        <v>43603.654000000002</v>
      </c>
      <c r="D101" s="4" t="str">
        <f t="shared" si="9"/>
        <v>vis</v>
      </c>
      <c r="E101" s="18">
        <f>VLOOKUP(C101,Active!C$21:E$959,3,FALSE)</f>
        <v>-1087.0024470642932</v>
      </c>
      <c r="F101" s="2" t="s">
        <v>218</v>
      </c>
      <c r="G101" s="4" t="str">
        <f t="shared" si="10"/>
        <v>43603.654</v>
      </c>
      <c r="H101" s="3">
        <f t="shared" si="11"/>
        <v>-1087</v>
      </c>
      <c r="I101" s="19" t="s">
        <v>1041</v>
      </c>
      <c r="J101" s="20" t="s">
        <v>1042</v>
      </c>
      <c r="K101" s="19">
        <v>-1087</v>
      </c>
      <c r="L101" s="19" t="s">
        <v>768</v>
      </c>
      <c r="M101" s="20" t="s">
        <v>224</v>
      </c>
      <c r="N101" s="20"/>
      <c r="O101" s="21" t="s">
        <v>961</v>
      </c>
      <c r="P101" s="21" t="s">
        <v>1001</v>
      </c>
    </row>
    <row r="102" spans="1:16" ht="12.75" customHeight="1" thickBot="1">
      <c r="A102" s="3" t="str">
        <f t="shared" si="6"/>
        <v> AOEB 1 </v>
      </c>
      <c r="B102" s="2" t="str">
        <f t="shared" si="7"/>
        <v>I</v>
      </c>
      <c r="C102" s="3">
        <f t="shared" si="8"/>
        <v>43630.631000000001</v>
      </c>
      <c r="D102" s="4" t="str">
        <f t="shared" si="9"/>
        <v>vis</v>
      </c>
      <c r="E102" s="18">
        <f>VLOOKUP(C102,Active!C$21:E$959,3,FALSE)</f>
        <v>-1071.0028218933373</v>
      </c>
      <c r="F102" s="2" t="s">
        <v>218</v>
      </c>
      <c r="G102" s="4" t="str">
        <f t="shared" si="10"/>
        <v>43630.631</v>
      </c>
      <c r="H102" s="3">
        <f t="shared" si="11"/>
        <v>-1071</v>
      </c>
      <c r="I102" s="19" t="s">
        <v>1045</v>
      </c>
      <c r="J102" s="20" t="s">
        <v>1046</v>
      </c>
      <c r="K102" s="19">
        <v>-1071</v>
      </c>
      <c r="L102" s="19" t="s">
        <v>849</v>
      </c>
      <c r="M102" s="20" t="s">
        <v>224</v>
      </c>
      <c r="N102" s="20"/>
      <c r="O102" s="21" t="s">
        <v>811</v>
      </c>
      <c r="P102" s="21" t="s">
        <v>1001</v>
      </c>
    </row>
    <row r="103" spans="1:16" ht="12.75" customHeight="1" thickBot="1">
      <c r="A103" s="3" t="str">
        <f t="shared" si="6"/>
        <v> BBS 37 </v>
      </c>
      <c r="B103" s="2" t="str">
        <f t="shared" si="7"/>
        <v>I</v>
      </c>
      <c r="C103" s="3">
        <f t="shared" si="8"/>
        <v>43642.434000000001</v>
      </c>
      <c r="D103" s="4" t="str">
        <f t="shared" si="9"/>
        <v>vis</v>
      </c>
      <c r="E103" s="18">
        <f>VLOOKUP(C103,Active!C$21:E$959,3,FALSE)</f>
        <v>-1064.0026522713333</v>
      </c>
      <c r="F103" s="2" t="s">
        <v>218</v>
      </c>
      <c r="G103" s="4" t="str">
        <f t="shared" si="10"/>
        <v>43642.434</v>
      </c>
      <c r="H103" s="3">
        <f t="shared" si="11"/>
        <v>-1064</v>
      </c>
      <c r="I103" s="19" t="s">
        <v>1047</v>
      </c>
      <c r="J103" s="20" t="s">
        <v>1048</v>
      </c>
      <c r="K103" s="19">
        <v>-1064</v>
      </c>
      <c r="L103" s="19" t="s">
        <v>768</v>
      </c>
      <c r="M103" s="20" t="s">
        <v>224</v>
      </c>
      <c r="N103" s="20"/>
      <c r="O103" s="21" t="s">
        <v>697</v>
      </c>
      <c r="P103" s="21" t="s">
        <v>1049</v>
      </c>
    </row>
    <row r="104" spans="1:16" ht="12.75" customHeight="1" thickBot="1">
      <c r="A104" s="3" t="str">
        <f t="shared" si="6"/>
        <v> AOEB 1 </v>
      </c>
      <c r="B104" s="2" t="str">
        <f t="shared" si="7"/>
        <v>I</v>
      </c>
      <c r="C104" s="3">
        <f t="shared" si="8"/>
        <v>43876.803999999996</v>
      </c>
      <c r="D104" s="4" t="str">
        <f t="shared" si="9"/>
        <v>vis</v>
      </c>
      <c r="E104" s="18">
        <f>VLOOKUP(C104,Active!C$21:E$959,3,FALSE)</f>
        <v>-925.00157167241628</v>
      </c>
      <c r="F104" s="2" t="s">
        <v>218</v>
      </c>
      <c r="G104" s="4" t="str">
        <f t="shared" si="10"/>
        <v>43876.804</v>
      </c>
      <c r="H104" s="3">
        <f t="shared" si="11"/>
        <v>-925</v>
      </c>
      <c r="I104" s="19" t="s">
        <v>1050</v>
      </c>
      <c r="J104" s="20" t="s">
        <v>1051</v>
      </c>
      <c r="K104" s="19">
        <v>-925</v>
      </c>
      <c r="L104" s="19" t="s">
        <v>219</v>
      </c>
      <c r="M104" s="20" t="s">
        <v>224</v>
      </c>
      <c r="N104" s="20"/>
      <c r="O104" s="21" t="s">
        <v>961</v>
      </c>
      <c r="P104" s="21" t="s">
        <v>1001</v>
      </c>
    </row>
    <row r="105" spans="1:16" ht="12.75" customHeight="1" thickBot="1">
      <c r="A105" s="3" t="str">
        <f t="shared" si="6"/>
        <v> AOEB 1 </v>
      </c>
      <c r="B105" s="2" t="str">
        <f t="shared" si="7"/>
        <v>I</v>
      </c>
      <c r="C105" s="3">
        <f t="shared" si="8"/>
        <v>43876.807999999997</v>
      </c>
      <c r="D105" s="4" t="str">
        <f t="shared" si="9"/>
        <v>vis</v>
      </c>
      <c r="E105" s="18">
        <f>VLOOKUP(C105,Active!C$21:E$959,3,FALSE)</f>
        <v>-924.99919933669707</v>
      </c>
      <c r="F105" s="2" t="s">
        <v>218</v>
      </c>
      <c r="G105" s="4" t="str">
        <f t="shared" si="10"/>
        <v>43876.808</v>
      </c>
      <c r="H105" s="3">
        <f t="shared" si="11"/>
        <v>-925</v>
      </c>
      <c r="I105" s="19" t="s">
        <v>1052</v>
      </c>
      <c r="J105" s="20" t="s">
        <v>1053</v>
      </c>
      <c r="K105" s="19">
        <v>-925</v>
      </c>
      <c r="L105" s="19" t="s">
        <v>743</v>
      </c>
      <c r="M105" s="20" t="s">
        <v>224</v>
      </c>
      <c r="N105" s="20"/>
      <c r="O105" s="21" t="s">
        <v>1054</v>
      </c>
      <c r="P105" s="21" t="s">
        <v>1001</v>
      </c>
    </row>
    <row r="106" spans="1:16" ht="12.75" customHeight="1" thickBot="1">
      <c r="A106" s="3" t="str">
        <f t="shared" si="6"/>
        <v> BBS 41 </v>
      </c>
      <c r="B106" s="2" t="str">
        <f t="shared" si="7"/>
        <v>I</v>
      </c>
      <c r="C106" s="3">
        <f t="shared" si="8"/>
        <v>43905.466999999997</v>
      </c>
      <c r="D106" s="4" t="str">
        <f t="shared" si="9"/>
        <v>vis</v>
      </c>
      <c r="E106" s="18">
        <f>VLOOKUP(C106,Active!C$21:E$959,3,FALSE)</f>
        <v>-908.00200699602044</v>
      </c>
      <c r="F106" s="2" t="s">
        <v>218</v>
      </c>
      <c r="G106" s="4" t="str">
        <f t="shared" si="10"/>
        <v>43905.467</v>
      </c>
      <c r="H106" s="3">
        <f t="shared" si="11"/>
        <v>-908</v>
      </c>
      <c r="I106" s="19" t="s">
        <v>1058</v>
      </c>
      <c r="J106" s="20" t="s">
        <v>1059</v>
      </c>
      <c r="K106" s="19">
        <v>-908</v>
      </c>
      <c r="L106" s="19" t="s">
        <v>219</v>
      </c>
      <c r="M106" s="20" t="s">
        <v>224</v>
      </c>
      <c r="N106" s="20"/>
      <c r="O106" s="21" t="s">
        <v>667</v>
      </c>
      <c r="P106" s="21" t="s">
        <v>1057</v>
      </c>
    </row>
    <row r="107" spans="1:16" ht="12.75" customHeight="1" thickBot="1">
      <c r="A107" s="3" t="str">
        <f t="shared" si="6"/>
        <v> BBS 42 </v>
      </c>
      <c r="B107" s="2" t="str">
        <f t="shared" si="7"/>
        <v>I</v>
      </c>
      <c r="C107" s="3">
        <f t="shared" si="8"/>
        <v>43932.446000000004</v>
      </c>
      <c r="D107" s="4" t="str">
        <f t="shared" si="9"/>
        <v>vis</v>
      </c>
      <c r="E107" s="18">
        <f>VLOOKUP(C107,Active!C$21:E$959,3,FALSE)</f>
        <v>-892.0011956572007</v>
      </c>
      <c r="F107" s="2" t="s">
        <v>218</v>
      </c>
      <c r="G107" s="4" t="str">
        <f t="shared" si="10"/>
        <v>43932.446</v>
      </c>
      <c r="H107" s="3">
        <f t="shared" si="11"/>
        <v>-892</v>
      </c>
      <c r="I107" s="19" t="s">
        <v>1060</v>
      </c>
      <c r="J107" s="20" t="s">
        <v>1061</v>
      </c>
      <c r="K107" s="19">
        <v>-892</v>
      </c>
      <c r="L107" s="19" t="s">
        <v>778</v>
      </c>
      <c r="M107" s="20" t="s">
        <v>224</v>
      </c>
      <c r="N107" s="20"/>
      <c r="O107" s="21" t="s">
        <v>697</v>
      </c>
      <c r="P107" s="21" t="s">
        <v>1062</v>
      </c>
    </row>
    <row r="108" spans="1:16" ht="12.75" customHeight="1" thickBot="1">
      <c r="A108" s="3" t="str">
        <f t="shared" si="6"/>
        <v> BBS 42 </v>
      </c>
      <c r="B108" s="2" t="str">
        <f t="shared" si="7"/>
        <v>I</v>
      </c>
      <c r="C108" s="3">
        <f t="shared" si="8"/>
        <v>43937.510999999999</v>
      </c>
      <c r="D108" s="4" t="str">
        <f t="shared" si="9"/>
        <v>vis</v>
      </c>
      <c r="E108" s="18">
        <f>VLOOKUP(C108,Active!C$21:E$959,3,FALSE)</f>
        <v>-888.99722555337837</v>
      </c>
      <c r="F108" s="2" t="s">
        <v>218</v>
      </c>
      <c r="G108" s="4" t="str">
        <f t="shared" si="10"/>
        <v>43937.511</v>
      </c>
      <c r="H108" s="3">
        <f t="shared" si="11"/>
        <v>-889</v>
      </c>
      <c r="I108" s="19" t="s">
        <v>1063</v>
      </c>
      <c r="J108" s="20" t="s">
        <v>1064</v>
      </c>
      <c r="K108" s="19">
        <v>-889</v>
      </c>
      <c r="L108" s="19" t="s">
        <v>681</v>
      </c>
      <c r="M108" s="20" t="s">
        <v>224</v>
      </c>
      <c r="N108" s="20"/>
      <c r="O108" s="21" t="s">
        <v>667</v>
      </c>
      <c r="P108" s="21" t="s">
        <v>1062</v>
      </c>
    </row>
    <row r="109" spans="1:16" ht="12.75" customHeight="1" thickBot="1">
      <c r="A109" s="3" t="str">
        <f t="shared" si="6"/>
        <v> BBS 42 </v>
      </c>
      <c r="B109" s="2" t="str">
        <f t="shared" si="7"/>
        <v>I</v>
      </c>
      <c r="C109" s="3">
        <f t="shared" si="8"/>
        <v>43942.561000000002</v>
      </c>
      <c r="D109" s="4" t="str">
        <f t="shared" si="9"/>
        <v>vis</v>
      </c>
      <c r="E109" s="18">
        <f>VLOOKUP(C109,Active!C$21:E$959,3,FALSE)</f>
        <v>-886.00215170849651</v>
      </c>
      <c r="F109" s="2" t="s">
        <v>218</v>
      </c>
      <c r="G109" s="4" t="str">
        <f t="shared" si="10"/>
        <v>43942.561</v>
      </c>
      <c r="H109" s="3">
        <f t="shared" si="11"/>
        <v>-886</v>
      </c>
      <c r="I109" s="19" t="s">
        <v>1065</v>
      </c>
      <c r="J109" s="20" t="s">
        <v>1066</v>
      </c>
      <c r="K109" s="19">
        <v>-886</v>
      </c>
      <c r="L109" s="19" t="s">
        <v>768</v>
      </c>
      <c r="M109" s="20" t="s">
        <v>224</v>
      </c>
      <c r="N109" s="20"/>
      <c r="O109" s="21" t="s">
        <v>667</v>
      </c>
      <c r="P109" s="21" t="s">
        <v>1062</v>
      </c>
    </row>
    <row r="110" spans="1:16" ht="12.75" customHeight="1" thickBot="1">
      <c r="A110" s="3" t="str">
        <f t="shared" si="6"/>
        <v> BBS 42 </v>
      </c>
      <c r="B110" s="2" t="str">
        <f t="shared" si="7"/>
        <v>I</v>
      </c>
      <c r="C110" s="3">
        <f t="shared" si="8"/>
        <v>43954.366999999998</v>
      </c>
      <c r="D110" s="4" t="str">
        <f t="shared" si="9"/>
        <v>vis</v>
      </c>
      <c r="E110" s="18">
        <f>VLOOKUP(C110,Active!C$21:E$959,3,FALSE)</f>
        <v>-879.00020283470542</v>
      </c>
      <c r="F110" s="2" t="s">
        <v>218</v>
      </c>
      <c r="G110" s="4" t="str">
        <f t="shared" si="10"/>
        <v>43954.367</v>
      </c>
      <c r="H110" s="3">
        <f t="shared" si="11"/>
        <v>-879</v>
      </c>
      <c r="I110" s="19" t="s">
        <v>1067</v>
      </c>
      <c r="J110" s="20" t="s">
        <v>1068</v>
      </c>
      <c r="K110" s="19">
        <v>-879</v>
      </c>
      <c r="L110" s="19" t="s">
        <v>756</v>
      </c>
      <c r="M110" s="20" t="s">
        <v>224</v>
      </c>
      <c r="N110" s="20"/>
      <c r="O110" s="21" t="s">
        <v>667</v>
      </c>
      <c r="P110" s="21" t="s">
        <v>1062</v>
      </c>
    </row>
    <row r="111" spans="1:16" ht="12.75" customHeight="1" thickBot="1">
      <c r="A111" s="3" t="str">
        <f t="shared" si="6"/>
        <v> AOEB 1 </v>
      </c>
      <c r="B111" s="2" t="str">
        <f t="shared" si="7"/>
        <v>I</v>
      </c>
      <c r="C111" s="3">
        <f t="shared" si="8"/>
        <v>43984.716</v>
      </c>
      <c r="D111" s="4" t="str">
        <f t="shared" si="9"/>
        <v>vis</v>
      </c>
      <c r="E111" s="18">
        <f>VLOOKUP(C111,Active!C$21:E$959,3,FALSE)</f>
        <v>-861.00069865286946</v>
      </c>
      <c r="F111" s="2" t="s">
        <v>218</v>
      </c>
      <c r="G111" s="4" t="str">
        <f t="shared" si="10"/>
        <v>43984.716</v>
      </c>
      <c r="H111" s="3">
        <f t="shared" si="11"/>
        <v>-861</v>
      </c>
      <c r="I111" s="19" t="s">
        <v>1069</v>
      </c>
      <c r="J111" s="20" t="s">
        <v>1070</v>
      </c>
      <c r="K111" s="19">
        <v>-861</v>
      </c>
      <c r="L111" s="19" t="s">
        <v>747</v>
      </c>
      <c r="M111" s="20" t="s">
        <v>224</v>
      </c>
      <c r="N111" s="20"/>
      <c r="O111" s="21" t="s">
        <v>1071</v>
      </c>
      <c r="P111" s="21" t="s">
        <v>1001</v>
      </c>
    </row>
    <row r="112" spans="1:16" ht="12.75" customHeight="1" thickBot="1">
      <c r="A112" s="3" t="str">
        <f t="shared" si="6"/>
        <v> BBS 46 </v>
      </c>
      <c r="B112" s="2" t="str">
        <f t="shared" si="7"/>
        <v>I</v>
      </c>
      <c r="C112" s="3">
        <f t="shared" si="8"/>
        <v>44244.375</v>
      </c>
      <c r="D112" s="4" t="str">
        <f t="shared" si="9"/>
        <v>vis</v>
      </c>
      <c r="E112" s="18">
        <f>VLOOKUP(C112,Active!C$21:E$959,3,FALSE)</f>
        <v>-707.00111855629189</v>
      </c>
      <c r="F112" s="2" t="s">
        <v>218</v>
      </c>
      <c r="G112" s="4" t="str">
        <f t="shared" si="10"/>
        <v>44244.375</v>
      </c>
      <c r="H112" s="3">
        <f t="shared" si="11"/>
        <v>-707</v>
      </c>
      <c r="I112" s="19" t="s">
        <v>1072</v>
      </c>
      <c r="J112" s="20" t="s">
        <v>1073</v>
      </c>
      <c r="K112" s="19">
        <v>-707</v>
      </c>
      <c r="L112" s="19" t="s">
        <v>778</v>
      </c>
      <c r="M112" s="20" t="s">
        <v>224</v>
      </c>
      <c r="N112" s="20"/>
      <c r="O112" s="21" t="s">
        <v>667</v>
      </c>
      <c r="P112" s="21" t="s">
        <v>1074</v>
      </c>
    </row>
    <row r="113" spans="1:16" ht="12.75" customHeight="1" thickBot="1">
      <c r="A113" s="3" t="str">
        <f t="shared" si="6"/>
        <v> BBS 46 </v>
      </c>
      <c r="B113" s="2" t="str">
        <f t="shared" si="7"/>
        <v>I</v>
      </c>
      <c r="C113" s="3">
        <f t="shared" si="8"/>
        <v>44264.587</v>
      </c>
      <c r="D113" s="4" t="str">
        <f t="shared" si="9"/>
        <v>vis</v>
      </c>
      <c r="E113" s="18">
        <f>VLOOKUP(C113,Active!C$21:E$959,3,FALSE)</f>
        <v>-695.01370616961572</v>
      </c>
      <c r="F113" s="2" t="s">
        <v>218</v>
      </c>
      <c r="G113" s="4" t="str">
        <f t="shared" si="10"/>
        <v>44264.587</v>
      </c>
      <c r="H113" s="3">
        <f t="shared" si="11"/>
        <v>-695</v>
      </c>
      <c r="I113" s="19" t="s">
        <v>1075</v>
      </c>
      <c r="J113" s="20" t="s">
        <v>1076</v>
      </c>
      <c r="K113" s="19">
        <v>-695</v>
      </c>
      <c r="L113" s="19" t="s">
        <v>1077</v>
      </c>
      <c r="M113" s="20" t="s">
        <v>224</v>
      </c>
      <c r="N113" s="20"/>
      <c r="O113" s="21" t="s">
        <v>667</v>
      </c>
      <c r="P113" s="21" t="s">
        <v>1074</v>
      </c>
    </row>
    <row r="114" spans="1:16" ht="12.75" customHeight="1" thickBot="1">
      <c r="A114" s="3" t="str">
        <f t="shared" si="6"/>
        <v> AOEB 1 </v>
      </c>
      <c r="B114" s="2" t="str">
        <f t="shared" si="7"/>
        <v>I</v>
      </c>
      <c r="C114" s="3">
        <f t="shared" si="8"/>
        <v>44279.785000000003</v>
      </c>
      <c r="D114" s="4" t="str">
        <f t="shared" si="9"/>
        <v>vis</v>
      </c>
      <c r="E114" s="18">
        <f>VLOOKUP(C114,Active!C$21:E$959,3,FALSE)</f>
        <v>-686.00001660634848</v>
      </c>
      <c r="F114" s="2" t="s">
        <v>218</v>
      </c>
      <c r="G114" s="4" t="str">
        <f t="shared" si="10"/>
        <v>44279.785</v>
      </c>
      <c r="H114" s="3">
        <f t="shared" si="11"/>
        <v>-686</v>
      </c>
      <c r="I114" s="19" t="s">
        <v>1078</v>
      </c>
      <c r="J114" s="20" t="s">
        <v>1079</v>
      </c>
      <c r="K114" s="19">
        <v>-686</v>
      </c>
      <c r="L114" s="19" t="s">
        <v>756</v>
      </c>
      <c r="M114" s="20" t="s">
        <v>224</v>
      </c>
      <c r="N114" s="20"/>
      <c r="O114" s="21" t="s">
        <v>961</v>
      </c>
      <c r="P114" s="21" t="s">
        <v>1001</v>
      </c>
    </row>
    <row r="115" spans="1:16" ht="12.75" customHeight="1" thickBot="1">
      <c r="A115" s="3" t="str">
        <f t="shared" si="6"/>
        <v> BBS 46 </v>
      </c>
      <c r="B115" s="2" t="str">
        <f t="shared" si="7"/>
        <v>I</v>
      </c>
      <c r="C115" s="3">
        <f t="shared" si="8"/>
        <v>44281.472000000002</v>
      </c>
      <c r="D115" s="4" t="str">
        <f t="shared" si="9"/>
        <v>vis</v>
      </c>
      <c r="E115" s="18">
        <f>VLOOKUP(C115,Active!C$21:E$959,3,FALSE)</f>
        <v>-684.99948401698077</v>
      </c>
      <c r="F115" s="2" t="s">
        <v>218</v>
      </c>
      <c r="G115" s="4" t="str">
        <f t="shared" si="10"/>
        <v>44281.472</v>
      </c>
      <c r="H115" s="3">
        <f t="shared" si="11"/>
        <v>-685</v>
      </c>
      <c r="I115" s="19" t="s">
        <v>1080</v>
      </c>
      <c r="J115" s="20" t="s">
        <v>1081</v>
      </c>
      <c r="K115" s="19">
        <v>-685</v>
      </c>
      <c r="L115" s="19" t="s">
        <v>743</v>
      </c>
      <c r="M115" s="20" t="s">
        <v>224</v>
      </c>
      <c r="N115" s="20"/>
      <c r="O115" s="21" t="s">
        <v>667</v>
      </c>
      <c r="P115" s="21" t="s">
        <v>1074</v>
      </c>
    </row>
    <row r="116" spans="1:16" ht="12.75" customHeight="1" thickBot="1">
      <c r="A116" s="3" t="str">
        <f t="shared" si="6"/>
        <v> BBS 47 </v>
      </c>
      <c r="B116" s="2" t="str">
        <f t="shared" si="7"/>
        <v>I</v>
      </c>
      <c r="C116" s="3">
        <f t="shared" si="8"/>
        <v>44303.392</v>
      </c>
      <c r="D116" s="4" t="str">
        <f t="shared" si="9"/>
        <v>vis</v>
      </c>
      <c r="E116" s="18">
        <f>VLOOKUP(C116,Active!C$21:E$959,3,FALSE)</f>
        <v>-671.99908427841319</v>
      </c>
      <c r="F116" s="2" t="s">
        <v>218</v>
      </c>
      <c r="G116" s="4" t="str">
        <f t="shared" si="10"/>
        <v>44303.392</v>
      </c>
      <c r="H116" s="3">
        <f t="shared" si="11"/>
        <v>-672</v>
      </c>
      <c r="I116" s="19" t="s">
        <v>1082</v>
      </c>
      <c r="J116" s="20" t="s">
        <v>1083</v>
      </c>
      <c r="K116" s="19">
        <v>-672</v>
      </c>
      <c r="L116" s="19" t="s">
        <v>728</v>
      </c>
      <c r="M116" s="20" t="s">
        <v>224</v>
      </c>
      <c r="N116" s="20"/>
      <c r="O116" s="21" t="s">
        <v>697</v>
      </c>
      <c r="P116" s="21" t="s">
        <v>1084</v>
      </c>
    </row>
    <row r="117" spans="1:16" ht="12.75" customHeight="1" thickBot="1">
      <c r="A117" s="3" t="str">
        <f t="shared" si="6"/>
        <v> BBS 47 </v>
      </c>
      <c r="B117" s="2" t="str">
        <f t="shared" si="7"/>
        <v>I</v>
      </c>
      <c r="C117" s="3">
        <f t="shared" si="8"/>
        <v>44340.485000000001</v>
      </c>
      <c r="D117" s="4" t="str">
        <f t="shared" si="9"/>
        <v>vis</v>
      </c>
      <c r="E117" s="18">
        <f>VLOOKUP(C117,Active!C$21:E$959,3,FALSE)</f>
        <v>-649.99982207482128</v>
      </c>
      <c r="F117" s="2" t="s">
        <v>218</v>
      </c>
      <c r="G117" s="4" t="str">
        <f t="shared" si="10"/>
        <v>44340.485</v>
      </c>
      <c r="H117" s="3">
        <f t="shared" si="11"/>
        <v>-650</v>
      </c>
      <c r="I117" s="19" t="s">
        <v>1085</v>
      </c>
      <c r="J117" s="20" t="s">
        <v>1086</v>
      </c>
      <c r="K117" s="19">
        <v>-650</v>
      </c>
      <c r="L117" s="19" t="s">
        <v>751</v>
      </c>
      <c r="M117" s="20" t="s">
        <v>224</v>
      </c>
      <c r="N117" s="20"/>
      <c r="O117" s="21" t="s">
        <v>697</v>
      </c>
      <c r="P117" s="21" t="s">
        <v>1084</v>
      </c>
    </row>
    <row r="118" spans="1:16" ht="12.75" customHeight="1" thickBot="1">
      <c r="A118" s="3" t="str">
        <f t="shared" si="6"/>
        <v> BBS 48 </v>
      </c>
      <c r="B118" s="2" t="str">
        <f t="shared" si="7"/>
        <v>I</v>
      </c>
      <c r="C118" s="3">
        <f t="shared" si="8"/>
        <v>44362.406000000003</v>
      </c>
      <c r="D118" s="4" t="str">
        <f t="shared" si="9"/>
        <v>vis</v>
      </c>
      <c r="E118" s="18">
        <f>VLOOKUP(C118,Active!C$21:E$959,3,FALSE)</f>
        <v>-636.9988292523218</v>
      </c>
      <c r="F118" s="2" t="s">
        <v>218</v>
      </c>
      <c r="G118" s="4" t="str">
        <f t="shared" si="10"/>
        <v>44362.406</v>
      </c>
      <c r="H118" s="3">
        <f t="shared" si="11"/>
        <v>-637</v>
      </c>
      <c r="I118" s="19" t="s">
        <v>1087</v>
      </c>
      <c r="J118" s="20" t="s">
        <v>1088</v>
      </c>
      <c r="K118" s="19">
        <v>-637</v>
      </c>
      <c r="L118" s="19" t="s">
        <v>728</v>
      </c>
      <c r="M118" s="20" t="s">
        <v>224</v>
      </c>
      <c r="N118" s="20"/>
      <c r="O118" s="21" t="s">
        <v>697</v>
      </c>
      <c r="P118" s="21" t="s">
        <v>1089</v>
      </c>
    </row>
    <row r="119" spans="1:16" ht="12.75" customHeight="1" thickBot="1">
      <c r="A119" s="3" t="str">
        <f t="shared" si="6"/>
        <v> BBS 48 </v>
      </c>
      <c r="B119" s="2" t="str">
        <f t="shared" si="7"/>
        <v>I</v>
      </c>
      <c r="C119" s="3">
        <f t="shared" si="8"/>
        <v>44362.411999999997</v>
      </c>
      <c r="D119" s="4" t="str">
        <f t="shared" si="9"/>
        <v>vis</v>
      </c>
      <c r="E119" s="18">
        <f>VLOOKUP(C119,Active!C$21:E$959,3,FALSE)</f>
        <v>-636.99527074874732</v>
      </c>
      <c r="F119" s="2" t="s">
        <v>218</v>
      </c>
      <c r="G119" s="4" t="str">
        <f t="shared" si="10"/>
        <v>44362.412</v>
      </c>
      <c r="H119" s="3">
        <f t="shared" si="11"/>
        <v>-637</v>
      </c>
      <c r="I119" s="19" t="s">
        <v>1090</v>
      </c>
      <c r="J119" s="20" t="s">
        <v>1091</v>
      </c>
      <c r="K119" s="19">
        <v>-637</v>
      </c>
      <c r="L119" s="19" t="s">
        <v>642</v>
      </c>
      <c r="M119" s="20" t="s">
        <v>224</v>
      </c>
      <c r="N119" s="20"/>
      <c r="O119" s="21" t="s">
        <v>667</v>
      </c>
      <c r="P119" s="21" t="s">
        <v>1089</v>
      </c>
    </row>
    <row r="120" spans="1:16" ht="12.75" customHeight="1" thickBot="1">
      <c r="A120" s="3" t="str">
        <f t="shared" si="6"/>
        <v> BBS 48 </v>
      </c>
      <c r="B120" s="2" t="str">
        <f t="shared" si="7"/>
        <v>I</v>
      </c>
      <c r="C120" s="3">
        <f t="shared" si="8"/>
        <v>44367.457999999999</v>
      </c>
      <c r="D120" s="4" t="str">
        <f t="shared" si="9"/>
        <v>vis</v>
      </c>
      <c r="E120" s="18">
        <f>VLOOKUP(C120,Active!C$21:E$959,3,FALSE)</f>
        <v>-634.00256923958466</v>
      </c>
      <c r="F120" s="2" t="s">
        <v>218</v>
      </c>
      <c r="G120" s="4" t="str">
        <f t="shared" si="10"/>
        <v>44367.458</v>
      </c>
      <c r="H120" s="3">
        <f t="shared" si="11"/>
        <v>-634</v>
      </c>
      <c r="I120" s="19" t="s">
        <v>1092</v>
      </c>
      <c r="J120" s="20" t="s">
        <v>1093</v>
      </c>
      <c r="K120" s="19">
        <v>-634</v>
      </c>
      <c r="L120" s="19" t="s">
        <v>768</v>
      </c>
      <c r="M120" s="20" t="s">
        <v>224</v>
      </c>
      <c r="N120" s="20"/>
      <c r="O120" s="21" t="s">
        <v>667</v>
      </c>
      <c r="P120" s="21" t="s">
        <v>1089</v>
      </c>
    </row>
    <row r="121" spans="1:16" ht="12.75" customHeight="1" thickBot="1">
      <c r="A121" s="3" t="str">
        <f t="shared" si="6"/>
        <v> BRNO 23 </v>
      </c>
      <c r="B121" s="2" t="str">
        <f t="shared" si="7"/>
        <v>I</v>
      </c>
      <c r="C121" s="3">
        <f t="shared" si="8"/>
        <v>44401.188999999998</v>
      </c>
      <c r="D121" s="4" t="str">
        <f t="shared" si="9"/>
        <v>vis</v>
      </c>
      <c r="E121" s="18">
        <f>VLOOKUP(C121,Active!C$21:E$959,3,FALSE)</f>
        <v>-613.99725520757488</v>
      </c>
      <c r="F121" s="2" t="s">
        <v>218</v>
      </c>
      <c r="G121" s="4" t="str">
        <f t="shared" si="10"/>
        <v>44401.189</v>
      </c>
      <c r="H121" s="3">
        <f t="shared" si="11"/>
        <v>-614</v>
      </c>
      <c r="I121" s="19" t="s">
        <v>1094</v>
      </c>
      <c r="J121" s="20" t="s">
        <v>1095</v>
      </c>
      <c r="K121" s="19">
        <v>-614</v>
      </c>
      <c r="L121" s="19" t="s">
        <v>681</v>
      </c>
      <c r="M121" s="20" t="s">
        <v>224</v>
      </c>
      <c r="N121" s="20"/>
      <c r="O121" s="21" t="s">
        <v>831</v>
      </c>
      <c r="P121" s="21" t="s">
        <v>1096</v>
      </c>
    </row>
    <row r="122" spans="1:16" ht="12.75" customHeight="1" thickBot="1">
      <c r="A122" s="3" t="str">
        <f t="shared" si="6"/>
        <v> BRNO 26 </v>
      </c>
      <c r="B122" s="2" t="str">
        <f t="shared" si="7"/>
        <v>I</v>
      </c>
      <c r="C122" s="3">
        <f t="shared" si="8"/>
        <v>44613.64</v>
      </c>
      <c r="D122" s="4" t="str">
        <f t="shared" si="9"/>
        <v>vis</v>
      </c>
      <c r="E122" s="18">
        <f>VLOOKUP(C122,Active!C$21:E$959,3,FALSE)</f>
        <v>-487.9959812632934</v>
      </c>
      <c r="F122" s="2" t="s">
        <v>218</v>
      </c>
      <c r="G122" s="4" t="str">
        <f t="shared" si="10"/>
        <v>44613.640</v>
      </c>
      <c r="H122" s="3">
        <f t="shared" si="11"/>
        <v>-488</v>
      </c>
      <c r="I122" s="19" t="s">
        <v>1097</v>
      </c>
      <c r="J122" s="20" t="s">
        <v>1098</v>
      </c>
      <c r="K122" s="19">
        <v>-488</v>
      </c>
      <c r="L122" s="19" t="s">
        <v>654</v>
      </c>
      <c r="M122" s="20" t="s">
        <v>224</v>
      </c>
      <c r="N122" s="20"/>
      <c r="O122" s="21" t="s">
        <v>831</v>
      </c>
      <c r="P122" s="21" t="s">
        <v>1099</v>
      </c>
    </row>
    <row r="123" spans="1:16" ht="12.75" customHeight="1" thickBot="1">
      <c r="A123" s="3" t="str">
        <f t="shared" si="6"/>
        <v> BBS 52 </v>
      </c>
      <c r="B123" s="2" t="str">
        <f t="shared" si="7"/>
        <v>I</v>
      </c>
      <c r="C123" s="3">
        <f t="shared" si="8"/>
        <v>44618.699000000001</v>
      </c>
      <c r="D123" s="4" t="str">
        <f t="shared" si="9"/>
        <v>vis</v>
      </c>
      <c r="E123" s="18">
        <f>VLOOKUP(C123,Active!C$21:E$959,3,FALSE)</f>
        <v>-484.99556966304556</v>
      </c>
      <c r="F123" s="2" t="s">
        <v>218</v>
      </c>
      <c r="G123" s="4" t="str">
        <f t="shared" si="10"/>
        <v>44618.699</v>
      </c>
      <c r="H123" s="3">
        <f t="shared" si="11"/>
        <v>-485</v>
      </c>
      <c r="I123" s="19" t="s">
        <v>1100</v>
      </c>
      <c r="J123" s="20" t="s">
        <v>1101</v>
      </c>
      <c r="K123" s="19">
        <v>-485</v>
      </c>
      <c r="L123" s="19" t="s">
        <v>654</v>
      </c>
      <c r="M123" s="20" t="s">
        <v>224</v>
      </c>
      <c r="N123" s="20"/>
      <c r="O123" s="21" t="s">
        <v>667</v>
      </c>
      <c r="P123" s="21" t="s">
        <v>1102</v>
      </c>
    </row>
    <row r="124" spans="1:16" ht="12.75" customHeight="1" thickBot="1">
      <c r="A124" s="3" t="str">
        <f t="shared" si="6"/>
        <v> BBS 53 </v>
      </c>
      <c r="B124" s="2" t="str">
        <f t="shared" si="7"/>
        <v>I</v>
      </c>
      <c r="C124" s="3">
        <f t="shared" si="8"/>
        <v>44647.357000000004</v>
      </c>
      <c r="D124" s="4" t="str">
        <f t="shared" si="9"/>
        <v>vis</v>
      </c>
      <c r="E124" s="18">
        <f>VLOOKUP(C124,Active!C$21:E$959,3,FALSE)</f>
        <v>-467.99897040629651</v>
      </c>
      <c r="F124" s="2" t="s">
        <v>218</v>
      </c>
      <c r="G124" s="4" t="str">
        <f t="shared" si="10"/>
        <v>44647.357</v>
      </c>
      <c r="H124" s="3">
        <f t="shared" si="11"/>
        <v>-468</v>
      </c>
      <c r="I124" s="19" t="s">
        <v>1103</v>
      </c>
      <c r="J124" s="20" t="s">
        <v>1104</v>
      </c>
      <c r="K124" s="19">
        <v>-468</v>
      </c>
      <c r="L124" s="19" t="s">
        <v>728</v>
      </c>
      <c r="M124" s="20" t="s">
        <v>224</v>
      </c>
      <c r="N124" s="20"/>
      <c r="O124" s="21" t="s">
        <v>1105</v>
      </c>
      <c r="P124" s="21" t="s">
        <v>1106</v>
      </c>
    </row>
    <row r="125" spans="1:16" ht="12.75" customHeight="1" thickBot="1">
      <c r="A125" s="3" t="str">
        <f t="shared" si="6"/>
        <v> BBS 53 </v>
      </c>
      <c r="B125" s="2" t="str">
        <f t="shared" si="7"/>
        <v>I</v>
      </c>
      <c r="C125" s="3">
        <f t="shared" si="8"/>
        <v>44647.358999999997</v>
      </c>
      <c r="D125" s="4" t="str">
        <f t="shared" si="9"/>
        <v>vis</v>
      </c>
      <c r="E125" s="18">
        <f>VLOOKUP(C125,Active!C$21:E$959,3,FALSE)</f>
        <v>-467.99778423844123</v>
      </c>
      <c r="F125" s="2" t="s">
        <v>218</v>
      </c>
      <c r="G125" s="4" t="str">
        <f t="shared" si="10"/>
        <v>44647.359</v>
      </c>
      <c r="H125" s="3">
        <f t="shared" si="11"/>
        <v>-468</v>
      </c>
      <c r="I125" s="19" t="s">
        <v>1107</v>
      </c>
      <c r="J125" s="20" t="s">
        <v>1108</v>
      </c>
      <c r="K125" s="19">
        <v>-468</v>
      </c>
      <c r="L125" s="19" t="s">
        <v>616</v>
      </c>
      <c r="M125" s="20" t="s">
        <v>224</v>
      </c>
      <c r="N125" s="20"/>
      <c r="O125" s="21" t="s">
        <v>1109</v>
      </c>
      <c r="P125" s="21" t="s">
        <v>1106</v>
      </c>
    </row>
    <row r="126" spans="1:16" ht="12.75" customHeight="1" thickBot="1">
      <c r="A126" s="3" t="str">
        <f t="shared" si="6"/>
        <v> BBS 53 </v>
      </c>
      <c r="B126" s="2" t="str">
        <f t="shared" si="7"/>
        <v>I</v>
      </c>
      <c r="C126" s="3">
        <f t="shared" si="8"/>
        <v>44647.364000000001</v>
      </c>
      <c r="D126" s="4" t="str">
        <f t="shared" si="9"/>
        <v>vis</v>
      </c>
      <c r="E126" s="18">
        <f>VLOOKUP(C126,Active!C$21:E$959,3,FALSE)</f>
        <v>-467.99481881879007</v>
      </c>
      <c r="F126" s="2" t="s">
        <v>218</v>
      </c>
      <c r="G126" s="4" t="str">
        <f t="shared" si="10"/>
        <v>44647.364</v>
      </c>
      <c r="H126" s="3">
        <f t="shared" si="11"/>
        <v>-468</v>
      </c>
      <c r="I126" s="19" t="s">
        <v>1110</v>
      </c>
      <c r="J126" s="20" t="s">
        <v>1111</v>
      </c>
      <c r="K126" s="19">
        <v>-468</v>
      </c>
      <c r="L126" s="19" t="s">
        <v>703</v>
      </c>
      <c r="M126" s="20" t="s">
        <v>224</v>
      </c>
      <c r="N126" s="20"/>
      <c r="O126" s="21" t="s">
        <v>1112</v>
      </c>
      <c r="P126" s="21" t="s">
        <v>1106</v>
      </c>
    </row>
    <row r="127" spans="1:16" ht="12.75" customHeight="1" thickBot="1">
      <c r="A127" s="3" t="str">
        <f t="shared" si="6"/>
        <v> BBS 53 </v>
      </c>
      <c r="B127" s="2" t="str">
        <f t="shared" si="7"/>
        <v>I</v>
      </c>
      <c r="C127" s="3">
        <f t="shared" si="8"/>
        <v>44662.536999999997</v>
      </c>
      <c r="D127" s="4" t="str">
        <f t="shared" si="9"/>
        <v>vis</v>
      </c>
      <c r="E127" s="18">
        <f>VLOOKUP(C127,Active!C$21:E$959,3,FALSE)</f>
        <v>-458.99595635377</v>
      </c>
      <c r="F127" s="2" t="s">
        <v>218</v>
      </c>
      <c r="G127" s="4" t="str">
        <f t="shared" si="10"/>
        <v>44662.537</v>
      </c>
      <c r="H127" s="3">
        <f t="shared" si="11"/>
        <v>-459</v>
      </c>
      <c r="I127" s="19" t="s">
        <v>1113</v>
      </c>
      <c r="J127" s="20" t="s">
        <v>1114</v>
      </c>
      <c r="K127" s="19">
        <v>-459</v>
      </c>
      <c r="L127" s="19" t="s">
        <v>654</v>
      </c>
      <c r="M127" s="20" t="s">
        <v>224</v>
      </c>
      <c r="N127" s="20"/>
      <c r="O127" s="21" t="s">
        <v>667</v>
      </c>
      <c r="P127" s="21" t="s">
        <v>1106</v>
      </c>
    </row>
    <row r="128" spans="1:16" ht="12.75" customHeight="1" thickBot="1">
      <c r="A128" s="3" t="str">
        <f t="shared" si="6"/>
        <v> AOEB 1 </v>
      </c>
      <c r="B128" s="2" t="str">
        <f t="shared" si="7"/>
        <v>I</v>
      </c>
      <c r="C128" s="3">
        <f t="shared" si="8"/>
        <v>44672.652999999998</v>
      </c>
      <c r="D128" s="4" t="str">
        <f t="shared" si="9"/>
        <v>vis</v>
      </c>
      <c r="E128" s="18">
        <f>VLOOKUP(C128,Active!C$21:E$959,3,FALSE)</f>
        <v>-452.99631932113391</v>
      </c>
      <c r="F128" s="2" t="s">
        <v>218</v>
      </c>
      <c r="G128" s="4" t="str">
        <f t="shared" si="10"/>
        <v>44672.653</v>
      </c>
      <c r="H128" s="3">
        <f t="shared" si="11"/>
        <v>-453</v>
      </c>
      <c r="I128" s="19" t="s">
        <v>1115</v>
      </c>
      <c r="J128" s="20" t="s">
        <v>1116</v>
      </c>
      <c r="K128" s="19">
        <v>-453</v>
      </c>
      <c r="L128" s="19" t="s">
        <v>671</v>
      </c>
      <c r="M128" s="20" t="s">
        <v>224</v>
      </c>
      <c r="N128" s="20"/>
      <c r="O128" s="21" t="s">
        <v>1117</v>
      </c>
      <c r="P128" s="21" t="s">
        <v>1001</v>
      </c>
    </row>
    <row r="129" spans="1:16" ht="12.75" customHeight="1" thickBot="1">
      <c r="A129" s="3" t="str">
        <f t="shared" si="6"/>
        <v> AOEB 1 </v>
      </c>
      <c r="B129" s="2" t="str">
        <f t="shared" si="7"/>
        <v>I</v>
      </c>
      <c r="C129" s="3">
        <f t="shared" si="8"/>
        <v>44704.69</v>
      </c>
      <c r="D129" s="4" t="str">
        <f t="shared" si="9"/>
        <v>vis</v>
      </c>
      <c r="E129" s="18">
        <f>VLOOKUP(C129,Active!C$21:E$959,3,FALSE)</f>
        <v>-433.99568946599828</v>
      </c>
      <c r="F129" s="2" t="s">
        <v>218</v>
      </c>
      <c r="G129" s="4" t="str">
        <f t="shared" si="10"/>
        <v>44704.690</v>
      </c>
      <c r="H129" s="3">
        <f t="shared" si="11"/>
        <v>-434</v>
      </c>
      <c r="I129" s="19" t="s">
        <v>1118</v>
      </c>
      <c r="J129" s="20" t="s">
        <v>1119</v>
      </c>
      <c r="K129" s="19">
        <v>-434</v>
      </c>
      <c r="L129" s="19" t="s">
        <v>654</v>
      </c>
      <c r="M129" s="20" t="s">
        <v>224</v>
      </c>
      <c r="N129" s="20"/>
      <c r="O129" s="21" t="s">
        <v>655</v>
      </c>
      <c r="P129" s="21" t="s">
        <v>1001</v>
      </c>
    </row>
    <row r="130" spans="1:16" ht="12.75" customHeight="1" thickBot="1">
      <c r="A130" s="3" t="str">
        <f t="shared" si="6"/>
        <v> BBS 54 </v>
      </c>
      <c r="B130" s="2" t="str">
        <f t="shared" si="7"/>
        <v>I</v>
      </c>
      <c r="C130" s="3">
        <f t="shared" si="8"/>
        <v>44711.432999999997</v>
      </c>
      <c r="D130" s="4" t="str">
        <f t="shared" si="9"/>
        <v>vis</v>
      </c>
      <c r="E130" s="18">
        <f>VLOOKUP(C130,Active!C$21:E$959,3,FALSE)</f>
        <v>-429.99652452817423</v>
      </c>
      <c r="F130" s="2" t="s">
        <v>218</v>
      </c>
      <c r="G130" s="4" t="str">
        <f t="shared" si="10"/>
        <v>44711.433</v>
      </c>
      <c r="H130" s="3">
        <f t="shared" si="11"/>
        <v>-430</v>
      </c>
      <c r="I130" s="19" t="s">
        <v>1120</v>
      </c>
      <c r="J130" s="20" t="s">
        <v>1121</v>
      </c>
      <c r="K130" s="19">
        <v>-430</v>
      </c>
      <c r="L130" s="19" t="s">
        <v>671</v>
      </c>
      <c r="M130" s="20" t="s">
        <v>224</v>
      </c>
      <c r="N130" s="20"/>
      <c r="O130" s="21" t="s">
        <v>667</v>
      </c>
      <c r="P130" s="21" t="s">
        <v>1122</v>
      </c>
    </row>
    <row r="131" spans="1:16" ht="12.75" customHeight="1" thickBot="1">
      <c r="A131" s="3" t="str">
        <f t="shared" si="6"/>
        <v> BBS 54 </v>
      </c>
      <c r="B131" s="2" t="str">
        <f t="shared" si="7"/>
        <v>I</v>
      </c>
      <c r="C131" s="3">
        <f t="shared" si="8"/>
        <v>44716.491999999998</v>
      </c>
      <c r="D131" s="4" t="str">
        <f t="shared" si="9"/>
        <v>vis</v>
      </c>
      <c r="E131" s="18">
        <f>VLOOKUP(C131,Active!C$21:E$959,3,FALSE)</f>
        <v>-426.99611292792639</v>
      </c>
      <c r="F131" s="2" t="s">
        <v>218</v>
      </c>
      <c r="G131" s="4" t="str">
        <f t="shared" si="10"/>
        <v>44716.492</v>
      </c>
      <c r="H131" s="3">
        <f t="shared" si="11"/>
        <v>-427</v>
      </c>
      <c r="I131" s="19" t="s">
        <v>1123</v>
      </c>
      <c r="J131" s="20" t="s">
        <v>1124</v>
      </c>
      <c r="K131" s="19">
        <v>-427</v>
      </c>
      <c r="L131" s="19" t="s">
        <v>654</v>
      </c>
      <c r="M131" s="20" t="s">
        <v>224</v>
      </c>
      <c r="N131" s="20"/>
      <c r="O131" s="21" t="s">
        <v>667</v>
      </c>
      <c r="P131" s="21" t="s">
        <v>1122</v>
      </c>
    </row>
    <row r="132" spans="1:16" ht="12.75" customHeight="1" thickBot="1">
      <c r="A132" s="3" t="str">
        <f t="shared" si="6"/>
        <v> AOEB 1 </v>
      </c>
      <c r="B132" s="2" t="str">
        <f t="shared" si="7"/>
        <v>I</v>
      </c>
      <c r="C132" s="3">
        <f t="shared" si="8"/>
        <v>44731.663</v>
      </c>
      <c r="D132" s="4" t="str">
        <f t="shared" si="9"/>
        <v>vis</v>
      </c>
      <c r="E132" s="18">
        <f>VLOOKUP(C132,Active!C$21:E$959,3,FALSE)</f>
        <v>-417.99843663076166</v>
      </c>
      <c r="F132" s="2" t="s">
        <v>218</v>
      </c>
      <c r="G132" s="4" t="str">
        <f t="shared" si="10"/>
        <v>44731.663</v>
      </c>
      <c r="H132" s="3">
        <f t="shared" si="11"/>
        <v>-418</v>
      </c>
      <c r="I132" s="19" t="s">
        <v>1125</v>
      </c>
      <c r="J132" s="20" t="s">
        <v>1126</v>
      </c>
      <c r="K132" s="19">
        <v>-418</v>
      </c>
      <c r="L132" s="19" t="s">
        <v>664</v>
      </c>
      <c r="M132" s="20" t="s">
        <v>224</v>
      </c>
      <c r="N132" s="20"/>
      <c r="O132" s="21" t="s">
        <v>655</v>
      </c>
      <c r="P132" s="21" t="s">
        <v>1001</v>
      </c>
    </row>
    <row r="133" spans="1:16" ht="12.75" customHeight="1" thickBot="1">
      <c r="A133" s="3" t="str">
        <f t="shared" si="6"/>
        <v> AOEB 1 </v>
      </c>
      <c r="B133" s="2" t="str">
        <f t="shared" si="7"/>
        <v>I</v>
      </c>
      <c r="C133" s="3">
        <f t="shared" si="8"/>
        <v>44731.663999999997</v>
      </c>
      <c r="D133" s="4" t="str">
        <f t="shared" si="9"/>
        <v>vis</v>
      </c>
      <c r="E133" s="18">
        <f>VLOOKUP(C133,Active!C$21:E$959,3,FALSE)</f>
        <v>-417.99784354683402</v>
      </c>
      <c r="F133" s="2" t="s">
        <v>218</v>
      </c>
      <c r="G133" s="4" t="str">
        <f t="shared" si="10"/>
        <v>44731.664</v>
      </c>
      <c r="H133" s="3">
        <f t="shared" si="11"/>
        <v>-418</v>
      </c>
      <c r="I133" s="19" t="s">
        <v>1127</v>
      </c>
      <c r="J133" s="20" t="s">
        <v>1128</v>
      </c>
      <c r="K133" s="19">
        <v>-418</v>
      </c>
      <c r="L133" s="19" t="s">
        <v>616</v>
      </c>
      <c r="M133" s="20" t="s">
        <v>224</v>
      </c>
      <c r="N133" s="20"/>
      <c r="O133" s="21" t="s">
        <v>811</v>
      </c>
      <c r="P133" s="21" t="s">
        <v>1001</v>
      </c>
    </row>
    <row r="134" spans="1:16" ht="12.75" customHeight="1" thickBot="1">
      <c r="A134" s="3" t="str">
        <f t="shared" si="6"/>
        <v> AOEB 1 </v>
      </c>
      <c r="B134" s="2" t="str">
        <f t="shared" si="7"/>
        <v>I</v>
      </c>
      <c r="C134" s="3">
        <f t="shared" si="8"/>
        <v>44736.720999999998</v>
      </c>
      <c r="D134" s="4" t="str">
        <f t="shared" si="9"/>
        <v>vis</v>
      </c>
      <c r="E134" s="18">
        <f>VLOOKUP(C134,Active!C$21:E$959,3,FALSE)</f>
        <v>-414.99861811444578</v>
      </c>
      <c r="F134" s="2" t="s">
        <v>218</v>
      </c>
      <c r="G134" s="4" t="str">
        <f t="shared" si="10"/>
        <v>44736.721</v>
      </c>
      <c r="H134" s="3">
        <f t="shared" si="11"/>
        <v>-415</v>
      </c>
      <c r="I134" s="19" t="s">
        <v>1129</v>
      </c>
      <c r="J134" s="20" t="s">
        <v>1130</v>
      </c>
      <c r="K134" s="19">
        <v>-415</v>
      </c>
      <c r="L134" s="19" t="s">
        <v>728</v>
      </c>
      <c r="M134" s="20" t="s">
        <v>224</v>
      </c>
      <c r="N134" s="20"/>
      <c r="O134" s="21" t="s">
        <v>1117</v>
      </c>
      <c r="P134" s="21" t="s">
        <v>1001</v>
      </c>
    </row>
    <row r="135" spans="1:16" ht="12.75" customHeight="1" thickBot="1">
      <c r="A135" s="3" t="str">
        <f t="shared" si="6"/>
        <v> AOEB 1 </v>
      </c>
      <c r="B135" s="2" t="str">
        <f t="shared" si="7"/>
        <v>I</v>
      </c>
      <c r="C135" s="3">
        <f t="shared" si="8"/>
        <v>44736.724000000002</v>
      </c>
      <c r="D135" s="4" t="str">
        <f t="shared" si="9"/>
        <v>vis</v>
      </c>
      <c r="E135" s="18">
        <f>VLOOKUP(C135,Active!C$21:E$959,3,FALSE)</f>
        <v>-414.99683886265422</v>
      </c>
      <c r="F135" s="2" t="s">
        <v>218</v>
      </c>
      <c r="G135" s="4" t="str">
        <f t="shared" si="10"/>
        <v>44736.724</v>
      </c>
      <c r="H135" s="3">
        <f t="shared" si="11"/>
        <v>-415</v>
      </c>
      <c r="I135" s="19" t="s">
        <v>1131</v>
      </c>
      <c r="J135" s="20" t="s">
        <v>1132</v>
      </c>
      <c r="K135" s="19">
        <v>-415</v>
      </c>
      <c r="L135" s="19" t="s">
        <v>681</v>
      </c>
      <c r="M135" s="20" t="s">
        <v>224</v>
      </c>
      <c r="N135" s="20"/>
      <c r="O135" s="21" t="s">
        <v>961</v>
      </c>
      <c r="P135" s="21" t="s">
        <v>1001</v>
      </c>
    </row>
    <row r="136" spans="1:16" ht="12.75" customHeight="1" thickBot="1">
      <c r="A136" s="3" t="str">
        <f t="shared" si="6"/>
        <v> BBS 57 </v>
      </c>
      <c r="B136" s="2" t="str">
        <f t="shared" si="7"/>
        <v>I</v>
      </c>
      <c r="C136" s="3">
        <f t="shared" si="8"/>
        <v>44930.633999999998</v>
      </c>
      <c r="D136" s="4" t="str">
        <f t="shared" si="9"/>
        <v>vis</v>
      </c>
      <c r="E136" s="18">
        <f>VLOOKUP(C136,Active!C$21:E$959,3,FALSE)</f>
        <v>-299.991934058558</v>
      </c>
      <c r="F136" s="2" t="s">
        <v>218</v>
      </c>
      <c r="G136" s="4" t="str">
        <f t="shared" si="10"/>
        <v>44930.634</v>
      </c>
      <c r="H136" s="3">
        <f t="shared" si="11"/>
        <v>-300</v>
      </c>
      <c r="I136" s="19" t="s">
        <v>1133</v>
      </c>
      <c r="J136" s="20" t="s">
        <v>1134</v>
      </c>
      <c r="K136" s="19">
        <v>-300</v>
      </c>
      <c r="L136" s="19" t="s">
        <v>622</v>
      </c>
      <c r="M136" s="20" t="s">
        <v>224</v>
      </c>
      <c r="N136" s="20"/>
      <c r="O136" s="21" t="s">
        <v>667</v>
      </c>
      <c r="P136" s="21" t="s">
        <v>1135</v>
      </c>
    </row>
    <row r="137" spans="1:16" ht="12.75" customHeight="1" thickBot="1">
      <c r="A137" s="3" t="str">
        <f t="shared" si="6"/>
        <v> BBS 58 </v>
      </c>
      <c r="B137" s="2" t="str">
        <f t="shared" si="7"/>
        <v>I</v>
      </c>
      <c r="C137" s="3">
        <f t="shared" si="8"/>
        <v>44974.461000000003</v>
      </c>
      <c r="D137" s="4" t="str">
        <f t="shared" si="9"/>
        <v>vis</v>
      </c>
      <c r="E137" s="18">
        <f>VLOOKUP(C137,Active!C$21:E$959,3,FALSE)</f>
        <v>-273.99884467250376</v>
      </c>
      <c r="F137" s="2" t="s">
        <v>218</v>
      </c>
      <c r="G137" s="4" t="str">
        <f t="shared" si="10"/>
        <v>44974.461</v>
      </c>
      <c r="H137" s="3">
        <f t="shared" si="11"/>
        <v>-274</v>
      </c>
      <c r="I137" s="19" t="s">
        <v>1136</v>
      </c>
      <c r="J137" s="20" t="s">
        <v>1137</v>
      </c>
      <c r="K137" s="19">
        <v>-274</v>
      </c>
      <c r="L137" s="19" t="s">
        <v>728</v>
      </c>
      <c r="M137" s="20" t="s">
        <v>224</v>
      </c>
      <c r="N137" s="20"/>
      <c r="O137" s="21" t="s">
        <v>1138</v>
      </c>
      <c r="P137" s="21" t="s">
        <v>1139</v>
      </c>
    </row>
    <row r="138" spans="1:16" ht="12.75" customHeight="1" thickBot="1">
      <c r="A138" s="3" t="str">
        <f t="shared" si="6"/>
        <v> BBS 58 </v>
      </c>
      <c r="B138" s="2" t="str">
        <f t="shared" si="7"/>
        <v>I</v>
      </c>
      <c r="C138" s="3">
        <f t="shared" si="8"/>
        <v>44974.466</v>
      </c>
      <c r="D138" s="4" t="str">
        <f t="shared" si="9"/>
        <v>vis</v>
      </c>
      <c r="E138" s="18">
        <f>VLOOKUP(C138,Active!C$21:E$959,3,FALSE)</f>
        <v>-273.99587925285692</v>
      </c>
      <c r="F138" s="2" t="s">
        <v>218</v>
      </c>
      <c r="G138" s="4" t="str">
        <f t="shared" si="10"/>
        <v>44974.466</v>
      </c>
      <c r="H138" s="3">
        <f t="shared" si="11"/>
        <v>-274</v>
      </c>
      <c r="I138" s="19" t="s">
        <v>1140</v>
      </c>
      <c r="J138" s="20" t="s">
        <v>1141</v>
      </c>
      <c r="K138" s="19">
        <v>-274</v>
      </c>
      <c r="L138" s="19" t="s">
        <v>654</v>
      </c>
      <c r="M138" s="20" t="s">
        <v>224</v>
      </c>
      <c r="N138" s="20"/>
      <c r="O138" s="21" t="s">
        <v>1142</v>
      </c>
      <c r="P138" s="21" t="s">
        <v>1139</v>
      </c>
    </row>
    <row r="139" spans="1:16" ht="12.75" customHeight="1" thickBot="1">
      <c r="A139" s="3" t="str">
        <f t="shared" ref="A139:A202" si="12">P139</f>
        <v> BBS 58 </v>
      </c>
      <c r="B139" s="2" t="str">
        <f t="shared" ref="B139:B202" si="13">IF(H139=INT(H139),"I","II")</f>
        <v>I</v>
      </c>
      <c r="C139" s="3">
        <f t="shared" ref="C139:C202" si="14">1*G139</f>
        <v>45001.442000000003</v>
      </c>
      <c r="D139" s="4" t="str">
        <f t="shared" ref="D139:D202" si="15">VLOOKUP(F139,I$1:J$5,2,FALSE)</f>
        <v>vis</v>
      </c>
      <c r="E139" s="18">
        <f>VLOOKUP(C139,Active!C$21:E$959,3,FALSE)</f>
        <v>-257.99684716582874</v>
      </c>
      <c r="F139" s="2" t="s">
        <v>218</v>
      </c>
      <c r="G139" s="4" t="str">
        <f t="shared" ref="G139:G202" si="16">MID(I139,3,LEN(I139)-3)</f>
        <v>45001.442</v>
      </c>
      <c r="H139" s="3">
        <f t="shared" ref="H139:H202" si="17">1*K139</f>
        <v>-258</v>
      </c>
      <c r="I139" s="19" t="s">
        <v>1143</v>
      </c>
      <c r="J139" s="20" t="s">
        <v>1144</v>
      </c>
      <c r="K139" s="19">
        <v>-258</v>
      </c>
      <c r="L139" s="19" t="s">
        <v>681</v>
      </c>
      <c r="M139" s="20" t="s">
        <v>224</v>
      </c>
      <c r="N139" s="20"/>
      <c r="O139" s="21" t="s">
        <v>667</v>
      </c>
      <c r="P139" s="21" t="s">
        <v>1139</v>
      </c>
    </row>
    <row r="140" spans="1:16" ht="12.75" customHeight="1" thickBot="1">
      <c r="A140" s="3" t="str">
        <f t="shared" si="12"/>
        <v> BRNO 26 </v>
      </c>
      <c r="B140" s="2" t="str">
        <f t="shared" si="13"/>
        <v>I</v>
      </c>
      <c r="C140" s="3">
        <f t="shared" si="14"/>
        <v>45001.444000000003</v>
      </c>
      <c r="D140" s="4" t="str">
        <f t="shared" si="15"/>
        <v>vis</v>
      </c>
      <c r="E140" s="18">
        <f>VLOOKUP(C140,Active!C$21:E$959,3,FALSE)</f>
        <v>-257.99566099796914</v>
      </c>
      <c r="F140" s="2" t="s">
        <v>218</v>
      </c>
      <c r="G140" s="4" t="str">
        <f t="shared" si="16"/>
        <v>45001.444</v>
      </c>
      <c r="H140" s="3">
        <f t="shared" si="17"/>
        <v>-258</v>
      </c>
      <c r="I140" s="19" t="s">
        <v>1145</v>
      </c>
      <c r="J140" s="20" t="s">
        <v>1146</v>
      </c>
      <c r="K140" s="19">
        <v>-258</v>
      </c>
      <c r="L140" s="19" t="s">
        <v>654</v>
      </c>
      <c r="M140" s="20" t="s">
        <v>224</v>
      </c>
      <c r="N140" s="20"/>
      <c r="O140" s="21" t="s">
        <v>1147</v>
      </c>
      <c r="P140" s="21" t="s">
        <v>1099</v>
      </c>
    </row>
    <row r="141" spans="1:16" ht="12.75" customHeight="1" thickBot="1">
      <c r="A141" s="3" t="str">
        <f t="shared" si="12"/>
        <v> BBS 59 </v>
      </c>
      <c r="B141" s="2" t="str">
        <f t="shared" si="13"/>
        <v>I</v>
      </c>
      <c r="C141" s="3">
        <f t="shared" si="14"/>
        <v>45018.307999999997</v>
      </c>
      <c r="D141" s="4" t="str">
        <f t="shared" si="15"/>
        <v>vis</v>
      </c>
      <c r="E141" s="18">
        <f>VLOOKUP(C141,Active!C$21:E$959,3,FALSE)</f>
        <v>-247.99389360786219</v>
      </c>
      <c r="F141" s="2" t="s">
        <v>218</v>
      </c>
      <c r="G141" s="4" t="str">
        <f t="shared" si="16"/>
        <v>45018.308</v>
      </c>
      <c r="H141" s="3">
        <f t="shared" si="17"/>
        <v>-248</v>
      </c>
      <c r="I141" s="19" t="s">
        <v>1148</v>
      </c>
      <c r="J141" s="20" t="s">
        <v>1149</v>
      </c>
      <c r="K141" s="19">
        <v>-248</v>
      </c>
      <c r="L141" s="19" t="s">
        <v>736</v>
      </c>
      <c r="M141" s="20" t="s">
        <v>224</v>
      </c>
      <c r="N141" s="20"/>
      <c r="O141" s="21" t="s">
        <v>784</v>
      </c>
      <c r="P141" s="21" t="s">
        <v>1150</v>
      </c>
    </row>
    <row r="142" spans="1:16" ht="12.75" customHeight="1" thickBot="1">
      <c r="A142" s="3" t="str">
        <f t="shared" si="12"/>
        <v> AOEB 1 </v>
      </c>
      <c r="B142" s="2" t="str">
        <f t="shared" si="13"/>
        <v>I</v>
      </c>
      <c r="C142" s="3">
        <f t="shared" si="14"/>
        <v>45021.663999999997</v>
      </c>
      <c r="D142" s="4" t="str">
        <f t="shared" si="15"/>
        <v>vis</v>
      </c>
      <c r="E142" s="18">
        <f>VLOOKUP(C142,Active!C$21:E$959,3,FALSE)</f>
        <v>-246.00350393985886</v>
      </c>
      <c r="F142" s="2" t="s">
        <v>218</v>
      </c>
      <c r="G142" s="4" t="str">
        <f t="shared" si="16"/>
        <v>45021.664</v>
      </c>
      <c r="H142" s="3">
        <f t="shared" si="17"/>
        <v>-246</v>
      </c>
      <c r="I142" s="19" t="s">
        <v>1151</v>
      </c>
      <c r="J142" s="20" t="s">
        <v>1152</v>
      </c>
      <c r="K142" s="19">
        <v>-246</v>
      </c>
      <c r="L142" s="19" t="s">
        <v>810</v>
      </c>
      <c r="M142" s="20" t="s">
        <v>224</v>
      </c>
      <c r="N142" s="20"/>
      <c r="O142" s="21" t="s">
        <v>1153</v>
      </c>
      <c r="P142" s="21" t="s">
        <v>1001</v>
      </c>
    </row>
    <row r="143" spans="1:16" ht="12.75" customHeight="1" thickBot="1">
      <c r="A143" s="3" t="str">
        <f t="shared" si="12"/>
        <v> AOEB 1 </v>
      </c>
      <c r="B143" s="2" t="str">
        <f t="shared" si="13"/>
        <v>I</v>
      </c>
      <c r="C143" s="3">
        <f t="shared" si="14"/>
        <v>45021.671999999999</v>
      </c>
      <c r="D143" s="4" t="str">
        <f t="shared" si="15"/>
        <v>vis</v>
      </c>
      <c r="E143" s="18">
        <f>VLOOKUP(C143,Active!C$21:E$959,3,FALSE)</f>
        <v>-245.99875926842046</v>
      </c>
      <c r="F143" s="2" t="s">
        <v>218</v>
      </c>
      <c r="G143" s="4" t="str">
        <f t="shared" si="16"/>
        <v>45021.672</v>
      </c>
      <c r="H143" s="3">
        <f t="shared" si="17"/>
        <v>-246</v>
      </c>
      <c r="I143" s="19" t="s">
        <v>1154</v>
      </c>
      <c r="J143" s="20" t="s">
        <v>1155</v>
      </c>
      <c r="K143" s="19">
        <v>-246</v>
      </c>
      <c r="L143" s="19" t="s">
        <v>728</v>
      </c>
      <c r="M143" s="20" t="s">
        <v>224</v>
      </c>
      <c r="N143" s="20"/>
      <c r="O143" s="21" t="s">
        <v>961</v>
      </c>
      <c r="P143" s="21" t="s">
        <v>1001</v>
      </c>
    </row>
    <row r="144" spans="1:16" ht="12.75" customHeight="1" thickBot="1">
      <c r="A144" s="3" t="str">
        <f t="shared" si="12"/>
        <v> BBS 59 </v>
      </c>
      <c r="B144" s="2" t="str">
        <f t="shared" si="13"/>
        <v>I</v>
      </c>
      <c r="C144" s="3">
        <f t="shared" si="14"/>
        <v>45043.597999999998</v>
      </c>
      <c r="D144" s="4" t="str">
        <f t="shared" si="15"/>
        <v>vis</v>
      </c>
      <c r="E144" s="18">
        <f>VLOOKUP(C144,Active!C$21:E$959,3,FALSE)</f>
        <v>-232.9948010262741</v>
      </c>
      <c r="F144" s="2" t="s">
        <v>218</v>
      </c>
      <c r="G144" s="4" t="str">
        <f t="shared" si="16"/>
        <v>45043.598</v>
      </c>
      <c r="H144" s="3">
        <f t="shared" si="17"/>
        <v>-233</v>
      </c>
      <c r="I144" s="19" t="s">
        <v>1156</v>
      </c>
      <c r="J144" s="20" t="s">
        <v>1157</v>
      </c>
      <c r="K144" s="19">
        <v>-233</v>
      </c>
      <c r="L144" s="19" t="s">
        <v>703</v>
      </c>
      <c r="M144" s="20" t="s">
        <v>224</v>
      </c>
      <c r="N144" s="20"/>
      <c r="O144" s="21" t="s">
        <v>667</v>
      </c>
      <c r="P144" s="21" t="s">
        <v>1150</v>
      </c>
    </row>
    <row r="145" spans="1:16" ht="12.75" customHeight="1" thickBot="1">
      <c r="A145" s="3" t="str">
        <f t="shared" si="12"/>
        <v> BBS 59 </v>
      </c>
      <c r="B145" s="2" t="str">
        <f t="shared" si="13"/>
        <v>I</v>
      </c>
      <c r="C145" s="3">
        <f t="shared" si="14"/>
        <v>45050.337</v>
      </c>
      <c r="D145" s="4" t="str">
        <f t="shared" si="15"/>
        <v>vis</v>
      </c>
      <c r="E145" s="18">
        <f>VLOOKUP(C145,Active!C$21:E$959,3,FALSE)</f>
        <v>-228.99800842416496</v>
      </c>
      <c r="F145" s="2" t="s">
        <v>218</v>
      </c>
      <c r="G145" s="4" t="str">
        <f t="shared" si="16"/>
        <v>45050.337</v>
      </c>
      <c r="H145" s="3">
        <f t="shared" si="17"/>
        <v>-229</v>
      </c>
      <c r="I145" s="19" t="s">
        <v>1158</v>
      </c>
      <c r="J145" s="20" t="s">
        <v>1159</v>
      </c>
      <c r="K145" s="19">
        <v>-229</v>
      </c>
      <c r="L145" s="19" t="s">
        <v>664</v>
      </c>
      <c r="M145" s="20" t="s">
        <v>224</v>
      </c>
      <c r="N145" s="20"/>
      <c r="O145" s="21" t="s">
        <v>667</v>
      </c>
      <c r="P145" s="21" t="s">
        <v>1150</v>
      </c>
    </row>
    <row r="146" spans="1:16" ht="12.75" customHeight="1" thickBot="1">
      <c r="A146" s="3" t="str">
        <f t="shared" si="12"/>
        <v> BBS 60 </v>
      </c>
      <c r="B146" s="2" t="str">
        <f t="shared" si="13"/>
        <v>I</v>
      </c>
      <c r="C146" s="3">
        <f t="shared" si="14"/>
        <v>45082.374000000003</v>
      </c>
      <c r="D146" s="4" t="str">
        <f t="shared" si="15"/>
        <v>vis</v>
      </c>
      <c r="E146" s="18">
        <f>VLOOKUP(C146,Active!C$21:E$959,3,FALSE)</f>
        <v>-209.99737856902934</v>
      </c>
      <c r="F146" s="2" t="s">
        <v>218</v>
      </c>
      <c r="G146" s="4" t="str">
        <f t="shared" si="16"/>
        <v>45082.374</v>
      </c>
      <c r="H146" s="3">
        <f t="shared" si="17"/>
        <v>-210</v>
      </c>
      <c r="I146" s="19" t="s">
        <v>1160</v>
      </c>
      <c r="J146" s="20" t="s">
        <v>1161</v>
      </c>
      <c r="K146" s="19">
        <v>-210</v>
      </c>
      <c r="L146" s="19" t="s">
        <v>616</v>
      </c>
      <c r="M146" s="20" t="s">
        <v>224</v>
      </c>
      <c r="N146" s="20"/>
      <c r="O146" s="21" t="s">
        <v>667</v>
      </c>
      <c r="P146" s="21" t="s">
        <v>1162</v>
      </c>
    </row>
    <row r="147" spans="1:16" ht="12.75" customHeight="1" thickBot="1">
      <c r="A147" s="3" t="str">
        <f t="shared" si="12"/>
        <v> BBS 60 </v>
      </c>
      <c r="B147" s="2" t="str">
        <f t="shared" si="13"/>
        <v>I</v>
      </c>
      <c r="C147" s="3">
        <f t="shared" si="14"/>
        <v>45082.374000000003</v>
      </c>
      <c r="D147" s="4" t="str">
        <f t="shared" si="15"/>
        <v>vis</v>
      </c>
      <c r="E147" s="18">
        <f>VLOOKUP(C147,Active!C$21:E$959,3,FALSE)</f>
        <v>-209.99737856902934</v>
      </c>
      <c r="F147" s="2" t="s">
        <v>218</v>
      </c>
      <c r="G147" s="4" t="str">
        <f t="shared" si="16"/>
        <v>45082.374</v>
      </c>
      <c r="H147" s="3">
        <f t="shared" si="17"/>
        <v>-210</v>
      </c>
      <c r="I147" s="19" t="s">
        <v>1160</v>
      </c>
      <c r="J147" s="20" t="s">
        <v>1161</v>
      </c>
      <c r="K147" s="19">
        <v>-210</v>
      </c>
      <c r="L147" s="19" t="s">
        <v>616</v>
      </c>
      <c r="M147" s="20" t="s">
        <v>224</v>
      </c>
      <c r="N147" s="20"/>
      <c r="O147" s="21" t="s">
        <v>697</v>
      </c>
      <c r="P147" s="21" t="s">
        <v>1162</v>
      </c>
    </row>
    <row r="148" spans="1:16" ht="12.75" customHeight="1" thickBot="1">
      <c r="A148" s="3" t="str">
        <f t="shared" si="12"/>
        <v> BBS 60 </v>
      </c>
      <c r="B148" s="2" t="str">
        <f t="shared" si="13"/>
        <v>I</v>
      </c>
      <c r="C148" s="3">
        <f t="shared" si="14"/>
        <v>45087.428999999996</v>
      </c>
      <c r="D148" s="4" t="str">
        <f t="shared" si="15"/>
        <v>vis</v>
      </c>
      <c r="E148" s="18">
        <f>VLOOKUP(C148,Active!C$21:E$959,3,FALSE)</f>
        <v>-206.99933930450499</v>
      </c>
      <c r="F148" s="2" t="s">
        <v>218</v>
      </c>
      <c r="G148" s="4" t="str">
        <f t="shared" si="16"/>
        <v>45087.429</v>
      </c>
      <c r="H148" s="3">
        <f t="shared" si="17"/>
        <v>-207</v>
      </c>
      <c r="I148" s="19" t="s">
        <v>1163</v>
      </c>
      <c r="J148" s="20" t="s">
        <v>1164</v>
      </c>
      <c r="K148" s="19">
        <v>-207</v>
      </c>
      <c r="L148" s="19" t="s">
        <v>743</v>
      </c>
      <c r="M148" s="20" t="s">
        <v>224</v>
      </c>
      <c r="N148" s="20"/>
      <c r="O148" s="21" t="s">
        <v>667</v>
      </c>
      <c r="P148" s="21" t="s">
        <v>1162</v>
      </c>
    </row>
    <row r="149" spans="1:16" ht="12.75" customHeight="1" thickBot="1">
      <c r="A149" s="3" t="str">
        <f t="shared" si="12"/>
        <v> BBS 64 </v>
      </c>
      <c r="B149" s="2" t="str">
        <f t="shared" si="13"/>
        <v>I</v>
      </c>
      <c r="C149" s="3">
        <f t="shared" si="14"/>
        <v>45333.601999999999</v>
      </c>
      <c r="D149" s="4" t="str">
        <f t="shared" si="15"/>
        <v>vis</v>
      </c>
      <c r="E149" s="18">
        <f>VLOOKUP(C149,Active!C$21:E$959,3,FALSE)</f>
        <v>-60.99808908357975</v>
      </c>
      <c r="F149" s="2" t="s">
        <v>218</v>
      </c>
      <c r="G149" s="4" t="str">
        <f t="shared" si="16"/>
        <v>45333.602</v>
      </c>
      <c r="H149" s="3">
        <f t="shared" si="17"/>
        <v>-61</v>
      </c>
      <c r="I149" s="19" t="s">
        <v>1165</v>
      </c>
      <c r="J149" s="20" t="s">
        <v>1166</v>
      </c>
      <c r="K149" s="19">
        <v>-61</v>
      </c>
      <c r="L149" s="19" t="s">
        <v>664</v>
      </c>
      <c r="M149" s="20" t="s">
        <v>224</v>
      </c>
      <c r="N149" s="20"/>
      <c r="O149" s="21" t="s">
        <v>667</v>
      </c>
      <c r="P149" s="21" t="s">
        <v>1167</v>
      </c>
    </row>
    <row r="150" spans="1:16" ht="12.75" customHeight="1" thickBot="1">
      <c r="A150" s="3" t="str">
        <f t="shared" si="12"/>
        <v> BBS 64 </v>
      </c>
      <c r="B150" s="2" t="str">
        <f t="shared" si="13"/>
        <v>I</v>
      </c>
      <c r="C150" s="3">
        <f t="shared" si="14"/>
        <v>45345.406000000003</v>
      </c>
      <c r="D150" s="4" t="str">
        <f t="shared" si="15"/>
        <v>vis</v>
      </c>
      <c r="E150" s="18">
        <f>VLOOKUP(C150,Active!C$21:E$959,3,FALSE)</f>
        <v>-53.997326377643972</v>
      </c>
      <c r="F150" s="2" t="s">
        <v>218</v>
      </c>
      <c r="G150" s="4" t="str">
        <f t="shared" si="16"/>
        <v>45345.406</v>
      </c>
      <c r="H150" s="3">
        <f t="shared" si="17"/>
        <v>-54</v>
      </c>
      <c r="I150" s="19" t="s">
        <v>1168</v>
      </c>
      <c r="J150" s="20" t="s">
        <v>1169</v>
      </c>
      <c r="K150" s="19">
        <v>-54</v>
      </c>
      <c r="L150" s="19" t="s">
        <v>681</v>
      </c>
      <c r="M150" s="20" t="s">
        <v>224</v>
      </c>
      <c r="N150" s="20"/>
      <c r="O150" s="21" t="s">
        <v>697</v>
      </c>
      <c r="P150" s="21" t="s">
        <v>1167</v>
      </c>
    </row>
    <row r="151" spans="1:16" ht="12.75" customHeight="1" thickBot="1">
      <c r="A151" s="3" t="str">
        <f t="shared" si="12"/>
        <v> BBS 65 </v>
      </c>
      <c r="B151" s="2" t="str">
        <f t="shared" si="13"/>
        <v>I</v>
      </c>
      <c r="C151" s="3">
        <f t="shared" si="14"/>
        <v>45387.555999999997</v>
      </c>
      <c r="D151" s="4" t="str">
        <f t="shared" si="15"/>
        <v>vis</v>
      </c>
      <c r="E151" s="18">
        <f>VLOOKUP(C151,Active!C$21:E$959,3,FALSE)</f>
        <v>-28.998838741668106</v>
      </c>
      <c r="F151" s="2" t="s">
        <v>218</v>
      </c>
      <c r="G151" s="4" t="str">
        <f t="shared" si="16"/>
        <v>45387.556</v>
      </c>
      <c r="H151" s="3">
        <f t="shared" si="17"/>
        <v>-29</v>
      </c>
      <c r="I151" s="19" t="s">
        <v>1170</v>
      </c>
      <c r="J151" s="20" t="s">
        <v>1171</v>
      </c>
      <c r="K151" s="19">
        <v>-29</v>
      </c>
      <c r="L151" s="19" t="s">
        <v>728</v>
      </c>
      <c r="M151" s="20" t="s">
        <v>224</v>
      </c>
      <c r="N151" s="20"/>
      <c r="O151" s="21" t="s">
        <v>667</v>
      </c>
      <c r="P151" s="21" t="s">
        <v>1172</v>
      </c>
    </row>
    <row r="152" spans="1:16" ht="12.75" customHeight="1" thickBot="1">
      <c r="A152" s="3" t="str">
        <f t="shared" si="12"/>
        <v> AOEB 1 </v>
      </c>
      <c r="B152" s="2" t="str">
        <f t="shared" si="13"/>
        <v>II</v>
      </c>
      <c r="C152" s="3">
        <f t="shared" si="14"/>
        <v>45396.671000000002</v>
      </c>
      <c r="D152" s="4" t="str">
        <f t="shared" si="15"/>
        <v>vis</v>
      </c>
      <c r="E152" s="18">
        <f>VLOOKUP(C152,Active!C$21:E$959,3,FALSE)</f>
        <v>-23.592878722638865</v>
      </c>
      <c r="F152" s="2" t="s">
        <v>218</v>
      </c>
      <c r="G152" s="4" t="str">
        <f t="shared" si="16"/>
        <v>45396.671</v>
      </c>
      <c r="H152" s="3">
        <f t="shared" si="17"/>
        <v>-23.5</v>
      </c>
      <c r="I152" s="19" t="s">
        <v>1173</v>
      </c>
      <c r="J152" s="20" t="s">
        <v>1174</v>
      </c>
      <c r="K152" s="19">
        <v>-23.5</v>
      </c>
      <c r="L152" s="19" t="s">
        <v>1175</v>
      </c>
      <c r="M152" s="20" t="s">
        <v>224</v>
      </c>
      <c r="N152" s="20"/>
      <c r="O152" s="21" t="s">
        <v>1117</v>
      </c>
      <c r="P152" s="21" t="s">
        <v>1001</v>
      </c>
    </row>
    <row r="153" spans="1:16" ht="12.75" customHeight="1" thickBot="1">
      <c r="A153" s="3" t="str">
        <f t="shared" si="12"/>
        <v> BBS 65 </v>
      </c>
      <c r="B153" s="2" t="str">
        <f t="shared" si="13"/>
        <v>I</v>
      </c>
      <c r="C153" s="3">
        <f t="shared" si="14"/>
        <v>45399.356</v>
      </c>
      <c r="D153" s="4" t="str">
        <f t="shared" si="15"/>
        <v>vis</v>
      </c>
      <c r="E153" s="18">
        <f>VLOOKUP(C153,Active!C$21:E$959,3,FALSE)</f>
        <v>-22.00044837145153</v>
      </c>
      <c r="F153" s="2" t="s">
        <v>218</v>
      </c>
      <c r="G153" s="4" t="str">
        <f t="shared" si="16"/>
        <v>45399.356</v>
      </c>
      <c r="H153" s="3">
        <f t="shared" si="17"/>
        <v>-22</v>
      </c>
      <c r="I153" s="19" t="s">
        <v>1176</v>
      </c>
      <c r="J153" s="20" t="s">
        <v>1177</v>
      </c>
      <c r="K153" s="19">
        <v>-22</v>
      </c>
      <c r="L153" s="19" t="s">
        <v>747</v>
      </c>
      <c r="M153" s="20" t="s">
        <v>224</v>
      </c>
      <c r="N153" s="20"/>
      <c r="O153" s="21" t="s">
        <v>697</v>
      </c>
      <c r="P153" s="21" t="s">
        <v>1172</v>
      </c>
    </row>
    <row r="154" spans="1:16" ht="12.75" customHeight="1" thickBot="1">
      <c r="A154" s="3" t="str">
        <f t="shared" si="12"/>
        <v> BBS 65 </v>
      </c>
      <c r="B154" s="2" t="str">
        <f t="shared" si="13"/>
        <v>I</v>
      </c>
      <c r="C154" s="3">
        <f t="shared" si="14"/>
        <v>45399.358</v>
      </c>
      <c r="D154" s="4" t="str">
        <f t="shared" si="15"/>
        <v>vis</v>
      </c>
      <c r="E154" s="18">
        <f>VLOOKUP(C154,Active!C$21:E$959,3,FALSE)</f>
        <v>-21.999262203591929</v>
      </c>
      <c r="F154" s="2" t="s">
        <v>218</v>
      </c>
      <c r="G154" s="4" t="str">
        <f t="shared" si="16"/>
        <v>45399.358</v>
      </c>
      <c r="H154" s="3">
        <f t="shared" si="17"/>
        <v>-22</v>
      </c>
      <c r="I154" s="19" t="s">
        <v>1178</v>
      </c>
      <c r="J154" s="20" t="s">
        <v>1179</v>
      </c>
      <c r="K154" s="19">
        <v>-22</v>
      </c>
      <c r="L154" s="19" t="s">
        <v>743</v>
      </c>
      <c r="M154" s="20" t="s">
        <v>224</v>
      </c>
      <c r="N154" s="20"/>
      <c r="O154" s="21" t="s">
        <v>784</v>
      </c>
      <c r="P154" s="21" t="s">
        <v>1172</v>
      </c>
    </row>
    <row r="155" spans="1:16" ht="12.75" customHeight="1" thickBot="1">
      <c r="A155" s="3" t="str">
        <f t="shared" si="12"/>
        <v> BBS 65 </v>
      </c>
      <c r="B155" s="2" t="str">
        <f t="shared" si="13"/>
        <v>I</v>
      </c>
      <c r="C155" s="3">
        <f t="shared" si="14"/>
        <v>45399.358999999997</v>
      </c>
      <c r="D155" s="4" t="str">
        <f t="shared" si="15"/>
        <v>vis</v>
      </c>
      <c r="E155" s="18">
        <f>VLOOKUP(C155,Active!C$21:E$959,3,FALSE)</f>
        <v>-21.998669119664285</v>
      </c>
      <c r="F155" s="2" t="s">
        <v>218</v>
      </c>
      <c r="G155" s="4" t="str">
        <f t="shared" si="16"/>
        <v>45399.359</v>
      </c>
      <c r="H155" s="3">
        <f t="shared" si="17"/>
        <v>-22</v>
      </c>
      <c r="I155" s="19" t="s">
        <v>1180</v>
      </c>
      <c r="J155" s="20" t="s">
        <v>1181</v>
      </c>
      <c r="K155" s="19">
        <v>-22</v>
      </c>
      <c r="L155" s="19" t="s">
        <v>728</v>
      </c>
      <c r="M155" s="20" t="s">
        <v>224</v>
      </c>
      <c r="N155" s="20"/>
      <c r="O155" s="21" t="s">
        <v>667</v>
      </c>
      <c r="P155" s="21" t="s">
        <v>1172</v>
      </c>
    </row>
    <row r="156" spans="1:16" ht="12.75" customHeight="1" thickBot="1">
      <c r="A156" s="3" t="str">
        <f t="shared" si="12"/>
        <v> BBS 65 </v>
      </c>
      <c r="B156" s="2" t="str">
        <f t="shared" si="13"/>
        <v>I</v>
      </c>
      <c r="C156" s="3">
        <f t="shared" si="14"/>
        <v>45404.415999999997</v>
      </c>
      <c r="D156" s="4" t="str">
        <f t="shared" si="15"/>
        <v>vis</v>
      </c>
      <c r="E156" s="18">
        <f>VLOOKUP(C156,Active!C$21:E$959,3,FALSE)</f>
        <v>-18.999443687276031</v>
      </c>
      <c r="F156" s="2" t="s">
        <v>218</v>
      </c>
      <c r="G156" s="4" t="str">
        <f t="shared" si="16"/>
        <v>45404.416</v>
      </c>
      <c r="H156" s="3">
        <f t="shared" si="17"/>
        <v>-19</v>
      </c>
      <c r="I156" s="19" t="s">
        <v>1182</v>
      </c>
      <c r="J156" s="20" t="s">
        <v>1183</v>
      </c>
      <c r="K156" s="19">
        <v>-19</v>
      </c>
      <c r="L156" s="19" t="s">
        <v>743</v>
      </c>
      <c r="M156" s="20" t="s">
        <v>224</v>
      </c>
      <c r="N156" s="20"/>
      <c r="O156" s="21" t="s">
        <v>697</v>
      </c>
      <c r="P156" s="21" t="s">
        <v>1172</v>
      </c>
    </row>
    <row r="157" spans="1:16" ht="12.75" customHeight="1" thickBot="1">
      <c r="A157" s="3" t="str">
        <f t="shared" si="12"/>
        <v> BBS 65 </v>
      </c>
      <c r="B157" s="2" t="str">
        <f t="shared" si="13"/>
        <v>I</v>
      </c>
      <c r="C157" s="3">
        <f t="shared" si="14"/>
        <v>45414.531000000003</v>
      </c>
      <c r="D157" s="4" t="str">
        <f t="shared" si="15"/>
        <v>vis</v>
      </c>
      <c r="E157" s="18">
        <f>VLOOKUP(C157,Active!C$21:E$959,3,FALSE)</f>
        <v>-13.000399738567568</v>
      </c>
      <c r="F157" s="2" t="s">
        <v>218</v>
      </c>
      <c r="G157" s="4" t="str">
        <f t="shared" si="16"/>
        <v>45414.531</v>
      </c>
      <c r="H157" s="3">
        <f t="shared" si="17"/>
        <v>-13</v>
      </c>
      <c r="I157" s="19" t="s">
        <v>1184</v>
      </c>
      <c r="J157" s="20" t="s">
        <v>1185</v>
      </c>
      <c r="K157" s="19">
        <v>-13</v>
      </c>
      <c r="L157" s="19" t="s">
        <v>747</v>
      </c>
      <c r="M157" s="20" t="s">
        <v>224</v>
      </c>
      <c r="N157" s="20"/>
      <c r="O157" s="21" t="s">
        <v>667</v>
      </c>
      <c r="P157" s="21" t="s">
        <v>1172</v>
      </c>
    </row>
    <row r="158" spans="1:16" ht="12.75" customHeight="1" thickBot="1">
      <c r="A158" s="3" t="str">
        <f t="shared" si="12"/>
        <v> BBS 66 </v>
      </c>
      <c r="B158" s="2" t="str">
        <f t="shared" si="13"/>
        <v>I</v>
      </c>
      <c r="C158" s="3">
        <f t="shared" si="14"/>
        <v>45431.396999999997</v>
      </c>
      <c r="D158" s="4" t="str">
        <f t="shared" si="15"/>
        <v>vis</v>
      </c>
      <c r="E158" s="18">
        <f>VLOOKUP(C158,Active!C$21:E$959,3,FALSE)</f>
        <v>-2.9974461806010106</v>
      </c>
      <c r="F158" s="2" t="s">
        <v>218</v>
      </c>
      <c r="G158" s="4" t="str">
        <f t="shared" si="16"/>
        <v>45431.397</v>
      </c>
      <c r="H158" s="3">
        <f t="shared" si="17"/>
        <v>-3</v>
      </c>
      <c r="I158" s="19" t="s">
        <v>1186</v>
      </c>
      <c r="J158" s="20" t="s">
        <v>1187</v>
      </c>
      <c r="K158" s="19">
        <v>-3</v>
      </c>
      <c r="L158" s="19" t="s">
        <v>616</v>
      </c>
      <c r="M158" s="20" t="s">
        <v>224</v>
      </c>
      <c r="N158" s="20"/>
      <c r="O158" s="21" t="s">
        <v>667</v>
      </c>
      <c r="P158" s="21" t="s">
        <v>1188</v>
      </c>
    </row>
    <row r="159" spans="1:16" ht="12.75" customHeight="1" thickBot="1">
      <c r="A159" s="3" t="str">
        <f t="shared" si="12"/>
        <v> BBS 66 </v>
      </c>
      <c r="B159" s="2" t="str">
        <f t="shared" si="13"/>
        <v>I</v>
      </c>
      <c r="C159" s="3">
        <f t="shared" si="14"/>
        <v>45436.453000000001</v>
      </c>
      <c r="D159" s="4" t="str">
        <f t="shared" si="15"/>
        <v>vis</v>
      </c>
      <c r="E159" s="18">
        <f>VLOOKUP(C159,Active!C$21:E$959,3,FALSE)</f>
        <v>1.1861678596001035E-3</v>
      </c>
      <c r="F159" s="2" t="s">
        <v>218</v>
      </c>
      <c r="G159" s="4" t="str">
        <f t="shared" si="16"/>
        <v>45436.453</v>
      </c>
      <c r="H159" s="3">
        <f t="shared" si="17"/>
        <v>0</v>
      </c>
      <c r="I159" s="19" t="s">
        <v>1189</v>
      </c>
      <c r="J159" s="20" t="s">
        <v>1190</v>
      </c>
      <c r="K159" s="19">
        <v>0</v>
      </c>
      <c r="L159" s="19" t="s">
        <v>728</v>
      </c>
      <c r="M159" s="20" t="s">
        <v>224</v>
      </c>
      <c r="N159" s="20"/>
      <c r="O159" s="21" t="s">
        <v>667</v>
      </c>
      <c r="P159" s="21" t="s">
        <v>1188</v>
      </c>
    </row>
    <row r="160" spans="1:16" ht="12.75" customHeight="1" thickBot="1">
      <c r="A160" s="3" t="str">
        <f t="shared" si="12"/>
        <v> BBS 67 </v>
      </c>
      <c r="B160" s="2" t="str">
        <f t="shared" si="13"/>
        <v>I</v>
      </c>
      <c r="C160" s="3">
        <f t="shared" si="14"/>
        <v>45458.373</v>
      </c>
      <c r="D160" s="4" t="str">
        <f t="shared" si="15"/>
        <v>vis</v>
      </c>
      <c r="E160" s="18">
        <f>VLOOKUP(C160,Active!C$21:E$959,3,FALSE)</f>
        <v>13.001585906427168</v>
      </c>
      <c r="F160" s="2" t="s">
        <v>218</v>
      </c>
      <c r="G160" s="4" t="str">
        <f t="shared" si="16"/>
        <v>45458.373</v>
      </c>
      <c r="H160" s="3">
        <f t="shared" si="17"/>
        <v>13</v>
      </c>
      <c r="I160" s="19" t="s">
        <v>1191</v>
      </c>
      <c r="J160" s="20" t="s">
        <v>1192</v>
      </c>
      <c r="K160" s="19">
        <v>13</v>
      </c>
      <c r="L160" s="19" t="s">
        <v>664</v>
      </c>
      <c r="M160" s="20" t="s">
        <v>224</v>
      </c>
      <c r="N160" s="20"/>
      <c r="O160" s="21" t="s">
        <v>1105</v>
      </c>
      <c r="P160" s="21" t="s">
        <v>1193</v>
      </c>
    </row>
    <row r="161" spans="1:16" ht="12.75" customHeight="1" thickBot="1">
      <c r="A161" s="3" t="str">
        <f t="shared" si="12"/>
        <v> BBS 68 </v>
      </c>
      <c r="B161" s="2" t="str">
        <f t="shared" si="13"/>
        <v>I</v>
      </c>
      <c r="C161" s="3">
        <f t="shared" si="14"/>
        <v>45596.631999999998</v>
      </c>
      <c r="D161" s="4" t="str">
        <f t="shared" si="15"/>
        <v>vis</v>
      </c>
      <c r="E161" s="18">
        <f>VLOOKUP(C161,Active!C$21:E$959,3,FALSE)</f>
        <v>95.000776939946022</v>
      </c>
      <c r="F161" s="2" t="s">
        <v>218</v>
      </c>
      <c r="G161" s="4" t="str">
        <f t="shared" si="16"/>
        <v>45596.632</v>
      </c>
      <c r="H161" s="3">
        <f t="shared" si="17"/>
        <v>95</v>
      </c>
      <c r="I161" s="19" t="s">
        <v>1194</v>
      </c>
      <c r="J161" s="20" t="s">
        <v>1195</v>
      </c>
      <c r="K161" s="19">
        <v>95</v>
      </c>
      <c r="L161" s="19" t="s">
        <v>743</v>
      </c>
      <c r="M161" s="20" t="s">
        <v>224</v>
      </c>
      <c r="N161" s="20"/>
      <c r="O161" s="21" t="s">
        <v>667</v>
      </c>
      <c r="P161" s="21" t="s">
        <v>1196</v>
      </c>
    </row>
    <row r="162" spans="1:16" ht="12.75" customHeight="1" thickBot="1">
      <c r="A162" s="3" t="str">
        <f t="shared" si="12"/>
        <v> BBS 69 </v>
      </c>
      <c r="B162" s="2" t="str">
        <f t="shared" si="13"/>
        <v>I</v>
      </c>
      <c r="C162" s="3">
        <f t="shared" si="14"/>
        <v>45623.603999999999</v>
      </c>
      <c r="D162" s="4" t="str">
        <f t="shared" si="15"/>
        <v>vis</v>
      </c>
      <c r="E162" s="18">
        <f>VLOOKUP(C162,Active!C$21:E$959,3,FALSE)</f>
        <v>110.99743669125499</v>
      </c>
      <c r="F162" s="2" t="s">
        <v>218</v>
      </c>
      <c r="G162" s="4" t="str">
        <f t="shared" si="16"/>
        <v>45623.604</v>
      </c>
      <c r="H162" s="3">
        <f t="shared" si="17"/>
        <v>111</v>
      </c>
      <c r="I162" s="19" t="s">
        <v>1197</v>
      </c>
      <c r="J162" s="20" t="s">
        <v>1198</v>
      </c>
      <c r="K162" s="19">
        <v>111</v>
      </c>
      <c r="L162" s="19" t="s">
        <v>768</v>
      </c>
      <c r="M162" s="20" t="s">
        <v>224</v>
      </c>
      <c r="N162" s="20"/>
      <c r="O162" s="21" t="s">
        <v>1199</v>
      </c>
      <c r="P162" s="21" t="s">
        <v>1200</v>
      </c>
    </row>
    <row r="163" spans="1:16" ht="12.75" customHeight="1" thickBot="1">
      <c r="A163" s="3" t="str">
        <f t="shared" si="12"/>
        <v> BBS 69 </v>
      </c>
      <c r="B163" s="2" t="str">
        <f t="shared" si="13"/>
        <v>I</v>
      </c>
      <c r="C163" s="3">
        <f t="shared" si="14"/>
        <v>45623.603999999999</v>
      </c>
      <c r="D163" s="4" t="str">
        <f t="shared" si="15"/>
        <v>vis</v>
      </c>
      <c r="E163" s="18">
        <f>VLOOKUP(C163,Active!C$21:E$959,3,FALSE)</f>
        <v>110.99743669125499</v>
      </c>
      <c r="F163" s="2" t="s">
        <v>218</v>
      </c>
      <c r="G163" s="4" t="str">
        <f t="shared" si="16"/>
        <v>45623.604</v>
      </c>
      <c r="H163" s="3">
        <f t="shared" si="17"/>
        <v>111</v>
      </c>
      <c r="I163" s="19" t="s">
        <v>1197</v>
      </c>
      <c r="J163" s="20" t="s">
        <v>1198</v>
      </c>
      <c r="K163" s="19">
        <v>111</v>
      </c>
      <c r="L163" s="19" t="s">
        <v>768</v>
      </c>
      <c r="M163" s="20" t="s">
        <v>224</v>
      </c>
      <c r="N163" s="20"/>
      <c r="O163" s="21" t="s">
        <v>667</v>
      </c>
      <c r="P163" s="21" t="s">
        <v>1200</v>
      </c>
    </row>
    <row r="164" spans="1:16" ht="12.75" customHeight="1" thickBot="1">
      <c r="A164" s="3" t="str">
        <f t="shared" si="12"/>
        <v> BBS 70 </v>
      </c>
      <c r="B164" s="2" t="str">
        <f t="shared" si="13"/>
        <v>I</v>
      </c>
      <c r="C164" s="3">
        <f t="shared" si="14"/>
        <v>45694.423999999999</v>
      </c>
      <c r="D164" s="4" t="str">
        <f t="shared" si="15"/>
        <v>vis</v>
      </c>
      <c r="E164" s="18">
        <f>VLOOKUP(C164,Active!C$21:E$959,3,FALSE)</f>
        <v>152.99964059113751</v>
      </c>
      <c r="F164" s="2" t="s">
        <v>218</v>
      </c>
      <c r="G164" s="4" t="str">
        <f t="shared" si="16"/>
        <v>45694.424</v>
      </c>
      <c r="H164" s="3">
        <f t="shared" si="17"/>
        <v>153</v>
      </c>
      <c r="I164" s="19" t="s">
        <v>1201</v>
      </c>
      <c r="J164" s="20" t="s">
        <v>1202</v>
      </c>
      <c r="K164" s="19">
        <v>153</v>
      </c>
      <c r="L164" s="19" t="s">
        <v>747</v>
      </c>
      <c r="M164" s="20" t="s">
        <v>224</v>
      </c>
      <c r="N164" s="20"/>
      <c r="O164" s="21" t="s">
        <v>667</v>
      </c>
      <c r="P164" s="21" t="s">
        <v>1203</v>
      </c>
    </row>
    <row r="165" spans="1:16" ht="12.75" customHeight="1" thickBot="1">
      <c r="A165" s="3" t="str">
        <f t="shared" si="12"/>
        <v> BBS 71 </v>
      </c>
      <c r="B165" s="2" t="str">
        <f t="shared" si="13"/>
        <v>I</v>
      </c>
      <c r="C165" s="3">
        <f t="shared" si="14"/>
        <v>45753.43</v>
      </c>
      <c r="D165" s="4" t="str">
        <f t="shared" si="15"/>
        <v>vis</v>
      </c>
      <c r="E165" s="18">
        <f>VLOOKUP(C165,Active!C$21:E$959,3,FALSE)</f>
        <v>187.99515094579056</v>
      </c>
      <c r="F165" s="2" t="s">
        <v>218</v>
      </c>
      <c r="G165" s="4" t="str">
        <f t="shared" si="16"/>
        <v>45753.430</v>
      </c>
      <c r="H165" s="3">
        <f t="shared" si="17"/>
        <v>188</v>
      </c>
      <c r="I165" s="19" t="s">
        <v>1204</v>
      </c>
      <c r="J165" s="20" t="s">
        <v>1205</v>
      </c>
      <c r="K165" s="19">
        <v>188</v>
      </c>
      <c r="L165" s="19" t="s">
        <v>1206</v>
      </c>
      <c r="M165" s="20" t="s">
        <v>224</v>
      </c>
      <c r="N165" s="20"/>
      <c r="O165" s="21" t="s">
        <v>1207</v>
      </c>
      <c r="P165" s="21" t="s">
        <v>1208</v>
      </c>
    </row>
    <row r="166" spans="1:16" ht="12.75" customHeight="1" thickBot="1">
      <c r="A166" s="3" t="str">
        <f t="shared" si="12"/>
        <v> BBS 71 </v>
      </c>
      <c r="B166" s="2" t="str">
        <f t="shared" si="13"/>
        <v>I</v>
      </c>
      <c r="C166" s="3">
        <f t="shared" si="14"/>
        <v>45753.43</v>
      </c>
      <c r="D166" s="4" t="str">
        <f t="shared" si="15"/>
        <v>vis</v>
      </c>
      <c r="E166" s="18">
        <f>VLOOKUP(C166,Active!C$21:E$959,3,FALSE)</f>
        <v>187.99515094579056</v>
      </c>
      <c r="F166" s="2" t="s">
        <v>218</v>
      </c>
      <c r="G166" s="4" t="str">
        <f t="shared" si="16"/>
        <v>45753.430</v>
      </c>
      <c r="H166" s="3">
        <f t="shared" si="17"/>
        <v>188</v>
      </c>
      <c r="I166" s="19" t="s">
        <v>1204</v>
      </c>
      <c r="J166" s="20" t="s">
        <v>1205</v>
      </c>
      <c r="K166" s="19">
        <v>188</v>
      </c>
      <c r="L166" s="19" t="s">
        <v>1206</v>
      </c>
      <c r="M166" s="20" t="s">
        <v>224</v>
      </c>
      <c r="N166" s="20"/>
      <c r="O166" s="21" t="s">
        <v>1209</v>
      </c>
      <c r="P166" s="21" t="s">
        <v>1208</v>
      </c>
    </row>
    <row r="167" spans="1:16" ht="12.75" customHeight="1" thickBot="1">
      <c r="A167" s="3" t="str">
        <f t="shared" si="12"/>
        <v> BBS 71 </v>
      </c>
      <c r="B167" s="2" t="str">
        <f t="shared" si="13"/>
        <v>I</v>
      </c>
      <c r="C167" s="3">
        <f t="shared" si="14"/>
        <v>45753.434000000001</v>
      </c>
      <c r="D167" s="4" t="str">
        <f t="shared" si="15"/>
        <v>vis</v>
      </c>
      <c r="E167" s="18">
        <f>VLOOKUP(C167,Active!C$21:E$959,3,FALSE)</f>
        <v>187.99752328150976</v>
      </c>
      <c r="F167" s="2" t="s">
        <v>218</v>
      </c>
      <c r="G167" s="4" t="str">
        <f t="shared" si="16"/>
        <v>45753.434</v>
      </c>
      <c r="H167" s="3">
        <f t="shared" si="17"/>
        <v>188</v>
      </c>
      <c r="I167" s="19" t="s">
        <v>1210</v>
      </c>
      <c r="J167" s="20" t="s">
        <v>1211</v>
      </c>
      <c r="K167" s="19">
        <v>188</v>
      </c>
      <c r="L167" s="19" t="s">
        <v>768</v>
      </c>
      <c r="M167" s="20" t="s">
        <v>224</v>
      </c>
      <c r="N167" s="20"/>
      <c r="O167" s="21" t="s">
        <v>667</v>
      </c>
      <c r="P167" s="21" t="s">
        <v>1208</v>
      </c>
    </row>
    <row r="168" spans="1:16" ht="12.75" customHeight="1" thickBot="1">
      <c r="A168" s="3" t="str">
        <f t="shared" si="12"/>
        <v> BBS 71 </v>
      </c>
      <c r="B168" s="2" t="str">
        <f t="shared" si="13"/>
        <v>I</v>
      </c>
      <c r="C168" s="3">
        <f t="shared" si="14"/>
        <v>45785.472000000002</v>
      </c>
      <c r="D168" s="4" t="str">
        <f t="shared" si="15"/>
        <v>vis</v>
      </c>
      <c r="E168" s="18">
        <f>VLOOKUP(C168,Active!C$21:E$959,3,FALSE)</f>
        <v>206.99874622057303</v>
      </c>
      <c r="F168" s="2" t="s">
        <v>218</v>
      </c>
      <c r="G168" s="4" t="str">
        <f t="shared" si="16"/>
        <v>45785.472</v>
      </c>
      <c r="H168" s="3">
        <f t="shared" si="17"/>
        <v>207</v>
      </c>
      <c r="I168" s="19" t="s">
        <v>1212</v>
      </c>
      <c r="J168" s="20" t="s">
        <v>1213</v>
      </c>
      <c r="K168" s="19">
        <v>207</v>
      </c>
      <c r="L168" s="19" t="s">
        <v>778</v>
      </c>
      <c r="M168" s="20" t="s">
        <v>224</v>
      </c>
      <c r="N168" s="20"/>
      <c r="O168" s="21" t="s">
        <v>667</v>
      </c>
      <c r="P168" s="21" t="s">
        <v>1208</v>
      </c>
    </row>
    <row r="169" spans="1:16" ht="12.75" customHeight="1" thickBot="1">
      <c r="A169" s="3" t="str">
        <f t="shared" si="12"/>
        <v> BBS 72 </v>
      </c>
      <c r="B169" s="2" t="str">
        <f t="shared" si="13"/>
        <v>I</v>
      </c>
      <c r="C169" s="3">
        <f t="shared" si="14"/>
        <v>45812.447999999997</v>
      </c>
      <c r="D169" s="4" t="str">
        <f t="shared" si="15"/>
        <v>vis</v>
      </c>
      <c r="E169" s="18">
        <f>VLOOKUP(C169,Active!C$21:E$959,3,FALSE)</f>
        <v>222.99777830759689</v>
      </c>
      <c r="F169" s="2" t="s">
        <v>218</v>
      </c>
      <c r="G169" s="4" t="str">
        <f t="shared" si="16"/>
        <v>45812.448</v>
      </c>
      <c r="H169" s="3">
        <f t="shared" si="17"/>
        <v>223</v>
      </c>
      <c r="I169" s="19" t="s">
        <v>1214</v>
      </c>
      <c r="J169" s="20" t="s">
        <v>1215</v>
      </c>
      <c r="K169" s="19">
        <v>223</v>
      </c>
      <c r="L169" s="19" t="s">
        <v>768</v>
      </c>
      <c r="M169" s="20" t="s">
        <v>224</v>
      </c>
      <c r="N169" s="20"/>
      <c r="O169" s="21" t="s">
        <v>697</v>
      </c>
      <c r="P169" s="21" t="s">
        <v>1216</v>
      </c>
    </row>
    <row r="170" spans="1:16" ht="12.75" customHeight="1" thickBot="1">
      <c r="A170" s="3" t="str">
        <f t="shared" si="12"/>
        <v> BBS 76 </v>
      </c>
      <c r="B170" s="2" t="str">
        <f t="shared" si="13"/>
        <v>I</v>
      </c>
      <c r="C170" s="3">
        <f t="shared" si="14"/>
        <v>46092.341999999997</v>
      </c>
      <c r="D170" s="4" t="str">
        <f t="shared" si="15"/>
        <v>vis</v>
      </c>
      <c r="E170" s="18">
        <f>VLOOKUP(C170,Active!C$21:E$959,3,FALSE)</f>
        <v>388.99841172123394</v>
      </c>
      <c r="F170" s="2" t="s">
        <v>218</v>
      </c>
      <c r="G170" s="4" t="str">
        <f t="shared" si="16"/>
        <v>46092.342</v>
      </c>
      <c r="H170" s="3">
        <f t="shared" si="17"/>
        <v>389</v>
      </c>
      <c r="I170" s="19" t="s">
        <v>1217</v>
      </c>
      <c r="J170" s="20" t="s">
        <v>1218</v>
      </c>
      <c r="K170" s="19">
        <v>389</v>
      </c>
      <c r="L170" s="19" t="s">
        <v>219</v>
      </c>
      <c r="M170" s="20" t="s">
        <v>224</v>
      </c>
      <c r="N170" s="20"/>
      <c r="O170" s="21" t="s">
        <v>1109</v>
      </c>
      <c r="P170" s="21" t="s">
        <v>1219</v>
      </c>
    </row>
    <row r="171" spans="1:16" ht="12.75" customHeight="1" thickBot="1">
      <c r="A171" s="3" t="str">
        <f t="shared" si="12"/>
        <v> AOEB 1 </v>
      </c>
      <c r="B171" s="2" t="str">
        <f t="shared" si="13"/>
        <v>I</v>
      </c>
      <c r="C171" s="3">
        <f t="shared" si="14"/>
        <v>46112.572</v>
      </c>
      <c r="D171" s="4" t="str">
        <f t="shared" si="15"/>
        <v>vis</v>
      </c>
      <c r="E171" s="18">
        <f>VLOOKUP(C171,Active!C$21:E$959,3,FALSE)</f>
        <v>400.99649961864657</v>
      </c>
      <c r="F171" s="2" t="s">
        <v>218</v>
      </c>
      <c r="G171" s="4" t="str">
        <f t="shared" si="16"/>
        <v>46112.572</v>
      </c>
      <c r="H171" s="3">
        <f t="shared" si="17"/>
        <v>401</v>
      </c>
      <c r="I171" s="19" t="s">
        <v>1220</v>
      </c>
      <c r="J171" s="20" t="s">
        <v>1221</v>
      </c>
      <c r="K171" s="19">
        <v>401</v>
      </c>
      <c r="L171" s="19" t="s">
        <v>810</v>
      </c>
      <c r="M171" s="20" t="s">
        <v>224</v>
      </c>
      <c r="N171" s="20"/>
      <c r="O171" s="21" t="s">
        <v>655</v>
      </c>
      <c r="P171" s="21" t="s">
        <v>1001</v>
      </c>
    </row>
    <row r="172" spans="1:16" ht="12.75" customHeight="1" thickBot="1">
      <c r="A172" s="3" t="str">
        <f t="shared" si="12"/>
        <v> BRNO 27 </v>
      </c>
      <c r="B172" s="2" t="str">
        <f t="shared" si="13"/>
        <v>I</v>
      </c>
      <c r="C172" s="3">
        <f t="shared" si="14"/>
        <v>46112.574999999997</v>
      </c>
      <c r="D172" s="4" t="str">
        <f t="shared" si="15"/>
        <v>vis</v>
      </c>
      <c r="E172" s="18">
        <f>VLOOKUP(C172,Active!C$21:E$959,3,FALSE)</f>
        <v>400.99827887043381</v>
      </c>
      <c r="F172" s="2" t="s">
        <v>218</v>
      </c>
      <c r="G172" s="4" t="str">
        <f t="shared" si="16"/>
        <v>46112.575</v>
      </c>
      <c r="H172" s="3">
        <f t="shared" si="17"/>
        <v>401</v>
      </c>
      <c r="I172" s="19" t="s">
        <v>1222</v>
      </c>
      <c r="J172" s="20" t="s">
        <v>1223</v>
      </c>
      <c r="K172" s="19">
        <v>401</v>
      </c>
      <c r="L172" s="19" t="s">
        <v>219</v>
      </c>
      <c r="M172" s="20" t="s">
        <v>224</v>
      </c>
      <c r="N172" s="20"/>
      <c r="O172" s="21" t="s">
        <v>831</v>
      </c>
      <c r="P172" s="21" t="s">
        <v>1224</v>
      </c>
    </row>
    <row r="173" spans="1:16" ht="12.75" customHeight="1" thickBot="1">
      <c r="A173" s="3" t="str">
        <f t="shared" si="12"/>
        <v> AOEB 1 </v>
      </c>
      <c r="B173" s="2" t="str">
        <f t="shared" si="13"/>
        <v>I</v>
      </c>
      <c r="C173" s="3">
        <f t="shared" si="14"/>
        <v>46117.63</v>
      </c>
      <c r="D173" s="4" t="str">
        <f t="shared" si="15"/>
        <v>vis</v>
      </c>
      <c r="E173" s="18">
        <f>VLOOKUP(C173,Active!C$21:E$959,3,FALSE)</f>
        <v>403.99631813496245</v>
      </c>
      <c r="F173" s="2" t="s">
        <v>218</v>
      </c>
      <c r="G173" s="4" t="str">
        <f t="shared" si="16"/>
        <v>46117.630</v>
      </c>
      <c r="H173" s="3">
        <f t="shared" si="17"/>
        <v>404</v>
      </c>
      <c r="I173" s="19" t="s">
        <v>1225</v>
      </c>
      <c r="J173" s="20" t="s">
        <v>1226</v>
      </c>
      <c r="K173" s="19">
        <v>404</v>
      </c>
      <c r="L173" s="19" t="s">
        <v>810</v>
      </c>
      <c r="M173" s="20" t="s">
        <v>224</v>
      </c>
      <c r="N173" s="20"/>
      <c r="O173" s="21" t="s">
        <v>655</v>
      </c>
      <c r="P173" s="21" t="s">
        <v>1001</v>
      </c>
    </row>
    <row r="174" spans="1:16" ht="12.75" customHeight="1" thickBot="1">
      <c r="A174" s="3" t="str">
        <f t="shared" si="12"/>
        <v> BBS 76 </v>
      </c>
      <c r="B174" s="2" t="str">
        <f t="shared" si="13"/>
        <v>I</v>
      </c>
      <c r="C174" s="3">
        <f t="shared" si="14"/>
        <v>46119.319000000003</v>
      </c>
      <c r="D174" s="4" t="str">
        <f t="shared" si="15"/>
        <v>vis</v>
      </c>
      <c r="E174" s="18">
        <f>VLOOKUP(C174,Active!C$21:E$959,3,FALSE)</f>
        <v>404.99803689219408</v>
      </c>
      <c r="F174" s="2" t="s">
        <v>218</v>
      </c>
      <c r="G174" s="4" t="str">
        <f t="shared" si="16"/>
        <v>46119.319</v>
      </c>
      <c r="H174" s="3">
        <f t="shared" si="17"/>
        <v>405</v>
      </c>
      <c r="I174" s="19" t="s">
        <v>1227</v>
      </c>
      <c r="J174" s="20" t="s">
        <v>1228</v>
      </c>
      <c r="K174" s="19">
        <v>405</v>
      </c>
      <c r="L174" s="19" t="s">
        <v>219</v>
      </c>
      <c r="M174" s="20" t="s">
        <v>224</v>
      </c>
      <c r="N174" s="20"/>
      <c r="O174" s="21" t="s">
        <v>784</v>
      </c>
      <c r="P174" s="21" t="s">
        <v>1219</v>
      </c>
    </row>
    <row r="175" spans="1:16" ht="12.75" customHeight="1" thickBot="1">
      <c r="A175" s="3" t="str">
        <f t="shared" si="12"/>
        <v> AOEB 1 </v>
      </c>
      <c r="B175" s="2" t="str">
        <f t="shared" si="13"/>
        <v>I</v>
      </c>
      <c r="C175" s="3">
        <f t="shared" si="14"/>
        <v>46122.690999999999</v>
      </c>
      <c r="D175" s="4" t="str">
        <f t="shared" si="15"/>
        <v>vis</v>
      </c>
      <c r="E175" s="18">
        <f>VLOOKUP(C175,Active!C$21:E$959,3,FALSE)</f>
        <v>406.9979159030699</v>
      </c>
      <c r="F175" s="2" t="s">
        <v>218</v>
      </c>
      <c r="G175" s="4" t="str">
        <f t="shared" si="16"/>
        <v>46122.691</v>
      </c>
      <c r="H175" s="3">
        <f t="shared" si="17"/>
        <v>407</v>
      </c>
      <c r="I175" s="19" t="s">
        <v>1229</v>
      </c>
      <c r="J175" s="20" t="s">
        <v>1230</v>
      </c>
      <c r="K175" s="19">
        <v>407</v>
      </c>
      <c r="L175" s="19" t="s">
        <v>768</v>
      </c>
      <c r="M175" s="20" t="s">
        <v>224</v>
      </c>
      <c r="N175" s="20"/>
      <c r="O175" s="21" t="s">
        <v>1231</v>
      </c>
      <c r="P175" s="21" t="s">
        <v>1001</v>
      </c>
    </row>
    <row r="176" spans="1:16" ht="12.75" customHeight="1" thickBot="1">
      <c r="A176" s="3" t="str">
        <f t="shared" si="12"/>
        <v> AOEB 1 </v>
      </c>
      <c r="B176" s="2" t="str">
        <f t="shared" si="13"/>
        <v>I</v>
      </c>
      <c r="C176" s="3">
        <f t="shared" si="14"/>
        <v>46149.663999999997</v>
      </c>
      <c r="D176" s="4" t="str">
        <f t="shared" si="15"/>
        <v>vis</v>
      </c>
      <c r="E176" s="18">
        <f>VLOOKUP(C176,Active!C$21:E$959,3,FALSE)</f>
        <v>422.99516873830652</v>
      </c>
      <c r="F176" s="2" t="s">
        <v>218</v>
      </c>
      <c r="G176" s="4" t="str">
        <f t="shared" si="16"/>
        <v>46149.664</v>
      </c>
      <c r="H176" s="3">
        <f t="shared" si="17"/>
        <v>423</v>
      </c>
      <c r="I176" s="19" t="s">
        <v>1232</v>
      </c>
      <c r="J176" s="20" t="s">
        <v>1233</v>
      </c>
      <c r="K176" s="19">
        <v>423</v>
      </c>
      <c r="L176" s="19" t="s">
        <v>1206</v>
      </c>
      <c r="M176" s="20" t="s">
        <v>224</v>
      </c>
      <c r="N176" s="20"/>
      <c r="O176" s="21" t="s">
        <v>1231</v>
      </c>
      <c r="P176" s="21" t="s">
        <v>1001</v>
      </c>
    </row>
    <row r="177" spans="1:16" ht="12.75" customHeight="1" thickBot="1">
      <c r="A177" s="3" t="str">
        <f t="shared" si="12"/>
        <v> AOEB 1 </v>
      </c>
      <c r="B177" s="2" t="str">
        <f t="shared" si="13"/>
        <v>I</v>
      </c>
      <c r="C177" s="3">
        <f t="shared" si="14"/>
        <v>46149.667999999998</v>
      </c>
      <c r="D177" s="4" t="str">
        <f t="shared" si="15"/>
        <v>vis</v>
      </c>
      <c r="E177" s="18">
        <f>VLOOKUP(C177,Active!C$21:E$959,3,FALSE)</f>
        <v>422.99754107402572</v>
      </c>
      <c r="F177" s="2" t="s">
        <v>218</v>
      </c>
      <c r="G177" s="4" t="str">
        <f t="shared" si="16"/>
        <v>46149.668</v>
      </c>
      <c r="H177" s="3">
        <f t="shared" si="17"/>
        <v>423</v>
      </c>
      <c r="I177" s="19" t="s">
        <v>1234</v>
      </c>
      <c r="J177" s="20" t="s">
        <v>1235</v>
      </c>
      <c r="K177" s="19">
        <v>423</v>
      </c>
      <c r="L177" s="19" t="s">
        <v>768</v>
      </c>
      <c r="M177" s="20" t="s">
        <v>224</v>
      </c>
      <c r="N177" s="20"/>
      <c r="O177" s="21" t="s">
        <v>1236</v>
      </c>
      <c r="P177" s="21" t="s">
        <v>1001</v>
      </c>
    </row>
    <row r="178" spans="1:16" ht="12.75" customHeight="1" thickBot="1">
      <c r="A178" s="3" t="str">
        <f t="shared" si="12"/>
        <v> AOEB 1 </v>
      </c>
      <c r="B178" s="2" t="str">
        <f t="shared" si="13"/>
        <v>I</v>
      </c>
      <c r="C178" s="3">
        <f t="shared" si="14"/>
        <v>46154.726000000002</v>
      </c>
      <c r="D178" s="4" t="str">
        <f t="shared" si="15"/>
        <v>vis</v>
      </c>
      <c r="E178" s="18">
        <f>VLOOKUP(C178,Active!C$21:E$959,3,FALSE)</f>
        <v>425.99735959034592</v>
      </c>
      <c r="F178" s="2" t="s">
        <v>218</v>
      </c>
      <c r="G178" s="4" t="str">
        <f t="shared" si="16"/>
        <v>46154.726</v>
      </c>
      <c r="H178" s="3">
        <f t="shared" si="17"/>
        <v>426</v>
      </c>
      <c r="I178" s="19" t="s">
        <v>1237</v>
      </c>
      <c r="J178" s="20" t="s">
        <v>1238</v>
      </c>
      <c r="K178" s="19">
        <v>426</v>
      </c>
      <c r="L178" s="19" t="s">
        <v>768</v>
      </c>
      <c r="M178" s="20" t="s">
        <v>224</v>
      </c>
      <c r="N178" s="20"/>
      <c r="O178" s="21" t="s">
        <v>981</v>
      </c>
      <c r="P178" s="21" t="s">
        <v>1001</v>
      </c>
    </row>
    <row r="179" spans="1:16" ht="12.75" customHeight="1" thickBot="1">
      <c r="A179" s="3" t="str">
        <f t="shared" si="12"/>
        <v> AOEB 1 </v>
      </c>
      <c r="B179" s="2" t="str">
        <f t="shared" si="13"/>
        <v>I</v>
      </c>
      <c r="C179" s="3">
        <f t="shared" si="14"/>
        <v>46176.646000000001</v>
      </c>
      <c r="D179" s="4" t="str">
        <f t="shared" si="15"/>
        <v>vis</v>
      </c>
      <c r="E179" s="18">
        <f>VLOOKUP(C179,Active!C$21:E$959,3,FALSE)</f>
        <v>438.9977593289135</v>
      </c>
      <c r="F179" s="2" t="s">
        <v>218</v>
      </c>
      <c r="G179" s="4" t="str">
        <f t="shared" si="16"/>
        <v>46176.646</v>
      </c>
      <c r="H179" s="3">
        <f t="shared" si="17"/>
        <v>439</v>
      </c>
      <c r="I179" s="19" t="s">
        <v>1239</v>
      </c>
      <c r="J179" s="20" t="s">
        <v>1240</v>
      </c>
      <c r="K179" s="19">
        <v>439</v>
      </c>
      <c r="L179" s="19" t="s">
        <v>768</v>
      </c>
      <c r="M179" s="20" t="s">
        <v>224</v>
      </c>
      <c r="N179" s="20"/>
      <c r="O179" s="21" t="s">
        <v>655</v>
      </c>
      <c r="P179" s="21" t="s">
        <v>1001</v>
      </c>
    </row>
    <row r="180" spans="1:16" ht="12.75" customHeight="1" thickBot="1">
      <c r="A180" s="3" t="str">
        <f t="shared" si="12"/>
        <v> AOEB 1 </v>
      </c>
      <c r="B180" s="2" t="str">
        <f t="shared" si="13"/>
        <v>I</v>
      </c>
      <c r="C180" s="3">
        <f t="shared" si="14"/>
        <v>46181.7</v>
      </c>
      <c r="D180" s="4" t="str">
        <f t="shared" si="15"/>
        <v>vis</v>
      </c>
      <c r="E180" s="18">
        <f>VLOOKUP(C180,Active!C$21:E$959,3,FALSE)</f>
        <v>441.99520550951019</v>
      </c>
      <c r="F180" s="2" t="s">
        <v>218</v>
      </c>
      <c r="G180" s="4" t="str">
        <f t="shared" si="16"/>
        <v>46181.700</v>
      </c>
      <c r="H180" s="3">
        <f t="shared" si="17"/>
        <v>442</v>
      </c>
      <c r="I180" s="19" t="s">
        <v>1241</v>
      </c>
      <c r="J180" s="20" t="s">
        <v>1242</v>
      </c>
      <c r="K180" s="19">
        <v>442</v>
      </c>
      <c r="L180" s="19" t="s">
        <v>1206</v>
      </c>
      <c r="M180" s="20" t="s">
        <v>224</v>
      </c>
      <c r="N180" s="20"/>
      <c r="O180" s="21" t="s">
        <v>655</v>
      </c>
      <c r="P180" s="21" t="s">
        <v>1001</v>
      </c>
    </row>
    <row r="181" spans="1:16" ht="12.75" customHeight="1" thickBot="1">
      <c r="A181" s="3" t="str">
        <f t="shared" si="12"/>
        <v> AOEB 1 </v>
      </c>
      <c r="B181" s="2" t="str">
        <f t="shared" si="13"/>
        <v>I</v>
      </c>
      <c r="C181" s="3">
        <f t="shared" si="14"/>
        <v>46213.737999999998</v>
      </c>
      <c r="D181" s="4" t="str">
        <f t="shared" si="15"/>
        <v>vis</v>
      </c>
      <c r="E181" s="18">
        <f>VLOOKUP(C181,Active!C$21:E$959,3,FALSE)</f>
        <v>460.99642844857345</v>
      </c>
      <c r="F181" s="2" t="s">
        <v>218</v>
      </c>
      <c r="G181" s="4" t="str">
        <f t="shared" si="16"/>
        <v>46213.738</v>
      </c>
      <c r="H181" s="3">
        <f t="shared" si="17"/>
        <v>461</v>
      </c>
      <c r="I181" s="19" t="s">
        <v>1243</v>
      </c>
      <c r="J181" s="20" t="s">
        <v>1244</v>
      </c>
      <c r="K181" s="19">
        <v>461</v>
      </c>
      <c r="L181" s="19" t="s">
        <v>810</v>
      </c>
      <c r="M181" s="20" t="s">
        <v>224</v>
      </c>
      <c r="N181" s="20"/>
      <c r="O181" s="21" t="s">
        <v>1245</v>
      </c>
      <c r="P181" s="21" t="s">
        <v>1001</v>
      </c>
    </row>
    <row r="182" spans="1:16" ht="12.75" customHeight="1" thickBot="1">
      <c r="A182" s="3" t="str">
        <f t="shared" si="12"/>
        <v> BBS 79 </v>
      </c>
      <c r="B182" s="2" t="str">
        <f t="shared" si="13"/>
        <v>I</v>
      </c>
      <c r="C182" s="3">
        <f t="shared" si="14"/>
        <v>46451.476000000002</v>
      </c>
      <c r="D182" s="4" t="str">
        <f t="shared" si="15"/>
        <v>vis</v>
      </c>
      <c r="E182" s="18">
        <f>VLOOKUP(C182,Active!C$21:E$959,3,FALSE)</f>
        <v>601.99501572265581</v>
      </c>
      <c r="F182" s="2" t="s">
        <v>218</v>
      </c>
      <c r="G182" s="4" t="str">
        <f t="shared" si="16"/>
        <v>46451.476</v>
      </c>
      <c r="H182" s="3">
        <f t="shared" si="17"/>
        <v>602</v>
      </c>
      <c r="I182" s="19" t="s">
        <v>1246</v>
      </c>
      <c r="J182" s="20" t="s">
        <v>1247</v>
      </c>
      <c r="K182" s="19">
        <v>602</v>
      </c>
      <c r="L182" s="19" t="s">
        <v>1206</v>
      </c>
      <c r="M182" s="20" t="s">
        <v>224</v>
      </c>
      <c r="N182" s="20"/>
      <c r="O182" s="21" t="s">
        <v>667</v>
      </c>
      <c r="P182" s="21" t="s">
        <v>1248</v>
      </c>
    </row>
    <row r="183" spans="1:16" ht="12.75" customHeight="1" thickBot="1">
      <c r="A183" s="3" t="str">
        <f t="shared" si="12"/>
        <v> BBS 79 </v>
      </c>
      <c r="B183" s="2" t="str">
        <f t="shared" si="13"/>
        <v>I</v>
      </c>
      <c r="C183" s="3">
        <f t="shared" si="14"/>
        <v>46500.377999999997</v>
      </c>
      <c r="D183" s="4" t="str">
        <f t="shared" si="15"/>
        <v>vis</v>
      </c>
      <c r="E183" s="18">
        <f>VLOOKUP(C183,Active!C$21:E$959,3,FALSE)</f>
        <v>630.99800605182611</v>
      </c>
      <c r="F183" s="2" t="s">
        <v>218</v>
      </c>
      <c r="G183" s="4" t="str">
        <f t="shared" si="16"/>
        <v>46500.378</v>
      </c>
      <c r="H183" s="3">
        <f t="shared" si="17"/>
        <v>631</v>
      </c>
      <c r="I183" s="19" t="s">
        <v>1249</v>
      </c>
      <c r="J183" s="20" t="s">
        <v>1250</v>
      </c>
      <c r="K183" s="19">
        <v>631</v>
      </c>
      <c r="L183" s="19" t="s">
        <v>219</v>
      </c>
      <c r="M183" s="20" t="s">
        <v>224</v>
      </c>
      <c r="N183" s="20"/>
      <c r="O183" s="21" t="s">
        <v>667</v>
      </c>
      <c r="P183" s="21" t="s">
        <v>1248</v>
      </c>
    </row>
    <row r="184" spans="1:16" ht="12.75" customHeight="1" thickBot="1">
      <c r="A184" s="3" t="str">
        <f t="shared" si="12"/>
        <v> AOEB 1 </v>
      </c>
      <c r="B184" s="2" t="str">
        <f t="shared" si="13"/>
        <v>I</v>
      </c>
      <c r="C184" s="3">
        <f t="shared" si="14"/>
        <v>46520.61</v>
      </c>
      <c r="D184" s="4" t="str">
        <f t="shared" si="15"/>
        <v>vis</v>
      </c>
      <c r="E184" s="18">
        <f>VLOOKUP(C184,Active!C$21:E$959,3,FALSE)</f>
        <v>642.99728011709828</v>
      </c>
      <c r="F184" s="2" t="s">
        <v>218</v>
      </c>
      <c r="G184" s="4" t="str">
        <f t="shared" si="16"/>
        <v>46520.610</v>
      </c>
      <c r="H184" s="3">
        <f t="shared" si="17"/>
        <v>643</v>
      </c>
      <c r="I184" s="19" t="s">
        <v>1251</v>
      </c>
      <c r="J184" s="20" t="s">
        <v>1252</v>
      </c>
      <c r="K184" s="19">
        <v>643</v>
      </c>
      <c r="L184" s="19" t="s">
        <v>849</v>
      </c>
      <c r="M184" s="20" t="s">
        <v>224</v>
      </c>
      <c r="N184" s="20"/>
      <c r="O184" s="21" t="s">
        <v>811</v>
      </c>
      <c r="P184" s="21" t="s">
        <v>1001</v>
      </c>
    </row>
    <row r="185" spans="1:16" ht="12.75" customHeight="1" thickBot="1">
      <c r="A185" s="3" t="str">
        <f t="shared" si="12"/>
        <v> AOEB 1 </v>
      </c>
      <c r="B185" s="2" t="str">
        <f t="shared" si="13"/>
        <v>I</v>
      </c>
      <c r="C185" s="3">
        <f t="shared" si="14"/>
        <v>46530.726999999999</v>
      </c>
      <c r="D185" s="4" t="str">
        <f t="shared" si="15"/>
        <v>vis</v>
      </c>
      <c r="E185" s="18">
        <f>VLOOKUP(C185,Active!C$21:E$959,3,FALSE)</f>
        <v>648.99751023366207</v>
      </c>
      <c r="F185" s="2" t="s">
        <v>218</v>
      </c>
      <c r="G185" s="4" t="str">
        <f t="shared" si="16"/>
        <v>46530.727</v>
      </c>
      <c r="H185" s="3">
        <f t="shared" si="17"/>
        <v>649</v>
      </c>
      <c r="I185" s="19" t="s">
        <v>1253</v>
      </c>
      <c r="J185" s="20" t="s">
        <v>1254</v>
      </c>
      <c r="K185" s="19">
        <v>649</v>
      </c>
      <c r="L185" s="19" t="s">
        <v>768</v>
      </c>
      <c r="M185" s="20" t="s">
        <v>224</v>
      </c>
      <c r="N185" s="20"/>
      <c r="O185" s="21" t="s">
        <v>981</v>
      </c>
      <c r="P185" s="21" t="s">
        <v>1001</v>
      </c>
    </row>
    <row r="186" spans="1:16" ht="12.75" customHeight="1" thickBot="1">
      <c r="A186" s="3" t="str">
        <f t="shared" si="12"/>
        <v> BBS 82 </v>
      </c>
      <c r="B186" s="2" t="str">
        <f t="shared" si="13"/>
        <v>I</v>
      </c>
      <c r="C186" s="3">
        <f t="shared" si="14"/>
        <v>46773.523999999998</v>
      </c>
      <c r="D186" s="4" t="str">
        <f t="shared" si="15"/>
        <v>vis</v>
      </c>
      <c r="E186" s="18">
        <f>VLOOKUP(C186,Active!C$21:E$959,3,FALSE)</f>
        <v>792.99650910798789</v>
      </c>
      <c r="F186" s="2" t="s">
        <v>218</v>
      </c>
      <c r="G186" s="4" t="str">
        <f t="shared" si="16"/>
        <v>46773.524</v>
      </c>
      <c r="H186" s="3">
        <f t="shared" si="17"/>
        <v>793</v>
      </c>
      <c r="I186" s="19" t="s">
        <v>1255</v>
      </c>
      <c r="J186" s="20" t="s">
        <v>1256</v>
      </c>
      <c r="K186" s="19">
        <v>793</v>
      </c>
      <c r="L186" s="19" t="s">
        <v>810</v>
      </c>
      <c r="M186" s="20" t="s">
        <v>224</v>
      </c>
      <c r="N186" s="20"/>
      <c r="O186" s="21" t="s">
        <v>667</v>
      </c>
      <c r="P186" s="21" t="s">
        <v>1257</v>
      </c>
    </row>
    <row r="187" spans="1:16" ht="12.75" customHeight="1" thickBot="1">
      <c r="A187" s="3" t="str">
        <f t="shared" si="12"/>
        <v> AOEB 1 </v>
      </c>
      <c r="B187" s="2" t="str">
        <f t="shared" si="13"/>
        <v>I</v>
      </c>
      <c r="C187" s="3">
        <f t="shared" si="14"/>
        <v>46820.735999999997</v>
      </c>
      <c r="D187" s="4" t="str">
        <f t="shared" si="15"/>
        <v>vis</v>
      </c>
      <c r="E187" s="18">
        <f>VLOOKUP(C187,Active!C$21:E$959,3,FALSE)</f>
        <v>820.99718759600319</v>
      </c>
      <c r="F187" s="2" t="s">
        <v>218</v>
      </c>
      <c r="G187" s="4" t="str">
        <f t="shared" si="16"/>
        <v>46820.736</v>
      </c>
      <c r="H187" s="3">
        <f t="shared" si="17"/>
        <v>821</v>
      </c>
      <c r="I187" s="19" t="s">
        <v>1258</v>
      </c>
      <c r="J187" s="20" t="s">
        <v>1259</v>
      </c>
      <c r="K187" s="19">
        <v>821</v>
      </c>
      <c r="L187" s="19" t="s">
        <v>849</v>
      </c>
      <c r="M187" s="20" t="s">
        <v>224</v>
      </c>
      <c r="N187" s="20"/>
      <c r="O187" s="21" t="s">
        <v>961</v>
      </c>
      <c r="P187" s="21" t="s">
        <v>1001</v>
      </c>
    </row>
    <row r="188" spans="1:16" ht="12.75" customHeight="1" thickBot="1">
      <c r="A188" s="3" t="str">
        <f t="shared" si="12"/>
        <v> AOEB 1 </v>
      </c>
      <c r="B188" s="2" t="str">
        <f t="shared" si="13"/>
        <v>I</v>
      </c>
      <c r="C188" s="3">
        <f t="shared" si="14"/>
        <v>46857.826999999997</v>
      </c>
      <c r="D188" s="4" t="str">
        <f t="shared" si="15"/>
        <v>vis</v>
      </c>
      <c r="E188" s="18">
        <f>VLOOKUP(C188,Active!C$21:E$959,3,FALSE)</f>
        <v>842.9952636317355</v>
      </c>
      <c r="F188" s="2" t="s">
        <v>218</v>
      </c>
      <c r="G188" s="4" t="str">
        <f t="shared" si="16"/>
        <v>46857.827</v>
      </c>
      <c r="H188" s="3">
        <f t="shared" si="17"/>
        <v>843</v>
      </c>
      <c r="I188" s="19" t="s">
        <v>1260</v>
      </c>
      <c r="J188" s="20" t="s">
        <v>1261</v>
      </c>
      <c r="K188" s="19">
        <v>843</v>
      </c>
      <c r="L188" s="19" t="s">
        <v>1206</v>
      </c>
      <c r="M188" s="20" t="s">
        <v>224</v>
      </c>
      <c r="N188" s="20"/>
      <c r="O188" s="21" t="s">
        <v>1236</v>
      </c>
      <c r="P188" s="21" t="s">
        <v>1001</v>
      </c>
    </row>
    <row r="189" spans="1:16" ht="13.5" thickBot="1">
      <c r="A189" s="3" t="str">
        <f t="shared" si="12"/>
        <v> AOEB 1 </v>
      </c>
      <c r="B189" s="2" t="str">
        <f t="shared" si="13"/>
        <v>I</v>
      </c>
      <c r="C189" s="3">
        <f t="shared" si="14"/>
        <v>46879.748</v>
      </c>
      <c r="D189" s="4" t="str">
        <f t="shared" si="15"/>
        <v>vis</v>
      </c>
      <c r="E189" s="18">
        <f>VLOOKUP(C189,Active!C$21:E$959,3,FALSE)</f>
        <v>855.99625645423509</v>
      </c>
      <c r="F189" s="2" t="s">
        <v>218</v>
      </c>
      <c r="G189" s="4" t="str">
        <f t="shared" si="16"/>
        <v>46879.748</v>
      </c>
      <c r="H189" s="3">
        <f t="shared" si="17"/>
        <v>856</v>
      </c>
      <c r="I189" s="19" t="s">
        <v>1262</v>
      </c>
      <c r="J189" s="20" t="s">
        <v>1263</v>
      </c>
      <c r="K189" s="19">
        <v>856</v>
      </c>
      <c r="L189" s="19" t="s">
        <v>810</v>
      </c>
      <c r="M189" s="20" t="s">
        <v>224</v>
      </c>
      <c r="N189" s="20"/>
      <c r="O189" s="21" t="s">
        <v>981</v>
      </c>
      <c r="P189" s="21" t="s">
        <v>1001</v>
      </c>
    </row>
    <row r="190" spans="1:16" ht="13.5" thickBot="1">
      <c r="A190" s="3" t="str">
        <f t="shared" si="12"/>
        <v> BBS 83 </v>
      </c>
      <c r="B190" s="2" t="str">
        <f t="shared" si="13"/>
        <v>I</v>
      </c>
      <c r="C190" s="3">
        <f t="shared" si="14"/>
        <v>46881.436000000002</v>
      </c>
      <c r="D190" s="4" t="str">
        <f t="shared" si="15"/>
        <v>vis</v>
      </c>
      <c r="E190" s="18">
        <f>VLOOKUP(C190,Active!C$21:E$959,3,FALSE)</f>
        <v>856.99738212753471</v>
      </c>
      <c r="F190" s="2" t="s">
        <v>218</v>
      </c>
      <c r="G190" s="4" t="str">
        <f t="shared" si="16"/>
        <v>46881.436</v>
      </c>
      <c r="H190" s="3">
        <f t="shared" si="17"/>
        <v>857</v>
      </c>
      <c r="I190" s="19" t="s">
        <v>1264</v>
      </c>
      <c r="J190" s="20" t="s">
        <v>1265</v>
      </c>
      <c r="K190" s="19">
        <v>857</v>
      </c>
      <c r="L190" s="19" t="s">
        <v>768</v>
      </c>
      <c r="M190" s="20" t="s">
        <v>224</v>
      </c>
      <c r="N190" s="20"/>
      <c r="O190" s="21" t="s">
        <v>667</v>
      </c>
      <c r="P190" s="21" t="s">
        <v>1266</v>
      </c>
    </row>
    <row r="191" spans="1:16" ht="13.5" thickBot="1">
      <c r="A191" s="3" t="str">
        <f t="shared" si="12"/>
        <v> BBS 83 </v>
      </c>
      <c r="B191" s="2" t="str">
        <f t="shared" si="13"/>
        <v>I</v>
      </c>
      <c r="C191" s="3">
        <f t="shared" si="14"/>
        <v>46903.351999999999</v>
      </c>
      <c r="D191" s="4" t="str">
        <f t="shared" si="15"/>
        <v>vis</v>
      </c>
      <c r="E191" s="18">
        <f>VLOOKUP(C191,Active!C$21:E$959,3,FALSE)</f>
        <v>869.99540953038309</v>
      </c>
      <c r="F191" s="2" t="s">
        <v>218</v>
      </c>
      <c r="G191" s="4" t="str">
        <f t="shared" si="16"/>
        <v>46903.352</v>
      </c>
      <c r="H191" s="3">
        <f t="shared" si="17"/>
        <v>870</v>
      </c>
      <c r="I191" s="19" t="s">
        <v>1267</v>
      </c>
      <c r="J191" s="20" t="s">
        <v>1268</v>
      </c>
      <c r="K191" s="19">
        <v>870</v>
      </c>
      <c r="L191" s="19" t="s">
        <v>1206</v>
      </c>
      <c r="M191" s="20" t="s">
        <v>224</v>
      </c>
      <c r="N191" s="20"/>
      <c r="O191" s="21" t="s">
        <v>667</v>
      </c>
      <c r="P191" s="21" t="s">
        <v>1266</v>
      </c>
    </row>
    <row r="192" spans="1:16" ht="13.5" thickBot="1">
      <c r="A192" s="3" t="str">
        <f t="shared" si="12"/>
        <v> BBS 83 </v>
      </c>
      <c r="B192" s="2" t="str">
        <f t="shared" si="13"/>
        <v>I</v>
      </c>
      <c r="C192" s="3">
        <f t="shared" si="14"/>
        <v>46903.355000000003</v>
      </c>
      <c r="D192" s="4" t="str">
        <f t="shared" si="15"/>
        <v>vis</v>
      </c>
      <c r="E192" s="18">
        <f>VLOOKUP(C192,Active!C$21:E$959,3,FALSE)</f>
        <v>869.9971887821747</v>
      </c>
      <c r="F192" s="2" t="s">
        <v>218</v>
      </c>
      <c r="G192" s="4" t="str">
        <f t="shared" si="16"/>
        <v>46903.355</v>
      </c>
      <c r="H192" s="3">
        <f t="shared" si="17"/>
        <v>870</v>
      </c>
      <c r="I192" s="19" t="s">
        <v>1269</v>
      </c>
      <c r="J192" s="20" t="s">
        <v>1270</v>
      </c>
      <c r="K192" s="19">
        <v>870</v>
      </c>
      <c r="L192" s="19" t="s">
        <v>849</v>
      </c>
      <c r="M192" s="20" t="s">
        <v>224</v>
      </c>
      <c r="N192" s="20"/>
      <c r="O192" s="21" t="s">
        <v>784</v>
      </c>
      <c r="P192" s="21" t="s">
        <v>1266</v>
      </c>
    </row>
    <row r="193" spans="1:16" ht="13.5" thickBot="1">
      <c r="A193" s="3" t="str">
        <f t="shared" si="12"/>
        <v> BRNO 30 </v>
      </c>
      <c r="B193" s="2" t="str">
        <f t="shared" si="13"/>
        <v>I</v>
      </c>
      <c r="C193" s="3">
        <f t="shared" si="14"/>
        <v>46903.356</v>
      </c>
      <c r="D193" s="4" t="str">
        <f t="shared" si="15"/>
        <v>vis</v>
      </c>
      <c r="E193" s="18">
        <f>VLOOKUP(C193,Active!C$21:E$959,3,FALSE)</f>
        <v>869.99778186610229</v>
      </c>
      <c r="F193" s="2" t="s">
        <v>218</v>
      </c>
      <c r="G193" s="4" t="str">
        <f t="shared" si="16"/>
        <v>46903.356</v>
      </c>
      <c r="H193" s="3">
        <f t="shared" si="17"/>
        <v>870</v>
      </c>
      <c r="I193" s="19" t="s">
        <v>1271</v>
      </c>
      <c r="J193" s="20" t="s">
        <v>1272</v>
      </c>
      <c r="K193" s="19">
        <v>870</v>
      </c>
      <c r="L193" s="19" t="s">
        <v>768</v>
      </c>
      <c r="M193" s="20" t="s">
        <v>224</v>
      </c>
      <c r="N193" s="20"/>
      <c r="O193" s="21" t="s">
        <v>1273</v>
      </c>
      <c r="P193" s="21" t="s">
        <v>1274</v>
      </c>
    </row>
    <row r="194" spans="1:16" ht="13.5" thickBot="1">
      <c r="A194" s="3" t="str">
        <f t="shared" si="12"/>
        <v> AOEB 1 </v>
      </c>
      <c r="B194" s="2" t="str">
        <f t="shared" si="13"/>
        <v>I</v>
      </c>
      <c r="C194" s="3">
        <f t="shared" si="14"/>
        <v>46906.724999999999</v>
      </c>
      <c r="D194" s="4" t="str">
        <f t="shared" si="15"/>
        <v>vis</v>
      </c>
      <c r="E194" s="18">
        <f>VLOOKUP(C194,Active!C$21:E$959,3,FALSE)</f>
        <v>871.99588162519092</v>
      </c>
      <c r="F194" s="2" t="s">
        <v>218</v>
      </c>
      <c r="G194" s="4" t="str">
        <f t="shared" si="16"/>
        <v>46906.725</v>
      </c>
      <c r="H194" s="3">
        <f t="shared" si="17"/>
        <v>872</v>
      </c>
      <c r="I194" s="19" t="s">
        <v>1275</v>
      </c>
      <c r="J194" s="20" t="s">
        <v>1276</v>
      </c>
      <c r="K194" s="19">
        <v>872</v>
      </c>
      <c r="L194" s="19" t="s">
        <v>852</v>
      </c>
      <c r="M194" s="20" t="s">
        <v>224</v>
      </c>
      <c r="N194" s="20"/>
      <c r="O194" s="21" t="s">
        <v>655</v>
      </c>
      <c r="P194" s="21" t="s">
        <v>1001</v>
      </c>
    </row>
    <row r="195" spans="1:16" ht="13.5" thickBot="1">
      <c r="A195" s="3" t="str">
        <f t="shared" si="12"/>
        <v> BBS 84 </v>
      </c>
      <c r="B195" s="2" t="str">
        <f t="shared" si="13"/>
        <v>I</v>
      </c>
      <c r="C195" s="3">
        <f t="shared" si="14"/>
        <v>46908.411999999997</v>
      </c>
      <c r="D195" s="4" t="str">
        <f t="shared" si="15"/>
        <v>vis</v>
      </c>
      <c r="E195" s="18">
        <f>VLOOKUP(C195,Active!C$21:E$959,3,FALSE)</f>
        <v>872.99641421455863</v>
      </c>
      <c r="F195" s="2" t="s">
        <v>218</v>
      </c>
      <c r="G195" s="4" t="str">
        <f t="shared" si="16"/>
        <v>46908.412</v>
      </c>
      <c r="H195" s="3">
        <f t="shared" si="17"/>
        <v>873</v>
      </c>
      <c r="I195" s="19" t="s">
        <v>1277</v>
      </c>
      <c r="J195" s="20" t="s">
        <v>1278</v>
      </c>
      <c r="K195" s="19">
        <v>873</v>
      </c>
      <c r="L195" s="19" t="s">
        <v>810</v>
      </c>
      <c r="M195" s="20" t="s">
        <v>224</v>
      </c>
      <c r="N195" s="20"/>
      <c r="O195" s="21" t="s">
        <v>697</v>
      </c>
      <c r="P195" s="21" t="s">
        <v>1279</v>
      </c>
    </row>
    <row r="196" spans="1:16" ht="13.5" thickBot="1">
      <c r="A196" s="3" t="str">
        <f t="shared" si="12"/>
        <v> BBS 85 </v>
      </c>
      <c r="B196" s="2" t="str">
        <f t="shared" si="13"/>
        <v>I</v>
      </c>
      <c r="C196" s="3">
        <f t="shared" si="14"/>
        <v>46908.413</v>
      </c>
      <c r="D196" s="4" t="str">
        <f t="shared" si="15"/>
        <v>vis</v>
      </c>
      <c r="E196" s="18">
        <f>VLOOKUP(C196,Active!C$21:E$959,3,FALSE)</f>
        <v>872.99700729849053</v>
      </c>
      <c r="F196" s="2" t="s">
        <v>218</v>
      </c>
      <c r="G196" s="4" t="str">
        <f t="shared" si="16"/>
        <v>46908.413</v>
      </c>
      <c r="H196" s="3">
        <f t="shared" si="17"/>
        <v>873</v>
      </c>
      <c r="I196" s="19" t="s">
        <v>1280</v>
      </c>
      <c r="J196" s="20" t="s">
        <v>1281</v>
      </c>
      <c r="K196" s="19">
        <v>873</v>
      </c>
      <c r="L196" s="19" t="s">
        <v>849</v>
      </c>
      <c r="M196" s="20" t="s">
        <v>224</v>
      </c>
      <c r="N196" s="20"/>
      <c r="O196" s="21" t="s">
        <v>1209</v>
      </c>
      <c r="P196" s="21" t="s">
        <v>1282</v>
      </c>
    </row>
    <row r="197" spans="1:16" ht="13.5" thickBot="1">
      <c r="A197" s="3" t="str">
        <f t="shared" si="12"/>
        <v> BBS 86 </v>
      </c>
      <c r="B197" s="2" t="str">
        <f t="shared" si="13"/>
        <v>I</v>
      </c>
      <c r="C197" s="3">
        <f t="shared" si="14"/>
        <v>47149.521000000001</v>
      </c>
      <c r="D197" s="4" t="str">
        <f t="shared" si="15"/>
        <v>vis</v>
      </c>
      <c r="E197" s="18">
        <f>VLOOKUP(C197,Active!C$21:E$959,3,FALSE)</f>
        <v>1015.9942874155892</v>
      </c>
      <c r="F197" s="2" t="s">
        <v>218</v>
      </c>
      <c r="G197" s="4" t="str">
        <f t="shared" si="16"/>
        <v>47149.521</v>
      </c>
      <c r="H197" s="3">
        <f t="shared" si="17"/>
        <v>1016</v>
      </c>
      <c r="I197" s="19" t="s">
        <v>1283</v>
      </c>
      <c r="J197" s="20" t="s">
        <v>1284</v>
      </c>
      <c r="K197" s="19">
        <v>1016</v>
      </c>
      <c r="L197" s="19" t="s">
        <v>795</v>
      </c>
      <c r="M197" s="20" t="s">
        <v>224</v>
      </c>
      <c r="N197" s="20"/>
      <c r="O197" s="21" t="s">
        <v>667</v>
      </c>
      <c r="P197" s="21" t="s">
        <v>1285</v>
      </c>
    </row>
    <row r="198" spans="1:16" ht="13.5" thickBot="1">
      <c r="A198" s="3" t="str">
        <f t="shared" si="12"/>
        <v> BBS 88 </v>
      </c>
      <c r="B198" s="2" t="str">
        <f t="shared" si="13"/>
        <v>I</v>
      </c>
      <c r="C198" s="3">
        <f t="shared" si="14"/>
        <v>47203.476000000002</v>
      </c>
      <c r="D198" s="4" t="str">
        <f t="shared" si="15"/>
        <v>vis</v>
      </c>
      <c r="E198" s="18">
        <f>VLOOKUP(C198,Active!C$21:E$959,3,FALSE)</f>
        <v>1047.9941308414327</v>
      </c>
      <c r="F198" s="2" t="s">
        <v>218</v>
      </c>
      <c r="G198" s="4" t="str">
        <f t="shared" si="16"/>
        <v>47203.476</v>
      </c>
      <c r="H198" s="3">
        <f t="shared" si="17"/>
        <v>1048</v>
      </c>
      <c r="I198" s="19" t="s">
        <v>1286</v>
      </c>
      <c r="J198" s="20" t="s">
        <v>1287</v>
      </c>
      <c r="K198" s="19">
        <v>1048</v>
      </c>
      <c r="L198" s="19" t="s">
        <v>795</v>
      </c>
      <c r="M198" s="20" t="s">
        <v>224</v>
      </c>
      <c r="N198" s="20"/>
      <c r="O198" s="21" t="s">
        <v>1109</v>
      </c>
      <c r="P198" s="21" t="s">
        <v>1288</v>
      </c>
    </row>
    <row r="199" spans="1:16" ht="13.5" thickBot="1">
      <c r="A199" s="3" t="str">
        <f t="shared" si="12"/>
        <v> BBS 87 </v>
      </c>
      <c r="B199" s="2" t="str">
        <f t="shared" si="13"/>
        <v>I</v>
      </c>
      <c r="C199" s="3">
        <f t="shared" si="14"/>
        <v>47213.593999999997</v>
      </c>
      <c r="D199" s="4" t="str">
        <f t="shared" si="15"/>
        <v>vis</v>
      </c>
      <c r="E199" s="18">
        <f>VLOOKUP(C199,Active!C$21:E$959,3,FALSE)</f>
        <v>1053.9949540419241</v>
      </c>
      <c r="F199" s="2" t="s">
        <v>218</v>
      </c>
      <c r="G199" s="4" t="str">
        <f t="shared" si="16"/>
        <v>47213.594</v>
      </c>
      <c r="H199" s="3">
        <f t="shared" si="17"/>
        <v>1054</v>
      </c>
      <c r="I199" s="19" t="s">
        <v>1289</v>
      </c>
      <c r="J199" s="20" t="s">
        <v>1290</v>
      </c>
      <c r="K199" s="19">
        <v>1054</v>
      </c>
      <c r="L199" s="19" t="s">
        <v>1291</v>
      </c>
      <c r="M199" s="20" t="s">
        <v>224</v>
      </c>
      <c r="N199" s="20"/>
      <c r="O199" s="21" t="s">
        <v>667</v>
      </c>
      <c r="P199" s="21" t="s">
        <v>1292</v>
      </c>
    </row>
    <row r="200" spans="1:16" ht="13.5" thickBot="1">
      <c r="A200" s="3" t="str">
        <f t="shared" si="12"/>
        <v> AOEB 1 </v>
      </c>
      <c r="B200" s="2" t="str">
        <f t="shared" si="13"/>
        <v>I</v>
      </c>
      <c r="C200" s="3">
        <f t="shared" si="14"/>
        <v>47228.773000000001</v>
      </c>
      <c r="D200" s="4" t="str">
        <f t="shared" si="15"/>
        <v>vis</v>
      </c>
      <c r="E200" s="18">
        <f>VLOOKUP(C200,Active!C$21:E$959,3,FALSE)</f>
        <v>1062.9973750105273</v>
      </c>
      <c r="F200" s="2" t="s">
        <v>218</v>
      </c>
      <c r="G200" s="4" t="str">
        <f t="shared" si="16"/>
        <v>47228.773</v>
      </c>
      <c r="H200" s="3">
        <f t="shared" si="17"/>
        <v>1063</v>
      </c>
      <c r="I200" s="19" t="s">
        <v>1293</v>
      </c>
      <c r="J200" s="20" t="s">
        <v>1294</v>
      </c>
      <c r="K200" s="19">
        <v>1063</v>
      </c>
      <c r="L200" s="19" t="s">
        <v>768</v>
      </c>
      <c r="M200" s="20" t="s">
        <v>224</v>
      </c>
      <c r="N200" s="20"/>
      <c r="O200" s="21" t="s">
        <v>981</v>
      </c>
      <c r="P200" s="21" t="s">
        <v>1001</v>
      </c>
    </row>
    <row r="201" spans="1:16" ht="13.5" thickBot="1">
      <c r="A201" s="3" t="str">
        <f t="shared" si="12"/>
        <v> BBS 88 </v>
      </c>
      <c r="B201" s="2" t="str">
        <f t="shared" si="13"/>
        <v>I</v>
      </c>
      <c r="C201" s="3">
        <f t="shared" si="14"/>
        <v>47235.517</v>
      </c>
      <c r="D201" s="4" t="str">
        <f t="shared" si="15"/>
        <v>vis</v>
      </c>
      <c r="E201" s="18">
        <f>VLOOKUP(C201,Active!C$21:E$959,3,FALSE)</f>
        <v>1066.9971330322833</v>
      </c>
      <c r="F201" s="2" t="s">
        <v>218</v>
      </c>
      <c r="G201" s="4" t="str">
        <f t="shared" si="16"/>
        <v>47235.517</v>
      </c>
      <c r="H201" s="3">
        <f t="shared" si="17"/>
        <v>1067</v>
      </c>
      <c r="I201" s="19" t="s">
        <v>1295</v>
      </c>
      <c r="J201" s="20" t="s">
        <v>1296</v>
      </c>
      <c r="K201" s="19">
        <v>1067</v>
      </c>
      <c r="L201" s="19" t="s">
        <v>849</v>
      </c>
      <c r="M201" s="20" t="s">
        <v>224</v>
      </c>
      <c r="N201" s="20"/>
      <c r="O201" s="21" t="s">
        <v>697</v>
      </c>
      <c r="P201" s="21" t="s">
        <v>1288</v>
      </c>
    </row>
    <row r="202" spans="1:16" ht="13.5" thickBot="1">
      <c r="A202" s="3" t="str">
        <f t="shared" si="12"/>
        <v> BBS 88 </v>
      </c>
      <c r="B202" s="2" t="str">
        <f t="shared" si="13"/>
        <v>I</v>
      </c>
      <c r="C202" s="3">
        <f t="shared" si="14"/>
        <v>47262.487999999998</v>
      </c>
      <c r="D202" s="4" t="str">
        <f t="shared" si="15"/>
        <v>vis</v>
      </c>
      <c r="E202" s="18">
        <f>VLOOKUP(C202,Active!C$21:E$959,3,FALSE)</f>
        <v>1082.9931996996604</v>
      </c>
      <c r="F202" s="2" t="s">
        <v>218</v>
      </c>
      <c r="G202" s="4" t="str">
        <f t="shared" si="16"/>
        <v>47262.488</v>
      </c>
      <c r="H202" s="3">
        <f t="shared" si="17"/>
        <v>1083</v>
      </c>
      <c r="I202" s="19" t="s">
        <v>1297</v>
      </c>
      <c r="J202" s="20" t="s">
        <v>1298</v>
      </c>
      <c r="K202" s="19">
        <v>1083</v>
      </c>
      <c r="L202" s="19" t="s">
        <v>1299</v>
      </c>
      <c r="M202" s="20" t="s">
        <v>224</v>
      </c>
      <c r="N202" s="20"/>
      <c r="O202" s="21" t="s">
        <v>667</v>
      </c>
      <c r="P202" s="21" t="s">
        <v>1288</v>
      </c>
    </row>
    <row r="203" spans="1:16" ht="13.5" thickBot="1">
      <c r="A203" s="3" t="str">
        <f t="shared" ref="A203:A266" si="18">P203</f>
        <v> BRNO 30 </v>
      </c>
      <c r="B203" s="2" t="str">
        <f t="shared" ref="B203:B266" si="19">IF(H203=INT(H203),"I","II")</f>
        <v>I</v>
      </c>
      <c r="C203" s="3">
        <f t="shared" ref="C203:C266" si="20">1*G203</f>
        <v>47262.493000000002</v>
      </c>
      <c r="D203" s="4" t="str">
        <f t="shared" ref="D203:D266" si="21">VLOOKUP(F203,I$1:J$5,2,FALSE)</f>
        <v>vis</v>
      </c>
      <c r="E203" s="18">
        <f>VLOOKUP(C203,Active!C$21:E$959,3,FALSE)</f>
        <v>1082.9961651193114</v>
      </c>
      <c r="F203" s="2" t="s">
        <v>218</v>
      </c>
      <c r="G203" s="4" t="str">
        <f t="shared" ref="G203:G266" si="22">MID(I203,3,LEN(I203)-3)</f>
        <v>47262.493</v>
      </c>
      <c r="H203" s="3">
        <f t="shared" ref="H203:H266" si="23">1*K203</f>
        <v>1083</v>
      </c>
      <c r="I203" s="19" t="s">
        <v>1300</v>
      </c>
      <c r="J203" s="20" t="s">
        <v>1301</v>
      </c>
      <c r="K203" s="19">
        <v>1083</v>
      </c>
      <c r="L203" s="19" t="s">
        <v>810</v>
      </c>
      <c r="M203" s="20" t="s">
        <v>224</v>
      </c>
      <c r="N203" s="20"/>
      <c r="O203" s="21" t="s">
        <v>1302</v>
      </c>
      <c r="P203" s="21" t="s">
        <v>1274</v>
      </c>
    </row>
    <row r="204" spans="1:16" ht="13.5" thickBot="1">
      <c r="A204" s="3" t="str">
        <f t="shared" si="18"/>
        <v> BRNO 30 </v>
      </c>
      <c r="B204" s="2" t="str">
        <f t="shared" si="19"/>
        <v>I</v>
      </c>
      <c r="C204" s="3">
        <f t="shared" si="20"/>
        <v>47262.493999999999</v>
      </c>
      <c r="D204" s="4" t="str">
        <f t="shared" si="21"/>
        <v>vis</v>
      </c>
      <c r="E204" s="18">
        <f>VLOOKUP(C204,Active!C$21:E$959,3,FALSE)</f>
        <v>1082.9967582032391</v>
      </c>
      <c r="F204" s="2" t="s">
        <v>218</v>
      </c>
      <c r="G204" s="4" t="str">
        <f t="shared" si="22"/>
        <v>47262.494</v>
      </c>
      <c r="H204" s="3">
        <f t="shared" si="23"/>
        <v>1083</v>
      </c>
      <c r="I204" s="19" t="s">
        <v>1303</v>
      </c>
      <c r="J204" s="20" t="s">
        <v>1304</v>
      </c>
      <c r="K204" s="19">
        <v>1083</v>
      </c>
      <c r="L204" s="19" t="s">
        <v>849</v>
      </c>
      <c r="M204" s="20" t="s">
        <v>224</v>
      </c>
      <c r="N204" s="20"/>
      <c r="O204" s="21" t="s">
        <v>1305</v>
      </c>
      <c r="P204" s="21" t="s">
        <v>1274</v>
      </c>
    </row>
    <row r="205" spans="1:16" ht="13.5" thickBot="1">
      <c r="A205" s="3" t="str">
        <f t="shared" si="18"/>
        <v> AOEB 1 </v>
      </c>
      <c r="B205" s="2" t="str">
        <f t="shared" si="19"/>
        <v>I</v>
      </c>
      <c r="C205" s="3">
        <f t="shared" si="20"/>
        <v>47277.667000000001</v>
      </c>
      <c r="D205" s="4" t="str">
        <f t="shared" si="21"/>
        <v>vis</v>
      </c>
      <c r="E205" s="18">
        <f>VLOOKUP(C205,Active!C$21:E$959,3,FALSE)</f>
        <v>1091.9956206682634</v>
      </c>
      <c r="F205" s="2" t="s">
        <v>218</v>
      </c>
      <c r="G205" s="4" t="str">
        <f t="shared" si="22"/>
        <v>47277.667</v>
      </c>
      <c r="H205" s="3">
        <f t="shared" si="23"/>
        <v>1092</v>
      </c>
      <c r="I205" s="19" t="s">
        <v>1306</v>
      </c>
      <c r="J205" s="20" t="s">
        <v>1307</v>
      </c>
      <c r="K205" s="19">
        <v>1092</v>
      </c>
      <c r="L205" s="19" t="s">
        <v>852</v>
      </c>
      <c r="M205" s="20" t="s">
        <v>224</v>
      </c>
      <c r="N205" s="20"/>
      <c r="O205" s="21" t="s">
        <v>1245</v>
      </c>
      <c r="P205" s="21" t="s">
        <v>1001</v>
      </c>
    </row>
    <row r="206" spans="1:16" ht="13.5" thickBot="1">
      <c r="A206" s="3" t="str">
        <f t="shared" si="18"/>
        <v> BBS 90 </v>
      </c>
      <c r="B206" s="2" t="str">
        <f t="shared" si="19"/>
        <v>I</v>
      </c>
      <c r="C206" s="3">
        <f t="shared" si="20"/>
        <v>47535.646999999997</v>
      </c>
      <c r="D206" s="4" t="str">
        <f t="shared" si="21"/>
        <v>vis</v>
      </c>
      <c r="E206" s="18">
        <f>VLOOKUP(C206,Active!C$21:E$959,3,FALSE)</f>
        <v>1244.9994128469075</v>
      </c>
      <c r="F206" s="2" t="s">
        <v>218</v>
      </c>
      <c r="G206" s="4" t="str">
        <f t="shared" si="22"/>
        <v>47535.647</v>
      </c>
      <c r="H206" s="3">
        <f t="shared" si="23"/>
        <v>1245</v>
      </c>
      <c r="I206" s="19" t="s">
        <v>1308</v>
      </c>
      <c r="J206" s="20" t="s">
        <v>1309</v>
      </c>
      <c r="K206" s="19">
        <v>1245</v>
      </c>
      <c r="L206" s="19" t="s">
        <v>747</v>
      </c>
      <c r="M206" s="20" t="s">
        <v>224</v>
      </c>
      <c r="N206" s="20"/>
      <c r="O206" s="21" t="s">
        <v>667</v>
      </c>
      <c r="P206" s="21" t="s">
        <v>1310</v>
      </c>
    </row>
    <row r="207" spans="1:16" ht="13.5" thickBot="1">
      <c r="A207" s="3" t="str">
        <f t="shared" si="18"/>
        <v> AOEB 1 </v>
      </c>
      <c r="B207" s="2" t="str">
        <f t="shared" si="19"/>
        <v>I</v>
      </c>
      <c r="C207" s="3">
        <f t="shared" si="20"/>
        <v>47540.703999999998</v>
      </c>
      <c r="D207" s="4" t="str">
        <f t="shared" si="21"/>
        <v>vis</v>
      </c>
      <c r="E207" s="18">
        <f>VLOOKUP(C207,Active!C$21:E$959,3,FALSE)</f>
        <v>1247.9986382792956</v>
      </c>
      <c r="F207" s="2" t="s">
        <v>218</v>
      </c>
      <c r="G207" s="4" t="str">
        <f t="shared" si="22"/>
        <v>47540.704</v>
      </c>
      <c r="H207" s="3">
        <f t="shared" si="23"/>
        <v>1248</v>
      </c>
      <c r="I207" s="19" t="s">
        <v>1311</v>
      </c>
      <c r="J207" s="20" t="s">
        <v>1312</v>
      </c>
      <c r="K207" s="19">
        <v>1248</v>
      </c>
      <c r="L207" s="19" t="s">
        <v>778</v>
      </c>
      <c r="M207" s="20" t="s">
        <v>224</v>
      </c>
      <c r="N207" s="20"/>
      <c r="O207" s="21" t="s">
        <v>961</v>
      </c>
      <c r="P207" s="21" t="s">
        <v>1001</v>
      </c>
    </row>
    <row r="208" spans="1:16" ht="13.5" thickBot="1">
      <c r="A208" s="3" t="str">
        <f t="shared" si="18"/>
        <v> BBS 91 </v>
      </c>
      <c r="B208" s="2" t="str">
        <f t="shared" si="19"/>
        <v>I</v>
      </c>
      <c r="C208" s="3">
        <f t="shared" si="20"/>
        <v>47579.483</v>
      </c>
      <c r="D208" s="4" t="str">
        <f t="shared" si="21"/>
        <v>vis</v>
      </c>
      <c r="E208" s="18">
        <f>VLOOKUP(C208,Active!C$21:E$959,3,FALSE)</f>
        <v>1270.9978399883278</v>
      </c>
      <c r="F208" s="2" t="s">
        <v>218</v>
      </c>
      <c r="G208" s="4" t="str">
        <f t="shared" si="22"/>
        <v>47579.483</v>
      </c>
      <c r="H208" s="3">
        <f t="shared" si="23"/>
        <v>1271</v>
      </c>
      <c r="I208" s="19" t="s">
        <v>1313</v>
      </c>
      <c r="J208" s="20" t="s">
        <v>1314</v>
      </c>
      <c r="K208" s="19">
        <v>1271</v>
      </c>
      <c r="L208" s="19" t="s">
        <v>768</v>
      </c>
      <c r="M208" s="20" t="s">
        <v>224</v>
      </c>
      <c r="N208" s="20"/>
      <c r="O208" s="21" t="s">
        <v>667</v>
      </c>
      <c r="P208" s="21" t="s">
        <v>1315</v>
      </c>
    </row>
    <row r="209" spans="1:16" ht="13.5" thickBot="1">
      <c r="A209" s="3" t="str">
        <f t="shared" si="18"/>
        <v> BBS 91 </v>
      </c>
      <c r="B209" s="2" t="str">
        <f t="shared" si="19"/>
        <v>I</v>
      </c>
      <c r="C209" s="3">
        <f t="shared" si="20"/>
        <v>47579.485000000001</v>
      </c>
      <c r="D209" s="4" t="str">
        <f t="shared" si="21"/>
        <v>vis</v>
      </c>
      <c r="E209" s="18">
        <f>VLOOKUP(C209,Active!C$21:E$959,3,FALSE)</f>
        <v>1270.9990261561873</v>
      </c>
      <c r="F209" s="2" t="s">
        <v>218</v>
      </c>
      <c r="G209" s="4" t="str">
        <f t="shared" si="22"/>
        <v>47579.485</v>
      </c>
      <c r="H209" s="3">
        <f t="shared" si="23"/>
        <v>1271</v>
      </c>
      <c r="I209" s="19" t="s">
        <v>1316</v>
      </c>
      <c r="J209" s="20" t="s">
        <v>1317</v>
      </c>
      <c r="K209" s="19">
        <v>1271</v>
      </c>
      <c r="L209" s="19" t="s">
        <v>778</v>
      </c>
      <c r="M209" s="20" t="s">
        <v>224</v>
      </c>
      <c r="N209" s="20"/>
      <c r="O209" s="21" t="s">
        <v>1318</v>
      </c>
      <c r="P209" s="21" t="s">
        <v>1315</v>
      </c>
    </row>
    <row r="210" spans="1:16" ht="13.5" thickBot="1">
      <c r="A210" s="3" t="str">
        <f t="shared" si="18"/>
        <v> AOEB 1 </v>
      </c>
      <c r="B210" s="2" t="str">
        <f t="shared" si="19"/>
        <v>I</v>
      </c>
      <c r="C210" s="3">
        <f t="shared" si="20"/>
        <v>47594.654999999999</v>
      </c>
      <c r="D210" s="4" t="str">
        <f t="shared" si="21"/>
        <v>vis</v>
      </c>
      <c r="E210" s="18">
        <f>VLOOKUP(C210,Active!C$21:E$959,3,FALSE)</f>
        <v>1279.9961093694201</v>
      </c>
      <c r="F210" s="2" t="s">
        <v>218</v>
      </c>
      <c r="G210" s="4" t="str">
        <f t="shared" si="22"/>
        <v>47594.655</v>
      </c>
      <c r="H210" s="3">
        <f t="shared" si="23"/>
        <v>1280</v>
      </c>
      <c r="I210" s="19" t="s">
        <v>1319</v>
      </c>
      <c r="J210" s="20" t="s">
        <v>1320</v>
      </c>
      <c r="K210" s="19">
        <v>1280</v>
      </c>
      <c r="L210" s="19" t="s">
        <v>852</v>
      </c>
      <c r="M210" s="20" t="s">
        <v>224</v>
      </c>
      <c r="N210" s="20"/>
      <c r="O210" s="21" t="s">
        <v>655</v>
      </c>
      <c r="P210" s="21" t="s">
        <v>1001</v>
      </c>
    </row>
    <row r="211" spans="1:16" ht="13.5" thickBot="1">
      <c r="A211" s="3" t="str">
        <f t="shared" si="18"/>
        <v> AOEB 1 </v>
      </c>
      <c r="B211" s="2" t="str">
        <f t="shared" si="19"/>
        <v>I</v>
      </c>
      <c r="C211" s="3">
        <f t="shared" si="20"/>
        <v>47594.656999999999</v>
      </c>
      <c r="D211" s="4" t="str">
        <f t="shared" si="21"/>
        <v>vis</v>
      </c>
      <c r="E211" s="18">
        <f>VLOOKUP(C211,Active!C$21:E$959,3,FALSE)</f>
        <v>1279.9972955372796</v>
      </c>
      <c r="F211" s="2" t="s">
        <v>218</v>
      </c>
      <c r="G211" s="4" t="str">
        <f t="shared" si="22"/>
        <v>47594.657</v>
      </c>
      <c r="H211" s="3">
        <f t="shared" si="23"/>
        <v>1280</v>
      </c>
      <c r="I211" s="19" t="s">
        <v>1321</v>
      </c>
      <c r="J211" s="20" t="s">
        <v>1322</v>
      </c>
      <c r="K211" s="19">
        <v>1280</v>
      </c>
      <c r="L211" s="19" t="s">
        <v>849</v>
      </c>
      <c r="M211" s="20" t="s">
        <v>224</v>
      </c>
      <c r="N211" s="20"/>
      <c r="O211" s="21" t="s">
        <v>1236</v>
      </c>
      <c r="P211" s="21" t="s">
        <v>1001</v>
      </c>
    </row>
    <row r="212" spans="1:16" ht="13.5" thickBot="1">
      <c r="A212" s="3" t="str">
        <f t="shared" si="18"/>
        <v>BAVM 52 </v>
      </c>
      <c r="B212" s="2" t="str">
        <f t="shared" si="19"/>
        <v>I</v>
      </c>
      <c r="C212" s="3">
        <f t="shared" si="20"/>
        <v>47596.34</v>
      </c>
      <c r="D212" s="4" t="str">
        <f t="shared" si="21"/>
        <v>vis</v>
      </c>
      <c r="E212" s="18">
        <f>VLOOKUP(C212,Active!C$21:E$959,3,FALSE)</f>
        <v>1280.9954557909282</v>
      </c>
      <c r="F212" s="2" t="s">
        <v>218</v>
      </c>
      <c r="G212" s="4" t="str">
        <f t="shared" si="22"/>
        <v>47596.340</v>
      </c>
      <c r="H212" s="3">
        <f t="shared" si="23"/>
        <v>1281</v>
      </c>
      <c r="I212" s="19" t="s">
        <v>1323</v>
      </c>
      <c r="J212" s="20" t="s">
        <v>1324</v>
      </c>
      <c r="K212" s="19">
        <v>1281</v>
      </c>
      <c r="L212" s="19" t="s">
        <v>1206</v>
      </c>
      <c r="M212" s="20" t="s">
        <v>224</v>
      </c>
      <c r="N212" s="20"/>
      <c r="O212" s="21" t="s">
        <v>1325</v>
      </c>
      <c r="P212" s="22" t="s">
        <v>1326</v>
      </c>
    </row>
    <row r="213" spans="1:16" ht="13.5" thickBot="1">
      <c r="A213" s="3" t="str">
        <f t="shared" si="18"/>
        <v> AOEB 1 </v>
      </c>
      <c r="B213" s="2" t="str">
        <f t="shared" si="19"/>
        <v>I</v>
      </c>
      <c r="C213" s="3">
        <f t="shared" si="20"/>
        <v>47621.633000000002</v>
      </c>
      <c r="D213" s="4" t="str">
        <f t="shared" si="21"/>
        <v>vis</v>
      </c>
      <c r="E213" s="18">
        <f>VLOOKUP(C213,Active!C$21:E$959,3,FALSE)</f>
        <v>1295.9963276243079</v>
      </c>
      <c r="F213" s="2" t="s">
        <v>218</v>
      </c>
      <c r="G213" s="4" t="str">
        <f t="shared" si="22"/>
        <v>47621.633</v>
      </c>
      <c r="H213" s="3">
        <f t="shared" si="23"/>
        <v>1296</v>
      </c>
      <c r="I213" s="19" t="s">
        <v>1327</v>
      </c>
      <c r="J213" s="20" t="s">
        <v>1328</v>
      </c>
      <c r="K213" s="19">
        <v>1296</v>
      </c>
      <c r="L213" s="19" t="s">
        <v>810</v>
      </c>
      <c r="M213" s="20" t="s">
        <v>224</v>
      </c>
      <c r="N213" s="20"/>
      <c r="O213" s="21" t="s">
        <v>655</v>
      </c>
      <c r="P213" s="21" t="s">
        <v>1001</v>
      </c>
    </row>
    <row r="214" spans="1:16" ht="13.5" thickBot="1">
      <c r="A214" s="3" t="str">
        <f t="shared" si="18"/>
        <v> BBS 92 </v>
      </c>
      <c r="B214" s="2" t="str">
        <f t="shared" si="19"/>
        <v>I</v>
      </c>
      <c r="C214" s="3">
        <f t="shared" si="20"/>
        <v>47655.358</v>
      </c>
      <c r="D214" s="4" t="str">
        <f t="shared" si="21"/>
        <v>vis</v>
      </c>
      <c r="E214" s="18">
        <f>VLOOKUP(C214,Active!C$21:E$959,3,FALSE)</f>
        <v>1315.9980831527389</v>
      </c>
      <c r="F214" s="2" t="s">
        <v>218</v>
      </c>
      <c r="G214" s="4" t="str">
        <f t="shared" si="22"/>
        <v>47655.358</v>
      </c>
      <c r="H214" s="3">
        <f t="shared" si="23"/>
        <v>1316</v>
      </c>
      <c r="I214" s="19" t="s">
        <v>1329</v>
      </c>
      <c r="J214" s="20" t="s">
        <v>1330</v>
      </c>
      <c r="K214" s="19">
        <v>1316</v>
      </c>
      <c r="L214" s="19" t="s">
        <v>219</v>
      </c>
      <c r="M214" s="20" t="s">
        <v>224</v>
      </c>
      <c r="N214" s="20"/>
      <c r="O214" s="21" t="s">
        <v>667</v>
      </c>
      <c r="P214" s="21" t="s">
        <v>1331</v>
      </c>
    </row>
    <row r="215" spans="1:16" ht="13.5" thickBot="1">
      <c r="A215" s="3" t="str">
        <f t="shared" si="18"/>
        <v> BBS 94 </v>
      </c>
      <c r="B215" s="2" t="str">
        <f t="shared" si="19"/>
        <v>I</v>
      </c>
      <c r="C215" s="3">
        <f t="shared" si="20"/>
        <v>47891.409</v>
      </c>
      <c r="D215" s="4" t="str">
        <f t="shared" si="21"/>
        <v>vis</v>
      </c>
      <c r="E215" s="18">
        <f>VLOOKUP(C215,Active!C$21:E$959,3,FALSE)</f>
        <v>1455.9961378374492</v>
      </c>
      <c r="F215" s="2" t="s">
        <v>218</v>
      </c>
      <c r="G215" s="4" t="str">
        <f t="shared" si="22"/>
        <v>47891.409</v>
      </c>
      <c r="H215" s="3">
        <f t="shared" si="23"/>
        <v>1456</v>
      </c>
      <c r="I215" s="19" t="s">
        <v>1332</v>
      </c>
      <c r="J215" s="20" t="s">
        <v>1333</v>
      </c>
      <c r="K215" s="19">
        <v>1456</v>
      </c>
      <c r="L215" s="19" t="s">
        <v>852</v>
      </c>
      <c r="M215" s="20" t="s">
        <v>224</v>
      </c>
      <c r="N215" s="20"/>
      <c r="O215" s="21" t="s">
        <v>1209</v>
      </c>
      <c r="P215" s="21" t="s">
        <v>1334</v>
      </c>
    </row>
    <row r="216" spans="1:16" ht="13.5" thickBot="1">
      <c r="A216" s="3" t="str">
        <f t="shared" si="18"/>
        <v> BBS 94 </v>
      </c>
      <c r="B216" s="2" t="str">
        <f t="shared" si="19"/>
        <v>I</v>
      </c>
      <c r="C216" s="3">
        <f t="shared" si="20"/>
        <v>47913.328000000001</v>
      </c>
      <c r="D216" s="4" t="str">
        <f t="shared" si="21"/>
        <v>vis</v>
      </c>
      <c r="E216" s="18">
        <f>VLOOKUP(C216,Active!C$21:E$959,3,FALSE)</f>
        <v>1468.9959444920892</v>
      </c>
      <c r="F216" s="2" t="s">
        <v>218</v>
      </c>
      <c r="G216" s="4" t="str">
        <f t="shared" si="22"/>
        <v>47913.328</v>
      </c>
      <c r="H216" s="3">
        <f t="shared" si="23"/>
        <v>1469</v>
      </c>
      <c r="I216" s="19" t="s">
        <v>1335</v>
      </c>
      <c r="J216" s="20" t="s">
        <v>1336</v>
      </c>
      <c r="K216" s="19">
        <v>1469</v>
      </c>
      <c r="L216" s="19" t="s">
        <v>852</v>
      </c>
      <c r="M216" s="20" t="s">
        <v>224</v>
      </c>
      <c r="N216" s="20"/>
      <c r="O216" s="21" t="s">
        <v>667</v>
      </c>
      <c r="P216" s="21" t="s">
        <v>1334</v>
      </c>
    </row>
    <row r="217" spans="1:16" ht="13.5" thickBot="1">
      <c r="A217" s="3" t="str">
        <f t="shared" si="18"/>
        <v> BBS 94 </v>
      </c>
      <c r="B217" s="2" t="str">
        <f t="shared" si="19"/>
        <v>I</v>
      </c>
      <c r="C217" s="3">
        <f t="shared" si="20"/>
        <v>47918.389000000003</v>
      </c>
      <c r="D217" s="4" t="str">
        <f t="shared" si="21"/>
        <v>vis</v>
      </c>
      <c r="E217" s="18">
        <f>VLOOKUP(C217,Active!C$21:E$959,3,FALSE)</f>
        <v>1471.9975422601965</v>
      </c>
      <c r="F217" s="2" t="s">
        <v>218</v>
      </c>
      <c r="G217" s="4" t="str">
        <f t="shared" si="22"/>
        <v>47918.389</v>
      </c>
      <c r="H217" s="3">
        <f t="shared" si="23"/>
        <v>1472</v>
      </c>
      <c r="I217" s="19" t="s">
        <v>1337</v>
      </c>
      <c r="J217" s="20" t="s">
        <v>1338</v>
      </c>
      <c r="K217" s="19">
        <v>1472</v>
      </c>
      <c r="L217" s="19" t="s">
        <v>768</v>
      </c>
      <c r="M217" s="20" t="s">
        <v>224</v>
      </c>
      <c r="N217" s="20"/>
      <c r="O217" s="21" t="s">
        <v>697</v>
      </c>
      <c r="P217" s="21" t="s">
        <v>1334</v>
      </c>
    </row>
    <row r="218" spans="1:16" ht="13.5" thickBot="1">
      <c r="A218" s="3" t="str">
        <f t="shared" si="18"/>
        <v> AOEB 1 </v>
      </c>
      <c r="B218" s="2" t="str">
        <f t="shared" si="19"/>
        <v>I</v>
      </c>
      <c r="C218" s="3">
        <f t="shared" si="20"/>
        <v>47921.758999999998</v>
      </c>
      <c r="D218" s="4" t="str">
        <f t="shared" si="21"/>
        <v>vis</v>
      </c>
      <c r="E218" s="18">
        <f>VLOOKUP(C218,Active!C$21:E$959,3,FALSE)</f>
        <v>1473.9962351032127</v>
      </c>
      <c r="F218" s="2" t="s">
        <v>218</v>
      </c>
      <c r="G218" s="4" t="str">
        <f t="shared" si="22"/>
        <v>47921.759</v>
      </c>
      <c r="H218" s="3">
        <f t="shared" si="23"/>
        <v>1474</v>
      </c>
      <c r="I218" s="19" t="s">
        <v>1339</v>
      </c>
      <c r="J218" s="20" t="s">
        <v>1340</v>
      </c>
      <c r="K218" s="19">
        <v>1474</v>
      </c>
      <c r="L218" s="19" t="s">
        <v>810</v>
      </c>
      <c r="M218" s="20" t="s">
        <v>224</v>
      </c>
      <c r="N218" s="20"/>
      <c r="O218" s="21" t="s">
        <v>655</v>
      </c>
      <c r="P218" s="21" t="s">
        <v>1001</v>
      </c>
    </row>
    <row r="219" spans="1:16" ht="13.5" thickBot="1">
      <c r="A219" s="3" t="str">
        <f t="shared" si="18"/>
        <v> BBS 95 </v>
      </c>
      <c r="B219" s="2" t="str">
        <f t="shared" si="19"/>
        <v>I</v>
      </c>
      <c r="C219" s="3">
        <f t="shared" si="20"/>
        <v>47928.506000000001</v>
      </c>
      <c r="D219" s="4" t="str">
        <f t="shared" si="21"/>
        <v>vis</v>
      </c>
      <c r="E219" s="18">
        <f>VLOOKUP(C219,Active!C$21:E$959,3,FALSE)</f>
        <v>1477.9977723767604</v>
      </c>
      <c r="F219" s="2" t="s">
        <v>218</v>
      </c>
      <c r="G219" s="4" t="str">
        <f t="shared" si="22"/>
        <v>47928.506</v>
      </c>
      <c r="H219" s="3">
        <f t="shared" si="23"/>
        <v>1478</v>
      </c>
      <c r="I219" s="19" t="s">
        <v>1341</v>
      </c>
      <c r="J219" s="20" t="s">
        <v>1342</v>
      </c>
      <c r="K219" s="19">
        <v>1478</v>
      </c>
      <c r="L219" s="19" t="s">
        <v>768</v>
      </c>
      <c r="M219" s="20" t="s">
        <v>224</v>
      </c>
      <c r="N219" s="20"/>
      <c r="O219" s="21" t="s">
        <v>1343</v>
      </c>
      <c r="P219" s="21" t="s">
        <v>1344</v>
      </c>
    </row>
    <row r="220" spans="1:16" ht="13.5" thickBot="1">
      <c r="A220" s="3" t="str">
        <f t="shared" si="18"/>
        <v> BBS 95 </v>
      </c>
      <c r="B220" s="2" t="str">
        <f t="shared" si="19"/>
        <v>I</v>
      </c>
      <c r="C220" s="3">
        <f t="shared" si="20"/>
        <v>47943.66</v>
      </c>
      <c r="D220" s="4" t="str">
        <f t="shared" si="21"/>
        <v>vis</v>
      </c>
      <c r="E220" s="18">
        <f>VLOOKUP(C220,Active!C$21:E$959,3,FALSE)</f>
        <v>1486.9853662471205</v>
      </c>
      <c r="F220" s="2" t="s">
        <v>218</v>
      </c>
      <c r="G220" s="4" t="str">
        <f t="shared" si="22"/>
        <v>47943.660</v>
      </c>
      <c r="H220" s="3">
        <f t="shared" si="23"/>
        <v>1487</v>
      </c>
      <c r="I220" s="19" t="s">
        <v>1345</v>
      </c>
      <c r="J220" s="20" t="s">
        <v>1346</v>
      </c>
      <c r="K220" s="19">
        <v>1487</v>
      </c>
      <c r="L220" s="19" t="s">
        <v>1347</v>
      </c>
      <c r="M220" s="20" t="s">
        <v>224</v>
      </c>
      <c r="N220" s="20"/>
      <c r="O220" s="21" t="s">
        <v>1343</v>
      </c>
      <c r="P220" s="21" t="s">
        <v>1344</v>
      </c>
    </row>
    <row r="221" spans="1:16" ht="13.5" thickBot="1">
      <c r="A221" s="3" t="str">
        <f t="shared" si="18"/>
        <v> AOEB 1 </v>
      </c>
      <c r="B221" s="2" t="str">
        <f t="shared" si="19"/>
        <v>I</v>
      </c>
      <c r="C221" s="3">
        <f t="shared" si="20"/>
        <v>47943.682999999997</v>
      </c>
      <c r="D221" s="4" t="str">
        <f t="shared" si="21"/>
        <v>vis</v>
      </c>
      <c r="E221" s="18">
        <f>VLOOKUP(C221,Active!C$21:E$959,3,FALSE)</f>
        <v>1486.9990071774996</v>
      </c>
      <c r="F221" s="2" t="s">
        <v>218</v>
      </c>
      <c r="G221" s="4" t="str">
        <f t="shared" si="22"/>
        <v>47943.683</v>
      </c>
      <c r="H221" s="3">
        <f t="shared" si="23"/>
        <v>1487</v>
      </c>
      <c r="I221" s="19" t="s">
        <v>1348</v>
      </c>
      <c r="J221" s="20" t="s">
        <v>1349</v>
      </c>
      <c r="K221" s="19">
        <v>1487</v>
      </c>
      <c r="L221" s="19" t="s">
        <v>778</v>
      </c>
      <c r="M221" s="20" t="s">
        <v>224</v>
      </c>
      <c r="N221" s="20"/>
      <c r="O221" s="21" t="s">
        <v>655</v>
      </c>
      <c r="P221" s="21" t="s">
        <v>1001</v>
      </c>
    </row>
    <row r="222" spans="1:16" ht="13.5" thickBot="1">
      <c r="A222" s="3" t="str">
        <f t="shared" si="18"/>
        <v> BBS 94 </v>
      </c>
      <c r="B222" s="2" t="str">
        <f t="shared" si="19"/>
        <v>I</v>
      </c>
      <c r="C222" s="3">
        <f t="shared" si="20"/>
        <v>47945.366999999998</v>
      </c>
      <c r="D222" s="4" t="str">
        <f t="shared" si="21"/>
        <v>vis</v>
      </c>
      <c r="E222" s="18">
        <f>VLOOKUP(C222,Active!C$21:E$959,3,FALSE)</f>
        <v>1487.99776051508</v>
      </c>
      <c r="F222" s="2" t="s">
        <v>218</v>
      </c>
      <c r="G222" s="4" t="str">
        <f t="shared" si="22"/>
        <v>47945.367</v>
      </c>
      <c r="H222" s="3">
        <f t="shared" si="23"/>
        <v>1488</v>
      </c>
      <c r="I222" s="19" t="s">
        <v>1350</v>
      </c>
      <c r="J222" s="20" t="s">
        <v>1351</v>
      </c>
      <c r="K222" s="19">
        <v>1488</v>
      </c>
      <c r="L222" s="19" t="s">
        <v>768</v>
      </c>
      <c r="M222" s="20" t="s">
        <v>224</v>
      </c>
      <c r="N222" s="20"/>
      <c r="O222" s="21" t="s">
        <v>697</v>
      </c>
      <c r="P222" s="21" t="s">
        <v>1334</v>
      </c>
    </row>
    <row r="223" spans="1:16" ht="13.5" thickBot="1">
      <c r="A223" s="3" t="str">
        <f t="shared" si="18"/>
        <v> BBS 95 </v>
      </c>
      <c r="B223" s="2" t="str">
        <f t="shared" si="19"/>
        <v>I</v>
      </c>
      <c r="C223" s="3">
        <f t="shared" si="20"/>
        <v>47945.368000000002</v>
      </c>
      <c r="D223" s="4" t="str">
        <f t="shared" si="21"/>
        <v>vis</v>
      </c>
      <c r="E223" s="18">
        <f>VLOOKUP(C223,Active!C$21:E$959,3,FALSE)</f>
        <v>1487.998353599012</v>
      </c>
      <c r="F223" s="2" t="s">
        <v>218</v>
      </c>
      <c r="G223" s="4" t="str">
        <f t="shared" si="22"/>
        <v>47945.368</v>
      </c>
      <c r="H223" s="3">
        <f t="shared" si="23"/>
        <v>1488</v>
      </c>
      <c r="I223" s="19" t="s">
        <v>1352</v>
      </c>
      <c r="J223" s="20" t="s">
        <v>1353</v>
      </c>
      <c r="K223" s="19">
        <v>1488</v>
      </c>
      <c r="L223" s="19" t="s">
        <v>219</v>
      </c>
      <c r="M223" s="20" t="s">
        <v>224</v>
      </c>
      <c r="N223" s="20"/>
      <c r="O223" s="21" t="s">
        <v>1343</v>
      </c>
      <c r="P223" s="21" t="s">
        <v>1344</v>
      </c>
    </row>
    <row r="224" spans="1:16" ht="13.5" thickBot="1">
      <c r="A224" s="3" t="str">
        <f t="shared" si="18"/>
        <v> AOEB 1 </v>
      </c>
      <c r="B224" s="2" t="str">
        <f t="shared" si="19"/>
        <v>I</v>
      </c>
      <c r="C224" s="3">
        <f t="shared" si="20"/>
        <v>47997.637000000002</v>
      </c>
      <c r="D224" s="4" t="str">
        <f t="shared" si="21"/>
        <v>vis</v>
      </c>
      <c r="E224" s="18">
        <f>VLOOKUP(C224,Active!C$21:E$959,3,FALSE)</f>
        <v>1518.9982575194156</v>
      </c>
      <c r="F224" s="2" t="s">
        <v>218</v>
      </c>
      <c r="G224" s="4" t="str">
        <f t="shared" si="22"/>
        <v>47997.637</v>
      </c>
      <c r="H224" s="3">
        <f t="shared" si="23"/>
        <v>1519</v>
      </c>
      <c r="I224" s="19" t="s">
        <v>1354</v>
      </c>
      <c r="J224" s="20" t="s">
        <v>1355</v>
      </c>
      <c r="K224" s="19">
        <v>1519</v>
      </c>
      <c r="L224" s="19" t="s">
        <v>219</v>
      </c>
      <c r="M224" s="20" t="s">
        <v>224</v>
      </c>
      <c r="N224" s="20"/>
      <c r="O224" s="21" t="s">
        <v>655</v>
      </c>
      <c r="P224" s="21" t="s">
        <v>1001</v>
      </c>
    </row>
    <row r="225" spans="1:16" ht="13.5" thickBot="1">
      <c r="A225" s="3" t="str">
        <f t="shared" si="18"/>
        <v> AOEB 1 </v>
      </c>
      <c r="B225" s="2" t="str">
        <f t="shared" si="19"/>
        <v>I</v>
      </c>
      <c r="C225" s="3">
        <f t="shared" si="20"/>
        <v>48029.667999999998</v>
      </c>
      <c r="D225" s="4" t="str">
        <f t="shared" si="21"/>
        <v>vis</v>
      </c>
      <c r="E225" s="18">
        <f>VLOOKUP(C225,Active!C$21:E$959,3,FALSE)</f>
        <v>1537.995328870968</v>
      </c>
      <c r="F225" s="2" t="s">
        <v>218</v>
      </c>
      <c r="G225" s="4" t="str">
        <f t="shared" si="22"/>
        <v>48029.668</v>
      </c>
      <c r="H225" s="3">
        <f t="shared" si="23"/>
        <v>1538</v>
      </c>
      <c r="I225" s="19" t="s">
        <v>1356</v>
      </c>
      <c r="J225" s="20" t="s">
        <v>1357</v>
      </c>
      <c r="K225" s="19">
        <v>1538</v>
      </c>
      <c r="L225" s="19" t="s">
        <v>1206</v>
      </c>
      <c r="M225" s="20" t="s">
        <v>224</v>
      </c>
      <c r="N225" s="20"/>
      <c r="O225" s="21" t="s">
        <v>655</v>
      </c>
      <c r="P225" s="21" t="s">
        <v>1001</v>
      </c>
    </row>
    <row r="226" spans="1:16" ht="13.5" thickBot="1">
      <c r="A226" s="3" t="str">
        <f t="shared" si="18"/>
        <v> BBS 96 </v>
      </c>
      <c r="B226" s="2" t="str">
        <f t="shared" si="19"/>
        <v>I</v>
      </c>
      <c r="C226" s="3">
        <f t="shared" si="20"/>
        <v>48174.67</v>
      </c>
      <c r="D226" s="4" t="str">
        <f t="shared" si="21"/>
        <v>vis</v>
      </c>
      <c r="E226" s="18">
        <f>VLOOKUP(C226,Active!C$21:E$959,3,FALSE)</f>
        <v>1623.9936848423151</v>
      </c>
      <c r="F226" s="2" t="s">
        <v>218</v>
      </c>
      <c r="G226" s="4" t="str">
        <f t="shared" si="22"/>
        <v>48174.670</v>
      </c>
      <c r="H226" s="3">
        <f t="shared" si="23"/>
        <v>1624</v>
      </c>
      <c r="I226" s="19" t="s">
        <v>1358</v>
      </c>
      <c r="J226" s="20" t="s">
        <v>1359</v>
      </c>
      <c r="K226" s="19">
        <v>1624</v>
      </c>
      <c r="L226" s="19" t="s">
        <v>1299</v>
      </c>
      <c r="M226" s="20" t="s">
        <v>224</v>
      </c>
      <c r="N226" s="20"/>
      <c r="O226" s="21" t="s">
        <v>667</v>
      </c>
      <c r="P226" s="21" t="s">
        <v>1360</v>
      </c>
    </row>
    <row r="227" spans="1:16" ht="13.5" thickBot="1">
      <c r="A227" s="3" t="str">
        <f t="shared" si="18"/>
        <v> AOEB 1 </v>
      </c>
      <c r="B227" s="2" t="str">
        <f t="shared" si="19"/>
        <v>I</v>
      </c>
      <c r="C227" s="3">
        <f t="shared" si="20"/>
        <v>48297.762999999999</v>
      </c>
      <c r="D227" s="4" t="str">
        <f t="shared" si="21"/>
        <v>vis</v>
      </c>
      <c r="E227" s="18">
        <f>VLOOKUP(C227,Active!C$21:E$959,3,FALSE)</f>
        <v>1696.9981649983204</v>
      </c>
      <c r="F227" s="2" t="s">
        <v>218</v>
      </c>
      <c r="G227" s="4" t="str">
        <f t="shared" si="22"/>
        <v>48297.763</v>
      </c>
      <c r="H227" s="3">
        <f t="shared" si="23"/>
        <v>1697</v>
      </c>
      <c r="I227" s="19" t="s">
        <v>1361</v>
      </c>
      <c r="J227" s="20" t="s">
        <v>1362</v>
      </c>
      <c r="K227" s="19">
        <v>1697</v>
      </c>
      <c r="L227" s="19" t="s">
        <v>219</v>
      </c>
      <c r="M227" s="20" t="s">
        <v>224</v>
      </c>
      <c r="N227" s="20"/>
      <c r="O227" s="21" t="s">
        <v>961</v>
      </c>
      <c r="P227" s="21" t="s">
        <v>1001</v>
      </c>
    </row>
    <row r="228" spans="1:16" ht="13.5" thickBot="1">
      <c r="A228" s="3" t="str">
        <f t="shared" si="18"/>
        <v> AOEB 5 </v>
      </c>
      <c r="B228" s="2" t="str">
        <f t="shared" si="19"/>
        <v>I</v>
      </c>
      <c r="C228" s="3">
        <f t="shared" si="20"/>
        <v>48307.875</v>
      </c>
      <c r="D228" s="4" t="str">
        <f t="shared" si="21"/>
        <v>vis</v>
      </c>
      <c r="E228" s="18">
        <f>VLOOKUP(C228,Active!C$21:E$959,3,FALSE)</f>
        <v>1702.9954296952374</v>
      </c>
      <c r="F228" s="2" t="s">
        <v>218</v>
      </c>
      <c r="G228" s="4" t="str">
        <f t="shared" si="22"/>
        <v>48307.875</v>
      </c>
      <c r="H228" s="3">
        <f t="shared" si="23"/>
        <v>1703</v>
      </c>
      <c r="I228" s="19" t="s">
        <v>1363</v>
      </c>
      <c r="J228" s="20" t="s">
        <v>1364</v>
      </c>
      <c r="K228" s="19">
        <v>1703</v>
      </c>
      <c r="L228" s="19" t="s">
        <v>1206</v>
      </c>
      <c r="M228" s="20" t="s">
        <v>224</v>
      </c>
      <c r="N228" s="20"/>
      <c r="O228" s="21" t="s">
        <v>1245</v>
      </c>
      <c r="P228" s="21" t="s">
        <v>1365</v>
      </c>
    </row>
    <row r="229" spans="1:16" ht="13.5" thickBot="1">
      <c r="A229" s="3" t="str">
        <f t="shared" si="18"/>
        <v> AOEB 5 </v>
      </c>
      <c r="B229" s="2" t="str">
        <f t="shared" si="19"/>
        <v>I</v>
      </c>
      <c r="C229" s="3">
        <f t="shared" si="20"/>
        <v>48324.739000000001</v>
      </c>
      <c r="D229" s="4" t="str">
        <f t="shared" si="21"/>
        <v>vis</v>
      </c>
      <c r="E229" s="18">
        <f>VLOOKUP(C229,Active!C$21:E$959,3,FALSE)</f>
        <v>1712.9971970853487</v>
      </c>
      <c r="F229" s="2" t="s">
        <v>218</v>
      </c>
      <c r="G229" s="4" t="str">
        <f t="shared" si="22"/>
        <v>48324.739</v>
      </c>
      <c r="H229" s="3">
        <f t="shared" si="23"/>
        <v>1713</v>
      </c>
      <c r="I229" s="19" t="s">
        <v>1366</v>
      </c>
      <c r="J229" s="20" t="s">
        <v>1367</v>
      </c>
      <c r="K229" s="19">
        <v>1713</v>
      </c>
      <c r="L229" s="19" t="s">
        <v>849</v>
      </c>
      <c r="M229" s="20" t="s">
        <v>224</v>
      </c>
      <c r="N229" s="20"/>
      <c r="O229" s="21" t="s">
        <v>1245</v>
      </c>
      <c r="P229" s="21" t="s">
        <v>1365</v>
      </c>
    </row>
    <row r="230" spans="1:16" ht="13.5" thickBot="1">
      <c r="A230" s="3" t="str">
        <f t="shared" si="18"/>
        <v> BBS 97 </v>
      </c>
      <c r="B230" s="2" t="str">
        <f t="shared" si="19"/>
        <v>I</v>
      </c>
      <c r="C230" s="3">
        <f t="shared" si="20"/>
        <v>48331.482000000004</v>
      </c>
      <c r="D230" s="4" t="str">
        <f t="shared" si="21"/>
        <v>vis</v>
      </c>
      <c r="E230" s="18">
        <f>VLOOKUP(C230,Active!C$21:E$959,3,FALSE)</f>
        <v>1716.996362023177</v>
      </c>
      <c r="F230" s="2" t="s">
        <v>218</v>
      </c>
      <c r="G230" s="4" t="str">
        <f t="shared" si="22"/>
        <v>48331.482</v>
      </c>
      <c r="H230" s="3">
        <f t="shared" si="23"/>
        <v>1717</v>
      </c>
      <c r="I230" s="19" t="s">
        <v>1368</v>
      </c>
      <c r="J230" s="20" t="s">
        <v>1369</v>
      </c>
      <c r="K230" s="19">
        <v>1717</v>
      </c>
      <c r="L230" s="19" t="s">
        <v>810</v>
      </c>
      <c r="M230" s="20" t="s">
        <v>224</v>
      </c>
      <c r="N230" s="20"/>
      <c r="O230" s="21" t="s">
        <v>667</v>
      </c>
      <c r="P230" s="21" t="s">
        <v>1370</v>
      </c>
    </row>
    <row r="231" spans="1:16" ht="13.5" thickBot="1">
      <c r="A231" s="3" t="str">
        <f t="shared" si="18"/>
        <v> BBS 97 </v>
      </c>
      <c r="B231" s="2" t="str">
        <f t="shared" si="19"/>
        <v>I</v>
      </c>
      <c r="C231" s="3">
        <f t="shared" si="20"/>
        <v>48348.345999999998</v>
      </c>
      <c r="D231" s="4" t="str">
        <f t="shared" si="21"/>
        <v>vis</v>
      </c>
      <c r="E231" s="18">
        <f>VLOOKUP(C231,Active!C$21:E$959,3,FALSE)</f>
        <v>1726.998129413284</v>
      </c>
      <c r="F231" s="2" t="s">
        <v>218</v>
      </c>
      <c r="G231" s="4" t="str">
        <f t="shared" si="22"/>
        <v>48348.346</v>
      </c>
      <c r="H231" s="3">
        <f t="shared" si="23"/>
        <v>1727</v>
      </c>
      <c r="I231" s="19" t="s">
        <v>1371</v>
      </c>
      <c r="J231" s="20" t="s">
        <v>1372</v>
      </c>
      <c r="K231" s="19">
        <v>1727</v>
      </c>
      <c r="L231" s="19" t="s">
        <v>219</v>
      </c>
      <c r="M231" s="20" t="s">
        <v>224</v>
      </c>
      <c r="N231" s="20"/>
      <c r="O231" s="21" t="s">
        <v>697</v>
      </c>
      <c r="P231" s="21" t="s">
        <v>1370</v>
      </c>
    </row>
    <row r="232" spans="1:16" ht="13.5" thickBot="1">
      <c r="A232" s="3" t="str">
        <f t="shared" si="18"/>
        <v> AOEB 5 </v>
      </c>
      <c r="B232" s="2" t="str">
        <f t="shared" si="19"/>
        <v>I</v>
      </c>
      <c r="C232" s="3">
        <f t="shared" si="20"/>
        <v>48356.773999999998</v>
      </c>
      <c r="D232" s="4" t="str">
        <f t="shared" si="21"/>
        <v>vis</v>
      </c>
      <c r="E232" s="18">
        <f>VLOOKUP(C232,Active!C$21:E$959,3,FALSE)</f>
        <v>1731.9966407726204</v>
      </c>
      <c r="F232" s="2" t="s">
        <v>218</v>
      </c>
      <c r="G232" s="4" t="str">
        <f t="shared" si="22"/>
        <v>48356.774</v>
      </c>
      <c r="H232" s="3">
        <f t="shared" si="23"/>
        <v>1732</v>
      </c>
      <c r="I232" s="19" t="s">
        <v>1373</v>
      </c>
      <c r="J232" s="20" t="s">
        <v>1374</v>
      </c>
      <c r="K232" s="19">
        <v>1732</v>
      </c>
      <c r="L232" s="19" t="s">
        <v>810</v>
      </c>
      <c r="M232" s="20" t="s">
        <v>224</v>
      </c>
      <c r="N232" s="20"/>
      <c r="O232" s="21" t="s">
        <v>1245</v>
      </c>
      <c r="P232" s="21" t="s">
        <v>1365</v>
      </c>
    </row>
    <row r="233" spans="1:16" ht="13.5" thickBot="1">
      <c r="A233" s="3" t="str">
        <f t="shared" si="18"/>
        <v> BBS 97 </v>
      </c>
      <c r="B233" s="2" t="str">
        <f t="shared" si="19"/>
        <v>I</v>
      </c>
      <c r="C233" s="3">
        <f t="shared" si="20"/>
        <v>48358.464</v>
      </c>
      <c r="D233" s="4" t="str">
        <f t="shared" si="21"/>
        <v>vis</v>
      </c>
      <c r="E233" s="18">
        <f>VLOOKUP(C233,Active!C$21:E$959,3,FALSE)</f>
        <v>1732.9989526137797</v>
      </c>
      <c r="F233" s="2" t="s">
        <v>218</v>
      </c>
      <c r="G233" s="4" t="str">
        <f t="shared" si="22"/>
        <v>48358.464</v>
      </c>
      <c r="H233" s="3">
        <f t="shared" si="23"/>
        <v>1733</v>
      </c>
      <c r="I233" s="19" t="s">
        <v>1375</v>
      </c>
      <c r="J233" s="20" t="s">
        <v>1376</v>
      </c>
      <c r="K233" s="19">
        <v>1733</v>
      </c>
      <c r="L233" s="19" t="s">
        <v>778</v>
      </c>
      <c r="M233" s="20" t="s">
        <v>224</v>
      </c>
      <c r="N233" s="20"/>
      <c r="O233" s="21" t="s">
        <v>697</v>
      </c>
      <c r="P233" s="21" t="s">
        <v>1370</v>
      </c>
    </row>
    <row r="234" spans="1:16" ht="13.5" thickBot="1">
      <c r="A234" s="3" t="str">
        <f t="shared" si="18"/>
        <v> BBS 98 </v>
      </c>
      <c r="B234" s="2" t="str">
        <f t="shared" si="19"/>
        <v>I</v>
      </c>
      <c r="C234" s="3">
        <f t="shared" si="20"/>
        <v>48385.438000000002</v>
      </c>
      <c r="D234" s="4" t="str">
        <f t="shared" si="21"/>
        <v>vis</v>
      </c>
      <c r="E234" s="18">
        <f>VLOOKUP(C234,Active!C$21:E$959,3,FALSE)</f>
        <v>1748.9967985329481</v>
      </c>
      <c r="F234" s="2" t="s">
        <v>218</v>
      </c>
      <c r="G234" s="4" t="str">
        <f t="shared" si="22"/>
        <v>48385.438</v>
      </c>
      <c r="H234" s="3">
        <f t="shared" si="23"/>
        <v>1749</v>
      </c>
      <c r="I234" s="19" t="s">
        <v>1377</v>
      </c>
      <c r="J234" s="20" t="s">
        <v>1378</v>
      </c>
      <c r="K234" s="19">
        <v>1749</v>
      </c>
      <c r="L234" s="19" t="s">
        <v>849</v>
      </c>
      <c r="M234" s="20" t="s">
        <v>224</v>
      </c>
      <c r="N234" s="20"/>
      <c r="O234" s="21" t="s">
        <v>667</v>
      </c>
      <c r="P234" s="21" t="s">
        <v>1379</v>
      </c>
    </row>
    <row r="235" spans="1:16" ht="13.5" thickBot="1">
      <c r="A235" s="3" t="str">
        <f t="shared" si="18"/>
        <v> BBS 98 </v>
      </c>
      <c r="B235" s="2" t="str">
        <f t="shared" si="19"/>
        <v>I</v>
      </c>
      <c r="C235" s="3">
        <f t="shared" si="20"/>
        <v>48385.440999999999</v>
      </c>
      <c r="D235" s="4" t="str">
        <f t="shared" si="21"/>
        <v>vis</v>
      </c>
      <c r="E235" s="18">
        <f>VLOOKUP(C235,Active!C$21:E$959,3,FALSE)</f>
        <v>1748.9985777847355</v>
      </c>
      <c r="F235" s="2" t="s">
        <v>218</v>
      </c>
      <c r="G235" s="4" t="str">
        <f t="shared" si="22"/>
        <v>48385.441</v>
      </c>
      <c r="H235" s="3">
        <f t="shared" si="23"/>
        <v>1749</v>
      </c>
      <c r="I235" s="19" t="s">
        <v>1380</v>
      </c>
      <c r="J235" s="20" t="s">
        <v>1381</v>
      </c>
      <c r="K235" s="19">
        <v>1749</v>
      </c>
      <c r="L235" s="19" t="s">
        <v>778</v>
      </c>
      <c r="M235" s="20" t="s">
        <v>224</v>
      </c>
      <c r="N235" s="20"/>
      <c r="O235" s="21" t="s">
        <v>697</v>
      </c>
      <c r="P235" s="21" t="s">
        <v>1379</v>
      </c>
    </row>
    <row r="236" spans="1:16" ht="13.5" thickBot="1">
      <c r="A236" s="3" t="str">
        <f t="shared" si="18"/>
        <v> BBS 99 </v>
      </c>
      <c r="B236" s="2" t="str">
        <f t="shared" si="19"/>
        <v>I</v>
      </c>
      <c r="C236" s="3">
        <f t="shared" si="20"/>
        <v>48545.614000000001</v>
      </c>
      <c r="D236" s="4" t="str">
        <f t="shared" si="21"/>
        <v>vis</v>
      </c>
      <c r="E236" s="18">
        <f>VLOOKUP(C236,Active!C$21:E$959,3,FALSE)</f>
        <v>1843.9946100532475</v>
      </c>
      <c r="F236" s="2" t="s">
        <v>218</v>
      </c>
      <c r="G236" s="4" t="str">
        <f t="shared" si="22"/>
        <v>48545.614</v>
      </c>
      <c r="H236" s="3">
        <f t="shared" si="23"/>
        <v>1844</v>
      </c>
      <c r="I236" s="19" t="s">
        <v>1382</v>
      </c>
      <c r="J236" s="20" t="s">
        <v>1383</v>
      </c>
      <c r="K236" s="19">
        <v>1844</v>
      </c>
      <c r="L236" s="19" t="s">
        <v>1291</v>
      </c>
      <c r="M236" s="20" t="s">
        <v>224</v>
      </c>
      <c r="N236" s="20"/>
      <c r="O236" s="21" t="s">
        <v>667</v>
      </c>
      <c r="P236" s="21" t="s">
        <v>1384</v>
      </c>
    </row>
    <row r="237" spans="1:16" ht="13.5" thickBot="1">
      <c r="A237" s="3" t="str">
        <f t="shared" si="18"/>
        <v> BBS 100 </v>
      </c>
      <c r="B237" s="2" t="str">
        <f t="shared" si="19"/>
        <v>I</v>
      </c>
      <c r="C237" s="3">
        <f t="shared" si="20"/>
        <v>48621.493000000002</v>
      </c>
      <c r="D237" s="4" t="str">
        <f t="shared" si="21"/>
        <v>vis</v>
      </c>
      <c r="E237" s="18">
        <f>VLOOKUP(C237,Active!C$21:E$959,3,FALSE)</f>
        <v>1888.9972255533778</v>
      </c>
      <c r="F237" s="2" t="s">
        <v>218</v>
      </c>
      <c r="G237" s="4" t="str">
        <f t="shared" si="22"/>
        <v>48621.493</v>
      </c>
      <c r="H237" s="3">
        <f t="shared" si="23"/>
        <v>1889</v>
      </c>
      <c r="I237" s="19" t="s">
        <v>1385</v>
      </c>
      <c r="J237" s="20" t="s">
        <v>1386</v>
      </c>
      <c r="K237" s="19">
        <v>1889</v>
      </c>
      <c r="L237" s="19" t="s">
        <v>849</v>
      </c>
      <c r="M237" s="20" t="s">
        <v>224</v>
      </c>
      <c r="N237" s="20"/>
      <c r="O237" s="21" t="s">
        <v>1209</v>
      </c>
      <c r="P237" s="21" t="s">
        <v>1387</v>
      </c>
    </row>
    <row r="238" spans="1:16" ht="13.5" thickBot="1">
      <c r="A238" s="3" t="str">
        <f t="shared" si="18"/>
        <v> BBS 100 </v>
      </c>
      <c r="B238" s="2" t="str">
        <f t="shared" si="19"/>
        <v>I</v>
      </c>
      <c r="C238" s="3">
        <f t="shared" si="20"/>
        <v>48665.332000000002</v>
      </c>
      <c r="D238" s="4" t="str">
        <f t="shared" si="21"/>
        <v>vis</v>
      </c>
      <c r="E238" s="18">
        <f>VLOOKUP(C238,Active!C$21:E$959,3,FALSE)</f>
        <v>1914.9974319465853</v>
      </c>
      <c r="F238" s="2" t="s">
        <v>218</v>
      </c>
      <c r="G238" s="4" t="str">
        <f t="shared" si="22"/>
        <v>48665.332</v>
      </c>
      <c r="H238" s="3">
        <f t="shared" si="23"/>
        <v>1915</v>
      </c>
      <c r="I238" s="19" t="s">
        <v>1388</v>
      </c>
      <c r="J238" s="20" t="s">
        <v>1389</v>
      </c>
      <c r="K238" s="19">
        <v>1915</v>
      </c>
      <c r="L238" s="19" t="s">
        <v>768</v>
      </c>
      <c r="M238" s="20" t="s">
        <v>224</v>
      </c>
      <c r="N238" s="20"/>
      <c r="O238" s="21" t="s">
        <v>697</v>
      </c>
      <c r="P238" s="21" t="s">
        <v>1387</v>
      </c>
    </row>
    <row r="239" spans="1:16" ht="13.5" thickBot="1">
      <c r="A239" s="3" t="str">
        <f t="shared" si="18"/>
        <v> AOEB 5 </v>
      </c>
      <c r="B239" s="2" t="str">
        <f t="shared" si="19"/>
        <v>I</v>
      </c>
      <c r="C239" s="3">
        <f t="shared" si="20"/>
        <v>48690.620999999999</v>
      </c>
      <c r="D239" s="4" t="str">
        <f t="shared" si="21"/>
        <v>vis</v>
      </c>
      <c r="E239" s="18">
        <f>VLOOKUP(C239,Active!C$21:E$959,3,FALSE)</f>
        <v>1929.9959314442415</v>
      </c>
      <c r="F239" s="2" t="s">
        <v>218</v>
      </c>
      <c r="G239" s="4" t="str">
        <f t="shared" si="22"/>
        <v>48690.621</v>
      </c>
      <c r="H239" s="3">
        <f t="shared" si="23"/>
        <v>1930</v>
      </c>
      <c r="I239" s="19" t="s">
        <v>1390</v>
      </c>
      <c r="J239" s="20" t="s">
        <v>1391</v>
      </c>
      <c r="K239" s="19">
        <v>1930</v>
      </c>
      <c r="L239" s="19" t="s">
        <v>852</v>
      </c>
      <c r="M239" s="20" t="s">
        <v>224</v>
      </c>
      <c r="N239" s="20"/>
      <c r="O239" s="21" t="s">
        <v>655</v>
      </c>
      <c r="P239" s="21" t="s">
        <v>1365</v>
      </c>
    </row>
    <row r="240" spans="1:16" ht="13.5" thickBot="1">
      <c r="A240" s="3" t="str">
        <f t="shared" si="18"/>
        <v> AOEB 5 </v>
      </c>
      <c r="B240" s="2" t="str">
        <f t="shared" si="19"/>
        <v>I</v>
      </c>
      <c r="C240" s="3">
        <f t="shared" si="20"/>
        <v>48695.678999999996</v>
      </c>
      <c r="D240" s="4" t="str">
        <f t="shared" si="21"/>
        <v>vis</v>
      </c>
      <c r="E240" s="18">
        <f>VLOOKUP(C240,Active!C$21:E$959,3,FALSE)</f>
        <v>1932.9957499605573</v>
      </c>
      <c r="F240" s="2" t="s">
        <v>218</v>
      </c>
      <c r="G240" s="4" t="str">
        <f t="shared" si="22"/>
        <v>48695.679</v>
      </c>
      <c r="H240" s="3">
        <f t="shared" si="23"/>
        <v>1933</v>
      </c>
      <c r="I240" s="19" t="s">
        <v>1392</v>
      </c>
      <c r="J240" s="20" t="s">
        <v>1393</v>
      </c>
      <c r="K240" s="19">
        <v>1933</v>
      </c>
      <c r="L240" s="19" t="s">
        <v>852</v>
      </c>
      <c r="M240" s="20" t="s">
        <v>224</v>
      </c>
      <c r="N240" s="20"/>
      <c r="O240" s="21" t="s">
        <v>1245</v>
      </c>
      <c r="P240" s="21" t="s">
        <v>1365</v>
      </c>
    </row>
    <row r="241" spans="1:16" ht="13.5" thickBot="1">
      <c r="A241" s="3" t="str">
        <f t="shared" si="18"/>
        <v> AOEB 5 </v>
      </c>
      <c r="B241" s="2" t="str">
        <f t="shared" si="19"/>
        <v>I</v>
      </c>
      <c r="C241" s="3">
        <f t="shared" si="20"/>
        <v>48695.682000000001</v>
      </c>
      <c r="D241" s="4" t="str">
        <f t="shared" si="21"/>
        <v>vis</v>
      </c>
      <c r="E241" s="18">
        <f>VLOOKUP(C241,Active!C$21:E$959,3,FALSE)</f>
        <v>1932.9975292123488</v>
      </c>
      <c r="F241" s="2" t="s">
        <v>218</v>
      </c>
      <c r="G241" s="4" t="str">
        <f t="shared" si="22"/>
        <v>48695.682</v>
      </c>
      <c r="H241" s="3">
        <f t="shared" si="23"/>
        <v>1933</v>
      </c>
      <c r="I241" s="19" t="s">
        <v>1394</v>
      </c>
      <c r="J241" s="20" t="s">
        <v>1395</v>
      </c>
      <c r="K241" s="19">
        <v>1933</v>
      </c>
      <c r="L241" s="19" t="s">
        <v>768</v>
      </c>
      <c r="M241" s="20" t="s">
        <v>224</v>
      </c>
      <c r="N241" s="20"/>
      <c r="O241" s="21" t="s">
        <v>1231</v>
      </c>
      <c r="P241" s="21" t="s">
        <v>1365</v>
      </c>
    </row>
    <row r="242" spans="1:16" ht="13.5" thickBot="1">
      <c r="A242" s="3" t="str">
        <f t="shared" si="18"/>
        <v> AOEB 5 </v>
      </c>
      <c r="B242" s="2" t="str">
        <f t="shared" si="19"/>
        <v>I</v>
      </c>
      <c r="C242" s="3">
        <f t="shared" si="20"/>
        <v>48732.773999999998</v>
      </c>
      <c r="D242" s="4" t="str">
        <f t="shared" si="21"/>
        <v>vis</v>
      </c>
      <c r="E242" s="18">
        <f>VLOOKUP(C242,Active!C$21:E$959,3,FALSE)</f>
        <v>1954.9961983320088</v>
      </c>
      <c r="F242" s="2" t="s">
        <v>218</v>
      </c>
      <c r="G242" s="4" t="str">
        <f t="shared" si="22"/>
        <v>48732.774</v>
      </c>
      <c r="H242" s="3">
        <f t="shared" si="23"/>
        <v>1955</v>
      </c>
      <c r="I242" s="19" t="s">
        <v>1396</v>
      </c>
      <c r="J242" s="20" t="s">
        <v>1397</v>
      </c>
      <c r="K242" s="19">
        <v>1955</v>
      </c>
      <c r="L242" s="19" t="s">
        <v>810</v>
      </c>
      <c r="M242" s="20" t="s">
        <v>224</v>
      </c>
      <c r="N242" s="20"/>
      <c r="O242" s="21" t="s">
        <v>1245</v>
      </c>
      <c r="P242" s="21" t="s">
        <v>1365</v>
      </c>
    </row>
    <row r="243" spans="1:16" ht="13.5" thickBot="1">
      <c r="A243" s="3" t="str">
        <f t="shared" si="18"/>
        <v> BBS 101 </v>
      </c>
      <c r="B243" s="2" t="str">
        <f t="shared" si="19"/>
        <v>I</v>
      </c>
      <c r="C243" s="3">
        <f t="shared" si="20"/>
        <v>48756.383000000002</v>
      </c>
      <c r="D243" s="4" t="str">
        <f t="shared" si="21"/>
        <v>vis</v>
      </c>
      <c r="E243" s="18">
        <f>VLOOKUP(C243,Active!C$21:E$959,3,FALSE)</f>
        <v>1968.9983168278079</v>
      </c>
      <c r="F243" s="2" t="s">
        <v>218</v>
      </c>
      <c r="G243" s="4" t="str">
        <f t="shared" si="22"/>
        <v>48756.383</v>
      </c>
      <c r="H243" s="3">
        <f t="shared" si="23"/>
        <v>1969</v>
      </c>
      <c r="I243" s="19" t="s">
        <v>1398</v>
      </c>
      <c r="J243" s="20" t="s">
        <v>1399</v>
      </c>
      <c r="K243" s="19">
        <v>1969</v>
      </c>
      <c r="L243" s="19" t="s">
        <v>219</v>
      </c>
      <c r="M243" s="20" t="s">
        <v>224</v>
      </c>
      <c r="N243" s="20"/>
      <c r="O243" s="21" t="s">
        <v>697</v>
      </c>
      <c r="P243" s="21" t="s">
        <v>1400</v>
      </c>
    </row>
    <row r="244" spans="1:16" ht="13.5" thickBot="1">
      <c r="A244" s="3" t="str">
        <f t="shared" si="18"/>
        <v> BBS 102 </v>
      </c>
      <c r="B244" s="2" t="str">
        <f t="shared" si="19"/>
        <v>I</v>
      </c>
      <c r="C244" s="3">
        <f t="shared" si="20"/>
        <v>48958.707999999999</v>
      </c>
      <c r="D244" s="4" t="str">
        <f t="shared" si="21"/>
        <v>vis</v>
      </c>
      <c r="E244" s="18">
        <f>VLOOKUP(C244,Active!C$21:E$959,3,FALSE)</f>
        <v>2088.9940229001554</v>
      </c>
      <c r="F244" s="2" t="s">
        <v>218</v>
      </c>
      <c r="G244" s="4" t="str">
        <f t="shared" si="22"/>
        <v>48958.708</v>
      </c>
      <c r="H244" s="3">
        <f t="shared" si="23"/>
        <v>2089</v>
      </c>
      <c r="I244" s="19" t="s">
        <v>1401</v>
      </c>
      <c r="J244" s="20" t="s">
        <v>1402</v>
      </c>
      <c r="K244" s="19">
        <v>2089</v>
      </c>
      <c r="L244" s="19" t="s">
        <v>795</v>
      </c>
      <c r="M244" s="20" t="s">
        <v>224</v>
      </c>
      <c r="N244" s="20"/>
      <c r="O244" s="21" t="s">
        <v>667</v>
      </c>
      <c r="P244" s="21" t="s">
        <v>1403</v>
      </c>
    </row>
    <row r="245" spans="1:16" ht="13.5" thickBot="1">
      <c r="A245" s="3" t="str">
        <f t="shared" si="18"/>
        <v> AOEB 5 </v>
      </c>
      <c r="B245" s="2" t="str">
        <f t="shared" si="19"/>
        <v>I</v>
      </c>
      <c r="C245" s="3">
        <f t="shared" si="20"/>
        <v>49054.815999999999</v>
      </c>
      <c r="D245" s="4" t="str">
        <f t="shared" si="21"/>
        <v>vis</v>
      </c>
      <c r="E245" s="18">
        <f>VLOOKUP(C245,Active!C$21:E$959,3,FALSE)</f>
        <v>2145.9941332137664</v>
      </c>
      <c r="F245" s="2" t="s">
        <v>218</v>
      </c>
      <c r="G245" s="4" t="str">
        <f t="shared" si="22"/>
        <v>49054.816</v>
      </c>
      <c r="H245" s="3">
        <f t="shared" si="23"/>
        <v>2146</v>
      </c>
      <c r="I245" s="19" t="s">
        <v>1404</v>
      </c>
      <c r="J245" s="20" t="s">
        <v>1405</v>
      </c>
      <c r="K245" s="19">
        <v>2146</v>
      </c>
      <c r="L245" s="19" t="s">
        <v>795</v>
      </c>
      <c r="M245" s="20" t="s">
        <v>224</v>
      </c>
      <c r="N245" s="20"/>
      <c r="O245" s="21" t="s">
        <v>1245</v>
      </c>
      <c r="P245" s="21" t="s">
        <v>1365</v>
      </c>
    </row>
    <row r="246" spans="1:16" ht="13.5" thickBot="1">
      <c r="A246" s="3" t="str">
        <f t="shared" si="18"/>
        <v> BBS 103 </v>
      </c>
      <c r="B246" s="2" t="str">
        <f t="shared" si="19"/>
        <v>I</v>
      </c>
      <c r="C246" s="3">
        <f t="shared" si="20"/>
        <v>49056.506000000001</v>
      </c>
      <c r="D246" s="4" t="str">
        <f t="shared" si="21"/>
        <v>vis</v>
      </c>
      <c r="E246" s="18">
        <f>VLOOKUP(C246,Active!C$21:E$959,3,FALSE)</f>
        <v>2146.9964450549255</v>
      </c>
      <c r="F246" s="2" t="s">
        <v>218</v>
      </c>
      <c r="G246" s="4" t="str">
        <f t="shared" si="22"/>
        <v>49056.506</v>
      </c>
      <c r="H246" s="3">
        <f t="shared" si="23"/>
        <v>2147</v>
      </c>
      <c r="I246" s="19" t="s">
        <v>1406</v>
      </c>
      <c r="J246" s="20" t="s">
        <v>1407</v>
      </c>
      <c r="K246" s="19">
        <v>2147</v>
      </c>
      <c r="L246" s="19" t="s">
        <v>810</v>
      </c>
      <c r="M246" s="20" t="s">
        <v>594</v>
      </c>
      <c r="N246" s="20" t="s">
        <v>595</v>
      </c>
      <c r="O246" s="21" t="s">
        <v>1273</v>
      </c>
      <c r="P246" s="21" t="s">
        <v>1408</v>
      </c>
    </row>
    <row r="247" spans="1:16" ht="13.5" thickBot="1">
      <c r="A247" s="3" t="str">
        <f t="shared" si="18"/>
        <v> BBS 103 </v>
      </c>
      <c r="B247" s="2" t="str">
        <f t="shared" si="19"/>
        <v>I</v>
      </c>
      <c r="C247" s="3">
        <f t="shared" si="20"/>
        <v>49061.565999999999</v>
      </c>
      <c r="D247" s="4" t="str">
        <f t="shared" si="21"/>
        <v>vis</v>
      </c>
      <c r="E247" s="18">
        <f>VLOOKUP(C247,Active!C$21:E$959,3,FALSE)</f>
        <v>2149.9974497391013</v>
      </c>
      <c r="F247" s="2" t="s">
        <v>218</v>
      </c>
      <c r="G247" s="4" t="str">
        <f t="shared" si="22"/>
        <v>49061.566</v>
      </c>
      <c r="H247" s="3">
        <f t="shared" si="23"/>
        <v>2150</v>
      </c>
      <c r="I247" s="19" t="s">
        <v>1409</v>
      </c>
      <c r="J247" s="20" t="s">
        <v>1410</v>
      </c>
      <c r="K247" s="19">
        <v>2150</v>
      </c>
      <c r="L247" s="19" t="s">
        <v>768</v>
      </c>
      <c r="M247" s="20" t="s">
        <v>224</v>
      </c>
      <c r="N247" s="20"/>
      <c r="O247" s="21" t="s">
        <v>667</v>
      </c>
      <c r="P247" s="21" t="s">
        <v>1408</v>
      </c>
    </row>
    <row r="248" spans="1:16" ht="13.5" thickBot="1">
      <c r="A248" s="3" t="str">
        <f t="shared" si="18"/>
        <v> BBS 104 </v>
      </c>
      <c r="B248" s="2" t="str">
        <f t="shared" si="19"/>
        <v>I</v>
      </c>
      <c r="C248" s="3">
        <f t="shared" si="20"/>
        <v>49105.402999999998</v>
      </c>
      <c r="D248" s="4" t="str">
        <f t="shared" si="21"/>
        <v>vis</v>
      </c>
      <c r="E248" s="18">
        <f>VLOOKUP(C248,Active!C$21:E$959,3,FALSE)</f>
        <v>2175.9964699644493</v>
      </c>
      <c r="F248" s="2" t="s">
        <v>218</v>
      </c>
      <c r="G248" s="4" t="str">
        <f t="shared" si="22"/>
        <v>49105.403</v>
      </c>
      <c r="H248" s="3">
        <f t="shared" si="23"/>
        <v>2176</v>
      </c>
      <c r="I248" s="19" t="s">
        <v>1411</v>
      </c>
      <c r="J248" s="20" t="s">
        <v>1412</v>
      </c>
      <c r="K248" s="19">
        <v>2176</v>
      </c>
      <c r="L248" s="19" t="s">
        <v>810</v>
      </c>
      <c r="M248" s="20" t="s">
        <v>224</v>
      </c>
      <c r="N248" s="20"/>
      <c r="O248" s="21" t="s">
        <v>697</v>
      </c>
      <c r="P248" s="21" t="s">
        <v>1413</v>
      </c>
    </row>
    <row r="249" spans="1:16" ht="13.5" thickBot="1">
      <c r="A249" s="3" t="str">
        <f t="shared" si="18"/>
        <v> BBS 106 </v>
      </c>
      <c r="B249" s="2" t="str">
        <f t="shared" si="19"/>
        <v>I</v>
      </c>
      <c r="C249" s="3">
        <f t="shared" si="20"/>
        <v>49410.584000000003</v>
      </c>
      <c r="D249" s="4" t="str">
        <f t="shared" si="21"/>
        <v>vis</v>
      </c>
      <c r="E249" s="18">
        <f>VLOOKUP(C249,Active!C$21:E$959,3,FALSE)</f>
        <v>2356.994416707887</v>
      </c>
      <c r="F249" s="2" t="s">
        <v>218</v>
      </c>
      <c r="G249" s="4" t="str">
        <f t="shared" si="22"/>
        <v>49410.584</v>
      </c>
      <c r="H249" s="3">
        <f t="shared" si="23"/>
        <v>2357</v>
      </c>
      <c r="I249" s="19" t="s">
        <v>1414</v>
      </c>
      <c r="J249" s="20" t="s">
        <v>1415</v>
      </c>
      <c r="K249" s="19">
        <v>2357</v>
      </c>
      <c r="L249" s="19" t="s">
        <v>1291</v>
      </c>
      <c r="M249" s="20" t="s">
        <v>224</v>
      </c>
      <c r="N249" s="20"/>
      <c r="O249" s="21" t="s">
        <v>667</v>
      </c>
      <c r="P249" s="21" t="s">
        <v>1416</v>
      </c>
    </row>
    <row r="250" spans="1:16" ht="13.5" thickBot="1">
      <c r="A250" s="3" t="str">
        <f t="shared" si="18"/>
        <v> AOEB 5 </v>
      </c>
      <c r="B250" s="2" t="str">
        <f t="shared" si="19"/>
        <v>I</v>
      </c>
      <c r="C250" s="3">
        <f t="shared" si="20"/>
        <v>49442.620999999999</v>
      </c>
      <c r="D250" s="4" t="str">
        <f t="shared" si="21"/>
        <v>vis</v>
      </c>
      <c r="E250" s="18">
        <f>VLOOKUP(C250,Active!C$21:E$959,3,FALSE)</f>
        <v>2375.9950465630181</v>
      </c>
      <c r="F250" s="2" t="s">
        <v>218</v>
      </c>
      <c r="G250" s="4" t="str">
        <f t="shared" si="22"/>
        <v>49442.621</v>
      </c>
      <c r="H250" s="3">
        <f t="shared" si="23"/>
        <v>2376</v>
      </c>
      <c r="I250" s="19" t="s">
        <v>1422</v>
      </c>
      <c r="J250" s="20" t="s">
        <v>1423</v>
      </c>
      <c r="K250" s="19">
        <v>2376</v>
      </c>
      <c r="L250" s="19" t="s">
        <v>1206</v>
      </c>
      <c r="M250" s="20" t="s">
        <v>224</v>
      </c>
      <c r="N250" s="20"/>
      <c r="O250" s="21" t="s">
        <v>961</v>
      </c>
      <c r="P250" s="21" t="s">
        <v>1365</v>
      </c>
    </row>
    <row r="251" spans="1:16" ht="13.5" thickBot="1">
      <c r="A251" s="3" t="str">
        <f t="shared" si="18"/>
        <v> BBS 106 </v>
      </c>
      <c r="B251" s="2" t="str">
        <f t="shared" si="19"/>
        <v>I</v>
      </c>
      <c r="C251" s="3">
        <f t="shared" si="20"/>
        <v>49444.307999999997</v>
      </c>
      <c r="D251" s="4" t="str">
        <f t="shared" si="21"/>
        <v>vis</v>
      </c>
      <c r="E251" s="18">
        <f>VLOOKUP(C251,Active!C$21:E$959,3,FALSE)</f>
        <v>2376.9955791523862</v>
      </c>
      <c r="F251" s="2" t="s">
        <v>218</v>
      </c>
      <c r="G251" s="4" t="str">
        <f t="shared" si="22"/>
        <v>49444.308</v>
      </c>
      <c r="H251" s="3">
        <f t="shared" si="23"/>
        <v>2377</v>
      </c>
      <c r="I251" s="19" t="s">
        <v>1424</v>
      </c>
      <c r="J251" s="20" t="s">
        <v>1425</v>
      </c>
      <c r="K251" s="19">
        <v>2377</v>
      </c>
      <c r="L251" s="19" t="s">
        <v>852</v>
      </c>
      <c r="M251" s="20" t="s">
        <v>224</v>
      </c>
      <c r="N251" s="20"/>
      <c r="O251" s="21" t="s">
        <v>697</v>
      </c>
      <c r="P251" s="21" t="s">
        <v>1416</v>
      </c>
    </row>
    <row r="252" spans="1:16" ht="13.5" thickBot="1">
      <c r="A252" s="3" t="str">
        <f t="shared" si="18"/>
        <v> AOEB 5 </v>
      </c>
      <c r="B252" s="2" t="str">
        <f t="shared" si="19"/>
        <v>I</v>
      </c>
      <c r="C252" s="3">
        <f t="shared" si="20"/>
        <v>49457.796000000002</v>
      </c>
      <c r="D252" s="4" t="str">
        <f t="shared" si="21"/>
        <v>vis</v>
      </c>
      <c r="E252" s="18">
        <f>VLOOKUP(C252,Active!C$21:E$959,3,FALSE)</f>
        <v>2384.9950951959022</v>
      </c>
      <c r="F252" s="2" t="s">
        <v>218</v>
      </c>
      <c r="G252" s="4" t="str">
        <f t="shared" si="22"/>
        <v>49457.796</v>
      </c>
      <c r="H252" s="3">
        <f t="shared" si="23"/>
        <v>2385</v>
      </c>
      <c r="I252" s="19" t="s">
        <v>1426</v>
      </c>
      <c r="J252" s="20" t="s">
        <v>1427</v>
      </c>
      <c r="K252" s="19">
        <v>2385</v>
      </c>
      <c r="L252" s="19" t="s">
        <v>1206</v>
      </c>
      <c r="M252" s="20" t="s">
        <v>224</v>
      </c>
      <c r="N252" s="20"/>
      <c r="O252" s="21" t="s">
        <v>655</v>
      </c>
      <c r="P252" s="21" t="s">
        <v>1365</v>
      </c>
    </row>
    <row r="253" spans="1:16" ht="13.5" thickBot="1">
      <c r="A253" s="3" t="str">
        <f t="shared" si="18"/>
        <v> AOEB 5 </v>
      </c>
      <c r="B253" s="2" t="str">
        <f t="shared" si="19"/>
        <v>I</v>
      </c>
      <c r="C253" s="3">
        <f t="shared" si="20"/>
        <v>49474.656999999999</v>
      </c>
      <c r="D253" s="4" t="str">
        <f t="shared" si="21"/>
        <v>vis</v>
      </c>
      <c r="E253" s="18">
        <f>VLOOKUP(C253,Active!C$21:E$959,3,FALSE)</f>
        <v>2394.9950833342218</v>
      </c>
      <c r="F253" s="2" t="s">
        <v>218</v>
      </c>
      <c r="G253" s="4" t="str">
        <f t="shared" si="22"/>
        <v>49474.657</v>
      </c>
      <c r="H253" s="3">
        <f t="shared" si="23"/>
        <v>2395</v>
      </c>
      <c r="I253" s="19" t="s">
        <v>1428</v>
      </c>
      <c r="J253" s="20" t="s">
        <v>1429</v>
      </c>
      <c r="K253" s="19">
        <v>2395</v>
      </c>
      <c r="L253" s="19" t="s">
        <v>1206</v>
      </c>
      <c r="M253" s="20" t="s">
        <v>224</v>
      </c>
      <c r="N253" s="20"/>
      <c r="O253" s="21" t="s">
        <v>655</v>
      </c>
      <c r="P253" s="21" t="s">
        <v>1365</v>
      </c>
    </row>
    <row r="254" spans="1:16" ht="13.5" thickBot="1">
      <c r="A254" s="3" t="str">
        <f t="shared" si="18"/>
        <v> AOEB 5 </v>
      </c>
      <c r="B254" s="2" t="str">
        <f t="shared" si="19"/>
        <v>I</v>
      </c>
      <c r="C254" s="3">
        <f t="shared" si="20"/>
        <v>49688.792999999998</v>
      </c>
      <c r="D254" s="4" t="str">
        <f t="shared" si="21"/>
        <v>vis</v>
      </c>
      <c r="E254" s="18">
        <f>VLOOKUP(C254,Active!C$21:E$959,3,FALSE)</f>
        <v>2521.9957037000117</v>
      </c>
      <c r="F254" s="2" t="s">
        <v>218</v>
      </c>
      <c r="G254" s="4" t="str">
        <f t="shared" si="22"/>
        <v>49688.793</v>
      </c>
      <c r="H254" s="3">
        <f t="shared" si="23"/>
        <v>2522</v>
      </c>
      <c r="I254" s="19" t="s">
        <v>1430</v>
      </c>
      <c r="J254" s="20" t="s">
        <v>1431</v>
      </c>
      <c r="K254" s="19">
        <v>2522</v>
      </c>
      <c r="L254" s="19" t="s">
        <v>852</v>
      </c>
      <c r="M254" s="20" t="s">
        <v>224</v>
      </c>
      <c r="N254" s="20"/>
      <c r="O254" s="21" t="s">
        <v>655</v>
      </c>
      <c r="P254" s="21" t="s">
        <v>1365</v>
      </c>
    </row>
    <row r="255" spans="1:16" ht="13.5" thickBot="1">
      <c r="A255" s="3" t="str">
        <f t="shared" si="18"/>
        <v> BBS 108 </v>
      </c>
      <c r="B255" s="2" t="str">
        <f t="shared" si="19"/>
        <v>I</v>
      </c>
      <c r="C255" s="3">
        <f t="shared" si="20"/>
        <v>49781.531000000003</v>
      </c>
      <c r="D255" s="4" t="str">
        <f t="shared" si="21"/>
        <v>vis</v>
      </c>
      <c r="E255" s="18">
        <f>VLOOKUP(C255,Active!C$21:E$959,3,FALSE)</f>
        <v>2576.9971211706065</v>
      </c>
      <c r="F255" s="2" t="s">
        <v>218</v>
      </c>
      <c r="G255" s="4" t="str">
        <f t="shared" si="22"/>
        <v>49781.531</v>
      </c>
      <c r="H255" s="3">
        <f t="shared" si="23"/>
        <v>2577</v>
      </c>
      <c r="I255" s="19" t="s">
        <v>1434</v>
      </c>
      <c r="J255" s="20" t="s">
        <v>1435</v>
      </c>
      <c r="K255" s="19">
        <v>2577</v>
      </c>
      <c r="L255" s="19" t="s">
        <v>849</v>
      </c>
      <c r="M255" s="20" t="s">
        <v>224</v>
      </c>
      <c r="N255" s="20"/>
      <c r="O255" s="21" t="s">
        <v>667</v>
      </c>
      <c r="P255" s="21" t="s">
        <v>1436</v>
      </c>
    </row>
    <row r="256" spans="1:16" ht="13.5" thickBot="1">
      <c r="A256" s="3" t="str">
        <f t="shared" si="18"/>
        <v> BBS 108 </v>
      </c>
      <c r="B256" s="2" t="str">
        <f t="shared" si="19"/>
        <v>I</v>
      </c>
      <c r="C256" s="3">
        <f t="shared" si="20"/>
        <v>49793.336000000003</v>
      </c>
      <c r="D256" s="4" t="str">
        <f t="shared" si="21"/>
        <v>vis</v>
      </c>
      <c r="E256" s="18">
        <f>VLOOKUP(C256,Active!C$21:E$959,3,FALSE)</f>
        <v>2583.9984769604698</v>
      </c>
      <c r="F256" s="2" t="s">
        <v>218</v>
      </c>
      <c r="G256" s="4" t="str">
        <f t="shared" si="22"/>
        <v>49793.336</v>
      </c>
      <c r="H256" s="3">
        <f t="shared" si="23"/>
        <v>2584</v>
      </c>
      <c r="I256" s="19" t="s">
        <v>1437</v>
      </c>
      <c r="J256" s="20" t="s">
        <v>1438</v>
      </c>
      <c r="K256" s="19">
        <v>2584</v>
      </c>
      <c r="L256" s="19" t="s">
        <v>219</v>
      </c>
      <c r="M256" s="20" t="s">
        <v>224</v>
      </c>
      <c r="N256" s="20"/>
      <c r="O256" s="21" t="s">
        <v>697</v>
      </c>
      <c r="P256" s="21" t="s">
        <v>1436</v>
      </c>
    </row>
    <row r="257" spans="1:16" ht="13.5" thickBot="1">
      <c r="A257" s="3" t="str">
        <f t="shared" si="18"/>
        <v> BBS 111 </v>
      </c>
      <c r="B257" s="2" t="str">
        <f t="shared" si="19"/>
        <v>I</v>
      </c>
      <c r="C257" s="3">
        <f t="shared" si="20"/>
        <v>50027.701999999997</v>
      </c>
      <c r="D257" s="4" t="str">
        <f t="shared" si="21"/>
        <v>vis</v>
      </c>
      <c r="E257" s="18">
        <f>VLOOKUP(C257,Active!C$21:E$959,3,FALSE)</f>
        <v>2722.9971852236677</v>
      </c>
      <c r="F257" s="2" t="s">
        <v>218</v>
      </c>
      <c r="G257" s="4" t="str">
        <f t="shared" si="22"/>
        <v>50027.702</v>
      </c>
      <c r="H257" s="3">
        <f t="shared" si="23"/>
        <v>2723</v>
      </c>
      <c r="I257" s="19" t="s">
        <v>1439</v>
      </c>
      <c r="J257" s="20" t="s">
        <v>1440</v>
      </c>
      <c r="K257" s="19">
        <v>2723</v>
      </c>
      <c r="L257" s="19" t="s">
        <v>849</v>
      </c>
      <c r="M257" s="20" t="s">
        <v>224</v>
      </c>
      <c r="N257" s="20"/>
      <c r="O257" s="21" t="s">
        <v>667</v>
      </c>
      <c r="P257" s="21" t="s">
        <v>1441</v>
      </c>
    </row>
    <row r="258" spans="1:16" ht="13.5" thickBot="1">
      <c r="A258" s="3" t="str">
        <f t="shared" si="18"/>
        <v> AOEB 5 </v>
      </c>
      <c r="B258" s="2" t="str">
        <f t="shared" si="19"/>
        <v>I</v>
      </c>
      <c r="C258" s="3">
        <f t="shared" si="20"/>
        <v>50123.813999999998</v>
      </c>
      <c r="D258" s="4" t="str">
        <f t="shared" si="21"/>
        <v>vis</v>
      </c>
      <c r="E258" s="18">
        <f>VLOOKUP(C258,Active!C$21:E$959,3,FALSE)</f>
        <v>2779.9996678729981</v>
      </c>
      <c r="F258" s="2" t="s">
        <v>218</v>
      </c>
      <c r="G258" s="4" t="str">
        <f t="shared" si="22"/>
        <v>50123.814</v>
      </c>
      <c r="H258" s="3">
        <f t="shared" si="23"/>
        <v>2780</v>
      </c>
      <c r="I258" s="19" t="s">
        <v>1442</v>
      </c>
      <c r="J258" s="20" t="s">
        <v>1443</v>
      </c>
      <c r="K258" s="19">
        <v>2780</v>
      </c>
      <c r="L258" s="19" t="s">
        <v>747</v>
      </c>
      <c r="M258" s="20" t="s">
        <v>224</v>
      </c>
      <c r="N258" s="20"/>
      <c r="O258" s="21" t="s">
        <v>1245</v>
      </c>
      <c r="P258" s="21" t="s">
        <v>1365</v>
      </c>
    </row>
    <row r="259" spans="1:16" ht="13.5" thickBot="1">
      <c r="A259" s="3" t="str">
        <f t="shared" si="18"/>
        <v> BBS 114 </v>
      </c>
      <c r="B259" s="2" t="str">
        <f t="shared" si="19"/>
        <v>I</v>
      </c>
      <c r="C259" s="3">
        <f t="shared" si="20"/>
        <v>50464.406000000003</v>
      </c>
      <c r="D259" s="4" t="str">
        <f t="shared" si="21"/>
        <v>vis</v>
      </c>
      <c r="E259" s="18">
        <f>VLOOKUP(C259,Active!C$21:E$959,3,FALSE)</f>
        <v>2981.9993096503067</v>
      </c>
      <c r="F259" s="2" t="s">
        <v>218</v>
      </c>
      <c r="G259" s="4" t="str">
        <f t="shared" si="22"/>
        <v>50464.406</v>
      </c>
      <c r="H259" s="3">
        <f t="shared" si="23"/>
        <v>2982</v>
      </c>
      <c r="I259" s="19" t="s">
        <v>1444</v>
      </c>
      <c r="J259" s="20" t="s">
        <v>1445</v>
      </c>
      <c r="K259" s="19">
        <v>2982</v>
      </c>
      <c r="L259" s="19" t="s">
        <v>747</v>
      </c>
      <c r="M259" s="20" t="s">
        <v>224</v>
      </c>
      <c r="N259" s="20"/>
      <c r="O259" s="21" t="s">
        <v>667</v>
      </c>
      <c r="P259" s="21" t="s">
        <v>1446</v>
      </c>
    </row>
    <row r="260" spans="1:16" ht="13.5" thickBot="1">
      <c r="A260" s="3" t="str">
        <f t="shared" si="18"/>
        <v> AOEB 5 </v>
      </c>
      <c r="B260" s="2" t="str">
        <f t="shared" si="19"/>
        <v>I</v>
      </c>
      <c r="C260" s="3">
        <f t="shared" si="20"/>
        <v>50511.623</v>
      </c>
      <c r="D260" s="4" t="str">
        <f t="shared" si="21"/>
        <v>vis</v>
      </c>
      <c r="E260" s="18">
        <f>VLOOKUP(C260,Active!C$21:E$959,3,FALSE)</f>
        <v>3010.0029535579692</v>
      </c>
      <c r="F260" s="2" t="s">
        <v>218</v>
      </c>
      <c r="G260" s="4" t="str">
        <f t="shared" si="22"/>
        <v>50511.623</v>
      </c>
      <c r="H260" s="3">
        <f t="shared" si="23"/>
        <v>3010</v>
      </c>
      <c r="I260" s="19" t="s">
        <v>1447</v>
      </c>
      <c r="J260" s="20" t="s">
        <v>1448</v>
      </c>
      <c r="K260" s="19">
        <v>3010</v>
      </c>
      <c r="L260" s="19" t="s">
        <v>681</v>
      </c>
      <c r="M260" s="20" t="s">
        <v>1449</v>
      </c>
      <c r="N260" s="20"/>
      <c r="O260" s="21" t="s">
        <v>1231</v>
      </c>
      <c r="P260" s="21" t="s">
        <v>1365</v>
      </c>
    </row>
    <row r="261" spans="1:16" ht="13.5" thickBot="1">
      <c r="A261" s="3" t="str">
        <f t="shared" si="18"/>
        <v> BBS 114 </v>
      </c>
      <c r="B261" s="2" t="str">
        <f t="shared" si="19"/>
        <v>I</v>
      </c>
      <c r="C261" s="3">
        <f t="shared" si="20"/>
        <v>50518.372000000003</v>
      </c>
      <c r="D261" s="4" t="str">
        <f t="shared" si="21"/>
        <v>vis</v>
      </c>
      <c r="E261" s="18">
        <f>VLOOKUP(C261,Active!C$21:E$959,3,FALSE)</f>
        <v>3014.0056769993762</v>
      </c>
      <c r="F261" s="2" t="s">
        <v>218</v>
      </c>
      <c r="G261" s="4" t="str">
        <f t="shared" si="22"/>
        <v>50518.372</v>
      </c>
      <c r="H261" s="3">
        <f t="shared" si="23"/>
        <v>3014</v>
      </c>
      <c r="I261" s="19" t="s">
        <v>1450</v>
      </c>
      <c r="J261" s="20" t="s">
        <v>1451</v>
      </c>
      <c r="K261" s="19">
        <v>3014</v>
      </c>
      <c r="L261" s="19" t="s">
        <v>736</v>
      </c>
      <c r="M261" s="20" t="s">
        <v>224</v>
      </c>
      <c r="N261" s="20"/>
      <c r="O261" s="21" t="s">
        <v>697</v>
      </c>
      <c r="P261" s="21" t="s">
        <v>1446</v>
      </c>
    </row>
    <row r="262" spans="1:16" ht="13.5" thickBot="1">
      <c r="A262" s="3" t="str">
        <f t="shared" si="18"/>
        <v> AOEB 5 </v>
      </c>
      <c r="B262" s="2" t="str">
        <f t="shared" si="19"/>
        <v>I</v>
      </c>
      <c r="C262" s="3">
        <f t="shared" si="20"/>
        <v>50526.794000000002</v>
      </c>
      <c r="D262" s="4" t="str">
        <f t="shared" si="21"/>
        <v>vis</v>
      </c>
      <c r="E262" s="18">
        <f>VLOOKUP(C262,Active!C$21:E$959,3,FALSE)</f>
        <v>3019.0006298551339</v>
      </c>
      <c r="F262" s="2" t="s">
        <v>218</v>
      </c>
      <c r="G262" s="4" t="str">
        <f t="shared" si="22"/>
        <v>50526.794</v>
      </c>
      <c r="H262" s="3">
        <f t="shared" si="23"/>
        <v>3019</v>
      </c>
      <c r="I262" s="19" t="s">
        <v>1452</v>
      </c>
      <c r="J262" s="20" t="s">
        <v>1453</v>
      </c>
      <c r="K262" s="19">
        <v>3019</v>
      </c>
      <c r="L262" s="19" t="s">
        <v>743</v>
      </c>
      <c r="M262" s="20" t="s">
        <v>224</v>
      </c>
      <c r="N262" s="20"/>
      <c r="O262" s="21" t="s">
        <v>1245</v>
      </c>
      <c r="P262" s="21" t="s">
        <v>1365</v>
      </c>
    </row>
    <row r="263" spans="1:16" ht="13.5" thickBot="1">
      <c r="A263" s="3" t="str">
        <f t="shared" si="18"/>
        <v> AOEB 5 </v>
      </c>
      <c r="B263" s="2" t="str">
        <f t="shared" si="19"/>
        <v>I</v>
      </c>
      <c r="C263" s="3">
        <f t="shared" si="20"/>
        <v>50553.775000000001</v>
      </c>
      <c r="D263" s="4" t="str">
        <f t="shared" si="21"/>
        <v>vis</v>
      </c>
      <c r="E263" s="18">
        <f>VLOOKUP(C263,Active!C$21:E$959,3,FALSE)</f>
        <v>3035.0026273618087</v>
      </c>
      <c r="F263" s="2" t="s">
        <v>218</v>
      </c>
      <c r="G263" s="4" t="str">
        <f t="shared" si="22"/>
        <v>50553.775</v>
      </c>
      <c r="H263" s="3">
        <f t="shared" si="23"/>
        <v>3035</v>
      </c>
      <c r="I263" s="19" t="s">
        <v>1454</v>
      </c>
      <c r="J263" s="20" t="s">
        <v>1455</v>
      </c>
      <c r="K263" s="19">
        <v>3035</v>
      </c>
      <c r="L263" s="19" t="s">
        <v>616</v>
      </c>
      <c r="M263" s="20" t="s">
        <v>224</v>
      </c>
      <c r="N263" s="20"/>
      <c r="O263" s="21" t="s">
        <v>655</v>
      </c>
      <c r="P263" s="21" t="s">
        <v>1365</v>
      </c>
    </row>
    <row r="264" spans="1:16" ht="13.5" thickBot="1">
      <c r="A264" s="3" t="str">
        <f t="shared" si="18"/>
        <v> AOEB 5 </v>
      </c>
      <c r="B264" s="2" t="str">
        <f t="shared" si="19"/>
        <v>I</v>
      </c>
      <c r="C264" s="3">
        <f t="shared" si="20"/>
        <v>50575.694000000003</v>
      </c>
      <c r="D264" s="4" t="str">
        <f t="shared" si="21"/>
        <v>vis</v>
      </c>
      <c r="E264" s="18">
        <f>VLOOKUP(C264,Active!C$21:E$959,3,FALSE)</f>
        <v>3048.0024340164487</v>
      </c>
      <c r="F264" s="2" t="s">
        <v>218</v>
      </c>
      <c r="G264" s="4" t="str">
        <f t="shared" si="22"/>
        <v>50575.694</v>
      </c>
      <c r="H264" s="3">
        <f t="shared" si="23"/>
        <v>3048</v>
      </c>
      <c r="I264" s="19" t="s">
        <v>1456</v>
      </c>
      <c r="J264" s="20" t="s">
        <v>1457</v>
      </c>
      <c r="K264" s="19">
        <v>3048</v>
      </c>
      <c r="L264" s="19" t="s">
        <v>616</v>
      </c>
      <c r="M264" s="20" t="s">
        <v>224</v>
      </c>
      <c r="N264" s="20"/>
      <c r="O264" s="21" t="s">
        <v>655</v>
      </c>
      <c r="P264" s="21" t="s">
        <v>1365</v>
      </c>
    </row>
    <row r="265" spans="1:16" ht="13.5" thickBot="1">
      <c r="A265" s="3" t="str">
        <f t="shared" si="18"/>
        <v> BBS 115 </v>
      </c>
      <c r="B265" s="2" t="str">
        <f t="shared" si="19"/>
        <v>I</v>
      </c>
      <c r="C265" s="3">
        <f t="shared" si="20"/>
        <v>50577.383000000002</v>
      </c>
      <c r="D265" s="4" t="str">
        <f t="shared" si="21"/>
        <v>vis</v>
      </c>
      <c r="E265" s="18">
        <f>VLOOKUP(C265,Active!C$21:E$959,3,FALSE)</f>
        <v>3049.0041527736762</v>
      </c>
      <c r="F265" s="2" t="s">
        <v>218</v>
      </c>
      <c r="G265" s="4" t="str">
        <f t="shared" si="22"/>
        <v>50577.383</v>
      </c>
      <c r="H265" s="3">
        <f t="shared" si="23"/>
        <v>3049</v>
      </c>
      <c r="I265" s="19" t="s">
        <v>1458</v>
      </c>
      <c r="J265" s="20" t="s">
        <v>1459</v>
      </c>
      <c r="K265" s="19">
        <v>3049</v>
      </c>
      <c r="L265" s="19" t="s">
        <v>654</v>
      </c>
      <c r="M265" s="20" t="s">
        <v>224</v>
      </c>
      <c r="N265" s="20"/>
      <c r="O265" s="21" t="s">
        <v>667</v>
      </c>
      <c r="P265" s="21" t="s">
        <v>1460</v>
      </c>
    </row>
    <row r="266" spans="1:16" ht="13.5" thickBot="1">
      <c r="A266" s="3" t="str">
        <f t="shared" si="18"/>
        <v> BBS 115 </v>
      </c>
      <c r="B266" s="2" t="str">
        <f t="shared" si="19"/>
        <v>I</v>
      </c>
      <c r="C266" s="3">
        <f t="shared" si="20"/>
        <v>50577.383000000002</v>
      </c>
      <c r="D266" s="4" t="str">
        <f t="shared" si="21"/>
        <v>vis</v>
      </c>
      <c r="E266" s="18">
        <f>VLOOKUP(C266,Active!C$21:E$959,3,FALSE)</f>
        <v>3049.0041527736762</v>
      </c>
      <c r="F266" s="2" t="s">
        <v>218</v>
      </c>
      <c r="G266" s="4" t="str">
        <f t="shared" si="22"/>
        <v>50577.383</v>
      </c>
      <c r="H266" s="3">
        <f t="shared" si="23"/>
        <v>3049</v>
      </c>
      <c r="I266" s="19" t="s">
        <v>1458</v>
      </c>
      <c r="J266" s="20" t="s">
        <v>1459</v>
      </c>
      <c r="K266" s="19">
        <v>3049</v>
      </c>
      <c r="L266" s="19" t="s">
        <v>654</v>
      </c>
      <c r="M266" s="20" t="s">
        <v>224</v>
      </c>
      <c r="N266" s="20"/>
      <c r="O266" s="21" t="s">
        <v>697</v>
      </c>
      <c r="P266" s="21" t="s">
        <v>1460</v>
      </c>
    </row>
    <row r="267" spans="1:16" ht="13.5" thickBot="1">
      <c r="A267" s="3" t="str">
        <f t="shared" ref="A267:A330" si="24">P267</f>
        <v> BBS 117 </v>
      </c>
      <c r="B267" s="2" t="str">
        <f t="shared" ref="B267:B330" si="25">IF(H267=INT(H267),"I","II")</f>
        <v>I</v>
      </c>
      <c r="C267" s="3">
        <f t="shared" ref="C267:C330" si="26">1*G267</f>
        <v>50862.334999999999</v>
      </c>
      <c r="D267" s="4" t="str">
        <f t="shared" ref="D267:D330" si="27">VLOOKUP(F267,I$1:J$5,2,FALSE)</f>
        <v>vis</v>
      </c>
      <c r="E267" s="18">
        <f>VLOOKUP(C267,Active!C$21:E$959,3,FALSE)</f>
        <v>3218.004604703629</v>
      </c>
      <c r="F267" s="2" t="s">
        <v>218</v>
      </c>
      <c r="G267" s="4" t="str">
        <f t="shared" ref="G267:G330" si="28">MID(I267,3,LEN(I267)-3)</f>
        <v>50862.335</v>
      </c>
      <c r="H267" s="3">
        <f t="shared" ref="H267:H330" si="29">1*K267</f>
        <v>3218</v>
      </c>
      <c r="I267" s="19" t="s">
        <v>1461</v>
      </c>
      <c r="J267" s="20" t="s">
        <v>1462</v>
      </c>
      <c r="K267" s="19">
        <v>3218</v>
      </c>
      <c r="L267" s="19" t="s">
        <v>642</v>
      </c>
      <c r="M267" s="20" t="s">
        <v>224</v>
      </c>
      <c r="N267" s="20"/>
      <c r="O267" s="21" t="s">
        <v>667</v>
      </c>
      <c r="P267" s="21" t="s">
        <v>1463</v>
      </c>
    </row>
    <row r="268" spans="1:16" ht="13.5" thickBot="1">
      <c r="A268" s="3" t="str">
        <f t="shared" si="24"/>
        <v> BBS 117 </v>
      </c>
      <c r="B268" s="2" t="str">
        <f t="shared" si="25"/>
        <v>I</v>
      </c>
      <c r="C268" s="3">
        <f t="shared" si="26"/>
        <v>50862.34</v>
      </c>
      <c r="D268" s="4" t="str">
        <f t="shared" si="27"/>
        <v>vis</v>
      </c>
      <c r="E268" s="18">
        <f>VLOOKUP(C268,Active!C$21:E$959,3,FALSE)</f>
        <v>3218.0075701232759</v>
      </c>
      <c r="F268" s="2" t="s">
        <v>218</v>
      </c>
      <c r="G268" s="4" t="str">
        <f t="shared" si="28"/>
        <v>50862.340</v>
      </c>
      <c r="H268" s="3">
        <f t="shared" si="29"/>
        <v>3218</v>
      </c>
      <c r="I268" s="19" t="s">
        <v>1464</v>
      </c>
      <c r="J268" s="20" t="s">
        <v>1465</v>
      </c>
      <c r="K268" s="19">
        <v>3218</v>
      </c>
      <c r="L268" s="19" t="s">
        <v>649</v>
      </c>
      <c r="M268" s="20" t="s">
        <v>224</v>
      </c>
      <c r="N268" s="20"/>
      <c r="O268" s="21" t="s">
        <v>697</v>
      </c>
      <c r="P268" s="21" t="s">
        <v>1463</v>
      </c>
    </row>
    <row r="269" spans="1:16" ht="13.5" thickBot="1">
      <c r="A269" s="3" t="str">
        <f t="shared" si="24"/>
        <v> BBS 118 </v>
      </c>
      <c r="B269" s="2" t="str">
        <f t="shared" si="25"/>
        <v>I</v>
      </c>
      <c r="C269" s="3">
        <f t="shared" si="26"/>
        <v>50862.341</v>
      </c>
      <c r="D269" s="4" t="str">
        <f t="shared" si="27"/>
        <v>vis</v>
      </c>
      <c r="E269" s="18">
        <f>VLOOKUP(C269,Active!C$21:E$959,3,FALSE)</f>
        <v>3218.0081632072079</v>
      </c>
      <c r="F269" s="2" t="s">
        <v>218</v>
      </c>
      <c r="G269" s="4" t="str">
        <f t="shared" si="28"/>
        <v>50862.341</v>
      </c>
      <c r="H269" s="3">
        <f t="shared" si="29"/>
        <v>3218</v>
      </c>
      <c r="I269" s="19" t="s">
        <v>1466</v>
      </c>
      <c r="J269" s="20" t="s">
        <v>1467</v>
      </c>
      <c r="K269" s="19">
        <v>3218</v>
      </c>
      <c r="L269" s="19" t="s">
        <v>622</v>
      </c>
      <c r="M269" s="20" t="s">
        <v>224</v>
      </c>
      <c r="N269" s="20"/>
      <c r="O269" s="21" t="s">
        <v>1209</v>
      </c>
      <c r="P269" s="21" t="s">
        <v>1468</v>
      </c>
    </row>
    <row r="270" spans="1:16" ht="13.5" thickBot="1">
      <c r="A270" s="3" t="str">
        <f t="shared" si="24"/>
        <v> AOEB 5 </v>
      </c>
      <c r="B270" s="2" t="str">
        <f t="shared" si="25"/>
        <v>I</v>
      </c>
      <c r="C270" s="3">
        <f t="shared" si="26"/>
        <v>50897.745999999999</v>
      </c>
      <c r="D270" s="4" t="str">
        <f t="shared" si="27"/>
        <v>vis</v>
      </c>
      <c r="E270" s="18">
        <f>VLOOKUP(C270,Active!C$21:E$959,3,FALSE)</f>
        <v>3239.0062997374998</v>
      </c>
      <c r="F270" s="2" t="s">
        <v>218</v>
      </c>
      <c r="G270" s="4" t="str">
        <f t="shared" si="28"/>
        <v>50897.746</v>
      </c>
      <c r="H270" s="3">
        <f t="shared" si="29"/>
        <v>3239</v>
      </c>
      <c r="I270" s="19" t="s">
        <v>1469</v>
      </c>
      <c r="J270" s="20" t="s">
        <v>1470</v>
      </c>
      <c r="K270" s="19">
        <v>3239</v>
      </c>
      <c r="L270" s="19" t="s">
        <v>713</v>
      </c>
      <c r="M270" s="20" t="s">
        <v>224</v>
      </c>
      <c r="N270" s="20"/>
      <c r="O270" s="21" t="s">
        <v>1245</v>
      </c>
      <c r="P270" s="21" t="s">
        <v>1365</v>
      </c>
    </row>
    <row r="271" spans="1:16" ht="13.5" thickBot="1">
      <c r="A271" s="3" t="str">
        <f t="shared" si="24"/>
        <v> BBS 117 </v>
      </c>
      <c r="B271" s="2" t="str">
        <f t="shared" si="25"/>
        <v>I</v>
      </c>
      <c r="C271" s="3">
        <f t="shared" si="26"/>
        <v>50926.407399999996</v>
      </c>
      <c r="D271" s="4" t="str">
        <f t="shared" si="27"/>
        <v>vis</v>
      </c>
      <c r="E271" s="18">
        <f>VLOOKUP(C271,Active!C$21:E$959,3,FALSE)</f>
        <v>3256.0049154796066</v>
      </c>
      <c r="F271" s="2" t="s">
        <v>218</v>
      </c>
      <c r="G271" s="4" t="str">
        <f t="shared" si="28"/>
        <v>50926.4074</v>
      </c>
      <c r="H271" s="3">
        <f t="shared" si="29"/>
        <v>3256</v>
      </c>
      <c r="I271" s="19" t="s">
        <v>1471</v>
      </c>
      <c r="J271" s="20" t="s">
        <v>1472</v>
      </c>
      <c r="K271" s="19">
        <v>3256</v>
      </c>
      <c r="L271" s="19" t="s">
        <v>1473</v>
      </c>
      <c r="M271" s="20" t="s">
        <v>594</v>
      </c>
      <c r="N271" s="20" t="s">
        <v>595</v>
      </c>
      <c r="O271" s="21" t="s">
        <v>773</v>
      </c>
      <c r="P271" s="21" t="s">
        <v>1463</v>
      </c>
    </row>
    <row r="272" spans="1:16" ht="13.5" thickBot="1">
      <c r="A272" s="3" t="str">
        <f t="shared" si="24"/>
        <v> BBS 118 </v>
      </c>
      <c r="B272" s="2" t="str">
        <f t="shared" si="25"/>
        <v>I</v>
      </c>
      <c r="C272" s="3">
        <f t="shared" si="26"/>
        <v>50953.387999999999</v>
      </c>
      <c r="D272" s="4" t="str">
        <f t="shared" si="27"/>
        <v>vis</v>
      </c>
      <c r="E272" s="18">
        <f>VLOOKUP(C272,Active!C$21:E$959,3,FALSE)</f>
        <v>3272.0066757527115</v>
      </c>
      <c r="F272" s="2" t="s">
        <v>218</v>
      </c>
      <c r="G272" s="4" t="str">
        <f t="shared" si="28"/>
        <v>50953.388</v>
      </c>
      <c r="H272" s="3">
        <f t="shared" si="29"/>
        <v>3272</v>
      </c>
      <c r="I272" s="19" t="s">
        <v>1474</v>
      </c>
      <c r="J272" s="20" t="s">
        <v>1475</v>
      </c>
      <c r="K272" s="19">
        <v>3272</v>
      </c>
      <c r="L272" s="19" t="s">
        <v>713</v>
      </c>
      <c r="M272" s="20" t="s">
        <v>224</v>
      </c>
      <c r="N272" s="20"/>
      <c r="O272" s="21" t="s">
        <v>667</v>
      </c>
      <c r="P272" s="21" t="s">
        <v>1468</v>
      </c>
    </row>
    <row r="273" spans="1:16" ht="13.5" thickBot="1">
      <c r="A273" s="3" t="str">
        <f t="shared" si="24"/>
        <v> BBS 119 </v>
      </c>
      <c r="B273" s="2" t="str">
        <f t="shared" si="25"/>
        <v>I</v>
      </c>
      <c r="C273" s="3">
        <f t="shared" si="26"/>
        <v>51123.682999999997</v>
      </c>
      <c r="D273" s="4" t="str">
        <f t="shared" si="27"/>
        <v>vis</v>
      </c>
      <c r="E273" s="18">
        <f>VLOOKUP(C273,Active!C$21:E$959,3,FALSE)</f>
        <v>3373.0059035574341</v>
      </c>
      <c r="F273" s="2" t="s">
        <v>218</v>
      </c>
      <c r="G273" s="4" t="str">
        <f t="shared" si="28"/>
        <v>51123.683</v>
      </c>
      <c r="H273" s="3">
        <f t="shared" si="29"/>
        <v>3373</v>
      </c>
      <c r="I273" s="19" t="s">
        <v>1476</v>
      </c>
      <c r="J273" s="20" t="s">
        <v>1477</v>
      </c>
      <c r="K273" s="19">
        <v>3373</v>
      </c>
      <c r="L273" s="19" t="s">
        <v>736</v>
      </c>
      <c r="M273" s="20" t="s">
        <v>224</v>
      </c>
      <c r="N273" s="20"/>
      <c r="O273" s="21" t="s">
        <v>667</v>
      </c>
      <c r="P273" s="21" t="s">
        <v>1478</v>
      </c>
    </row>
    <row r="274" spans="1:16" ht="13.5" thickBot="1">
      <c r="A274" s="3" t="str">
        <f t="shared" si="24"/>
        <v> AOEB 5 </v>
      </c>
      <c r="B274" s="2" t="str">
        <f t="shared" si="25"/>
        <v>I</v>
      </c>
      <c r="C274" s="3">
        <f t="shared" si="26"/>
        <v>51160.777000000002</v>
      </c>
      <c r="D274" s="4" t="str">
        <f t="shared" si="27"/>
        <v>vis</v>
      </c>
      <c r="E274" s="18">
        <f>VLOOKUP(C274,Active!C$21:E$959,3,FALSE)</f>
        <v>3395.0057588449577</v>
      </c>
      <c r="F274" s="2" t="s">
        <v>218</v>
      </c>
      <c r="G274" s="4" t="str">
        <f t="shared" si="28"/>
        <v>51160.777</v>
      </c>
      <c r="H274" s="3">
        <f t="shared" si="29"/>
        <v>3395</v>
      </c>
      <c r="I274" s="19" t="s">
        <v>1479</v>
      </c>
      <c r="J274" s="20" t="s">
        <v>1480</v>
      </c>
      <c r="K274" s="19">
        <v>3395</v>
      </c>
      <c r="L274" s="19" t="s">
        <v>736</v>
      </c>
      <c r="M274" s="20" t="s">
        <v>224</v>
      </c>
      <c r="N274" s="20"/>
      <c r="O274" s="21" t="s">
        <v>961</v>
      </c>
      <c r="P274" s="21" t="s">
        <v>1365</v>
      </c>
    </row>
    <row r="275" spans="1:16" ht="13.5" thickBot="1">
      <c r="A275" s="3" t="str">
        <f t="shared" si="24"/>
        <v> BBS 119 </v>
      </c>
      <c r="B275" s="2" t="str">
        <f t="shared" si="25"/>
        <v>I</v>
      </c>
      <c r="C275" s="3">
        <f t="shared" si="26"/>
        <v>51177.637999999999</v>
      </c>
      <c r="D275" s="4" t="str">
        <f t="shared" si="27"/>
        <v>vis</v>
      </c>
      <c r="E275" s="18">
        <f>VLOOKUP(C275,Active!C$21:E$959,3,FALSE)</f>
        <v>3405.0057469832773</v>
      </c>
      <c r="F275" s="2" t="s">
        <v>218</v>
      </c>
      <c r="G275" s="4" t="str">
        <f t="shared" si="28"/>
        <v>51177.638</v>
      </c>
      <c r="H275" s="3">
        <f t="shared" si="29"/>
        <v>3405</v>
      </c>
      <c r="I275" s="19" t="s">
        <v>1481</v>
      </c>
      <c r="J275" s="20" t="s">
        <v>1482</v>
      </c>
      <c r="K275" s="19">
        <v>3405</v>
      </c>
      <c r="L275" s="19" t="s">
        <v>736</v>
      </c>
      <c r="M275" s="20" t="s">
        <v>224</v>
      </c>
      <c r="N275" s="20"/>
      <c r="O275" s="21" t="s">
        <v>1209</v>
      </c>
      <c r="P275" s="21" t="s">
        <v>1478</v>
      </c>
    </row>
    <row r="276" spans="1:16" ht="13.5" thickBot="1">
      <c r="A276" s="3" t="str">
        <f t="shared" si="24"/>
        <v> AOEB 5 </v>
      </c>
      <c r="B276" s="2" t="str">
        <f t="shared" si="25"/>
        <v>I</v>
      </c>
      <c r="C276" s="3">
        <f t="shared" si="26"/>
        <v>51224.855000000003</v>
      </c>
      <c r="D276" s="4" t="str">
        <f t="shared" si="27"/>
        <v>vis</v>
      </c>
      <c r="E276" s="18">
        <f>VLOOKUP(C276,Active!C$21:E$959,3,FALSE)</f>
        <v>3433.0093908909439</v>
      </c>
      <c r="F276" s="2" t="s">
        <v>218</v>
      </c>
      <c r="G276" s="4" t="str">
        <f t="shared" si="28"/>
        <v>51224.855</v>
      </c>
      <c r="H276" s="3">
        <f t="shared" si="29"/>
        <v>3433</v>
      </c>
      <c r="I276" s="19" t="s">
        <v>1483</v>
      </c>
      <c r="J276" s="20" t="s">
        <v>1484</v>
      </c>
      <c r="K276" s="19">
        <v>3433</v>
      </c>
      <c r="L276" s="19" t="s">
        <v>1485</v>
      </c>
      <c r="M276" s="20" t="s">
        <v>224</v>
      </c>
      <c r="N276" s="20"/>
      <c r="O276" s="21" t="s">
        <v>1486</v>
      </c>
      <c r="P276" s="21" t="s">
        <v>1365</v>
      </c>
    </row>
    <row r="277" spans="1:16" ht="13.5" thickBot="1">
      <c r="A277" s="3" t="str">
        <f t="shared" si="24"/>
        <v> BBS 120 </v>
      </c>
      <c r="B277" s="2" t="str">
        <f t="shared" si="25"/>
        <v>I</v>
      </c>
      <c r="C277" s="3">
        <f t="shared" si="26"/>
        <v>51270.375999999997</v>
      </c>
      <c r="D277" s="4" t="str">
        <f t="shared" si="27"/>
        <v>vis</v>
      </c>
      <c r="E277" s="18">
        <f>VLOOKUP(C277,Active!C$21:E$959,3,FALSE)</f>
        <v>3460.007164453868</v>
      </c>
      <c r="F277" s="2" t="s">
        <v>218</v>
      </c>
      <c r="G277" s="4" t="str">
        <f t="shared" si="28"/>
        <v>51270.376</v>
      </c>
      <c r="H277" s="3">
        <f t="shared" si="29"/>
        <v>3460</v>
      </c>
      <c r="I277" s="19" t="s">
        <v>1490</v>
      </c>
      <c r="J277" s="20" t="s">
        <v>1491</v>
      </c>
      <c r="K277" s="19">
        <v>3460</v>
      </c>
      <c r="L277" s="19" t="s">
        <v>910</v>
      </c>
      <c r="M277" s="20" t="s">
        <v>224</v>
      </c>
      <c r="N277" s="20"/>
      <c r="O277" s="21" t="s">
        <v>667</v>
      </c>
      <c r="P277" s="21" t="s">
        <v>1492</v>
      </c>
    </row>
    <row r="278" spans="1:16" ht="13.5" thickBot="1">
      <c r="A278" s="3" t="str">
        <f t="shared" si="24"/>
        <v>IBVS 5263 </v>
      </c>
      <c r="B278" s="2" t="str">
        <f t="shared" si="25"/>
        <v>I</v>
      </c>
      <c r="C278" s="3">
        <f t="shared" si="26"/>
        <v>51302.412300000004</v>
      </c>
      <c r="D278" s="4" t="str">
        <f t="shared" si="27"/>
        <v>vis</v>
      </c>
      <c r="E278" s="18">
        <f>VLOOKUP(C278,Active!C$21:E$959,3,FALSE)</f>
        <v>3479.0073791502546</v>
      </c>
      <c r="F278" s="2" t="s">
        <v>218</v>
      </c>
      <c r="G278" s="4" t="str">
        <f t="shared" si="28"/>
        <v>51302.4123</v>
      </c>
      <c r="H278" s="3">
        <f t="shared" si="29"/>
        <v>3479</v>
      </c>
      <c r="I278" s="19" t="s">
        <v>1495</v>
      </c>
      <c r="J278" s="20" t="s">
        <v>1496</v>
      </c>
      <c r="K278" s="19">
        <v>3479</v>
      </c>
      <c r="L278" s="19" t="s">
        <v>1497</v>
      </c>
      <c r="M278" s="20" t="s">
        <v>594</v>
      </c>
      <c r="N278" s="20" t="s">
        <v>595</v>
      </c>
      <c r="O278" s="21" t="s">
        <v>1498</v>
      </c>
      <c r="P278" s="22" t="s">
        <v>1499</v>
      </c>
    </row>
    <row r="279" spans="1:16" ht="13.5" thickBot="1">
      <c r="A279" s="3" t="str">
        <f t="shared" si="24"/>
        <v>OEJV 0074 </v>
      </c>
      <c r="B279" s="2" t="str">
        <f t="shared" si="25"/>
        <v>I</v>
      </c>
      <c r="C279" s="3">
        <f t="shared" si="26"/>
        <v>51641.318939999997</v>
      </c>
      <c r="D279" s="4" t="str">
        <f t="shared" si="27"/>
        <v>vis</v>
      </c>
      <c r="E279" s="18">
        <f>VLOOKUP(C279,Active!C$21:E$959,3,FALSE)</f>
        <v>3680.0074609958333</v>
      </c>
      <c r="F279" s="2" t="s">
        <v>218</v>
      </c>
      <c r="G279" s="4" t="str">
        <f t="shared" si="28"/>
        <v>51641.31894</v>
      </c>
      <c r="H279" s="3">
        <f t="shared" si="29"/>
        <v>3680</v>
      </c>
      <c r="I279" s="19" t="s">
        <v>1506</v>
      </c>
      <c r="J279" s="20" t="s">
        <v>1507</v>
      </c>
      <c r="K279" s="19">
        <v>3680</v>
      </c>
      <c r="L279" s="19" t="s">
        <v>1508</v>
      </c>
      <c r="M279" s="20" t="s">
        <v>1449</v>
      </c>
      <c r="N279" s="20" t="s">
        <v>1509</v>
      </c>
      <c r="O279" s="21" t="s">
        <v>1510</v>
      </c>
      <c r="P279" s="22" t="s">
        <v>1511</v>
      </c>
    </row>
    <row r="280" spans="1:16" ht="13.5" thickBot="1">
      <c r="A280" s="3" t="str">
        <f t="shared" si="24"/>
        <v>BAVM 158 </v>
      </c>
      <c r="B280" s="2" t="str">
        <f t="shared" si="25"/>
        <v>I</v>
      </c>
      <c r="C280" s="3">
        <f t="shared" si="26"/>
        <v>52339.3704</v>
      </c>
      <c r="D280" s="4" t="str">
        <f t="shared" si="27"/>
        <v>vis</v>
      </c>
      <c r="E280" s="18">
        <f>VLOOKUP(C280,Active!C$21:E$959,3,FALSE)</f>
        <v>4094.0105640109546</v>
      </c>
      <c r="F280" s="2" t="s">
        <v>218</v>
      </c>
      <c r="G280" s="4" t="str">
        <f t="shared" si="28"/>
        <v>52339.3704</v>
      </c>
      <c r="H280" s="3">
        <f t="shared" si="29"/>
        <v>4094</v>
      </c>
      <c r="I280" s="19" t="s">
        <v>1533</v>
      </c>
      <c r="J280" s="20" t="s">
        <v>1534</v>
      </c>
      <c r="K280" s="19">
        <v>4094</v>
      </c>
      <c r="L280" s="19" t="s">
        <v>1535</v>
      </c>
      <c r="M280" s="20" t="s">
        <v>594</v>
      </c>
      <c r="N280" s="20" t="s">
        <v>1536</v>
      </c>
      <c r="O280" s="21" t="s">
        <v>1537</v>
      </c>
      <c r="P280" s="22" t="s">
        <v>1538</v>
      </c>
    </row>
    <row r="281" spans="1:16" ht="13.5" thickBot="1">
      <c r="A281" s="3" t="str">
        <f t="shared" si="24"/>
        <v>BAVM 158 </v>
      </c>
      <c r="B281" s="2" t="str">
        <f t="shared" si="25"/>
        <v>I</v>
      </c>
      <c r="C281" s="3">
        <f t="shared" si="26"/>
        <v>52371.4061</v>
      </c>
      <c r="D281" s="4" t="str">
        <f t="shared" si="27"/>
        <v>vis</v>
      </c>
      <c r="E281" s="18">
        <f>VLOOKUP(C281,Active!C$21:E$959,3,FALSE)</f>
        <v>4113.0104228569799</v>
      </c>
      <c r="F281" s="2" t="s">
        <v>218</v>
      </c>
      <c r="G281" s="4" t="str">
        <f t="shared" si="28"/>
        <v>52371.4061</v>
      </c>
      <c r="H281" s="3">
        <f t="shared" si="29"/>
        <v>4113</v>
      </c>
      <c r="I281" s="19" t="s">
        <v>1548</v>
      </c>
      <c r="J281" s="20" t="s">
        <v>1549</v>
      </c>
      <c r="K281" s="19" t="s">
        <v>1550</v>
      </c>
      <c r="L281" s="19" t="s">
        <v>1551</v>
      </c>
      <c r="M281" s="20" t="s">
        <v>594</v>
      </c>
      <c r="N281" s="20" t="s">
        <v>1509</v>
      </c>
      <c r="O281" s="21" t="s">
        <v>636</v>
      </c>
      <c r="P281" s="22" t="s">
        <v>1538</v>
      </c>
    </row>
    <row r="282" spans="1:16" ht="13.5" thickBot="1">
      <c r="A282" s="3" t="str">
        <f t="shared" si="24"/>
        <v> BBS 129 </v>
      </c>
      <c r="B282" s="2" t="str">
        <f t="shared" si="25"/>
        <v>I</v>
      </c>
      <c r="C282" s="3">
        <f t="shared" si="26"/>
        <v>52590.597999999998</v>
      </c>
      <c r="D282" s="4" t="str">
        <f t="shared" si="27"/>
        <v>vis</v>
      </c>
      <c r="E282" s="18">
        <f>VLOOKUP(C282,Active!C$21:E$959,3,FALSE)</f>
        <v>4243.0096162628342</v>
      </c>
      <c r="F282" s="2" t="s">
        <v>218</v>
      </c>
      <c r="G282" s="4" t="str">
        <f t="shared" si="28"/>
        <v>52590.598</v>
      </c>
      <c r="H282" s="3">
        <f t="shared" si="29"/>
        <v>4243</v>
      </c>
      <c r="I282" s="19" t="s">
        <v>1552</v>
      </c>
      <c r="J282" s="20" t="s">
        <v>1553</v>
      </c>
      <c r="K282" s="19" t="s">
        <v>1554</v>
      </c>
      <c r="L282" s="19" t="s">
        <v>1485</v>
      </c>
      <c r="M282" s="20" t="s">
        <v>224</v>
      </c>
      <c r="N282" s="20"/>
      <c r="O282" s="21" t="s">
        <v>667</v>
      </c>
      <c r="P282" s="21" t="s">
        <v>1555</v>
      </c>
    </row>
    <row r="283" spans="1:16" ht="13.5" thickBot="1">
      <c r="A283" s="3" t="str">
        <f t="shared" si="24"/>
        <v>BAVM 158 </v>
      </c>
      <c r="B283" s="2" t="str">
        <f t="shared" si="25"/>
        <v>I</v>
      </c>
      <c r="C283" s="3">
        <f t="shared" si="26"/>
        <v>52693.449000000001</v>
      </c>
      <c r="D283" s="4" t="str">
        <f t="shared" si="27"/>
        <v>vis</v>
      </c>
      <c r="E283" s="18">
        <f>VLOOKUP(C283,Active!C$21:E$959,3,FALSE)</f>
        <v>4304.0088915142733</v>
      </c>
      <c r="F283" s="2" t="s">
        <v>218</v>
      </c>
      <c r="G283" s="4" t="str">
        <f t="shared" si="28"/>
        <v>52693.4490</v>
      </c>
      <c r="H283" s="3">
        <f t="shared" si="29"/>
        <v>4304</v>
      </c>
      <c r="I283" s="19" t="s">
        <v>1562</v>
      </c>
      <c r="J283" s="20" t="s">
        <v>1563</v>
      </c>
      <c r="K283" s="19" t="s">
        <v>1564</v>
      </c>
      <c r="L283" s="19" t="s">
        <v>1565</v>
      </c>
      <c r="M283" s="20" t="s">
        <v>594</v>
      </c>
      <c r="N283" s="20" t="s">
        <v>1509</v>
      </c>
      <c r="O283" s="21" t="s">
        <v>1566</v>
      </c>
      <c r="P283" s="22" t="s">
        <v>1538</v>
      </c>
    </row>
    <row r="284" spans="1:16" ht="13.5" thickBot="1">
      <c r="A284" s="3" t="str">
        <f t="shared" si="24"/>
        <v>IBVS 5616 </v>
      </c>
      <c r="B284" s="2" t="str">
        <f t="shared" si="25"/>
        <v>I</v>
      </c>
      <c r="C284" s="3">
        <f t="shared" si="26"/>
        <v>52710.3099</v>
      </c>
      <c r="D284" s="4" t="str">
        <f t="shared" si="27"/>
        <v>vis</v>
      </c>
      <c r="E284" s="18">
        <f>VLOOKUP(C284,Active!C$21:E$959,3,FALSE)</f>
        <v>4314.0088203442019</v>
      </c>
      <c r="F284" s="2" t="s">
        <v>218</v>
      </c>
      <c r="G284" s="4" t="str">
        <f t="shared" si="28"/>
        <v>52710.3099</v>
      </c>
      <c r="H284" s="3">
        <f t="shared" si="29"/>
        <v>4314</v>
      </c>
      <c r="I284" s="19" t="s">
        <v>1567</v>
      </c>
      <c r="J284" s="20" t="s">
        <v>1568</v>
      </c>
      <c r="K284" s="19" t="s">
        <v>1569</v>
      </c>
      <c r="L284" s="19" t="s">
        <v>1570</v>
      </c>
      <c r="M284" s="20" t="s">
        <v>594</v>
      </c>
      <c r="N284" s="20" t="s">
        <v>595</v>
      </c>
      <c r="O284" s="21" t="s">
        <v>1571</v>
      </c>
      <c r="P284" s="22" t="s">
        <v>1572</v>
      </c>
    </row>
    <row r="285" spans="1:16" ht="13.5" thickBot="1">
      <c r="A285" s="3" t="str">
        <f t="shared" si="24"/>
        <v>BAVM 158 </v>
      </c>
      <c r="B285" s="2" t="str">
        <f t="shared" si="25"/>
        <v>I</v>
      </c>
      <c r="C285" s="3">
        <f t="shared" si="26"/>
        <v>52720.426399999997</v>
      </c>
      <c r="D285" s="4" t="str">
        <f t="shared" si="27"/>
        <v>vis</v>
      </c>
      <c r="E285" s="18">
        <f>VLOOKUP(C285,Active!C$21:E$959,3,FALSE)</f>
        <v>4320.0087539187998</v>
      </c>
      <c r="F285" s="2" t="s">
        <v>218</v>
      </c>
      <c r="G285" s="4" t="str">
        <f t="shared" si="28"/>
        <v>52720.4264</v>
      </c>
      <c r="H285" s="3">
        <f t="shared" si="29"/>
        <v>4320</v>
      </c>
      <c r="I285" s="19" t="s">
        <v>1573</v>
      </c>
      <c r="J285" s="20" t="s">
        <v>1574</v>
      </c>
      <c r="K285" s="19" t="s">
        <v>1575</v>
      </c>
      <c r="L285" s="19" t="s">
        <v>1576</v>
      </c>
      <c r="M285" s="20" t="s">
        <v>594</v>
      </c>
      <c r="N285" s="20" t="s">
        <v>218</v>
      </c>
      <c r="O285" s="21" t="s">
        <v>1577</v>
      </c>
      <c r="P285" s="22" t="s">
        <v>1538</v>
      </c>
    </row>
    <row r="286" spans="1:16" ht="13.5" thickBot="1">
      <c r="A286" s="3" t="str">
        <f t="shared" si="24"/>
        <v>IBVS 5583 </v>
      </c>
      <c r="B286" s="2" t="str">
        <f t="shared" si="25"/>
        <v>I</v>
      </c>
      <c r="C286" s="3">
        <f t="shared" si="26"/>
        <v>52725.485500000003</v>
      </c>
      <c r="D286" s="4" t="str">
        <f t="shared" si="27"/>
        <v>vis</v>
      </c>
      <c r="E286" s="18">
        <f>VLOOKUP(C286,Active!C$21:E$959,3,FALSE)</f>
        <v>4323.0092248274432</v>
      </c>
      <c r="F286" s="2" t="s">
        <v>218</v>
      </c>
      <c r="G286" s="4" t="str">
        <f t="shared" si="28"/>
        <v>52725.4855</v>
      </c>
      <c r="H286" s="3">
        <f t="shared" si="29"/>
        <v>4323</v>
      </c>
      <c r="I286" s="19" t="s">
        <v>1582</v>
      </c>
      <c r="J286" s="20" t="s">
        <v>1583</v>
      </c>
      <c r="K286" s="19" t="s">
        <v>1584</v>
      </c>
      <c r="L286" s="19" t="s">
        <v>1585</v>
      </c>
      <c r="M286" s="20" t="s">
        <v>594</v>
      </c>
      <c r="N286" s="20" t="s">
        <v>595</v>
      </c>
      <c r="O286" s="21" t="s">
        <v>1586</v>
      </c>
      <c r="P286" s="22" t="s">
        <v>1587</v>
      </c>
    </row>
    <row r="287" spans="1:16" ht="13.5" thickBot="1">
      <c r="A287" s="3" t="str">
        <f t="shared" si="24"/>
        <v> BBS 130 </v>
      </c>
      <c r="B287" s="2" t="str">
        <f t="shared" si="25"/>
        <v>I</v>
      </c>
      <c r="C287" s="3">
        <f t="shared" si="26"/>
        <v>52998.64</v>
      </c>
      <c r="D287" s="4" t="str">
        <f t="shared" si="27"/>
        <v>vis</v>
      </c>
      <c r="E287" s="18">
        <f>VLOOKUP(C287,Active!C$21:E$959,3,FALSE)</f>
        <v>4485.0127690970048</v>
      </c>
      <c r="F287" s="2" t="s">
        <v>218</v>
      </c>
      <c r="G287" s="4" t="str">
        <f t="shared" si="28"/>
        <v>52998.640</v>
      </c>
      <c r="H287" s="3">
        <f t="shared" si="29"/>
        <v>4485</v>
      </c>
      <c r="I287" s="19" t="s">
        <v>1588</v>
      </c>
      <c r="J287" s="20" t="s">
        <v>1589</v>
      </c>
      <c r="K287" s="19" t="s">
        <v>1590</v>
      </c>
      <c r="L287" s="19" t="s">
        <v>635</v>
      </c>
      <c r="M287" s="20" t="s">
        <v>224</v>
      </c>
      <c r="N287" s="20"/>
      <c r="O287" s="21" t="s">
        <v>667</v>
      </c>
      <c r="P287" s="21" t="s">
        <v>1591</v>
      </c>
    </row>
    <row r="288" spans="1:16" ht="13.5" thickBot="1">
      <c r="A288" s="3" t="str">
        <f t="shared" si="24"/>
        <v>IBVS 5602 </v>
      </c>
      <c r="B288" s="2" t="str">
        <f t="shared" si="25"/>
        <v>I</v>
      </c>
      <c r="C288" s="3">
        <f t="shared" si="26"/>
        <v>53089.677600000003</v>
      </c>
      <c r="D288" s="4" t="str">
        <f t="shared" si="27"/>
        <v>vis</v>
      </c>
      <c r="E288" s="18">
        <f>VLOOKUP(C288,Active!C$21:E$959,3,FALSE)</f>
        <v>4539.0057066535728</v>
      </c>
      <c r="F288" s="2" t="s">
        <v>218</v>
      </c>
      <c r="G288" s="4" t="str">
        <f t="shared" si="28"/>
        <v>53089.6776</v>
      </c>
      <c r="H288" s="3">
        <f t="shared" si="29"/>
        <v>4539</v>
      </c>
      <c r="I288" s="19" t="s">
        <v>1592</v>
      </c>
      <c r="J288" s="20" t="s">
        <v>1593</v>
      </c>
      <c r="K288" s="19" t="s">
        <v>1594</v>
      </c>
      <c r="L288" s="19" t="s">
        <v>1595</v>
      </c>
      <c r="M288" s="20" t="s">
        <v>594</v>
      </c>
      <c r="N288" s="20" t="s">
        <v>595</v>
      </c>
      <c r="O288" s="21" t="s">
        <v>1596</v>
      </c>
      <c r="P288" s="22" t="s">
        <v>1597</v>
      </c>
    </row>
    <row r="289" spans="1:16" ht="13.5" thickBot="1">
      <c r="A289" s="3" t="str">
        <f t="shared" si="24"/>
        <v>BAVM 172 </v>
      </c>
      <c r="B289" s="2" t="str">
        <f t="shared" si="25"/>
        <v>I</v>
      </c>
      <c r="C289" s="3">
        <f t="shared" si="26"/>
        <v>53096.422200000001</v>
      </c>
      <c r="D289" s="4" t="str">
        <f t="shared" si="27"/>
        <v>vis</v>
      </c>
      <c r="E289" s="18">
        <f>VLOOKUP(C289,Active!C$21:E$959,3,FALSE)</f>
        <v>4543.0058205256855</v>
      </c>
      <c r="F289" s="2" t="s">
        <v>218</v>
      </c>
      <c r="G289" s="4" t="str">
        <f t="shared" si="28"/>
        <v>53096.4222</v>
      </c>
      <c r="H289" s="3">
        <f t="shared" si="29"/>
        <v>4543</v>
      </c>
      <c r="I289" s="19" t="s">
        <v>1598</v>
      </c>
      <c r="J289" s="20" t="s">
        <v>1599</v>
      </c>
      <c r="K289" s="19" t="s">
        <v>1600</v>
      </c>
      <c r="L289" s="19" t="s">
        <v>1601</v>
      </c>
      <c r="M289" s="20" t="s">
        <v>594</v>
      </c>
      <c r="N289" s="20" t="s">
        <v>1536</v>
      </c>
      <c r="O289" s="21" t="s">
        <v>1602</v>
      </c>
      <c r="P289" s="22" t="s">
        <v>1603</v>
      </c>
    </row>
    <row r="290" spans="1:16" ht="13.5" thickBot="1">
      <c r="A290" s="3" t="str">
        <f t="shared" si="24"/>
        <v>OEJV 0003 </v>
      </c>
      <c r="B290" s="2" t="str">
        <f t="shared" si="25"/>
        <v>I</v>
      </c>
      <c r="C290" s="3">
        <f t="shared" si="26"/>
        <v>53347.650999999998</v>
      </c>
      <c r="D290" s="4" t="str">
        <f t="shared" si="27"/>
        <v>vis</v>
      </c>
      <c r="E290" s="18">
        <f>VLOOKUP(C290,Active!C$21:E$959,3,FALSE)</f>
        <v>4692.0055844782801</v>
      </c>
      <c r="F290" s="2" t="s">
        <v>218</v>
      </c>
      <c r="G290" s="4" t="str">
        <f t="shared" si="28"/>
        <v>53347.651</v>
      </c>
      <c r="H290" s="3">
        <f t="shared" si="29"/>
        <v>4692</v>
      </c>
      <c r="I290" s="19" t="s">
        <v>1610</v>
      </c>
      <c r="J290" s="20" t="s">
        <v>1611</v>
      </c>
      <c r="K290" s="19" t="s">
        <v>1612</v>
      </c>
      <c r="L290" s="19" t="s">
        <v>703</v>
      </c>
      <c r="M290" s="20" t="s">
        <v>224</v>
      </c>
      <c r="N290" s="20"/>
      <c r="O290" s="21" t="s">
        <v>667</v>
      </c>
      <c r="P290" s="22" t="s">
        <v>1613</v>
      </c>
    </row>
    <row r="291" spans="1:16" ht="13.5" thickBot="1">
      <c r="A291" s="3" t="str">
        <f t="shared" si="24"/>
        <v>IBVS 5684 </v>
      </c>
      <c r="B291" s="2" t="str">
        <f t="shared" si="25"/>
        <v>I</v>
      </c>
      <c r="C291" s="3">
        <f t="shared" si="26"/>
        <v>53408.345999999998</v>
      </c>
      <c r="D291" s="4" t="str">
        <f t="shared" si="27"/>
        <v>vis</v>
      </c>
      <c r="E291" s="18">
        <f>VLOOKUP(C291,Active!C$21:E$959,3,FALSE)</f>
        <v>4728.0028135901603</v>
      </c>
      <c r="F291" s="2" t="s">
        <v>218</v>
      </c>
      <c r="G291" s="4" t="str">
        <f t="shared" si="28"/>
        <v>53408.346</v>
      </c>
      <c r="H291" s="3">
        <f t="shared" si="29"/>
        <v>4728</v>
      </c>
      <c r="I291" s="19" t="s">
        <v>1618</v>
      </c>
      <c r="J291" s="20" t="s">
        <v>1619</v>
      </c>
      <c r="K291" s="19" t="s">
        <v>1620</v>
      </c>
      <c r="L291" s="19" t="s">
        <v>681</v>
      </c>
      <c r="M291" s="20" t="s">
        <v>594</v>
      </c>
      <c r="N291" s="20" t="s">
        <v>595</v>
      </c>
      <c r="O291" s="21" t="s">
        <v>1621</v>
      </c>
      <c r="P291" s="22" t="s">
        <v>1622</v>
      </c>
    </row>
    <row r="292" spans="1:16" ht="13.5" thickBot="1">
      <c r="A292" s="3" t="str">
        <f t="shared" si="24"/>
        <v>BAVM 178 </v>
      </c>
      <c r="B292" s="2" t="str">
        <f t="shared" si="25"/>
        <v>I</v>
      </c>
      <c r="C292" s="3">
        <f t="shared" si="26"/>
        <v>53445.4398</v>
      </c>
      <c r="D292" s="4" t="str">
        <f t="shared" si="27"/>
        <v>vis</v>
      </c>
      <c r="E292" s="18">
        <f>VLOOKUP(C292,Active!C$21:E$959,3,FALSE)</f>
        <v>4750.0025502608969</v>
      </c>
      <c r="F292" s="2" t="s">
        <v>218</v>
      </c>
      <c r="G292" s="4" t="str">
        <f t="shared" si="28"/>
        <v>53445.4398</v>
      </c>
      <c r="H292" s="3">
        <f t="shared" si="29"/>
        <v>4750</v>
      </c>
      <c r="I292" s="19" t="s">
        <v>1628</v>
      </c>
      <c r="J292" s="20" t="s">
        <v>1629</v>
      </c>
      <c r="K292" s="19" t="s">
        <v>1630</v>
      </c>
      <c r="L292" s="19" t="s">
        <v>1631</v>
      </c>
      <c r="M292" s="20" t="s">
        <v>1449</v>
      </c>
      <c r="N292" s="20" t="s">
        <v>218</v>
      </c>
      <c r="O292" s="21" t="s">
        <v>1577</v>
      </c>
      <c r="P292" s="22" t="s">
        <v>1632</v>
      </c>
    </row>
    <row r="293" spans="1:16" ht="13.5" thickBot="1">
      <c r="A293" s="3" t="str">
        <f t="shared" si="24"/>
        <v>IBVS 5741 </v>
      </c>
      <c r="B293" s="2" t="str">
        <f t="shared" si="25"/>
        <v>I</v>
      </c>
      <c r="C293" s="3">
        <f t="shared" si="26"/>
        <v>53445.4401</v>
      </c>
      <c r="D293" s="4" t="str">
        <f t="shared" si="27"/>
        <v>vis</v>
      </c>
      <c r="E293" s="18">
        <f>VLOOKUP(C293,Active!C$21:E$959,3,FALSE)</f>
        <v>4750.0027281860757</v>
      </c>
      <c r="F293" s="2" t="s">
        <v>218</v>
      </c>
      <c r="G293" s="4" t="str">
        <f t="shared" si="28"/>
        <v>53445.4401</v>
      </c>
      <c r="H293" s="3">
        <f t="shared" si="29"/>
        <v>4750</v>
      </c>
      <c r="I293" s="19" t="s">
        <v>1633</v>
      </c>
      <c r="J293" s="20" t="s">
        <v>1629</v>
      </c>
      <c r="K293" s="19" t="s">
        <v>1630</v>
      </c>
      <c r="L293" s="19" t="s">
        <v>1634</v>
      </c>
      <c r="M293" s="20" t="s">
        <v>594</v>
      </c>
      <c r="N293" s="20" t="s">
        <v>595</v>
      </c>
      <c r="O293" s="21" t="s">
        <v>1635</v>
      </c>
      <c r="P293" s="22" t="s">
        <v>1636</v>
      </c>
    </row>
    <row r="294" spans="1:16" ht="13.5" thickBot="1">
      <c r="A294" s="3" t="str">
        <f t="shared" si="24"/>
        <v>BAVM 178 </v>
      </c>
      <c r="B294" s="2" t="str">
        <f t="shared" si="25"/>
        <v>I</v>
      </c>
      <c r="C294" s="3">
        <f t="shared" si="26"/>
        <v>53750.619899999998</v>
      </c>
      <c r="D294" s="4" t="str">
        <f t="shared" si="27"/>
        <v>vis</v>
      </c>
      <c r="E294" s="18">
        <f>VLOOKUP(C294,Active!C$21:E$959,3,FALSE)</f>
        <v>4930.9999632287945</v>
      </c>
      <c r="F294" s="2" t="s">
        <v>218</v>
      </c>
      <c r="G294" s="4" t="str">
        <f t="shared" si="28"/>
        <v>53750.6199</v>
      </c>
      <c r="H294" s="3">
        <f t="shared" si="29"/>
        <v>4931</v>
      </c>
      <c r="I294" s="19" t="s">
        <v>1637</v>
      </c>
      <c r="J294" s="20" t="s">
        <v>1638</v>
      </c>
      <c r="K294" s="19" t="s">
        <v>1639</v>
      </c>
      <c r="L294" s="19" t="s">
        <v>1640</v>
      </c>
      <c r="M294" s="20" t="s">
        <v>1449</v>
      </c>
      <c r="N294" s="20" t="s">
        <v>1536</v>
      </c>
      <c r="O294" s="21" t="s">
        <v>1602</v>
      </c>
      <c r="P294" s="22" t="s">
        <v>1632</v>
      </c>
    </row>
    <row r="295" spans="1:16" ht="13.5" thickBot="1">
      <c r="A295" s="3" t="str">
        <f t="shared" si="24"/>
        <v>IBVS 5746 </v>
      </c>
      <c r="B295" s="2" t="str">
        <f t="shared" si="25"/>
        <v>I</v>
      </c>
      <c r="C295" s="3">
        <f t="shared" si="26"/>
        <v>54057.4833</v>
      </c>
      <c r="D295" s="4" t="str">
        <f t="shared" si="27"/>
        <v>vis</v>
      </c>
      <c r="E295" s="18">
        <f>VLOOKUP(C295,Active!C$21:E$959,3,FALSE)</f>
        <v>5112.9957143755237</v>
      </c>
      <c r="F295" s="2" t="s">
        <v>218</v>
      </c>
      <c r="G295" s="4" t="str">
        <f t="shared" si="28"/>
        <v>54057.4833</v>
      </c>
      <c r="H295" s="3">
        <f t="shared" si="29"/>
        <v>5113</v>
      </c>
      <c r="I295" s="19" t="s">
        <v>1651</v>
      </c>
      <c r="J295" s="20" t="s">
        <v>1652</v>
      </c>
      <c r="K295" s="19" t="s">
        <v>1653</v>
      </c>
      <c r="L295" s="19" t="s">
        <v>1654</v>
      </c>
      <c r="M295" s="20" t="s">
        <v>594</v>
      </c>
      <c r="N295" s="20" t="s">
        <v>595</v>
      </c>
      <c r="O295" s="21" t="s">
        <v>1655</v>
      </c>
      <c r="P295" s="22" t="s">
        <v>1656</v>
      </c>
    </row>
    <row r="296" spans="1:16" ht="13.5" thickBot="1">
      <c r="A296" s="3" t="str">
        <f t="shared" si="24"/>
        <v>IBVS 5893 </v>
      </c>
      <c r="B296" s="2" t="str">
        <f t="shared" si="25"/>
        <v>I</v>
      </c>
      <c r="C296" s="3">
        <f t="shared" si="26"/>
        <v>54111.437599999997</v>
      </c>
      <c r="D296" s="4" t="str">
        <f t="shared" si="27"/>
        <v>vis</v>
      </c>
      <c r="E296" s="18">
        <f>VLOOKUP(C296,Active!C$21:E$959,3,FALSE)</f>
        <v>5144.9951426426142</v>
      </c>
      <c r="F296" s="2" t="s">
        <v>218</v>
      </c>
      <c r="G296" s="4" t="str">
        <f t="shared" si="28"/>
        <v>54111.4376</v>
      </c>
      <c r="H296" s="3">
        <f t="shared" si="29"/>
        <v>5145</v>
      </c>
      <c r="I296" s="19" t="s">
        <v>1657</v>
      </c>
      <c r="J296" s="20" t="s">
        <v>1658</v>
      </c>
      <c r="K296" s="19" t="s">
        <v>1659</v>
      </c>
      <c r="L296" s="19" t="s">
        <v>1660</v>
      </c>
      <c r="M296" s="20" t="s">
        <v>1449</v>
      </c>
      <c r="N296" s="20" t="s">
        <v>210</v>
      </c>
      <c r="O296" s="21" t="s">
        <v>1655</v>
      </c>
      <c r="P296" s="22" t="s">
        <v>1661</v>
      </c>
    </row>
    <row r="297" spans="1:16" ht="26.25" thickBot="1">
      <c r="A297" s="3" t="str">
        <f t="shared" si="24"/>
        <v>JAAVSO 36(2);186 </v>
      </c>
      <c r="B297" s="2" t="str">
        <f t="shared" si="25"/>
        <v>I</v>
      </c>
      <c r="C297" s="3">
        <f t="shared" si="26"/>
        <v>54534.642500000002</v>
      </c>
      <c r="D297" s="4" t="str">
        <f t="shared" si="27"/>
        <v>vis</v>
      </c>
      <c r="E297" s="18">
        <f>VLOOKUP(C297,Active!C$21:E$959,3,FALSE)</f>
        <v>5395.99116779412</v>
      </c>
      <c r="F297" s="2" t="s">
        <v>218</v>
      </c>
      <c r="G297" s="4" t="str">
        <f t="shared" si="28"/>
        <v>54534.6425</v>
      </c>
      <c r="H297" s="3">
        <f t="shared" si="29"/>
        <v>5396</v>
      </c>
      <c r="I297" s="19" t="s">
        <v>1697</v>
      </c>
      <c r="J297" s="20" t="s">
        <v>1698</v>
      </c>
      <c r="K297" s="19" t="s">
        <v>1699</v>
      </c>
      <c r="L297" s="19" t="s">
        <v>1700</v>
      </c>
      <c r="M297" s="20" t="s">
        <v>1449</v>
      </c>
      <c r="N297" s="20" t="s">
        <v>1509</v>
      </c>
      <c r="O297" s="21" t="s">
        <v>961</v>
      </c>
      <c r="P297" s="22" t="s">
        <v>1701</v>
      </c>
    </row>
    <row r="298" spans="1:16" ht="13.5" thickBot="1">
      <c r="A298" s="3" t="str">
        <f t="shared" si="24"/>
        <v>JAAVSO 37(1);44 </v>
      </c>
      <c r="B298" s="2" t="str">
        <f t="shared" si="25"/>
        <v>I</v>
      </c>
      <c r="C298" s="3">
        <f t="shared" si="26"/>
        <v>54861.743799999997</v>
      </c>
      <c r="D298" s="4" t="str">
        <f t="shared" si="27"/>
        <v>vis</v>
      </c>
      <c r="E298" s="18">
        <f>VLOOKUP(C298,Active!C$21:E$959,3,FALSE)</f>
        <v>5589.9896922012995</v>
      </c>
      <c r="F298" s="2" t="s">
        <v>218</v>
      </c>
      <c r="G298" s="4" t="str">
        <f t="shared" si="28"/>
        <v>54861.7438</v>
      </c>
      <c r="H298" s="3">
        <f t="shared" si="29"/>
        <v>5590</v>
      </c>
      <c r="I298" s="19" t="s">
        <v>1702</v>
      </c>
      <c r="J298" s="20" t="s">
        <v>1703</v>
      </c>
      <c r="K298" s="19" t="s">
        <v>1704</v>
      </c>
      <c r="L298" s="19" t="s">
        <v>1705</v>
      </c>
      <c r="M298" s="20" t="s">
        <v>1449</v>
      </c>
      <c r="N298" s="20" t="s">
        <v>1608</v>
      </c>
      <c r="O298" s="21" t="s">
        <v>1706</v>
      </c>
      <c r="P298" s="22" t="s">
        <v>1707</v>
      </c>
    </row>
    <row r="299" spans="1:16" ht="13.5" thickBot="1">
      <c r="A299" s="3" t="str">
        <f t="shared" si="24"/>
        <v>IBVS 5893 </v>
      </c>
      <c r="B299" s="2" t="str">
        <f t="shared" si="25"/>
        <v>II</v>
      </c>
      <c r="C299" s="3">
        <f t="shared" si="26"/>
        <v>54869.3226</v>
      </c>
      <c r="D299" s="4" t="str">
        <f t="shared" si="27"/>
        <v>vis</v>
      </c>
      <c r="E299" s="18">
        <f>VLOOKUP(C299,Active!C$21:E$959,3,FALSE)</f>
        <v>5594.4845566875547</v>
      </c>
      <c r="F299" s="2" t="s">
        <v>218</v>
      </c>
      <c r="G299" s="4" t="str">
        <f t="shared" si="28"/>
        <v>54869.3226</v>
      </c>
      <c r="H299" s="3">
        <f t="shared" si="29"/>
        <v>5594.5</v>
      </c>
      <c r="I299" s="19" t="s">
        <v>1708</v>
      </c>
      <c r="J299" s="20" t="s">
        <v>1709</v>
      </c>
      <c r="K299" s="19" t="s">
        <v>1710</v>
      </c>
      <c r="L299" s="19" t="s">
        <v>1711</v>
      </c>
      <c r="M299" s="20" t="s">
        <v>1449</v>
      </c>
      <c r="N299" s="20" t="s">
        <v>1666</v>
      </c>
      <c r="O299" s="21" t="s">
        <v>1655</v>
      </c>
      <c r="P299" s="22" t="s">
        <v>1661</v>
      </c>
    </row>
    <row r="300" spans="1:16" ht="13.5" thickBot="1">
      <c r="A300" s="3" t="str">
        <f t="shared" si="24"/>
        <v> JAAVSO 38;85 </v>
      </c>
      <c r="B300" s="2" t="str">
        <f t="shared" si="25"/>
        <v>I</v>
      </c>
      <c r="C300" s="3">
        <f t="shared" si="26"/>
        <v>54905.583100000003</v>
      </c>
      <c r="D300" s="4" t="str">
        <f t="shared" si="27"/>
        <v>vis</v>
      </c>
      <c r="E300" s="18">
        <f>VLOOKUP(C300,Active!C$21:E$959,3,FALSE)</f>
        <v>5615.9900765196899</v>
      </c>
      <c r="F300" s="2" t="s">
        <v>218</v>
      </c>
      <c r="G300" s="4" t="str">
        <f t="shared" si="28"/>
        <v>54905.5831</v>
      </c>
      <c r="H300" s="3">
        <f t="shared" si="29"/>
        <v>5616</v>
      </c>
      <c r="I300" s="19" t="s">
        <v>1712</v>
      </c>
      <c r="J300" s="20" t="s">
        <v>1713</v>
      </c>
      <c r="K300" s="19" t="s">
        <v>1714</v>
      </c>
      <c r="L300" s="19" t="s">
        <v>1715</v>
      </c>
      <c r="M300" s="20" t="s">
        <v>1449</v>
      </c>
      <c r="N300" s="20" t="s">
        <v>1608</v>
      </c>
      <c r="O300" s="21" t="s">
        <v>1716</v>
      </c>
      <c r="P300" s="21" t="s">
        <v>1717</v>
      </c>
    </row>
    <row r="301" spans="1:16" ht="13.5" thickBot="1">
      <c r="A301" s="3" t="str">
        <f t="shared" si="24"/>
        <v>IBVS 5893 </v>
      </c>
      <c r="B301" s="2" t="str">
        <f t="shared" si="25"/>
        <v>II</v>
      </c>
      <c r="C301" s="3">
        <f t="shared" si="26"/>
        <v>54906.433299999997</v>
      </c>
      <c r="D301" s="4" t="str">
        <f t="shared" si="27"/>
        <v>vis</v>
      </c>
      <c r="E301" s="18">
        <f>VLOOKUP(C301,Active!C$21:E$959,3,FALSE)</f>
        <v>5616.4943164766992</v>
      </c>
      <c r="F301" s="2" t="s">
        <v>218</v>
      </c>
      <c r="G301" s="4" t="str">
        <f t="shared" si="28"/>
        <v>54906.4333</v>
      </c>
      <c r="H301" s="3">
        <f t="shared" si="29"/>
        <v>5616.5</v>
      </c>
      <c r="I301" s="19" t="s">
        <v>1718</v>
      </c>
      <c r="J301" s="20" t="s">
        <v>1719</v>
      </c>
      <c r="K301" s="19" t="s">
        <v>1720</v>
      </c>
      <c r="L301" s="19" t="s">
        <v>1721</v>
      </c>
      <c r="M301" s="20" t="s">
        <v>1449</v>
      </c>
      <c r="N301" s="20" t="s">
        <v>1722</v>
      </c>
      <c r="O301" s="21" t="s">
        <v>1655</v>
      </c>
      <c r="P301" s="22" t="s">
        <v>1661</v>
      </c>
    </row>
    <row r="302" spans="1:16" ht="13.5" thickBot="1">
      <c r="A302" s="3" t="str">
        <f t="shared" si="24"/>
        <v> JAAVSO 38;85 </v>
      </c>
      <c r="B302" s="2" t="str">
        <f t="shared" si="25"/>
        <v>I</v>
      </c>
      <c r="C302" s="3">
        <f t="shared" si="26"/>
        <v>54915.698799999998</v>
      </c>
      <c r="D302" s="4" t="str">
        <f t="shared" si="27"/>
        <v>vis</v>
      </c>
      <c r="E302" s="18">
        <f>VLOOKUP(C302,Active!C$21:E$959,3,FALSE)</f>
        <v>5621.9895356271436</v>
      </c>
      <c r="F302" s="2" t="s">
        <v>218</v>
      </c>
      <c r="G302" s="4" t="str">
        <f t="shared" si="28"/>
        <v>54915.6988</v>
      </c>
      <c r="H302" s="3">
        <f t="shared" si="29"/>
        <v>5622</v>
      </c>
      <c r="I302" s="19" t="s">
        <v>1723</v>
      </c>
      <c r="J302" s="20" t="s">
        <v>1724</v>
      </c>
      <c r="K302" s="19" t="s">
        <v>1725</v>
      </c>
      <c r="L302" s="19" t="s">
        <v>1726</v>
      </c>
      <c r="M302" s="20" t="s">
        <v>1449</v>
      </c>
      <c r="N302" s="20" t="s">
        <v>1608</v>
      </c>
      <c r="O302" s="21" t="s">
        <v>1727</v>
      </c>
      <c r="P302" s="21" t="s">
        <v>1717</v>
      </c>
    </row>
    <row r="303" spans="1:16" ht="13.5" thickBot="1">
      <c r="A303" s="3" t="str">
        <f t="shared" si="24"/>
        <v>IBVS 5893 </v>
      </c>
      <c r="B303" s="2" t="str">
        <f t="shared" si="25"/>
        <v>II</v>
      </c>
      <c r="C303" s="3">
        <f t="shared" si="26"/>
        <v>54955.329599999997</v>
      </c>
      <c r="D303" s="4" t="str">
        <f t="shared" si="27"/>
        <v>vis</v>
      </c>
      <c r="E303" s="18">
        <f>VLOOKUP(C303,Active!C$21:E$959,3,FALSE)</f>
        <v>5645.4939262274738</v>
      </c>
      <c r="F303" s="2" t="s">
        <v>218</v>
      </c>
      <c r="G303" s="4" t="str">
        <f t="shared" si="28"/>
        <v>54955.3296</v>
      </c>
      <c r="H303" s="3">
        <f t="shared" si="29"/>
        <v>5645.5</v>
      </c>
      <c r="I303" s="19" t="s">
        <v>1728</v>
      </c>
      <c r="J303" s="20" t="s">
        <v>1729</v>
      </c>
      <c r="K303" s="19" t="s">
        <v>1730</v>
      </c>
      <c r="L303" s="19" t="s">
        <v>1731</v>
      </c>
      <c r="M303" s="20" t="s">
        <v>1449</v>
      </c>
      <c r="N303" s="20" t="s">
        <v>1722</v>
      </c>
      <c r="O303" s="21" t="s">
        <v>1655</v>
      </c>
      <c r="P303" s="22" t="s">
        <v>1661</v>
      </c>
    </row>
    <row r="304" spans="1:16" ht="13.5" thickBot="1">
      <c r="A304" s="3" t="str">
        <f t="shared" si="24"/>
        <v> JAAVSO 38;120 </v>
      </c>
      <c r="B304" s="2" t="str">
        <f t="shared" si="25"/>
        <v>I</v>
      </c>
      <c r="C304" s="3">
        <f t="shared" si="26"/>
        <v>55156.8125</v>
      </c>
      <c r="D304" s="4" t="str">
        <f t="shared" si="27"/>
        <v>vis</v>
      </c>
      <c r="E304" s="18">
        <f>VLOOKUP(C304,Active!C$21:E$959,3,FALSE)</f>
        <v>5764.9901963226421</v>
      </c>
      <c r="F304" s="2" t="s">
        <v>218</v>
      </c>
      <c r="G304" s="4" t="str">
        <f t="shared" si="28"/>
        <v>55156.8125</v>
      </c>
      <c r="H304" s="3">
        <f t="shared" si="29"/>
        <v>5765</v>
      </c>
      <c r="I304" s="19" t="s">
        <v>1732</v>
      </c>
      <c r="J304" s="20" t="s">
        <v>1733</v>
      </c>
      <c r="K304" s="19" t="s">
        <v>1734</v>
      </c>
      <c r="L304" s="19" t="s">
        <v>1735</v>
      </c>
      <c r="M304" s="20" t="s">
        <v>1449</v>
      </c>
      <c r="N304" s="20" t="s">
        <v>1608</v>
      </c>
      <c r="O304" s="21" t="s">
        <v>1706</v>
      </c>
      <c r="P304" s="21" t="s">
        <v>1736</v>
      </c>
    </row>
    <row r="305" spans="1:16" ht="13.5" thickBot="1">
      <c r="A305" s="3" t="str">
        <f t="shared" si="24"/>
        <v> JAAVSO 38;120 </v>
      </c>
      <c r="B305" s="2" t="str">
        <f t="shared" si="25"/>
        <v>I</v>
      </c>
      <c r="C305" s="3">
        <f t="shared" si="26"/>
        <v>55210.767699999997</v>
      </c>
      <c r="D305" s="4" t="str">
        <f t="shared" si="27"/>
        <v>vis</v>
      </c>
      <c r="E305" s="18">
        <f>VLOOKUP(C305,Active!C$21:E$959,3,FALSE)</f>
        <v>5796.9901583652681</v>
      </c>
      <c r="F305" s="2" t="s">
        <v>218</v>
      </c>
      <c r="G305" s="4" t="str">
        <f t="shared" si="28"/>
        <v>55210.7677</v>
      </c>
      <c r="H305" s="3">
        <f t="shared" si="29"/>
        <v>5797</v>
      </c>
      <c r="I305" s="19" t="s">
        <v>1737</v>
      </c>
      <c r="J305" s="20" t="s">
        <v>1738</v>
      </c>
      <c r="K305" s="19" t="s">
        <v>1739</v>
      </c>
      <c r="L305" s="19" t="s">
        <v>1740</v>
      </c>
      <c r="M305" s="20" t="s">
        <v>1449</v>
      </c>
      <c r="N305" s="20" t="s">
        <v>1608</v>
      </c>
      <c r="O305" s="21" t="s">
        <v>961</v>
      </c>
      <c r="P305" s="21" t="s">
        <v>1736</v>
      </c>
    </row>
    <row r="306" spans="1:16" ht="13.5" thickBot="1">
      <c r="A306" s="3" t="str">
        <f t="shared" si="24"/>
        <v> JAAVSO 39;94 </v>
      </c>
      <c r="B306" s="2" t="str">
        <f t="shared" si="25"/>
        <v>I</v>
      </c>
      <c r="C306" s="3">
        <f t="shared" si="26"/>
        <v>55259.665000000001</v>
      </c>
      <c r="D306" s="4" t="str">
        <f t="shared" si="27"/>
        <v>vis</v>
      </c>
      <c r="E306" s="18">
        <f>VLOOKUP(C306,Active!C$21:E$959,3,FALSE)</f>
        <v>5825.9903611999753</v>
      </c>
      <c r="F306" s="2" t="s">
        <v>218</v>
      </c>
      <c r="G306" s="4" t="str">
        <f t="shared" si="28"/>
        <v>55259.6650</v>
      </c>
      <c r="H306" s="3">
        <f t="shared" si="29"/>
        <v>5826</v>
      </c>
      <c r="I306" s="19" t="s">
        <v>1741</v>
      </c>
      <c r="J306" s="20" t="s">
        <v>1742</v>
      </c>
      <c r="K306" s="19" t="s">
        <v>1743</v>
      </c>
      <c r="L306" s="19" t="s">
        <v>1744</v>
      </c>
      <c r="M306" s="20" t="s">
        <v>1449</v>
      </c>
      <c r="N306" s="20" t="s">
        <v>1608</v>
      </c>
      <c r="O306" s="21" t="s">
        <v>961</v>
      </c>
      <c r="P306" s="21" t="s">
        <v>1745</v>
      </c>
    </row>
    <row r="307" spans="1:16" ht="13.5" thickBot="1">
      <c r="A307" s="3" t="str">
        <f t="shared" si="24"/>
        <v>BAVM 214 </v>
      </c>
      <c r="B307" s="2" t="str">
        <f t="shared" si="25"/>
        <v>I</v>
      </c>
      <c r="C307" s="3">
        <f t="shared" si="26"/>
        <v>55293.3871</v>
      </c>
      <c r="D307" s="4" t="str">
        <f t="shared" si="27"/>
        <v>vis</v>
      </c>
      <c r="E307" s="18">
        <f>VLOOKUP(C307,Active!C$21:E$959,3,FALSE)</f>
        <v>5845.9903967850105</v>
      </c>
      <c r="F307" s="2" t="s">
        <v>218</v>
      </c>
      <c r="G307" s="4" t="str">
        <f t="shared" si="28"/>
        <v>55293.3871</v>
      </c>
      <c r="H307" s="3">
        <f t="shared" si="29"/>
        <v>5846</v>
      </c>
      <c r="I307" s="19" t="s">
        <v>1746</v>
      </c>
      <c r="J307" s="20" t="s">
        <v>1747</v>
      </c>
      <c r="K307" s="19" t="s">
        <v>1748</v>
      </c>
      <c r="L307" s="19" t="s">
        <v>1749</v>
      </c>
      <c r="M307" s="20" t="s">
        <v>1449</v>
      </c>
      <c r="N307" s="20" t="s">
        <v>1536</v>
      </c>
      <c r="O307" s="21" t="s">
        <v>1750</v>
      </c>
      <c r="P307" s="22" t="s">
        <v>1751</v>
      </c>
    </row>
    <row r="308" spans="1:16" ht="13.5" thickBot="1">
      <c r="A308" s="3" t="str">
        <f t="shared" si="24"/>
        <v> JAAVSO 39;94 </v>
      </c>
      <c r="B308" s="2" t="str">
        <f t="shared" si="25"/>
        <v>I</v>
      </c>
      <c r="C308" s="3">
        <f t="shared" si="26"/>
        <v>55345.656300000002</v>
      </c>
      <c r="D308" s="4" t="str">
        <f t="shared" si="27"/>
        <v>vis</v>
      </c>
      <c r="E308" s="18">
        <f>VLOOKUP(C308,Active!C$21:E$959,3,FALSE)</f>
        <v>5876.990419322201</v>
      </c>
      <c r="F308" s="2" t="s">
        <v>218</v>
      </c>
      <c r="G308" s="4" t="str">
        <f t="shared" si="28"/>
        <v>55345.6563</v>
      </c>
      <c r="H308" s="3">
        <f t="shared" si="29"/>
        <v>5877</v>
      </c>
      <c r="I308" s="19" t="s">
        <v>1752</v>
      </c>
      <c r="J308" s="20" t="s">
        <v>1753</v>
      </c>
      <c r="K308" s="19" t="s">
        <v>1754</v>
      </c>
      <c r="L308" s="19" t="s">
        <v>1749</v>
      </c>
      <c r="M308" s="20" t="s">
        <v>1449</v>
      </c>
      <c r="N308" s="20" t="s">
        <v>1608</v>
      </c>
      <c r="O308" s="21" t="s">
        <v>1755</v>
      </c>
      <c r="P308" s="21" t="s">
        <v>1745</v>
      </c>
    </row>
    <row r="309" spans="1:16" ht="13.5" thickBot="1">
      <c r="A309" s="3" t="str">
        <f t="shared" si="24"/>
        <v>IBVS 5992 </v>
      </c>
      <c r="B309" s="2" t="str">
        <f t="shared" si="25"/>
        <v>I</v>
      </c>
      <c r="C309" s="3">
        <f t="shared" si="26"/>
        <v>55640.722199999997</v>
      </c>
      <c r="D309" s="4" t="str">
        <f t="shared" si="27"/>
        <v>vis</v>
      </c>
      <c r="E309" s="18">
        <f>VLOOKUP(C309,Active!C$21:E$959,3,FALSE)</f>
        <v>6051.9892628085345</v>
      </c>
      <c r="F309" s="2" t="s">
        <v>218</v>
      </c>
      <c r="G309" s="4" t="str">
        <f t="shared" si="28"/>
        <v>55640.7222</v>
      </c>
      <c r="H309" s="3">
        <f t="shared" si="29"/>
        <v>6052</v>
      </c>
      <c r="I309" s="19" t="s">
        <v>1756</v>
      </c>
      <c r="J309" s="20" t="s">
        <v>1757</v>
      </c>
      <c r="K309" s="19" t="s">
        <v>1758</v>
      </c>
      <c r="L309" s="19" t="s">
        <v>1759</v>
      </c>
      <c r="M309" s="20" t="s">
        <v>1449</v>
      </c>
      <c r="N309" s="20" t="s">
        <v>218</v>
      </c>
      <c r="O309" s="21" t="s">
        <v>773</v>
      </c>
      <c r="P309" s="22" t="s">
        <v>1760</v>
      </c>
    </row>
    <row r="310" spans="1:16" ht="13.5" thickBot="1">
      <c r="A310" s="3" t="str">
        <f t="shared" si="24"/>
        <v> JAAVSO 41;122 </v>
      </c>
      <c r="B310" s="2" t="str">
        <f t="shared" si="25"/>
        <v>I</v>
      </c>
      <c r="C310" s="3">
        <f t="shared" si="26"/>
        <v>55935.784899999999</v>
      </c>
      <c r="D310" s="4" t="str">
        <f t="shared" si="27"/>
        <v>vis</v>
      </c>
      <c r="E310" s="18">
        <f>VLOOKUP(C310,Active!C$21:E$959,3,FALSE)</f>
        <v>6226.9862084262977</v>
      </c>
      <c r="F310" s="2" t="s">
        <v>218</v>
      </c>
      <c r="G310" s="4" t="str">
        <f t="shared" si="28"/>
        <v>55935.7849</v>
      </c>
      <c r="H310" s="3">
        <f t="shared" si="29"/>
        <v>6227</v>
      </c>
      <c r="I310" s="19" t="s">
        <v>1761</v>
      </c>
      <c r="J310" s="20" t="s">
        <v>1762</v>
      </c>
      <c r="K310" s="19" t="s">
        <v>1763</v>
      </c>
      <c r="L310" s="19" t="s">
        <v>1764</v>
      </c>
      <c r="M310" s="20" t="s">
        <v>1449</v>
      </c>
      <c r="N310" s="20" t="s">
        <v>218</v>
      </c>
      <c r="O310" s="21" t="s">
        <v>961</v>
      </c>
      <c r="P310" s="21" t="s">
        <v>1765</v>
      </c>
    </row>
    <row r="311" spans="1:16" ht="13.5" thickBot="1">
      <c r="A311" s="3" t="str">
        <f t="shared" si="24"/>
        <v>IBVS 6029 </v>
      </c>
      <c r="B311" s="2" t="str">
        <f t="shared" si="25"/>
        <v>I</v>
      </c>
      <c r="C311" s="3">
        <f t="shared" si="26"/>
        <v>55945.902000000002</v>
      </c>
      <c r="D311" s="4" t="str">
        <f t="shared" si="27"/>
        <v>vis</v>
      </c>
      <c r="E311" s="18">
        <f>VLOOKUP(C311,Active!C$21:E$959,3,FALSE)</f>
        <v>6232.9864978512578</v>
      </c>
      <c r="F311" s="2" t="s">
        <v>218</v>
      </c>
      <c r="G311" s="4" t="str">
        <f t="shared" si="28"/>
        <v>55945.9020</v>
      </c>
      <c r="H311" s="3">
        <f t="shared" si="29"/>
        <v>6233</v>
      </c>
      <c r="I311" s="19" t="s">
        <v>1766</v>
      </c>
      <c r="J311" s="20" t="s">
        <v>1767</v>
      </c>
      <c r="K311" s="19" t="s">
        <v>1768</v>
      </c>
      <c r="L311" s="19" t="s">
        <v>1769</v>
      </c>
      <c r="M311" s="20" t="s">
        <v>1449</v>
      </c>
      <c r="N311" s="20" t="s">
        <v>218</v>
      </c>
      <c r="O311" s="21" t="s">
        <v>773</v>
      </c>
      <c r="P311" s="22" t="s">
        <v>1770</v>
      </c>
    </row>
    <row r="312" spans="1:16" ht="13.5" thickBot="1">
      <c r="A312" s="3" t="str">
        <f t="shared" si="24"/>
        <v> JAAVSO 41;122 </v>
      </c>
      <c r="B312" s="2" t="str">
        <f t="shared" si="25"/>
        <v>I</v>
      </c>
      <c r="C312" s="3">
        <f t="shared" si="26"/>
        <v>55962.761700000003</v>
      </c>
      <c r="D312" s="4" t="str">
        <f t="shared" si="27"/>
        <v>vis</v>
      </c>
      <c r="E312" s="18">
        <f>VLOOKUP(C312,Active!C$21:E$959,3,FALSE)</f>
        <v>6242.9857149804711</v>
      </c>
      <c r="F312" s="2" t="s">
        <v>218</v>
      </c>
      <c r="G312" s="4" t="str">
        <f t="shared" si="28"/>
        <v>55962.7617</v>
      </c>
      <c r="H312" s="3">
        <f t="shared" si="29"/>
        <v>6243</v>
      </c>
      <c r="I312" s="19" t="s">
        <v>1771</v>
      </c>
      <c r="J312" s="20" t="s">
        <v>1772</v>
      </c>
      <c r="K312" s="19" t="s">
        <v>1773</v>
      </c>
      <c r="L312" s="19" t="s">
        <v>1774</v>
      </c>
      <c r="M312" s="20" t="s">
        <v>1449</v>
      </c>
      <c r="N312" s="20" t="s">
        <v>218</v>
      </c>
      <c r="O312" s="21" t="s">
        <v>961</v>
      </c>
      <c r="P312" s="21" t="s">
        <v>1765</v>
      </c>
    </row>
    <row r="313" spans="1:16" ht="13.5" thickBot="1">
      <c r="A313" s="3" t="str">
        <f t="shared" si="24"/>
        <v>BAVM 231 </v>
      </c>
      <c r="B313" s="2" t="str">
        <f t="shared" si="25"/>
        <v>I</v>
      </c>
      <c r="C313" s="3">
        <f t="shared" si="26"/>
        <v>56013.3436</v>
      </c>
      <c r="D313" s="4" t="str">
        <f t="shared" si="27"/>
        <v>vis</v>
      </c>
      <c r="E313" s="18">
        <f>VLOOKUP(C313,Active!C$21:E$959,3,FALSE)</f>
        <v>6272.9850270031111</v>
      </c>
      <c r="F313" s="2" t="s">
        <v>218</v>
      </c>
      <c r="G313" s="4" t="str">
        <f t="shared" si="28"/>
        <v>56013.3436</v>
      </c>
      <c r="H313" s="3">
        <f t="shared" si="29"/>
        <v>6273</v>
      </c>
      <c r="I313" s="19" t="s">
        <v>1775</v>
      </c>
      <c r="J313" s="20" t="s">
        <v>1776</v>
      </c>
      <c r="K313" s="19" t="s">
        <v>1777</v>
      </c>
      <c r="L313" s="19" t="s">
        <v>1778</v>
      </c>
      <c r="M313" s="20" t="s">
        <v>1449</v>
      </c>
      <c r="N313" s="20" t="s">
        <v>1509</v>
      </c>
      <c r="O313" s="21" t="s">
        <v>1566</v>
      </c>
      <c r="P313" s="22" t="s">
        <v>1779</v>
      </c>
    </row>
    <row r="314" spans="1:16" ht="13.5" thickBot="1">
      <c r="A314" s="3" t="str">
        <f t="shared" si="24"/>
        <v> JAAVSO 41;328 </v>
      </c>
      <c r="B314" s="2" t="str">
        <f t="shared" si="25"/>
        <v>I</v>
      </c>
      <c r="C314" s="3">
        <f t="shared" si="26"/>
        <v>56284.799700000003</v>
      </c>
      <c r="D314" s="4" t="str">
        <f t="shared" si="27"/>
        <v>vis</v>
      </c>
      <c r="E314" s="18">
        <f>VLOOKUP(C314,Active!C$21:E$959,3,FALSE)</f>
        <v>6433.9812775265091</v>
      </c>
      <c r="F314" s="2" t="s">
        <v>218</v>
      </c>
      <c r="G314" s="4" t="str">
        <f t="shared" si="28"/>
        <v>56284.7997</v>
      </c>
      <c r="H314" s="3">
        <f t="shared" si="29"/>
        <v>6434</v>
      </c>
      <c r="I314" s="19" t="s">
        <v>1780</v>
      </c>
      <c r="J314" s="20" t="s">
        <v>1781</v>
      </c>
      <c r="K314" s="19" t="s">
        <v>1782</v>
      </c>
      <c r="L314" s="19" t="s">
        <v>1783</v>
      </c>
      <c r="M314" s="20" t="s">
        <v>1449</v>
      </c>
      <c r="N314" s="20" t="s">
        <v>218</v>
      </c>
      <c r="O314" s="21" t="s">
        <v>961</v>
      </c>
      <c r="P314" s="21" t="s">
        <v>1784</v>
      </c>
    </row>
    <row r="315" spans="1:16" ht="13.5" thickBot="1">
      <c r="A315" s="3" t="str">
        <f t="shared" si="24"/>
        <v>BAVM 238 </v>
      </c>
      <c r="B315" s="2" t="str">
        <f t="shared" si="25"/>
        <v>I</v>
      </c>
      <c r="C315" s="3">
        <f t="shared" si="26"/>
        <v>56711.372100000001</v>
      </c>
      <c r="D315" s="4" t="str">
        <f t="shared" si="27"/>
        <v>vis</v>
      </c>
      <c r="E315" s="18">
        <f>VLOOKUP(C315,Active!C$21:E$959,3,FALSE)</f>
        <v>6686.9745128112054</v>
      </c>
      <c r="F315" s="2" t="s">
        <v>218</v>
      </c>
      <c r="G315" s="4" t="str">
        <f t="shared" si="28"/>
        <v>56711.3721</v>
      </c>
      <c r="H315" s="3">
        <f t="shared" si="29"/>
        <v>6687</v>
      </c>
      <c r="I315" s="19" t="s">
        <v>1785</v>
      </c>
      <c r="J315" s="20" t="s">
        <v>1786</v>
      </c>
      <c r="K315" s="19" t="s">
        <v>1787</v>
      </c>
      <c r="L315" s="19" t="s">
        <v>1788</v>
      </c>
      <c r="M315" s="20" t="s">
        <v>1449</v>
      </c>
      <c r="N315" s="20" t="s">
        <v>1536</v>
      </c>
      <c r="O315" s="21" t="s">
        <v>1789</v>
      </c>
      <c r="P315" s="22" t="s">
        <v>1790</v>
      </c>
    </row>
    <row r="316" spans="1:16" ht="13.5" thickBot="1">
      <c r="A316" s="3" t="str">
        <f t="shared" si="24"/>
        <v> AN 179.130 </v>
      </c>
      <c r="B316" s="2" t="str">
        <f t="shared" si="25"/>
        <v>II</v>
      </c>
      <c r="C316" s="3">
        <f t="shared" si="26"/>
        <v>5242.3940000000002</v>
      </c>
      <c r="D316" s="4" t="str">
        <f t="shared" si="27"/>
        <v>vis</v>
      </c>
      <c r="E316" s="18">
        <f>VLOOKUP(C316,Active!C$21:E$959,3,FALSE)</f>
        <v>-23838.449275310748</v>
      </c>
      <c r="F316" s="2" t="s">
        <v>218</v>
      </c>
      <c r="G316" s="4" t="str">
        <f t="shared" si="28"/>
        <v>05242.394</v>
      </c>
      <c r="H316" s="3">
        <f t="shared" si="29"/>
        <v>-23838.5</v>
      </c>
      <c r="I316" s="19" t="s">
        <v>221</v>
      </c>
      <c r="J316" s="20" t="s">
        <v>222</v>
      </c>
      <c r="K316" s="19">
        <v>-23838.5</v>
      </c>
      <c r="L316" s="19" t="s">
        <v>223</v>
      </c>
      <c r="M316" s="20" t="s">
        <v>224</v>
      </c>
      <c r="N316" s="20"/>
      <c r="O316" s="21" t="s">
        <v>225</v>
      </c>
      <c r="P316" s="21" t="s">
        <v>226</v>
      </c>
    </row>
    <row r="317" spans="1:16" ht="13.5" thickBot="1">
      <c r="A317" s="3" t="str">
        <f t="shared" si="24"/>
        <v> BA 34.169 </v>
      </c>
      <c r="B317" s="2" t="str">
        <f t="shared" si="25"/>
        <v>I</v>
      </c>
      <c r="C317" s="3">
        <f t="shared" si="26"/>
        <v>18054.419000000002</v>
      </c>
      <c r="D317" s="4" t="str">
        <f t="shared" si="27"/>
        <v>vis</v>
      </c>
      <c r="E317" s="18">
        <f>VLOOKUP(C317,Active!C$21:E$959,3,FALSE)</f>
        <v>-16239.843141162279</v>
      </c>
      <c r="F317" s="2" t="s">
        <v>218</v>
      </c>
      <c r="G317" s="4" t="str">
        <f t="shared" si="28"/>
        <v>18054.419</v>
      </c>
      <c r="H317" s="3">
        <f t="shared" si="29"/>
        <v>-16240</v>
      </c>
      <c r="I317" s="19" t="s">
        <v>227</v>
      </c>
      <c r="J317" s="20" t="s">
        <v>228</v>
      </c>
      <c r="K317" s="19">
        <v>-16240</v>
      </c>
      <c r="L317" s="19" t="s">
        <v>229</v>
      </c>
      <c r="M317" s="20" t="s">
        <v>224</v>
      </c>
      <c r="N317" s="20"/>
      <c r="O317" s="21" t="s">
        <v>230</v>
      </c>
      <c r="P317" s="21" t="s">
        <v>231</v>
      </c>
    </row>
    <row r="318" spans="1:16" ht="13.5" thickBot="1">
      <c r="A318" s="3" t="str">
        <f t="shared" si="24"/>
        <v> AN 178.302 </v>
      </c>
      <c r="B318" s="2" t="str">
        <f t="shared" si="25"/>
        <v>I</v>
      </c>
      <c r="C318" s="3">
        <f t="shared" si="26"/>
        <v>18103.325000000001</v>
      </c>
      <c r="D318" s="4" t="str">
        <f t="shared" si="27"/>
        <v>vis</v>
      </c>
      <c r="E318" s="18">
        <f>VLOOKUP(C318,Active!C$21:E$959,3,FALSE)</f>
        <v>-16210.837778497387</v>
      </c>
      <c r="F318" s="2" t="s">
        <v>218</v>
      </c>
      <c r="G318" s="4" t="str">
        <f t="shared" si="28"/>
        <v>18103.325</v>
      </c>
      <c r="H318" s="3">
        <f t="shared" si="29"/>
        <v>-16211</v>
      </c>
      <c r="I318" s="19" t="s">
        <v>232</v>
      </c>
      <c r="J318" s="20" t="s">
        <v>233</v>
      </c>
      <c r="K318" s="19">
        <v>-16211</v>
      </c>
      <c r="L318" s="19" t="s">
        <v>234</v>
      </c>
      <c r="M318" s="20" t="s">
        <v>224</v>
      </c>
      <c r="N318" s="20"/>
      <c r="O318" s="21" t="s">
        <v>230</v>
      </c>
      <c r="P318" s="21" t="s">
        <v>235</v>
      </c>
    </row>
    <row r="319" spans="1:16" ht="13.5" thickBot="1">
      <c r="A319" s="3" t="str">
        <f t="shared" si="24"/>
        <v> BA 34.169 </v>
      </c>
      <c r="B319" s="2" t="str">
        <f t="shared" si="25"/>
        <v>I</v>
      </c>
      <c r="C319" s="3">
        <f t="shared" si="26"/>
        <v>18113.435000000001</v>
      </c>
      <c r="D319" s="4" t="str">
        <f t="shared" si="27"/>
        <v>vis</v>
      </c>
      <c r="E319" s="18">
        <f>VLOOKUP(C319,Active!C$21:E$959,3,FALSE)</f>
        <v>-16204.841699968329</v>
      </c>
      <c r="F319" s="2" t="s">
        <v>218</v>
      </c>
      <c r="G319" s="4" t="str">
        <f t="shared" si="28"/>
        <v>18113.435</v>
      </c>
      <c r="H319" s="3">
        <f t="shared" si="29"/>
        <v>-16205</v>
      </c>
      <c r="I319" s="19" t="s">
        <v>236</v>
      </c>
      <c r="J319" s="20" t="s">
        <v>237</v>
      </c>
      <c r="K319" s="19">
        <v>-16205</v>
      </c>
      <c r="L319" s="19" t="s">
        <v>238</v>
      </c>
      <c r="M319" s="20" t="s">
        <v>224</v>
      </c>
      <c r="N319" s="20"/>
      <c r="O319" s="21" t="s">
        <v>230</v>
      </c>
      <c r="P319" s="21" t="s">
        <v>231</v>
      </c>
    </row>
    <row r="320" spans="1:16" ht="13.5" thickBot="1">
      <c r="A320" s="3" t="str">
        <f t="shared" si="24"/>
        <v> BA 34.169 </v>
      </c>
      <c r="B320" s="2" t="str">
        <f t="shared" si="25"/>
        <v>I</v>
      </c>
      <c r="C320" s="3">
        <f t="shared" si="26"/>
        <v>18118.501</v>
      </c>
      <c r="D320" s="4" t="str">
        <f t="shared" si="27"/>
        <v>vis</v>
      </c>
      <c r="E320" s="18">
        <f>VLOOKUP(C320,Active!C$21:E$959,3,FALSE)</f>
        <v>-16201.837136780576</v>
      </c>
      <c r="F320" s="2" t="s">
        <v>218</v>
      </c>
      <c r="G320" s="4" t="str">
        <f t="shared" si="28"/>
        <v>18118.501</v>
      </c>
      <c r="H320" s="3">
        <f t="shared" si="29"/>
        <v>-16202</v>
      </c>
      <c r="I320" s="19" t="s">
        <v>239</v>
      </c>
      <c r="J320" s="20" t="s">
        <v>240</v>
      </c>
      <c r="K320" s="19">
        <v>-16202</v>
      </c>
      <c r="L320" s="19" t="s">
        <v>241</v>
      </c>
      <c r="M320" s="20" t="s">
        <v>224</v>
      </c>
      <c r="N320" s="20"/>
      <c r="O320" s="21" t="s">
        <v>230</v>
      </c>
      <c r="P320" s="21" t="s">
        <v>231</v>
      </c>
    </row>
    <row r="321" spans="1:16" ht="13.5" thickBot="1">
      <c r="A321" s="3" t="str">
        <f t="shared" si="24"/>
        <v> BA 34.169 </v>
      </c>
      <c r="B321" s="2" t="str">
        <f t="shared" si="25"/>
        <v>I</v>
      </c>
      <c r="C321" s="3">
        <f t="shared" si="26"/>
        <v>19177.363000000001</v>
      </c>
      <c r="D321" s="4" t="str">
        <f t="shared" si="27"/>
        <v>vis</v>
      </c>
      <c r="E321" s="18">
        <f>VLOOKUP(C321,Active!C$21:E$959,3,FALSE)</f>
        <v>-15573.843100832572</v>
      </c>
      <c r="F321" s="2" t="s">
        <v>218</v>
      </c>
      <c r="G321" s="4" t="str">
        <f t="shared" si="28"/>
        <v>19177.363</v>
      </c>
      <c r="H321" s="3">
        <f t="shared" si="29"/>
        <v>-15574</v>
      </c>
      <c r="I321" s="19" t="s">
        <v>242</v>
      </c>
      <c r="J321" s="20" t="s">
        <v>243</v>
      </c>
      <c r="K321" s="19">
        <v>-15574</v>
      </c>
      <c r="L321" s="19" t="s">
        <v>244</v>
      </c>
      <c r="M321" s="20" t="s">
        <v>224</v>
      </c>
      <c r="N321" s="20"/>
      <c r="O321" s="21" t="s">
        <v>230</v>
      </c>
      <c r="P321" s="21" t="s">
        <v>231</v>
      </c>
    </row>
    <row r="322" spans="1:16" ht="13.5" thickBot="1">
      <c r="A322" s="3" t="str">
        <f t="shared" si="24"/>
        <v> AN 192.201 </v>
      </c>
      <c r="B322" s="2" t="str">
        <f t="shared" si="25"/>
        <v>I</v>
      </c>
      <c r="C322" s="3">
        <f t="shared" si="26"/>
        <v>19440.400000000001</v>
      </c>
      <c r="D322" s="4" t="str">
        <f t="shared" si="27"/>
        <v>vis</v>
      </c>
      <c r="E322" s="18">
        <f>VLOOKUP(C322,Active!C$21:E$959,3,FALSE)</f>
        <v>-15417.840083221537</v>
      </c>
      <c r="F322" s="2" t="s">
        <v>218</v>
      </c>
      <c r="G322" s="4" t="str">
        <f t="shared" si="28"/>
        <v>19440.400</v>
      </c>
      <c r="H322" s="3">
        <f t="shared" si="29"/>
        <v>-15418</v>
      </c>
      <c r="I322" s="19" t="s">
        <v>245</v>
      </c>
      <c r="J322" s="20" t="s">
        <v>246</v>
      </c>
      <c r="K322" s="19">
        <v>-15418</v>
      </c>
      <c r="L322" s="19" t="s">
        <v>247</v>
      </c>
      <c r="M322" s="20" t="s">
        <v>224</v>
      </c>
      <c r="N322" s="20"/>
      <c r="O322" s="21" t="s">
        <v>248</v>
      </c>
      <c r="P322" s="21" t="s">
        <v>249</v>
      </c>
    </row>
    <row r="323" spans="1:16" ht="13.5" thickBot="1">
      <c r="A323" s="3" t="str">
        <f t="shared" si="24"/>
        <v> AN 192.201 </v>
      </c>
      <c r="B323" s="2" t="str">
        <f t="shared" si="25"/>
        <v>I</v>
      </c>
      <c r="C323" s="3">
        <f t="shared" si="26"/>
        <v>19450.514999999999</v>
      </c>
      <c r="D323" s="4" t="str">
        <f t="shared" si="27"/>
        <v>vis</v>
      </c>
      <c r="E323" s="18">
        <f>VLOOKUP(C323,Active!C$21:E$959,3,FALSE)</f>
        <v>-15411.841039272833</v>
      </c>
      <c r="F323" s="2" t="s">
        <v>218</v>
      </c>
      <c r="G323" s="4" t="str">
        <f t="shared" si="28"/>
        <v>19450.515</v>
      </c>
      <c r="H323" s="3">
        <f t="shared" si="29"/>
        <v>-15412</v>
      </c>
      <c r="I323" s="19" t="s">
        <v>250</v>
      </c>
      <c r="J323" s="20" t="s">
        <v>251</v>
      </c>
      <c r="K323" s="19">
        <v>-15412</v>
      </c>
      <c r="L323" s="19" t="s">
        <v>252</v>
      </c>
      <c r="M323" s="20" t="s">
        <v>224</v>
      </c>
      <c r="N323" s="20"/>
      <c r="O323" s="21" t="s">
        <v>248</v>
      </c>
      <c r="P323" s="21" t="s">
        <v>249</v>
      </c>
    </row>
    <row r="324" spans="1:16" ht="13.5" thickBot="1">
      <c r="A324" s="3" t="str">
        <f t="shared" si="24"/>
        <v> AN 192.201 </v>
      </c>
      <c r="B324" s="2" t="str">
        <f t="shared" si="25"/>
        <v>I</v>
      </c>
      <c r="C324" s="3">
        <f t="shared" si="26"/>
        <v>19472.434000000001</v>
      </c>
      <c r="D324" s="4" t="str">
        <f t="shared" si="27"/>
        <v>vis</v>
      </c>
      <c r="E324" s="18">
        <f>VLOOKUP(C324,Active!C$21:E$959,3,FALSE)</f>
        <v>-15398.841232618193</v>
      </c>
      <c r="F324" s="2" t="s">
        <v>218</v>
      </c>
      <c r="G324" s="4" t="str">
        <f t="shared" si="28"/>
        <v>19472.434</v>
      </c>
      <c r="H324" s="3">
        <f t="shared" si="29"/>
        <v>-15399</v>
      </c>
      <c r="I324" s="19" t="s">
        <v>253</v>
      </c>
      <c r="J324" s="20" t="s">
        <v>254</v>
      </c>
      <c r="K324" s="19">
        <v>-15399</v>
      </c>
      <c r="L324" s="19" t="s">
        <v>252</v>
      </c>
      <c r="M324" s="20" t="s">
        <v>224</v>
      </c>
      <c r="N324" s="20"/>
      <c r="O324" s="21" t="s">
        <v>248</v>
      </c>
      <c r="P324" s="21" t="s">
        <v>249</v>
      </c>
    </row>
    <row r="325" spans="1:16" ht="13.5" thickBot="1">
      <c r="A325" s="3" t="str">
        <f t="shared" si="24"/>
        <v> BA 34.169 </v>
      </c>
      <c r="B325" s="2" t="str">
        <f t="shared" si="25"/>
        <v>I</v>
      </c>
      <c r="C325" s="3">
        <f t="shared" si="26"/>
        <v>19526.39</v>
      </c>
      <c r="D325" s="4" t="str">
        <f t="shared" si="27"/>
        <v>vis</v>
      </c>
      <c r="E325" s="18">
        <f>VLOOKUP(C325,Active!C$21:E$959,3,FALSE)</f>
        <v>-15366.840796108421</v>
      </c>
      <c r="F325" s="2" t="s">
        <v>218</v>
      </c>
      <c r="G325" s="4" t="str">
        <f t="shared" si="28"/>
        <v>19526.390</v>
      </c>
      <c r="H325" s="3">
        <f t="shared" si="29"/>
        <v>-15367</v>
      </c>
      <c r="I325" s="19" t="s">
        <v>255</v>
      </c>
      <c r="J325" s="20" t="s">
        <v>256</v>
      </c>
      <c r="K325" s="19">
        <v>-15367</v>
      </c>
      <c r="L325" s="19" t="s">
        <v>252</v>
      </c>
      <c r="M325" s="20" t="s">
        <v>224</v>
      </c>
      <c r="N325" s="20"/>
      <c r="O325" s="21" t="s">
        <v>230</v>
      </c>
      <c r="P325" s="21" t="s">
        <v>231</v>
      </c>
    </row>
    <row r="326" spans="1:16" ht="13.5" thickBot="1">
      <c r="A326" s="3" t="str">
        <f t="shared" si="24"/>
        <v> BA 34.169 </v>
      </c>
      <c r="B326" s="2" t="str">
        <f t="shared" si="25"/>
        <v>I</v>
      </c>
      <c r="C326" s="3">
        <f t="shared" si="26"/>
        <v>19531.446</v>
      </c>
      <c r="D326" s="4" t="str">
        <f t="shared" si="27"/>
        <v>vis</v>
      </c>
      <c r="E326" s="18">
        <f>VLOOKUP(C326,Active!C$21:E$959,3,FALSE)</f>
        <v>-15363.842163759962</v>
      </c>
      <c r="F326" s="2" t="s">
        <v>218</v>
      </c>
      <c r="G326" s="4" t="str">
        <f t="shared" si="28"/>
        <v>19531.446</v>
      </c>
      <c r="H326" s="3">
        <f t="shared" si="29"/>
        <v>-15364</v>
      </c>
      <c r="I326" s="19" t="s">
        <v>257</v>
      </c>
      <c r="J326" s="20" t="s">
        <v>258</v>
      </c>
      <c r="K326" s="19">
        <v>-15364</v>
      </c>
      <c r="L326" s="19" t="s">
        <v>259</v>
      </c>
      <c r="M326" s="20" t="s">
        <v>224</v>
      </c>
      <c r="N326" s="20"/>
      <c r="O326" s="21" t="s">
        <v>230</v>
      </c>
      <c r="P326" s="21" t="s">
        <v>231</v>
      </c>
    </row>
    <row r="327" spans="1:16" ht="13.5" thickBot="1">
      <c r="A327" s="3" t="str">
        <f t="shared" si="24"/>
        <v> AN 200.164 </v>
      </c>
      <c r="B327" s="2" t="str">
        <f t="shared" si="25"/>
        <v>I</v>
      </c>
      <c r="C327" s="3">
        <f t="shared" si="26"/>
        <v>19794.475999999999</v>
      </c>
      <c r="D327" s="4" t="str">
        <f t="shared" si="27"/>
        <v>vis</v>
      </c>
      <c r="E327" s="18">
        <f>VLOOKUP(C327,Active!C$21:E$959,3,FALSE)</f>
        <v>-15207.843297736437</v>
      </c>
      <c r="F327" s="2" t="s">
        <v>218</v>
      </c>
      <c r="G327" s="4" t="str">
        <f t="shared" si="28"/>
        <v>19794.476</v>
      </c>
      <c r="H327" s="3">
        <f t="shared" si="29"/>
        <v>-15208</v>
      </c>
      <c r="I327" s="19" t="s">
        <v>260</v>
      </c>
      <c r="J327" s="20" t="s">
        <v>261</v>
      </c>
      <c r="K327" s="19">
        <v>-15208</v>
      </c>
      <c r="L327" s="19" t="s">
        <v>229</v>
      </c>
      <c r="M327" s="20" t="s">
        <v>224</v>
      </c>
      <c r="N327" s="20"/>
      <c r="O327" s="21" t="s">
        <v>248</v>
      </c>
      <c r="P327" s="21" t="s">
        <v>262</v>
      </c>
    </row>
    <row r="328" spans="1:16" ht="13.5" thickBot="1">
      <c r="A328" s="3" t="str">
        <f t="shared" si="24"/>
        <v> BA 34.169 </v>
      </c>
      <c r="B328" s="2" t="str">
        <f t="shared" si="25"/>
        <v>I</v>
      </c>
      <c r="C328" s="3">
        <f t="shared" si="26"/>
        <v>19929.362000000001</v>
      </c>
      <c r="D328" s="4" t="str">
        <f t="shared" si="27"/>
        <v>vis</v>
      </c>
      <c r="E328" s="18">
        <f>VLOOKUP(C328,Active!C$21:E$959,3,FALSE)</f>
        <v>-15127.844578797723</v>
      </c>
      <c r="F328" s="2" t="s">
        <v>218</v>
      </c>
      <c r="G328" s="4" t="str">
        <f t="shared" si="28"/>
        <v>19929.362</v>
      </c>
      <c r="H328" s="3">
        <f t="shared" si="29"/>
        <v>-15128</v>
      </c>
      <c r="I328" s="19" t="s">
        <v>263</v>
      </c>
      <c r="J328" s="20" t="s">
        <v>264</v>
      </c>
      <c r="K328" s="19">
        <v>-15128</v>
      </c>
      <c r="L328" s="19" t="s">
        <v>265</v>
      </c>
      <c r="M328" s="20" t="s">
        <v>224</v>
      </c>
      <c r="N328" s="20"/>
      <c r="O328" s="21" t="s">
        <v>230</v>
      </c>
      <c r="P328" s="21" t="s">
        <v>231</v>
      </c>
    </row>
    <row r="329" spans="1:16" ht="13.5" thickBot="1">
      <c r="A329" s="3" t="str">
        <f t="shared" si="24"/>
        <v> BA 34.169 </v>
      </c>
      <c r="B329" s="2" t="str">
        <f t="shared" si="25"/>
        <v>I</v>
      </c>
      <c r="C329" s="3">
        <f t="shared" si="26"/>
        <v>20246.346000000001</v>
      </c>
      <c r="D329" s="4" t="str">
        <f t="shared" si="27"/>
        <v>vis</v>
      </c>
      <c r="E329" s="18">
        <f>VLOOKUP(C329,Active!C$21:E$959,3,FALSE)</f>
        <v>-14939.846462432284</v>
      </c>
      <c r="F329" s="2" t="s">
        <v>218</v>
      </c>
      <c r="G329" s="4" t="str">
        <f t="shared" si="28"/>
        <v>20246.346</v>
      </c>
      <c r="H329" s="3">
        <f t="shared" si="29"/>
        <v>-14940</v>
      </c>
      <c r="I329" s="19" t="s">
        <v>266</v>
      </c>
      <c r="J329" s="20" t="s">
        <v>267</v>
      </c>
      <c r="K329" s="19">
        <v>-14940</v>
      </c>
      <c r="L329" s="19" t="s">
        <v>268</v>
      </c>
      <c r="M329" s="20" t="s">
        <v>224</v>
      </c>
      <c r="N329" s="20"/>
      <c r="O329" s="21" t="s">
        <v>230</v>
      </c>
      <c r="P329" s="21" t="s">
        <v>231</v>
      </c>
    </row>
    <row r="330" spans="1:16" ht="13.5" thickBot="1">
      <c r="A330" s="3" t="str">
        <f t="shared" si="24"/>
        <v> BA 34.169 </v>
      </c>
      <c r="B330" s="2" t="str">
        <f t="shared" si="25"/>
        <v>I</v>
      </c>
      <c r="C330" s="3">
        <f t="shared" si="26"/>
        <v>20573.449000000001</v>
      </c>
      <c r="D330" s="4" t="str">
        <f t="shared" si="27"/>
        <v>vis</v>
      </c>
      <c r="E330" s="18">
        <f>VLOOKUP(C330,Active!C$21:E$959,3,FALSE)</f>
        <v>-14745.846929782421</v>
      </c>
      <c r="F330" s="2" t="s">
        <v>218</v>
      </c>
      <c r="G330" s="4" t="str">
        <f t="shared" si="28"/>
        <v>20573.449</v>
      </c>
      <c r="H330" s="3">
        <f t="shared" si="29"/>
        <v>-14746</v>
      </c>
      <c r="I330" s="19" t="s">
        <v>269</v>
      </c>
      <c r="J330" s="20" t="s">
        <v>270</v>
      </c>
      <c r="K330" s="19">
        <v>-14746</v>
      </c>
      <c r="L330" s="19" t="s">
        <v>271</v>
      </c>
      <c r="M330" s="20" t="s">
        <v>224</v>
      </c>
      <c r="N330" s="20"/>
      <c r="O330" s="21" t="s">
        <v>230</v>
      </c>
      <c r="P330" s="21" t="s">
        <v>231</v>
      </c>
    </row>
    <row r="331" spans="1:16" ht="13.5" thickBot="1">
      <c r="A331" s="3" t="str">
        <f t="shared" ref="A331:A394" si="30">P331</f>
        <v> BA 34.169 </v>
      </c>
      <c r="B331" s="2" t="str">
        <f t="shared" ref="B331:B394" si="31">IF(H331=INT(H331),"I","II")</f>
        <v>I</v>
      </c>
      <c r="C331" s="3">
        <f t="shared" ref="C331:C394" si="32">1*G331</f>
        <v>20600.427</v>
      </c>
      <c r="D331" s="4" t="str">
        <f t="shared" ref="D331:D394" si="33">VLOOKUP(F331,I$1:J$5,2,FALSE)</f>
        <v>vis</v>
      </c>
      <c r="E331" s="18">
        <f>VLOOKUP(C331,Active!C$21:E$959,3,FALSE)</f>
        <v>-14729.846711527536</v>
      </c>
      <c r="F331" s="2" t="s">
        <v>218</v>
      </c>
      <c r="G331" s="4" t="str">
        <f t="shared" ref="G331:G394" si="34">MID(I331,3,LEN(I331)-3)</f>
        <v>20600.427</v>
      </c>
      <c r="H331" s="3">
        <f t="shared" ref="H331:H394" si="35">1*K331</f>
        <v>-14730</v>
      </c>
      <c r="I331" s="19" t="s">
        <v>272</v>
      </c>
      <c r="J331" s="20" t="s">
        <v>273</v>
      </c>
      <c r="K331" s="19">
        <v>-14730</v>
      </c>
      <c r="L331" s="19" t="s">
        <v>271</v>
      </c>
      <c r="M331" s="20" t="s">
        <v>224</v>
      </c>
      <c r="N331" s="20"/>
      <c r="O331" s="21" t="s">
        <v>230</v>
      </c>
      <c r="P331" s="21" t="s">
        <v>231</v>
      </c>
    </row>
    <row r="332" spans="1:16" ht="13.5" thickBot="1">
      <c r="A332" s="3" t="str">
        <f t="shared" si="30"/>
        <v> BA 34.169 </v>
      </c>
      <c r="B332" s="2" t="str">
        <f t="shared" si="31"/>
        <v>I</v>
      </c>
      <c r="C332" s="3">
        <f t="shared" si="32"/>
        <v>21003.405999999999</v>
      </c>
      <c r="D332" s="4" t="str">
        <f t="shared" si="33"/>
        <v>vis</v>
      </c>
      <c r="E332" s="18">
        <f>VLOOKUP(C332,Active!C$21:E$959,3,FALSE)</f>
        <v>-14490.846342629333</v>
      </c>
      <c r="F332" s="2" t="s">
        <v>218</v>
      </c>
      <c r="G332" s="4" t="str">
        <f t="shared" si="34"/>
        <v>21003.406</v>
      </c>
      <c r="H332" s="3">
        <f t="shared" si="35"/>
        <v>-14491</v>
      </c>
      <c r="I332" s="19" t="s">
        <v>274</v>
      </c>
      <c r="J332" s="20" t="s">
        <v>275</v>
      </c>
      <c r="K332" s="19">
        <v>-14491</v>
      </c>
      <c r="L332" s="19" t="s">
        <v>268</v>
      </c>
      <c r="M332" s="20" t="s">
        <v>224</v>
      </c>
      <c r="N332" s="20"/>
      <c r="O332" s="21" t="s">
        <v>230</v>
      </c>
      <c r="P332" s="21" t="s">
        <v>231</v>
      </c>
    </row>
    <row r="333" spans="1:16" ht="13.5" thickBot="1">
      <c r="A333" s="3" t="str">
        <f t="shared" si="30"/>
        <v> BA 34.169 </v>
      </c>
      <c r="B333" s="2" t="str">
        <f t="shared" si="31"/>
        <v>I</v>
      </c>
      <c r="C333" s="3">
        <f t="shared" si="32"/>
        <v>21347.371999999999</v>
      </c>
      <c r="D333" s="4" t="str">
        <f t="shared" si="33"/>
        <v>vis</v>
      </c>
      <c r="E333" s="18">
        <f>VLOOKUP(C333,Active!C$21:E$959,3,FALSE)</f>
        <v>-14286.845635673288</v>
      </c>
      <c r="F333" s="2" t="s">
        <v>218</v>
      </c>
      <c r="G333" s="4" t="str">
        <f t="shared" si="34"/>
        <v>21347.372</v>
      </c>
      <c r="H333" s="3">
        <f t="shared" si="35"/>
        <v>-14287</v>
      </c>
      <c r="I333" s="19" t="s">
        <v>276</v>
      </c>
      <c r="J333" s="20" t="s">
        <v>277</v>
      </c>
      <c r="K333" s="19">
        <v>-14287</v>
      </c>
      <c r="L333" s="19" t="s">
        <v>278</v>
      </c>
      <c r="M333" s="20" t="s">
        <v>224</v>
      </c>
      <c r="N333" s="20"/>
      <c r="O333" s="21" t="s">
        <v>230</v>
      </c>
      <c r="P333" s="21" t="s">
        <v>231</v>
      </c>
    </row>
    <row r="334" spans="1:16" ht="13.5" thickBot="1">
      <c r="A334" s="3" t="str">
        <f t="shared" si="30"/>
        <v> AN 211.366 </v>
      </c>
      <c r="B334" s="2" t="str">
        <f t="shared" si="31"/>
        <v>I</v>
      </c>
      <c r="C334" s="3">
        <f t="shared" si="32"/>
        <v>21610.402999999998</v>
      </c>
      <c r="D334" s="4" t="str">
        <f t="shared" si="33"/>
        <v>vis</v>
      </c>
      <c r="E334" s="18">
        <f>VLOOKUP(C334,Active!C$21:E$959,3,FALSE)</f>
        <v>-14130.846176565832</v>
      </c>
      <c r="F334" s="2" t="s">
        <v>218</v>
      </c>
      <c r="G334" s="4" t="str">
        <f t="shared" si="34"/>
        <v>21610.403</v>
      </c>
      <c r="H334" s="3">
        <f t="shared" si="35"/>
        <v>-14131</v>
      </c>
      <c r="I334" s="19" t="s">
        <v>279</v>
      </c>
      <c r="J334" s="20" t="s">
        <v>280</v>
      </c>
      <c r="K334" s="19">
        <v>-14131</v>
      </c>
      <c r="L334" s="19" t="s">
        <v>268</v>
      </c>
      <c r="M334" s="20" t="s">
        <v>224</v>
      </c>
      <c r="N334" s="20"/>
      <c r="O334" s="21" t="s">
        <v>281</v>
      </c>
      <c r="P334" s="21" t="s">
        <v>282</v>
      </c>
    </row>
    <row r="335" spans="1:16" ht="13.5" thickBot="1">
      <c r="A335" s="3" t="str">
        <f t="shared" si="30"/>
        <v> AN 211.366 </v>
      </c>
      <c r="B335" s="2" t="str">
        <f t="shared" si="31"/>
        <v>I</v>
      </c>
      <c r="C335" s="3">
        <f t="shared" si="32"/>
        <v>21627.26</v>
      </c>
      <c r="D335" s="4" t="str">
        <f t="shared" si="33"/>
        <v>vis</v>
      </c>
      <c r="E335" s="18">
        <f>VLOOKUP(C335,Active!C$21:E$959,3,FALSE)</f>
        <v>-14120.84856076323</v>
      </c>
      <c r="F335" s="2" t="s">
        <v>218</v>
      </c>
      <c r="G335" s="4" t="str">
        <f t="shared" si="34"/>
        <v>21627.260</v>
      </c>
      <c r="H335" s="3">
        <f t="shared" si="35"/>
        <v>-14121</v>
      </c>
      <c r="I335" s="19" t="s">
        <v>283</v>
      </c>
      <c r="J335" s="20" t="s">
        <v>284</v>
      </c>
      <c r="K335" s="19">
        <v>-14121</v>
      </c>
      <c r="L335" s="19" t="s">
        <v>285</v>
      </c>
      <c r="M335" s="20" t="s">
        <v>224</v>
      </c>
      <c r="N335" s="20"/>
      <c r="O335" s="21" t="s">
        <v>281</v>
      </c>
      <c r="P335" s="21" t="s">
        <v>282</v>
      </c>
    </row>
    <row r="336" spans="1:16" ht="13.5" thickBot="1">
      <c r="A336" s="3" t="str">
        <f t="shared" si="30"/>
        <v> AN 211.366 </v>
      </c>
      <c r="B336" s="2" t="str">
        <f t="shared" si="31"/>
        <v>I</v>
      </c>
      <c r="C336" s="3">
        <f t="shared" si="32"/>
        <v>21642.441999999999</v>
      </c>
      <c r="D336" s="4" t="str">
        <f t="shared" si="33"/>
        <v>vis</v>
      </c>
      <c r="E336" s="18">
        <f>VLOOKUP(C336,Active!C$21:E$959,3,FALSE)</f>
        <v>-14111.844360542838</v>
      </c>
      <c r="F336" s="2" t="s">
        <v>218</v>
      </c>
      <c r="G336" s="4" t="str">
        <f t="shared" si="34"/>
        <v>21642.442</v>
      </c>
      <c r="H336" s="3">
        <f t="shared" si="35"/>
        <v>-14112</v>
      </c>
      <c r="I336" s="19" t="s">
        <v>286</v>
      </c>
      <c r="J336" s="20" t="s">
        <v>287</v>
      </c>
      <c r="K336" s="19">
        <v>-14112</v>
      </c>
      <c r="L336" s="19" t="s">
        <v>265</v>
      </c>
      <c r="M336" s="20" t="s">
        <v>224</v>
      </c>
      <c r="N336" s="20"/>
      <c r="O336" s="21" t="s">
        <v>281</v>
      </c>
      <c r="P336" s="21" t="s">
        <v>282</v>
      </c>
    </row>
    <row r="337" spans="1:16" ht="13.5" thickBot="1">
      <c r="A337" s="3" t="str">
        <f t="shared" si="30"/>
        <v> AN 211.366 </v>
      </c>
      <c r="B337" s="2" t="str">
        <f t="shared" si="31"/>
        <v>I</v>
      </c>
      <c r="C337" s="3">
        <f t="shared" si="32"/>
        <v>21657.613000000001</v>
      </c>
      <c r="D337" s="4" t="str">
        <f t="shared" si="33"/>
        <v>vis</v>
      </c>
      <c r="E337" s="18">
        <f>VLOOKUP(C337,Active!C$21:E$959,3,FALSE)</f>
        <v>-14102.846684245675</v>
      </c>
      <c r="F337" s="2" t="s">
        <v>218</v>
      </c>
      <c r="G337" s="4" t="str">
        <f t="shared" si="34"/>
        <v>21657.613</v>
      </c>
      <c r="H337" s="3">
        <f t="shared" si="35"/>
        <v>-14103</v>
      </c>
      <c r="I337" s="19" t="s">
        <v>288</v>
      </c>
      <c r="J337" s="20" t="s">
        <v>289</v>
      </c>
      <c r="K337" s="19">
        <v>-14103</v>
      </c>
      <c r="L337" s="19" t="s">
        <v>268</v>
      </c>
      <c r="M337" s="20" t="s">
        <v>224</v>
      </c>
      <c r="N337" s="20"/>
      <c r="O337" s="21" t="s">
        <v>281</v>
      </c>
      <c r="P337" s="21" t="s">
        <v>282</v>
      </c>
    </row>
    <row r="338" spans="1:16" ht="13.5" thickBot="1">
      <c r="A338" s="3" t="str">
        <f t="shared" si="30"/>
        <v> AN 211.366 </v>
      </c>
      <c r="B338" s="2" t="str">
        <f t="shared" si="31"/>
        <v>I</v>
      </c>
      <c r="C338" s="3">
        <f t="shared" si="32"/>
        <v>21664.36</v>
      </c>
      <c r="D338" s="4" t="str">
        <f t="shared" si="33"/>
        <v>vis</v>
      </c>
      <c r="E338" s="18">
        <f>VLOOKUP(C338,Active!C$21:E$959,3,FALSE)</f>
        <v>-14098.845146972129</v>
      </c>
      <c r="F338" s="2" t="s">
        <v>218</v>
      </c>
      <c r="G338" s="4" t="str">
        <f t="shared" si="34"/>
        <v>21664.360</v>
      </c>
      <c r="H338" s="3">
        <f t="shared" si="35"/>
        <v>-14099</v>
      </c>
      <c r="I338" s="19" t="s">
        <v>290</v>
      </c>
      <c r="J338" s="20" t="s">
        <v>291</v>
      </c>
      <c r="K338" s="19">
        <v>-14099</v>
      </c>
      <c r="L338" s="19" t="s">
        <v>292</v>
      </c>
      <c r="M338" s="20" t="s">
        <v>224</v>
      </c>
      <c r="N338" s="20"/>
      <c r="O338" s="21" t="s">
        <v>281</v>
      </c>
      <c r="P338" s="21" t="s">
        <v>282</v>
      </c>
    </row>
    <row r="339" spans="1:16" ht="13.5" thickBot="1">
      <c r="A339" s="3" t="str">
        <f t="shared" si="30"/>
        <v> AN 211.366 </v>
      </c>
      <c r="B339" s="2" t="str">
        <f t="shared" si="31"/>
        <v>I</v>
      </c>
      <c r="C339" s="3">
        <f t="shared" si="32"/>
        <v>21728.43</v>
      </c>
      <c r="D339" s="4" t="str">
        <f t="shared" si="33"/>
        <v>vis</v>
      </c>
      <c r="E339" s="18">
        <f>VLOOKUP(C339,Active!C$21:E$959,3,FALSE)</f>
        <v>-14060.846259597582</v>
      </c>
      <c r="F339" s="2" t="s">
        <v>218</v>
      </c>
      <c r="G339" s="4" t="str">
        <f t="shared" si="34"/>
        <v>21728.430</v>
      </c>
      <c r="H339" s="3">
        <f t="shared" si="35"/>
        <v>-14061</v>
      </c>
      <c r="I339" s="19" t="s">
        <v>293</v>
      </c>
      <c r="J339" s="20" t="s">
        <v>294</v>
      </c>
      <c r="K339" s="19">
        <v>-14061</v>
      </c>
      <c r="L339" s="19" t="s">
        <v>268</v>
      </c>
      <c r="M339" s="20" t="s">
        <v>224</v>
      </c>
      <c r="N339" s="20"/>
      <c r="O339" s="21" t="s">
        <v>281</v>
      </c>
      <c r="P339" s="21" t="s">
        <v>282</v>
      </c>
    </row>
    <row r="340" spans="1:16" ht="13.5" thickBot="1">
      <c r="A340" s="3" t="str">
        <f t="shared" si="30"/>
        <v> AN 211.366 </v>
      </c>
      <c r="B340" s="2" t="str">
        <f t="shared" si="31"/>
        <v>I</v>
      </c>
      <c r="C340" s="3">
        <f t="shared" si="32"/>
        <v>21920.643</v>
      </c>
      <c r="D340" s="4" t="str">
        <f t="shared" si="33"/>
        <v>vis</v>
      </c>
      <c r="E340" s="18">
        <f>VLOOKUP(C340,Active!C$21:E$959,3,FALSE)</f>
        <v>-13946.847818222148</v>
      </c>
      <c r="F340" s="2" t="s">
        <v>218</v>
      </c>
      <c r="G340" s="4" t="str">
        <f t="shared" si="34"/>
        <v>21920.643</v>
      </c>
      <c r="H340" s="3">
        <f t="shared" si="35"/>
        <v>-13947</v>
      </c>
      <c r="I340" s="19" t="s">
        <v>295</v>
      </c>
      <c r="J340" s="20" t="s">
        <v>296</v>
      </c>
      <c r="K340" s="19">
        <v>-13947</v>
      </c>
      <c r="L340" s="19" t="s">
        <v>297</v>
      </c>
      <c r="M340" s="20" t="s">
        <v>224</v>
      </c>
      <c r="N340" s="20"/>
      <c r="O340" s="21" t="s">
        <v>281</v>
      </c>
      <c r="P340" s="21" t="s">
        <v>282</v>
      </c>
    </row>
    <row r="341" spans="1:16" ht="13.5" thickBot="1">
      <c r="A341" s="3" t="str">
        <f t="shared" si="30"/>
        <v> AN 211.366 </v>
      </c>
      <c r="B341" s="2" t="str">
        <f t="shared" si="31"/>
        <v>I</v>
      </c>
      <c r="C341" s="3">
        <f t="shared" si="32"/>
        <v>22077.447</v>
      </c>
      <c r="D341" s="4" t="str">
        <f t="shared" si="33"/>
        <v>vis</v>
      </c>
      <c r="E341" s="18">
        <f>VLOOKUP(C341,Active!C$21:E$959,3,FALSE)</f>
        <v>-13853.849885712727</v>
      </c>
      <c r="F341" s="2" t="s">
        <v>218</v>
      </c>
      <c r="G341" s="4" t="str">
        <f t="shared" si="34"/>
        <v>22077.447</v>
      </c>
      <c r="H341" s="3">
        <f t="shared" si="35"/>
        <v>-13854</v>
      </c>
      <c r="I341" s="19" t="s">
        <v>298</v>
      </c>
      <c r="J341" s="20" t="s">
        <v>299</v>
      </c>
      <c r="K341" s="19">
        <v>-13854</v>
      </c>
      <c r="L341" s="19" t="s">
        <v>300</v>
      </c>
      <c r="M341" s="20" t="s">
        <v>224</v>
      </c>
      <c r="N341" s="20"/>
      <c r="O341" s="21" t="s">
        <v>281</v>
      </c>
      <c r="P341" s="21" t="s">
        <v>282</v>
      </c>
    </row>
    <row r="342" spans="1:16" ht="13.5" thickBot="1">
      <c r="A342" s="3" t="str">
        <f t="shared" si="30"/>
        <v> AN 211.366 </v>
      </c>
      <c r="B342" s="2" t="str">
        <f t="shared" si="31"/>
        <v>I</v>
      </c>
      <c r="C342" s="3">
        <f t="shared" si="32"/>
        <v>22087.569</v>
      </c>
      <c r="D342" s="4" t="str">
        <f t="shared" si="33"/>
        <v>vis</v>
      </c>
      <c r="E342" s="18">
        <f>VLOOKUP(C342,Active!C$21:E$959,3,FALSE)</f>
        <v>-13847.846690176515</v>
      </c>
      <c r="F342" s="2" t="s">
        <v>218</v>
      </c>
      <c r="G342" s="4" t="str">
        <f t="shared" si="34"/>
        <v>22087.569</v>
      </c>
      <c r="H342" s="3">
        <f t="shared" si="35"/>
        <v>-13848</v>
      </c>
      <c r="I342" s="19" t="s">
        <v>301</v>
      </c>
      <c r="J342" s="20" t="s">
        <v>302</v>
      </c>
      <c r="K342" s="19">
        <v>-13848</v>
      </c>
      <c r="L342" s="19" t="s">
        <v>271</v>
      </c>
      <c r="M342" s="20" t="s">
        <v>224</v>
      </c>
      <c r="N342" s="20"/>
      <c r="O342" s="21" t="s">
        <v>281</v>
      </c>
      <c r="P342" s="21" t="s">
        <v>282</v>
      </c>
    </row>
    <row r="343" spans="1:16" ht="13.5" thickBot="1">
      <c r="A343" s="3" t="str">
        <f t="shared" si="30"/>
        <v> AN 211.366 </v>
      </c>
      <c r="B343" s="2" t="str">
        <f t="shared" si="31"/>
        <v>I</v>
      </c>
      <c r="C343" s="3">
        <f t="shared" si="32"/>
        <v>22099.367999999999</v>
      </c>
      <c r="D343" s="4" t="str">
        <f t="shared" si="33"/>
        <v>vis</v>
      </c>
      <c r="E343" s="18">
        <f>VLOOKUP(C343,Active!C$21:E$959,3,FALSE)</f>
        <v>-13840.84889289023</v>
      </c>
      <c r="F343" s="2" t="s">
        <v>218</v>
      </c>
      <c r="G343" s="4" t="str">
        <f t="shared" si="34"/>
        <v>22099.368</v>
      </c>
      <c r="H343" s="3">
        <f t="shared" si="35"/>
        <v>-13841</v>
      </c>
      <c r="I343" s="19" t="s">
        <v>303</v>
      </c>
      <c r="J343" s="20" t="s">
        <v>304</v>
      </c>
      <c r="K343" s="19">
        <v>-13841</v>
      </c>
      <c r="L343" s="19" t="s">
        <v>285</v>
      </c>
      <c r="M343" s="20" t="s">
        <v>224</v>
      </c>
      <c r="N343" s="20"/>
      <c r="O343" s="21" t="s">
        <v>281</v>
      </c>
      <c r="P343" s="21" t="s">
        <v>282</v>
      </c>
    </row>
    <row r="344" spans="1:16" ht="13.5" thickBot="1">
      <c r="A344" s="3" t="str">
        <f t="shared" si="30"/>
        <v> AN 211.366 </v>
      </c>
      <c r="B344" s="2" t="str">
        <f t="shared" si="31"/>
        <v>I</v>
      </c>
      <c r="C344" s="3">
        <f t="shared" si="32"/>
        <v>22303.394</v>
      </c>
      <c r="D344" s="4" t="str">
        <f t="shared" si="33"/>
        <v>vis</v>
      </c>
      <c r="E344" s="18">
        <f>VLOOKUP(C344,Active!C$21:E$959,3,FALSE)</f>
        <v>-13719.844351053496</v>
      </c>
      <c r="F344" s="2" t="s">
        <v>218</v>
      </c>
      <c r="G344" s="4" t="str">
        <f t="shared" si="34"/>
        <v>22303.394</v>
      </c>
      <c r="H344" s="3">
        <f t="shared" si="35"/>
        <v>-13720</v>
      </c>
      <c r="I344" s="19" t="s">
        <v>305</v>
      </c>
      <c r="J344" s="20" t="s">
        <v>306</v>
      </c>
      <c r="K344" s="19">
        <v>-13720</v>
      </c>
      <c r="L344" s="19" t="s">
        <v>265</v>
      </c>
      <c r="M344" s="20" t="s">
        <v>224</v>
      </c>
      <c r="N344" s="20"/>
      <c r="O344" s="21" t="s">
        <v>281</v>
      </c>
      <c r="P344" s="21" t="s">
        <v>282</v>
      </c>
    </row>
    <row r="345" spans="1:16" ht="13.5" thickBot="1">
      <c r="A345" s="3" t="str">
        <f t="shared" si="30"/>
        <v> AN 211.366 </v>
      </c>
      <c r="B345" s="2" t="str">
        <f t="shared" si="31"/>
        <v>I</v>
      </c>
      <c r="C345" s="3">
        <f t="shared" si="32"/>
        <v>22308.455000000002</v>
      </c>
      <c r="D345" s="4" t="str">
        <f t="shared" si="33"/>
        <v>vis</v>
      </c>
      <c r="E345" s="18">
        <f>VLOOKUP(C345,Active!C$21:E$959,3,FALSE)</f>
        <v>-13716.842753285388</v>
      </c>
      <c r="F345" s="2" t="s">
        <v>218</v>
      </c>
      <c r="G345" s="4" t="str">
        <f t="shared" si="34"/>
        <v>22308.455</v>
      </c>
      <c r="H345" s="3">
        <f t="shared" si="35"/>
        <v>-13717</v>
      </c>
      <c r="I345" s="19" t="s">
        <v>307</v>
      </c>
      <c r="J345" s="20" t="s">
        <v>308</v>
      </c>
      <c r="K345" s="19">
        <v>-13717</v>
      </c>
      <c r="L345" s="19" t="s">
        <v>244</v>
      </c>
      <c r="M345" s="20" t="s">
        <v>224</v>
      </c>
      <c r="N345" s="20"/>
      <c r="O345" s="21" t="s">
        <v>281</v>
      </c>
      <c r="P345" s="21" t="s">
        <v>282</v>
      </c>
    </row>
    <row r="346" spans="1:16" ht="13.5" thickBot="1">
      <c r="A346" s="3" t="str">
        <f t="shared" si="30"/>
        <v> AN 211.366 </v>
      </c>
      <c r="B346" s="2" t="str">
        <f t="shared" si="31"/>
        <v>I</v>
      </c>
      <c r="C346" s="3">
        <f t="shared" si="32"/>
        <v>22335.424999999999</v>
      </c>
      <c r="D346" s="4" t="str">
        <f t="shared" si="33"/>
        <v>vis</v>
      </c>
      <c r="E346" s="18">
        <f>VLOOKUP(C346,Active!C$21:E$959,3,FALSE)</f>
        <v>-13700.84727970194</v>
      </c>
      <c r="F346" s="2" t="s">
        <v>218</v>
      </c>
      <c r="G346" s="4" t="str">
        <f t="shared" si="34"/>
        <v>22335.425</v>
      </c>
      <c r="H346" s="3">
        <f t="shared" si="35"/>
        <v>-13701</v>
      </c>
      <c r="I346" s="19" t="s">
        <v>309</v>
      </c>
      <c r="J346" s="20" t="s">
        <v>310</v>
      </c>
      <c r="K346" s="19">
        <v>-13701</v>
      </c>
      <c r="L346" s="19" t="s">
        <v>271</v>
      </c>
      <c r="M346" s="20" t="s">
        <v>224</v>
      </c>
      <c r="N346" s="20"/>
      <c r="O346" s="21" t="s">
        <v>281</v>
      </c>
      <c r="P346" s="21" t="s">
        <v>282</v>
      </c>
    </row>
    <row r="347" spans="1:16" ht="13.5" thickBot="1">
      <c r="A347" s="3" t="str">
        <f t="shared" si="30"/>
        <v> AN 234.134 </v>
      </c>
      <c r="B347" s="2" t="str">
        <f t="shared" si="31"/>
        <v>I</v>
      </c>
      <c r="C347" s="3">
        <f t="shared" si="32"/>
        <v>22362.404999999999</v>
      </c>
      <c r="D347" s="4" t="str">
        <f t="shared" si="33"/>
        <v>vis</v>
      </c>
      <c r="E347" s="18">
        <f>VLOOKUP(C347,Active!C$21:E$959,3,FALSE)</f>
        <v>-13684.845875279196</v>
      </c>
      <c r="F347" s="2" t="s">
        <v>218</v>
      </c>
      <c r="G347" s="4" t="str">
        <f t="shared" si="34"/>
        <v>22362.405</v>
      </c>
      <c r="H347" s="3">
        <f t="shared" si="35"/>
        <v>-13685</v>
      </c>
      <c r="I347" s="19" t="s">
        <v>311</v>
      </c>
      <c r="J347" s="20" t="s">
        <v>312</v>
      </c>
      <c r="K347" s="19">
        <v>-13685</v>
      </c>
      <c r="L347" s="19" t="s">
        <v>278</v>
      </c>
      <c r="M347" s="20" t="s">
        <v>224</v>
      </c>
      <c r="N347" s="20"/>
      <c r="O347" s="21" t="s">
        <v>281</v>
      </c>
      <c r="P347" s="21" t="s">
        <v>313</v>
      </c>
    </row>
    <row r="348" spans="1:16" ht="13.5" thickBot="1">
      <c r="A348" s="3" t="str">
        <f t="shared" si="30"/>
        <v> AN 234.134 </v>
      </c>
      <c r="B348" s="2" t="str">
        <f t="shared" si="31"/>
        <v>I</v>
      </c>
      <c r="C348" s="3">
        <f t="shared" si="32"/>
        <v>22372.518</v>
      </c>
      <c r="D348" s="4" t="str">
        <f t="shared" si="33"/>
        <v>vis</v>
      </c>
      <c r="E348" s="18">
        <f>VLOOKUP(C348,Active!C$21:E$959,3,FALSE)</f>
        <v>-13678.848017498349</v>
      </c>
      <c r="F348" s="2" t="s">
        <v>218</v>
      </c>
      <c r="G348" s="4" t="str">
        <f t="shared" si="34"/>
        <v>22372.518</v>
      </c>
      <c r="H348" s="3">
        <f t="shared" si="35"/>
        <v>-13679</v>
      </c>
      <c r="I348" s="19" t="s">
        <v>314</v>
      </c>
      <c r="J348" s="20" t="s">
        <v>315</v>
      </c>
      <c r="K348" s="19">
        <v>-13679</v>
      </c>
      <c r="L348" s="19" t="s">
        <v>316</v>
      </c>
      <c r="M348" s="20" t="s">
        <v>224</v>
      </c>
      <c r="N348" s="20"/>
      <c r="O348" s="21" t="s">
        <v>281</v>
      </c>
      <c r="P348" s="21" t="s">
        <v>313</v>
      </c>
    </row>
    <row r="349" spans="1:16" ht="13.5" thickBot="1">
      <c r="A349" s="3" t="str">
        <f t="shared" si="30"/>
        <v> AN 234.134 </v>
      </c>
      <c r="B349" s="2" t="str">
        <f t="shared" si="31"/>
        <v>I</v>
      </c>
      <c r="C349" s="3">
        <f t="shared" si="32"/>
        <v>22377.580999999998</v>
      </c>
      <c r="D349" s="4" t="str">
        <f t="shared" si="33"/>
        <v>vis</v>
      </c>
      <c r="E349" s="18">
        <f>VLOOKUP(C349,Active!C$21:E$959,3,FALSE)</f>
        <v>-13675.845233562384</v>
      </c>
      <c r="F349" s="2" t="s">
        <v>218</v>
      </c>
      <c r="G349" s="4" t="str">
        <f t="shared" si="34"/>
        <v>22377.581</v>
      </c>
      <c r="H349" s="3">
        <f t="shared" si="35"/>
        <v>-13676</v>
      </c>
      <c r="I349" s="19" t="s">
        <v>317</v>
      </c>
      <c r="J349" s="20" t="s">
        <v>318</v>
      </c>
      <c r="K349" s="19">
        <v>-13676</v>
      </c>
      <c r="L349" s="19" t="s">
        <v>292</v>
      </c>
      <c r="M349" s="20" t="s">
        <v>224</v>
      </c>
      <c r="N349" s="20"/>
      <c r="O349" s="21" t="s">
        <v>281</v>
      </c>
      <c r="P349" s="21" t="s">
        <v>313</v>
      </c>
    </row>
    <row r="350" spans="1:16" ht="13.5" thickBot="1">
      <c r="A350" s="3" t="str">
        <f t="shared" si="30"/>
        <v> AN 234.134 </v>
      </c>
      <c r="B350" s="2" t="str">
        <f t="shared" si="31"/>
        <v>I</v>
      </c>
      <c r="C350" s="3">
        <f t="shared" si="32"/>
        <v>22379.267</v>
      </c>
      <c r="D350" s="4" t="str">
        <f t="shared" si="33"/>
        <v>vis</v>
      </c>
      <c r="E350" s="18">
        <f>VLOOKUP(C350,Active!C$21:E$959,3,FALSE)</f>
        <v>-13674.845294056944</v>
      </c>
      <c r="F350" s="2" t="s">
        <v>218</v>
      </c>
      <c r="G350" s="4" t="str">
        <f t="shared" si="34"/>
        <v>22379.267</v>
      </c>
      <c r="H350" s="3">
        <f t="shared" si="35"/>
        <v>-13675</v>
      </c>
      <c r="I350" s="19" t="s">
        <v>319</v>
      </c>
      <c r="J350" s="20" t="s">
        <v>320</v>
      </c>
      <c r="K350" s="19">
        <v>-13675</v>
      </c>
      <c r="L350" s="19" t="s">
        <v>292</v>
      </c>
      <c r="M350" s="20" t="s">
        <v>224</v>
      </c>
      <c r="N350" s="20"/>
      <c r="O350" s="21" t="s">
        <v>281</v>
      </c>
      <c r="P350" s="21" t="s">
        <v>313</v>
      </c>
    </row>
    <row r="351" spans="1:16" ht="13.5" thickBot="1">
      <c r="A351" s="3" t="str">
        <f t="shared" si="30"/>
        <v> AN 234.134 </v>
      </c>
      <c r="B351" s="2" t="str">
        <f t="shared" si="31"/>
        <v>I</v>
      </c>
      <c r="C351" s="3">
        <f t="shared" si="32"/>
        <v>22382.635999999999</v>
      </c>
      <c r="D351" s="4" t="str">
        <f t="shared" si="33"/>
        <v>vis</v>
      </c>
      <c r="E351" s="18">
        <f>VLOOKUP(C351,Active!C$21:E$959,3,FALSE)</f>
        <v>-13672.847194297856</v>
      </c>
      <c r="F351" s="2" t="s">
        <v>218</v>
      </c>
      <c r="G351" s="4" t="str">
        <f t="shared" si="34"/>
        <v>22382.636</v>
      </c>
      <c r="H351" s="3">
        <f t="shared" si="35"/>
        <v>-13673</v>
      </c>
      <c r="I351" s="19" t="s">
        <v>321</v>
      </c>
      <c r="J351" s="20" t="s">
        <v>322</v>
      </c>
      <c r="K351" s="19">
        <v>-13673</v>
      </c>
      <c r="L351" s="19" t="s">
        <v>271</v>
      </c>
      <c r="M351" s="20" t="s">
        <v>224</v>
      </c>
      <c r="N351" s="20"/>
      <c r="O351" s="21" t="s">
        <v>281</v>
      </c>
      <c r="P351" s="21" t="s">
        <v>313</v>
      </c>
    </row>
    <row r="352" spans="1:16" ht="13.5" thickBot="1">
      <c r="A352" s="3" t="str">
        <f t="shared" si="30"/>
        <v> AN 234.134 </v>
      </c>
      <c r="B352" s="2" t="str">
        <f t="shared" si="31"/>
        <v>I</v>
      </c>
      <c r="C352" s="3">
        <f t="shared" si="32"/>
        <v>22431.531999999999</v>
      </c>
      <c r="D352" s="4" t="str">
        <f t="shared" si="33"/>
        <v>vis</v>
      </c>
      <c r="E352" s="18">
        <f>VLOOKUP(C352,Active!C$21:E$959,3,FALSE)</f>
        <v>-13643.84776247226</v>
      </c>
      <c r="F352" s="2" t="s">
        <v>218</v>
      </c>
      <c r="G352" s="4" t="str">
        <f t="shared" si="34"/>
        <v>22431.532</v>
      </c>
      <c r="H352" s="3">
        <f t="shared" si="35"/>
        <v>-13644</v>
      </c>
      <c r="I352" s="19" t="s">
        <v>323</v>
      </c>
      <c r="J352" s="20" t="s">
        <v>324</v>
      </c>
      <c r="K352" s="19">
        <v>-13644</v>
      </c>
      <c r="L352" s="19" t="s">
        <v>297</v>
      </c>
      <c r="M352" s="20" t="s">
        <v>224</v>
      </c>
      <c r="N352" s="20"/>
      <c r="O352" s="21" t="s">
        <v>281</v>
      </c>
      <c r="P352" s="21" t="s">
        <v>313</v>
      </c>
    </row>
    <row r="353" spans="1:16" ht="13.5" thickBot="1">
      <c r="A353" s="3" t="str">
        <f t="shared" si="30"/>
        <v> AN 234.134 </v>
      </c>
      <c r="B353" s="2" t="str">
        <f t="shared" si="31"/>
        <v>I</v>
      </c>
      <c r="C353" s="3">
        <f t="shared" si="32"/>
        <v>22704.677</v>
      </c>
      <c r="D353" s="4" t="str">
        <f t="shared" si="33"/>
        <v>vis</v>
      </c>
      <c r="E353" s="18">
        <f>VLOOKUP(C353,Active!C$21:E$959,3,FALSE)</f>
        <v>-13481.849852500027</v>
      </c>
      <c r="F353" s="2" t="s">
        <v>218</v>
      </c>
      <c r="G353" s="4" t="str">
        <f t="shared" si="34"/>
        <v>22704.677</v>
      </c>
      <c r="H353" s="3">
        <f t="shared" si="35"/>
        <v>-13482</v>
      </c>
      <c r="I353" s="19" t="s">
        <v>325</v>
      </c>
      <c r="J353" s="20" t="s">
        <v>326</v>
      </c>
      <c r="K353" s="19">
        <v>-13482</v>
      </c>
      <c r="L353" s="19" t="s">
        <v>300</v>
      </c>
      <c r="M353" s="20" t="s">
        <v>224</v>
      </c>
      <c r="N353" s="20"/>
      <c r="O353" s="21" t="s">
        <v>281</v>
      </c>
      <c r="P353" s="21" t="s">
        <v>313</v>
      </c>
    </row>
    <row r="354" spans="1:16" ht="13.5" thickBot="1">
      <c r="A354" s="3" t="str">
        <f t="shared" si="30"/>
        <v> AN 234.134 </v>
      </c>
      <c r="B354" s="2" t="str">
        <f t="shared" si="31"/>
        <v>I</v>
      </c>
      <c r="C354" s="3">
        <f t="shared" si="32"/>
        <v>22743.467000000001</v>
      </c>
      <c r="D354" s="4" t="str">
        <f t="shared" si="33"/>
        <v>vis</v>
      </c>
      <c r="E354" s="18">
        <f>VLOOKUP(C354,Active!C$21:E$959,3,FALSE)</f>
        <v>-13458.844126867771</v>
      </c>
      <c r="F354" s="2" t="s">
        <v>218</v>
      </c>
      <c r="G354" s="4" t="str">
        <f t="shared" si="34"/>
        <v>22743.467</v>
      </c>
      <c r="H354" s="3">
        <f t="shared" si="35"/>
        <v>-13459</v>
      </c>
      <c r="I354" s="19" t="s">
        <v>327</v>
      </c>
      <c r="J354" s="20" t="s">
        <v>328</v>
      </c>
      <c r="K354" s="19">
        <v>-13459</v>
      </c>
      <c r="L354" s="19" t="s">
        <v>329</v>
      </c>
      <c r="M354" s="20" t="s">
        <v>224</v>
      </c>
      <c r="N354" s="20"/>
      <c r="O354" s="21" t="s">
        <v>281</v>
      </c>
      <c r="P354" s="21" t="s">
        <v>313</v>
      </c>
    </row>
    <row r="355" spans="1:16" ht="13.5" thickBot="1">
      <c r="A355" s="3" t="str">
        <f t="shared" si="30"/>
        <v> AN 234.134 </v>
      </c>
      <c r="B355" s="2" t="str">
        <f t="shared" si="31"/>
        <v>I</v>
      </c>
      <c r="C355" s="3">
        <f t="shared" si="32"/>
        <v>22758.633000000002</v>
      </c>
      <c r="D355" s="4" t="str">
        <f t="shared" si="33"/>
        <v>vis</v>
      </c>
      <c r="E355" s="18">
        <f>VLOOKUP(C355,Active!C$21:E$959,3,FALSE)</f>
        <v>-13449.849415990255</v>
      </c>
      <c r="F355" s="2" t="s">
        <v>218</v>
      </c>
      <c r="G355" s="4" t="str">
        <f t="shared" si="34"/>
        <v>22758.633</v>
      </c>
      <c r="H355" s="3">
        <f t="shared" si="35"/>
        <v>-13450</v>
      </c>
      <c r="I355" s="19" t="s">
        <v>330</v>
      </c>
      <c r="J355" s="20" t="s">
        <v>331</v>
      </c>
      <c r="K355" s="19">
        <v>-13450</v>
      </c>
      <c r="L355" s="19" t="s">
        <v>332</v>
      </c>
      <c r="M355" s="20" t="s">
        <v>224</v>
      </c>
      <c r="N355" s="20"/>
      <c r="O355" s="21" t="s">
        <v>281</v>
      </c>
      <c r="P355" s="21" t="s">
        <v>313</v>
      </c>
    </row>
    <row r="356" spans="1:16" ht="13.5" thickBot="1">
      <c r="A356" s="3" t="str">
        <f t="shared" si="30"/>
        <v> AN 234.134 </v>
      </c>
      <c r="B356" s="2" t="str">
        <f t="shared" si="31"/>
        <v>I</v>
      </c>
      <c r="C356" s="3">
        <f t="shared" si="32"/>
        <v>22792.368999999999</v>
      </c>
      <c r="D356" s="4" t="str">
        <f t="shared" si="33"/>
        <v>vis</v>
      </c>
      <c r="E356" s="18">
        <f>VLOOKUP(C356,Active!C$21:E$959,3,FALSE)</f>
        <v>-13429.841136538598</v>
      </c>
      <c r="F356" s="2" t="s">
        <v>218</v>
      </c>
      <c r="G356" s="4" t="str">
        <f t="shared" si="34"/>
        <v>22792.369</v>
      </c>
      <c r="H356" s="3">
        <f t="shared" si="35"/>
        <v>-13430</v>
      </c>
      <c r="I356" s="19" t="s">
        <v>333</v>
      </c>
      <c r="J356" s="20" t="s">
        <v>334</v>
      </c>
      <c r="K356" s="19">
        <v>-13430</v>
      </c>
      <c r="L356" s="19" t="s">
        <v>252</v>
      </c>
      <c r="M356" s="20" t="s">
        <v>224</v>
      </c>
      <c r="N356" s="20"/>
      <c r="O356" s="21" t="s">
        <v>281</v>
      </c>
      <c r="P356" s="21" t="s">
        <v>313</v>
      </c>
    </row>
    <row r="357" spans="1:16" ht="13.5" thickBot="1">
      <c r="A357" s="3" t="str">
        <f t="shared" si="30"/>
        <v> AN 234.134 </v>
      </c>
      <c r="B357" s="2" t="str">
        <f t="shared" si="31"/>
        <v>I</v>
      </c>
      <c r="C357" s="3">
        <f t="shared" si="32"/>
        <v>23016.608</v>
      </c>
      <c r="D357" s="4" t="str">
        <f t="shared" si="33"/>
        <v>vis</v>
      </c>
      <c r="E357" s="18">
        <f>VLOOKUP(C357,Active!C$21:E$959,3,FALSE)</f>
        <v>-13296.848589231256</v>
      </c>
      <c r="F357" s="2" t="s">
        <v>218</v>
      </c>
      <c r="G357" s="4" t="str">
        <f t="shared" si="34"/>
        <v>23016.608</v>
      </c>
      <c r="H357" s="3">
        <f t="shared" si="35"/>
        <v>-13297</v>
      </c>
      <c r="I357" s="19" t="s">
        <v>335</v>
      </c>
      <c r="J357" s="20" t="s">
        <v>336</v>
      </c>
      <c r="K357" s="19">
        <v>-13297</v>
      </c>
      <c r="L357" s="19" t="s">
        <v>285</v>
      </c>
      <c r="M357" s="20" t="s">
        <v>224</v>
      </c>
      <c r="N357" s="20"/>
      <c r="O357" s="21" t="s">
        <v>281</v>
      </c>
      <c r="P357" s="21" t="s">
        <v>313</v>
      </c>
    </row>
    <row r="358" spans="1:16" ht="13.5" thickBot="1">
      <c r="A358" s="3" t="str">
        <f t="shared" si="30"/>
        <v> AN 234.134 </v>
      </c>
      <c r="B358" s="2" t="str">
        <f t="shared" si="31"/>
        <v>I</v>
      </c>
      <c r="C358" s="3">
        <f t="shared" si="32"/>
        <v>23028.416000000001</v>
      </c>
      <c r="D358" s="4" t="str">
        <f t="shared" si="33"/>
        <v>vis</v>
      </c>
      <c r="E358" s="18">
        <f>VLOOKUP(C358,Active!C$21:E$959,3,FALSE)</f>
        <v>-13289.845454189604</v>
      </c>
      <c r="F358" s="2" t="s">
        <v>218</v>
      </c>
      <c r="G358" s="4" t="str">
        <f t="shared" si="34"/>
        <v>23028.416</v>
      </c>
      <c r="H358" s="3">
        <f t="shared" si="35"/>
        <v>-13290</v>
      </c>
      <c r="I358" s="19" t="s">
        <v>337</v>
      </c>
      <c r="J358" s="20" t="s">
        <v>338</v>
      </c>
      <c r="K358" s="19">
        <v>-13290</v>
      </c>
      <c r="L358" s="19" t="s">
        <v>292</v>
      </c>
      <c r="M358" s="20" t="s">
        <v>224</v>
      </c>
      <c r="N358" s="20"/>
      <c r="O358" s="21" t="s">
        <v>281</v>
      </c>
      <c r="P358" s="21" t="s">
        <v>313</v>
      </c>
    </row>
    <row r="359" spans="1:16" ht="13.5" thickBot="1">
      <c r="A359" s="3" t="str">
        <f t="shared" si="30"/>
        <v> AN 234.134 </v>
      </c>
      <c r="B359" s="2" t="str">
        <f t="shared" si="31"/>
        <v>I</v>
      </c>
      <c r="C359" s="3">
        <f t="shared" si="32"/>
        <v>23355.513999999999</v>
      </c>
      <c r="D359" s="4" t="str">
        <f t="shared" si="33"/>
        <v>vis</v>
      </c>
      <c r="E359" s="18">
        <f>VLOOKUP(C359,Active!C$21:E$959,3,FALSE)</f>
        <v>-13095.848886959391</v>
      </c>
      <c r="F359" s="2" t="s">
        <v>218</v>
      </c>
      <c r="G359" s="4" t="str">
        <f t="shared" si="34"/>
        <v>23355.514</v>
      </c>
      <c r="H359" s="3">
        <f t="shared" si="35"/>
        <v>-13096</v>
      </c>
      <c r="I359" s="19" t="s">
        <v>339</v>
      </c>
      <c r="J359" s="20" t="s">
        <v>340</v>
      </c>
      <c r="K359" s="19">
        <v>-13096</v>
      </c>
      <c r="L359" s="19" t="s">
        <v>285</v>
      </c>
      <c r="M359" s="20" t="s">
        <v>224</v>
      </c>
      <c r="N359" s="20"/>
      <c r="O359" s="21" t="s">
        <v>281</v>
      </c>
      <c r="P359" s="21" t="s">
        <v>313</v>
      </c>
    </row>
    <row r="360" spans="1:16" ht="13.5" thickBot="1">
      <c r="A360" s="3" t="str">
        <f t="shared" si="30"/>
        <v> AN 234.134 </v>
      </c>
      <c r="B360" s="2" t="str">
        <f t="shared" si="31"/>
        <v>I</v>
      </c>
      <c r="C360" s="3">
        <f t="shared" si="32"/>
        <v>23468.486000000001</v>
      </c>
      <c r="D360" s="4" t="str">
        <f t="shared" si="33"/>
        <v>vis</v>
      </c>
      <c r="E360" s="18">
        <f>VLOOKUP(C360,Active!C$21:E$959,3,FALSE)</f>
        <v>-13028.847009255667</v>
      </c>
      <c r="F360" s="2" t="s">
        <v>218</v>
      </c>
      <c r="G360" s="4" t="str">
        <f t="shared" si="34"/>
        <v>23468.486</v>
      </c>
      <c r="H360" s="3">
        <f t="shared" si="35"/>
        <v>-13029</v>
      </c>
      <c r="I360" s="19" t="s">
        <v>341</v>
      </c>
      <c r="J360" s="20" t="s">
        <v>342</v>
      </c>
      <c r="K360" s="19">
        <v>-13029</v>
      </c>
      <c r="L360" s="19" t="s">
        <v>271</v>
      </c>
      <c r="M360" s="20" t="s">
        <v>224</v>
      </c>
      <c r="N360" s="20"/>
      <c r="O360" s="21" t="s">
        <v>281</v>
      </c>
      <c r="P360" s="21" t="s">
        <v>313</v>
      </c>
    </row>
    <row r="361" spans="1:16" ht="13.5" thickBot="1">
      <c r="A361" s="3" t="str">
        <f t="shared" si="30"/>
        <v> AN 234.134 </v>
      </c>
      <c r="B361" s="2" t="str">
        <f t="shared" si="31"/>
        <v>I</v>
      </c>
      <c r="C361" s="3">
        <f t="shared" si="32"/>
        <v>23495.46</v>
      </c>
      <c r="D361" s="4" t="str">
        <f t="shared" si="33"/>
        <v>vis</v>
      </c>
      <c r="E361" s="18">
        <f>VLOOKUP(C361,Active!C$21:E$959,3,FALSE)</f>
        <v>-13012.849163336501</v>
      </c>
      <c r="F361" s="2" t="s">
        <v>218</v>
      </c>
      <c r="G361" s="4" t="str">
        <f t="shared" si="34"/>
        <v>23495.460</v>
      </c>
      <c r="H361" s="3">
        <f t="shared" si="35"/>
        <v>-13013</v>
      </c>
      <c r="I361" s="19" t="s">
        <v>343</v>
      </c>
      <c r="J361" s="20" t="s">
        <v>344</v>
      </c>
      <c r="K361" s="19">
        <v>-13013</v>
      </c>
      <c r="L361" s="19" t="s">
        <v>332</v>
      </c>
      <c r="M361" s="20" t="s">
        <v>224</v>
      </c>
      <c r="N361" s="20"/>
      <c r="O361" s="21" t="s">
        <v>281</v>
      </c>
      <c r="P361" s="21" t="s">
        <v>313</v>
      </c>
    </row>
    <row r="362" spans="1:16" ht="13.5" thickBot="1">
      <c r="A362" s="3" t="str">
        <f t="shared" si="30"/>
        <v> AN 234.134 </v>
      </c>
      <c r="B362" s="2" t="str">
        <f t="shared" si="31"/>
        <v>I</v>
      </c>
      <c r="C362" s="3">
        <f t="shared" si="32"/>
        <v>23500.527999999998</v>
      </c>
      <c r="D362" s="4" t="str">
        <f t="shared" si="33"/>
        <v>vis</v>
      </c>
      <c r="E362" s="18">
        <f>VLOOKUP(C362,Active!C$21:E$959,3,FALSE)</f>
        <v>-13009.843413980887</v>
      </c>
      <c r="F362" s="2" t="s">
        <v>218</v>
      </c>
      <c r="G362" s="4" t="str">
        <f t="shared" si="34"/>
        <v>23500.528</v>
      </c>
      <c r="H362" s="3">
        <f t="shared" si="35"/>
        <v>-13010</v>
      </c>
      <c r="I362" s="19" t="s">
        <v>345</v>
      </c>
      <c r="J362" s="20" t="s">
        <v>346</v>
      </c>
      <c r="K362" s="19">
        <v>-13010</v>
      </c>
      <c r="L362" s="19" t="s">
        <v>229</v>
      </c>
      <c r="M362" s="20" t="s">
        <v>224</v>
      </c>
      <c r="N362" s="20"/>
      <c r="O362" s="21" t="s">
        <v>281</v>
      </c>
      <c r="P362" s="21" t="s">
        <v>313</v>
      </c>
    </row>
    <row r="363" spans="1:16" ht="13.5" thickBot="1">
      <c r="A363" s="3" t="str">
        <f t="shared" si="30"/>
        <v> IODE 4.2.169 </v>
      </c>
      <c r="B363" s="2" t="str">
        <f t="shared" si="31"/>
        <v>I</v>
      </c>
      <c r="C363" s="3">
        <f t="shared" si="32"/>
        <v>23517.376</v>
      </c>
      <c r="D363" s="4" t="str">
        <f t="shared" si="33"/>
        <v>vis</v>
      </c>
      <c r="E363" s="18">
        <f>VLOOKUP(C363,Active!C$21:E$959,3,FALSE)</f>
        <v>-12999.851135933652</v>
      </c>
      <c r="F363" s="2" t="s">
        <v>218</v>
      </c>
      <c r="G363" s="4" t="str">
        <f t="shared" si="34"/>
        <v>23517.376</v>
      </c>
      <c r="H363" s="3">
        <f t="shared" si="35"/>
        <v>-13000</v>
      </c>
      <c r="I363" s="19" t="s">
        <v>347</v>
      </c>
      <c r="J363" s="20" t="s">
        <v>348</v>
      </c>
      <c r="K363" s="19">
        <v>-13000</v>
      </c>
      <c r="L363" s="19" t="s">
        <v>349</v>
      </c>
      <c r="M363" s="20" t="s">
        <v>224</v>
      </c>
      <c r="N363" s="20"/>
      <c r="O363" s="21" t="s">
        <v>350</v>
      </c>
      <c r="P363" s="21" t="s">
        <v>351</v>
      </c>
    </row>
    <row r="364" spans="1:16" ht="13.5" thickBot="1">
      <c r="A364" s="3" t="str">
        <f t="shared" si="30"/>
        <v> AN 234.134 </v>
      </c>
      <c r="B364" s="2" t="str">
        <f t="shared" si="31"/>
        <v>I</v>
      </c>
      <c r="C364" s="3">
        <f t="shared" si="32"/>
        <v>23544.348000000002</v>
      </c>
      <c r="D364" s="4" t="str">
        <f t="shared" si="33"/>
        <v>vis</v>
      </c>
      <c r="E364" s="18">
        <f>VLOOKUP(C364,Active!C$21:E$959,3,FALSE)</f>
        <v>-12983.854476182341</v>
      </c>
      <c r="F364" s="2" t="s">
        <v>218</v>
      </c>
      <c r="G364" s="4" t="str">
        <f t="shared" si="34"/>
        <v>23544.348</v>
      </c>
      <c r="H364" s="3">
        <f t="shared" si="35"/>
        <v>-12984</v>
      </c>
      <c r="I364" s="19" t="s">
        <v>352</v>
      </c>
      <c r="J364" s="20" t="s">
        <v>353</v>
      </c>
      <c r="K364" s="19">
        <v>-12984</v>
      </c>
      <c r="L364" s="19" t="s">
        <v>354</v>
      </c>
      <c r="M364" s="20" t="s">
        <v>224</v>
      </c>
      <c r="N364" s="20"/>
      <c r="O364" s="21" t="s">
        <v>281</v>
      </c>
      <c r="P364" s="21" t="s">
        <v>313</v>
      </c>
    </row>
    <row r="365" spans="1:16" ht="13.5" thickBot="1">
      <c r="A365" s="3" t="str">
        <f t="shared" si="30"/>
        <v> AN 234.134 </v>
      </c>
      <c r="B365" s="2" t="str">
        <f t="shared" si="31"/>
        <v>I</v>
      </c>
      <c r="C365" s="3">
        <f t="shared" si="32"/>
        <v>23763.544000000002</v>
      </c>
      <c r="D365" s="4" t="str">
        <f t="shared" si="33"/>
        <v>vis</v>
      </c>
      <c r="E365" s="18">
        <f>VLOOKUP(C365,Active!C$21:E$959,3,FALSE)</f>
        <v>-12853.852851132375</v>
      </c>
      <c r="F365" s="2" t="s">
        <v>218</v>
      </c>
      <c r="G365" s="4" t="str">
        <f t="shared" si="34"/>
        <v>23763.544</v>
      </c>
      <c r="H365" s="3">
        <f t="shared" si="35"/>
        <v>-12854</v>
      </c>
      <c r="I365" s="19" t="s">
        <v>355</v>
      </c>
      <c r="J365" s="20" t="s">
        <v>356</v>
      </c>
      <c r="K365" s="19">
        <v>-12854</v>
      </c>
      <c r="L365" s="19" t="s">
        <v>357</v>
      </c>
      <c r="M365" s="20" t="s">
        <v>224</v>
      </c>
      <c r="N365" s="20"/>
      <c r="O365" s="21" t="s">
        <v>281</v>
      </c>
      <c r="P365" s="21" t="s">
        <v>313</v>
      </c>
    </row>
    <row r="366" spans="1:16" ht="13.5" thickBot="1">
      <c r="A366" s="3" t="str">
        <f t="shared" si="30"/>
        <v> AN 234.134 </v>
      </c>
      <c r="B366" s="2" t="str">
        <f t="shared" si="31"/>
        <v>I</v>
      </c>
      <c r="C366" s="3">
        <f t="shared" si="32"/>
        <v>23812.438999999998</v>
      </c>
      <c r="D366" s="4" t="str">
        <f t="shared" si="33"/>
        <v>vis</v>
      </c>
      <c r="E366" s="18">
        <f>VLOOKUP(C366,Active!C$21:E$959,3,FALSE)</f>
        <v>-12824.854012390711</v>
      </c>
      <c r="F366" s="2" t="s">
        <v>218</v>
      </c>
      <c r="G366" s="4" t="str">
        <f t="shared" si="34"/>
        <v>23812.439</v>
      </c>
      <c r="H366" s="3">
        <f t="shared" si="35"/>
        <v>-12825</v>
      </c>
      <c r="I366" s="19" t="s">
        <v>358</v>
      </c>
      <c r="J366" s="20" t="s">
        <v>359</v>
      </c>
      <c r="K366" s="19">
        <v>-12825</v>
      </c>
      <c r="L366" s="19" t="s">
        <v>360</v>
      </c>
      <c r="M366" s="20" t="s">
        <v>224</v>
      </c>
      <c r="N366" s="20"/>
      <c r="O366" s="21" t="s">
        <v>281</v>
      </c>
      <c r="P366" s="21" t="s">
        <v>313</v>
      </c>
    </row>
    <row r="367" spans="1:16" ht="13.5" thickBot="1">
      <c r="A367" s="3" t="str">
        <f t="shared" si="30"/>
        <v> AN 234.134 </v>
      </c>
      <c r="B367" s="2" t="str">
        <f t="shared" si="31"/>
        <v>I</v>
      </c>
      <c r="C367" s="3">
        <f t="shared" si="32"/>
        <v>23817.495999999999</v>
      </c>
      <c r="D367" s="4" t="str">
        <f t="shared" si="33"/>
        <v>vis</v>
      </c>
      <c r="E367" s="18">
        <f>VLOOKUP(C367,Active!C$21:E$959,3,FALSE)</f>
        <v>-12821.854786958324</v>
      </c>
      <c r="F367" s="2" t="s">
        <v>218</v>
      </c>
      <c r="G367" s="4" t="str">
        <f t="shared" si="34"/>
        <v>23817.496</v>
      </c>
      <c r="H367" s="3">
        <f t="shared" si="35"/>
        <v>-12822</v>
      </c>
      <c r="I367" s="19" t="s">
        <v>361</v>
      </c>
      <c r="J367" s="20" t="s">
        <v>362</v>
      </c>
      <c r="K367" s="19">
        <v>-12822</v>
      </c>
      <c r="L367" s="19" t="s">
        <v>354</v>
      </c>
      <c r="M367" s="20" t="s">
        <v>224</v>
      </c>
      <c r="N367" s="20"/>
      <c r="O367" s="21" t="s">
        <v>281</v>
      </c>
      <c r="P367" s="21" t="s">
        <v>313</v>
      </c>
    </row>
    <row r="368" spans="1:16" ht="13.5" thickBot="1">
      <c r="A368" s="3" t="str">
        <f t="shared" si="30"/>
        <v> AN 234.134 </v>
      </c>
      <c r="B368" s="2" t="str">
        <f t="shared" si="31"/>
        <v>I</v>
      </c>
      <c r="C368" s="3">
        <f t="shared" si="32"/>
        <v>23839.415000000001</v>
      </c>
      <c r="D368" s="4" t="str">
        <f t="shared" si="33"/>
        <v>vis</v>
      </c>
      <c r="E368" s="18">
        <f>VLOOKUP(C368,Active!C$21:E$959,3,FALSE)</f>
        <v>-12808.854980303682</v>
      </c>
      <c r="F368" s="2" t="s">
        <v>218</v>
      </c>
      <c r="G368" s="4" t="str">
        <f t="shared" si="34"/>
        <v>23839.415</v>
      </c>
      <c r="H368" s="3">
        <f t="shared" si="35"/>
        <v>-12809</v>
      </c>
      <c r="I368" s="19" t="s">
        <v>363</v>
      </c>
      <c r="J368" s="20" t="s">
        <v>364</v>
      </c>
      <c r="K368" s="19">
        <v>-12809</v>
      </c>
      <c r="L368" s="19" t="s">
        <v>354</v>
      </c>
      <c r="M368" s="20" t="s">
        <v>224</v>
      </c>
      <c r="N368" s="20"/>
      <c r="O368" s="21" t="s">
        <v>281</v>
      </c>
      <c r="P368" s="21" t="s">
        <v>313</v>
      </c>
    </row>
    <row r="369" spans="1:16" ht="13.5" thickBot="1">
      <c r="A369" s="3" t="str">
        <f t="shared" si="30"/>
        <v> AN 234.134 </v>
      </c>
      <c r="B369" s="2" t="str">
        <f t="shared" si="31"/>
        <v>I</v>
      </c>
      <c r="C369" s="3">
        <f t="shared" si="32"/>
        <v>23844.473000000002</v>
      </c>
      <c r="D369" s="4" t="str">
        <f t="shared" si="33"/>
        <v>vis</v>
      </c>
      <c r="E369" s="18">
        <f>VLOOKUP(C369,Active!C$21:E$959,3,FALSE)</f>
        <v>-12805.855161787365</v>
      </c>
      <c r="F369" s="2" t="s">
        <v>218</v>
      </c>
      <c r="G369" s="4" t="str">
        <f t="shared" si="34"/>
        <v>23844.473</v>
      </c>
      <c r="H369" s="3">
        <f t="shared" si="35"/>
        <v>-12806</v>
      </c>
      <c r="I369" s="19" t="s">
        <v>365</v>
      </c>
      <c r="J369" s="20" t="s">
        <v>366</v>
      </c>
      <c r="K369" s="19">
        <v>-12806</v>
      </c>
      <c r="L369" s="19" t="s">
        <v>367</v>
      </c>
      <c r="M369" s="20" t="s">
        <v>224</v>
      </c>
      <c r="N369" s="20"/>
      <c r="O369" s="21" t="s">
        <v>281</v>
      </c>
      <c r="P369" s="21" t="s">
        <v>313</v>
      </c>
    </row>
    <row r="370" spans="1:16" ht="13.5" thickBot="1">
      <c r="A370" s="3" t="str">
        <f t="shared" si="30"/>
        <v> AN 234.134 </v>
      </c>
      <c r="B370" s="2" t="str">
        <f t="shared" si="31"/>
        <v>I</v>
      </c>
      <c r="C370" s="3">
        <f t="shared" si="32"/>
        <v>23849.530999999999</v>
      </c>
      <c r="D370" s="4" t="str">
        <f t="shared" si="33"/>
        <v>vis</v>
      </c>
      <c r="E370" s="18">
        <f>VLOOKUP(C370,Active!C$21:E$959,3,FALSE)</f>
        <v>-12802.855343271049</v>
      </c>
      <c r="F370" s="2" t="s">
        <v>218</v>
      </c>
      <c r="G370" s="4" t="str">
        <f t="shared" si="34"/>
        <v>23849.531</v>
      </c>
      <c r="H370" s="3">
        <f t="shared" si="35"/>
        <v>-12803</v>
      </c>
      <c r="I370" s="19" t="s">
        <v>368</v>
      </c>
      <c r="J370" s="20" t="s">
        <v>369</v>
      </c>
      <c r="K370" s="19">
        <v>-12803</v>
      </c>
      <c r="L370" s="19" t="s">
        <v>367</v>
      </c>
      <c r="M370" s="20" t="s">
        <v>224</v>
      </c>
      <c r="N370" s="20"/>
      <c r="O370" s="21" t="s">
        <v>281</v>
      </c>
      <c r="P370" s="21" t="s">
        <v>313</v>
      </c>
    </row>
    <row r="371" spans="1:16" ht="13.5" thickBot="1">
      <c r="A371" s="3" t="str">
        <f t="shared" si="30"/>
        <v> AN 234.134 </v>
      </c>
      <c r="B371" s="2" t="str">
        <f t="shared" si="31"/>
        <v>I</v>
      </c>
      <c r="C371" s="3">
        <f t="shared" si="32"/>
        <v>23856.294999999998</v>
      </c>
      <c r="D371" s="4" t="str">
        <f t="shared" si="33"/>
        <v>vis</v>
      </c>
      <c r="E371" s="18">
        <f>VLOOKUP(C371,Active!C$21:E$959,3,FALSE)</f>
        <v>-12798.843723570699</v>
      </c>
      <c r="F371" s="2" t="s">
        <v>218</v>
      </c>
      <c r="G371" s="4" t="str">
        <f t="shared" si="34"/>
        <v>23856.295</v>
      </c>
      <c r="H371" s="3">
        <f t="shared" si="35"/>
        <v>-12799</v>
      </c>
      <c r="I371" s="19" t="s">
        <v>370</v>
      </c>
      <c r="J371" s="20" t="s">
        <v>371</v>
      </c>
      <c r="K371" s="19">
        <v>-12799</v>
      </c>
      <c r="L371" s="19" t="s">
        <v>329</v>
      </c>
      <c r="M371" s="20" t="s">
        <v>224</v>
      </c>
      <c r="N371" s="20"/>
      <c r="O371" s="21" t="s">
        <v>281</v>
      </c>
      <c r="P371" s="21" t="s">
        <v>313</v>
      </c>
    </row>
    <row r="372" spans="1:16" ht="13.5" thickBot="1">
      <c r="A372" s="3" t="str">
        <f t="shared" si="30"/>
        <v> AN 234.134 </v>
      </c>
      <c r="B372" s="2" t="str">
        <f t="shared" si="31"/>
        <v>I</v>
      </c>
      <c r="C372" s="3">
        <f t="shared" si="32"/>
        <v>24144.6</v>
      </c>
      <c r="D372" s="4" t="str">
        <f t="shared" si="33"/>
        <v>vis</v>
      </c>
      <c r="E372" s="18">
        <f>VLOOKUP(C372,Active!C$21:E$959,3,FALSE)</f>
        <v>-12627.85466122453</v>
      </c>
      <c r="F372" s="2" t="s">
        <v>218</v>
      </c>
      <c r="G372" s="4" t="str">
        <f t="shared" si="34"/>
        <v>24144.600</v>
      </c>
      <c r="H372" s="3">
        <f t="shared" si="35"/>
        <v>-12628</v>
      </c>
      <c r="I372" s="19" t="s">
        <v>372</v>
      </c>
      <c r="J372" s="20" t="s">
        <v>373</v>
      </c>
      <c r="K372" s="19">
        <v>-12628</v>
      </c>
      <c r="L372" s="19" t="s">
        <v>354</v>
      </c>
      <c r="M372" s="20" t="s">
        <v>224</v>
      </c>
      <c r="N372" s="20"/>
      <c r="O372" s="21" t="s">
        <v>281</v>
      </c>
      <c r="P372" s="21" t="s">
        <v>313</v>
      </c>
    </row>
    <row r="373" spans="1:16" ht="13.5" thickBot="1">
      <c r="A373" s="3" t="str">
        <f t="shared" si="30"/>
        <v> AAC 1.33 </v>
      </c>
      <c r="B373" s="2" t="str">
        <f t="shared" si="31"/>
        <v>I</v>
      </c>
      <c r="C373" s="3">
        <f t="shared" si="32"/>
        <v>24191.651999999998</v>
      </c>
      <c r="D373" s="4" t="str">
        <f t="shared" si="33"/>
        <v>vis</v>
      </c>
      <c r="E373" s="18">
        <f>VLOOKUP(C373,Active!C$21:E$959,3,FALSE)</f>
        <v>-12599.948876165263</v>
      </c>
      <c r="F373" s="2" t="s">
        <v>218</v>
      </c>
      <c r="G373" s="4" t="str">
        <f t="shared" si="34"/>
        <v>24191.652</v>
      </c>
      <c r="H373" s="3">
        <f t="shared" si="35"/>
        <v>-12600</v>
      </c>
      <c r="I373" s="19" t="s">
        <v>374</v>
      </c>
      <c r="J373" s="20" t="s">
        <v>375</v>
      </c>
      <c r="K373" s="19">
        <v>-12600</v>
      </c>
      <c r="L373" s="19" t="s">
        <v>223</v>
      </c>
      <c r="M373" s="20" t="s">
        <v>224</v>
      </c>
      <c r="N373" s="20"/>
      <c r="O373" s="21" t="s">
        <v>376</v>
      </c>
      <c r="P373" s="21" t="s">
        <v>377</v>
      </c>
    </row>
    <row r="374" spans="1:16" ht="13.5" thickBot="1">
      <c r="A374" s="3" t="str">
        <f t="shared" si="30"/>
        <v> AN 261.255 </v>
      </c>
      <c r="B374" s="2" t="str">
        <f t="shared" si="31"/>
        <v>I</v>
      </c>
      <c r="C374" s="3">
        <f t="shared" si="32"/>
        <v>27098.598999999998</v>
      </c>
      <c r="D374" s="4" t="str">
        <f t="shared" si="33"/>
        <v>vis</v>
      </c>
      <c r="E374" s="18">
        <f>VLOOKUP(C374,Active!C$21:E$959,3,FALSE)</f>
        <v>-10875.88532603603</v>
      </c>
      <c r="F374" s="2" t="s">
        <v>218</v>
      </c>
      <c r="G374" s="4" t="str">
        <f t="shared" si="34"/>
        <v>27098.599</v>
      </c>
      <c r="H374" s="3">
        <f t="shared" si="35"/>
        <v>-10876</v>
      </c>
      <c r="I374" s="19" t="s">
        <v>378</v>
      </c>
      <c r="J374" s="20" t="s">
        <v>379</v>
      </c>
      <c r="K374" s="19">
        <v>-10876</v>
      </c>
      <c r="L374" s="19" t="s">
        <v>380</v>
      </c>
      <c r="M374" s="20" t="s">
        <v>224</v>
      </c>
      <c r="N374" s="20"/>
      <c r="O374" s="21" t="s">
        <v>381</v>
      </c>
      <c r="P374" s="21" t="s">
        <v>382</v>
      </c>
    </row>
    <row r="375" spans="1:16" ht="13.5" thickBot="1">
      <c r="A375" s="3" t="str">
        <f t="shared" si="30"/>
        <v> AAC 2.78 </v>
      </c>
      <c r="B375" s="2" t="str">
        <f t="shared" si="31"/>
        <v>I</v>
      </c>
      <c r="C375" s="3">
        <f t="shared" si="32"/>
        <v>27147.496999999999</v>
      </c>
      <c r="D375" s="4" t="str">
        <f t="shared" si="33"/>
        <v>vis</v>
      </c>
      <c r="E375" s="18">
        <f>VLOOKUP(C375,Active!C$21:E$959,3,FALSE)</f>
        <v>-10846.884708042575</v>
      </c>
      <c r="F375" s="2" t="s">
        <v>218</v>
      </c>
      <c r="G375" s="4" t="str">
        <f t="shared" si="34"/>
        <v>27147.497</v>
      </c>
      <c r="H375" s="3">
        <f t="shared" si="35"/>
        <v>-10847</v>
      </c>
      <c r="I375" s="19" t="s">
        <v>383</v>
      </c>
      <c r="J375" s="20" t="s">
        <v>384</v>
      </c>
      <c r="K375" s="19">
        <v>-10847</v>
      </c>
      <c r="L375" s="19" t="s">
        <v>385</v>
      </c>
      <c r="M375" s="20" t="s">
        <v>224</v>
      </c>
      <c r="N375" s="20"/>
      <c r="O375" s="21" t="s">
        <v>386</v>
      </c>
      <c r="P375" s="21" t="s">
        <v>387</v>
      </c>
    </row>
    <row r="376" spans="1:16" ht="13.5" thickBot="1">
      <c r="A376" s="3" t="str">
        <f t="shared" si="30"/>
        <v> AAC 2.78 </v>
      </c>
      <c r="B376" s="2" t="str">
        <f t="shared" si="31"/>
        <v>I</v>
      </c>
      <c r="C376" s="3">
        <f t="shared" si="32"/>
        <v>27157.611000000001</v>
      </c>
      <c r="D376" s="4" t="str">
        <f t="shared" si="33"/>
        <v>vis</v>
      </c>
      <c r="E376" s="18">
        <f>VLOOKUP(C376,Active!C$21:E$959,3,FALSE)</f>
        <v>-10840.886257177799</v>
      </c>
      <c r="F376" s="2" t="s">
        <v>218</v>
      </c>
      <c r="G376" s="4" t="str">
        <f t="shared" si="34"/>
        <v>27157.611</v>
      </c>
      <c r="H376" s="3">
        <f t="shared" si="35"/>
        <v>-10841</v>
      </c>
      <c r="I376" s="19" t="s">
        <v>388</v>
      </c>
      <c r="J376" s="20" t="s">
        <v>389</v>
      </c>
      <c r="K376" s="19">
        <v>-10841</v>
      </c>
      <c r="L376" s="19" t="s">
        <v>390</v>
      </c>
      <c r="M376" s="20" t="s">
        <v>224</v>
      </c>
      <c r="N376" s="20"/>
      <c r="O376" s="21" t="s">
        <v>386</v>
      </c>
      <c r="P376" s="21" t="s">
        <v>387</v>
      </c>
    </row>
    <row r="377" spans="1:16" ht="13.5" thickBot="1">
      <c r="A377" s="3" t="str">
        <f t="shared" si="30"/>
        <v> AAC 2.78 </v>
      </c>
      <c r="B377" s="2" t="str">
        <f t="shared" si="31"/>
        <v>I</v>
      </c>
      <c r="C377" s="3">
        <f t="shared" si="32"/>
        <v>27159.297999999999</v>
      </c>
      <c r="D377" s="4" t="str">
        <f t="shared" si="33"/>
        <v>vis</v>
      </c>
      <c r="E377" s="18">
        <f>VLOOKUP(C377,Active!C$21:E$959,3,FALSE)</f>
        <v>-10839.88572458843</v>
      </c>
      <c r="F377" s="2" t="s">
        <v>218</v>
      </c>
      <c r="G377" s="4" t="str">
        <f t="shared" si="34"/>
        <v>27159.298</v>
      </c>
      <c r="H377" s="3">
        <f t="shared" si="35"/>
        <v>-10840</v>
      </c>
      <c r="I377" s="19" t="s">
        <v>391</v>
      </c>
      <c r="J377" s="20" t="s">
        <v>392</v>
      </c>
      <c r="K377" s="19">
        <v>-10840</v>
      </c>
      <c r="L377" s="19" t="s">
        <v>380</v>
      </c>
      <c r="M377" s="20" t="s">
        <v>224</v>
      </c>
      <c r="N377" s="20"/>
      <c r="O377" s="21" t="s">
        <v>386</v>
      </c>
      <c r="P377" s="21" t="s">
        <v>387</v>
      </c>
    </row>
    <row r="378" spans="1:16" ht="13.5" thickBot="1">
      <c r="A378" s="3" t="str">
        <f t="shared" si="30"/>
        <v> AAC 2.78 </v>
      </c>
      <c r="B378" s="2" t="str">
        <f t="shared" si="31"/>
        <v>I</v>
      </c>
      <c r="C378" s="3">
        <f t="shared" si="32"/>
        <v>27164.357</v>
      </c>
      <c r="D378" s="4" t="str">
        <f t="shared" si="33"/>
        <v>vis</v>
      </c>
      <c r="E378" s="18">
        <f>VLOOKUP(C378,Active!C$21:E$959,3,FALSE)</f>
        <v>-10836.885312988183</v>
      </c>
      <c r="F378" s="2" t="s">
        <v>218</v>
      </c>
      <c r="G378" s="4" t="str">
        <f t="shared" si="34"/>
        <v>27164.357</v>
      </c>
      <c r="H378" s="3">
        <f t="shared" si="35"/>
        <v>-10837</v>
      </c>
      <c r="I378" s="19" t="s">
        <v>393</v>
      </c>
      <c r="J378" s="20" t="s">
        <v>394</v>
      </c>
      <c r="K378" s="19">
        <v>-10837</v>
      </c>
      <c r="L378" s="19" t="s">
        <v>380</v>
      </c>
      <c r="M378" s="20" t="s">
        <v>224</v>
      </c>
      <c r="N378" s="20"/>
      <c r="O378" s="21" t="s">
        <v>386</v>
      </c>
      <c r="P378" s="21" t="s">
        <v>387</v>
      </c>
    </row>
    <row r="379" spans="1:16" ht="13.5" thickBot="1">
      <c r="A379" s="3" t="str">
        <f t="shared" si="30"/>
        <v> AAC 2.78 </v>
      </c>
      <c r="B379" s="2" t="str">
        <f t="shared" si="31"/>
        <v>I</v>
      </c>
      <c r="C379" s="3">
        <f t="shared" si="32"/>
        <v>27223.367999999999</v>
      </c>
      <c r="D379" s="4" t="str">
        <f t="shared" si="33"/>
        <v>vis</v>
      </c>
      <c r="E379" s="18">
        <f>VLOOKUP(C379,Active!C$21:E$959,3,FALSE)</f>
        <v>-10801.886837213882</v>
      </c>
      <c r="F379" s="2" t="s">
        <v>218</v>
      </c>
      <c r="G379" s="4" t="str">
        <f t="shared" si="34"/>
        <v>27223.368</v>
      </c>
      <c r="H379" s="3">
        <f t="shared" si="35"/>
        <v>-10802</v>
      </c>
      <c r="I379" s="19" t="s">
        <v>395</v>
      </c>
      <c r="J379" s="20" t="s">
        <v>396</v>
      </c>
      <c r="K379" s="19">
        <v>-10802</v>
      </c>
      <c r="L379" s="19" t="s">
        <v>397</v>
      </c>
      <c r="M379" s="20" t="s">
        <v>224</v>
      </c>
      <c r="N379" s="20"/>
      <c r="O379" s="21" t="s">
        <v>386</v>
      </c>
      <c r="P379" s="21" t="s">
        <v>387</v>
      </c>
    </row>
    <row r="380" spans="1:16" ht="13.5" thickBot="1">
      <c r="A380" s="3" t="str">
        <f t="shared" si="30"/>
        <v> AAC 2.78 </v>
      </c>
      <c r="B380" s="2" t="str">
        <f t="shared" si="31"/>
        <v>I</v>
      </c>
      <c r="C380" s="3">
        <f t="shared" si="32"/>
        <v>27503.26</v>
      </c>
      <c r="D380" s="4" t="str">
        <f t="shared" si="33"/>
        <v>vis</v>
      </c>
      <c r="E380" s="18">
        <f>VLOOKUP(C380,Active!C$21:E$959,3,FALSE)</f>
        <v>-10635.887389968106</v>
      </c>
      <c r="F380" s="2" t="s">
        <v>218</v>
      </c>
      <c r="G380" s="4" t="str">
        <f t="shared" si="34"/>
        <v>27503.260</v>
      </c>
      <c r="H380" s="3">
        <f t="shared" si="35"/>
        <v>-10636</v>
      </c>
      <c r="I380" s="19" t="s">
        <v>398</v>
      </c>
      <c r="J380" s="20" t="s">
        <v>399</v>
      </c>
      <c r="K380" s="19">
        <v>-10636</v>
      </c>
      <c r="L380" s="19" t="s">
        <v>400</v>
      </c>
      <c r="M380" s="20" t="s">
        <v>224</v>
      </c>
      <c r="N380" s="20"/>
      <c r="O380" s="21" t="s">
        <v>386</v>
      </c>
      <c r="P380" s="21" t="s">
        <v>387</v>
      </c>
    </row>
    <row r="381" spans="1:16" ht="13.5" thickBot="1">
      <c r="A381" s="3" t="str">
        <f t="shared" si="30"/>
        <v> IODE 4.2.169 </v>
      </c>
      <c r="B381" s="2" t="str">
        <f t="shared" si="31"/>
        <v>I</v>
      </c>
      <c r="C381" s="3">
        <f t="shared" si="32"/>
        <v>27508.317999999999</v>
      </c>
      <c r="D381" s="4" t="str">
        <f t="shared" si="33"/>
        <v>vis</v>
      </c>
      <c r="E381" s="18">
        <f>VLOOKUP(C381,Active!C$21:E$959,3,FALSE)</f>
        <v>-10632.887571451787</v>
      </c>
      <c r="F381" s="2" t="s">
        <v>218</v>
      </c>
      <c r="G381" s="4" t="str">
        <f t="shared" si="34"/>
        <v>27508.318</v>
      </c>
      <c r="H381" s="3">
        <f t="shared" si="35"/>
        <v>-10633</v>
      </c>
      <c r="I381" s="19" t="s">
        <v>401</v>
      </c>
      <c r="J381" s="20" t="s">
        <v>402</v>
      </c>
      <c r="K381" s="19">
        <v>-10633</v>
      </c>
      <c r="L381" s="19" t="s">
        <v>400</v>
      </c>
      <c r="M381" s="20" t="s">
        <v>224</v>
      </c>
      <c r="N381" s="20"/>
      <c r="O381" s="21" t="s">
        <v>350</v>
      </c>
      <c r="P381" s="21" t="s">
        <v>351</v>
      </c>
    </row>
    <row r="382" spans="1:16" ht="13.5" thickBot="1">
      <c r="A382" s="3" t="str">
        <f t="shared" si="30"/>
        <v> AAC 2.78 </v>
      </c>
      <c r="B382" s="2" t="str">
        <f t="shared" si="31"/>
        <v>I</v>
      </c>
      <c r="C382" s="3">
        <f t="shared" si="32"/>
        <v>27535.295999999998</v>
      </c>
      <c r="D382" s="4" t="str">
        <f t="shared" si="33"/>
        <v>vis</v>
      </c>
      <c r="E382" s="18">
        <f>VLOOKUP(C382,Active!C$21:E$959,3,FALSE)</f>
        <v>-10616.887353196902</v>
      </c>
      <c r="F382" s="2" t="s">
        <v>218</v>
      </c>
      <c r="G382" s="4" t="str">
        <f t="shared" si="34"/>
        <v>27535.296</v>
      </c>
      <c r="H382" s="3">
        <f t="shared" si="35"/>
        <v>-10617</v>
      </c>
      <c r="I382" s="19" t="s">
        <v>403</v>
      </c>
      <c r="J382" s="20" t="s">
        <v>404</v>
      </c>
      <c r="K382" s="19">
        <v>-10617</v>
      </c>
      <c r="L382" s="19" t="s">
        <v>400</v>
      </c>
      <c r="M382" s="20" t="s">
        <v>224</v>
      </c>
      <c r="N382" s="20"/>
      <c r="O382" s="21" t="s">
        <v>386</v>
      </c>
      <c r="P382" s="21" t="s">
        <v>387</v>
      </c>
    </row>
    <row r="383" spans="1:16" ht="13.5" thickBot="1">
      <c r="A383" s="3" t="str">
        <f t="shared" si="30"/>
        <v> AAC 2.78 </v>
      </c>
      <c r="B383" s="2" t="str">
        <f t="shared" si="31"/>
        <v>I</v>
      </c>
      <c r="C383" s="3">
        <f t="shared" si="32"/>
        <v>27540.352999999999</v>
      </c>
      <c r="D383" s="4" t="str">
        <f t="shared" si="33"/>
        <v>vis</v>
      </c>
      <c r="E383" s="18">
        <f>VLOOKUP(C383,Active!C$21:E$959,3,FALSE)</f>
        <v>-10613.888127764514</v>
      </c>
      <c r="F383" s="2" t="str">
        <f>LEFT(M383,1)</f>
        <v>V</v>
      </c>
      <c r="G383" s="4" t="str">
        <f t="shared" si="34"/>
        <v>27540.353</v>
      </c>
      <c r="H383" s="3">
        <f t="shared" si="35"/>
        <v>-10614</v>
      </c>
      <c r="I383" s="19" t="s">
        <v>405</v>
      </c>
      <c r="J383" s="20" t="s">
        <v>406</v>
      </c>
      <c r="K383" s="19">
        <v>-10614</v>
      </c>
      <c r="L383" s="19" t="s">
        <v>407</v>
      </c>
      <c r="M383" s="20" t="s">
        <v>224</v>
      </c>
      <c r="N383" s="20"/>
      <c r="O383" s="21" t="s">
        <v>386</v>
      </c>
      <c r="P383" s="21" t="s">
        <v>387</v>
      </c>
    </row>
    <row r="384" spans="1:16" ht="13.5" thickBot="1">
      <c r="A384" s="3" t="str">
        <f t="shared" si="30"/>
        <v> AN 257.211 </v>
      </c>
      <c r="B384" s="2" t="str">
        <f t="shared" si="31"/>
        <v>I</v>
      </c>
      <c r="C384" s="3">
        <f t="shared" si="32"/>
        <v>27545.411</v>
      </c>
      <c r="D384" s="4" t="str">
        <f t="shared" si="33"/>
        <v>vis</v>
      </c>
      <c r="E384" s="18">
        <f>VLOOKUP(C384,Active!C$21:E$959,3,FALSE)</f>
        <v>-10610.888309248196</v>
      </c>
      <c r="F384" s="2" t="str">
        <f>LEFT(M384,1)</f>
        <v>V</v>
      </c>
      <c r="G384" s="4" t="str">
        <f t="shared" si="34"/>
        <v>27545.411</v>
      </c>
      <c r="H384" s="3">
        <f t="shared" si="35"/>
        <v>-10611</v>
      </c>
      <c r="I384" s="19" t="s">
        <v>408</v>
      </c>
      <c r="J384" s="20" t="s">
        <v>409</v>
      </c>
      <c r="K384" s="19">
        <v>-10611</v>
      </c>
      <c r="L384" s="19" t="s">
        <v>410</v>
      </c>
      <c r="M384" s="20" t="s">
        <v>224</v>
      </c>
      <c r="N384" s="20"/>
      <c r="O384" s="21" t="s">
        <v>411</v>
      </c>
      <c r="P384" s="21" t="s">
        <v>412</v>
      </c>
    </row>
    <row r="385" spans="1:16" ht="13.5" thickBot="1">
      <c r="A385" s="3" t="str">
        <f t="shared" si="30"/>
        <v> AN 257.211 </v>
      </c>
      <c r="B385" s="2" t="str">
        <f t="shared" si="31"/>
        <v>I</v>
      </c>
      <c r="C385" s="3">
        <f t="shared" si="32"/>
        <v>27567.331999999999</v>
      </c>
      <c r="D385" s="4" t="str">
        <f t="shared" si="33"/>
        <v>vis</v>
      </c>
      <c r="E385" s="18">
        <f>VLOOKUP(C385,Active!C$21:E$959,3,FALSE)</f>
        <v>-10597.887316425698</v>
      </c>
      <c r="F385" s="2" t="str">
        <f>LEFT(M385,1)</f>
        <v>V</v>
      </c>
      <c r="G385" s="4" t="str">
        <f t="shared" si="34"/>
        <v>27567.332</v>
      </c>
      <c r="H385" s="3">
        <f t="shared" si="35"/>
        <v>-10598</v>
      </c>
      <c r="I385" s="19" t="s">
        <v>413</v>
      </c>
      <c r="J385" s="20" t="s">
        <v>414</v>
      </c>
      <c r="K385" s="19">
        <v>-10598</v>
      </c>
      <c r="L385" s="19" t="s">
        <v>400</v>
      </c>
      <c r="M385" s="20" t="s">
        <v>224</v>
      </c>
      <c r="N385" s="20"/>
      <c r="O385" s="21" t="s">
        <v>411</v>
      </c>
      <c r="P385" s="21" t="s">
        <v>412</v>
      </c>
    </row>
    <row r="386" spans="1:16" ht="13.5" thickBot="1">
      <c r="A386" s="3" t="str">
        <f t="shared" si="30"/>
        <v> AAC 2.78 </v>
      </c>
      <c r="B386" s="2" t="str">
        <f t="shared" si="31"/>
        <v>I</v>
      </c>
      <c r="C386" s="3">
        <f t="shared" si="32"/>
        <v>27567.331999999999</v>
      </c>
      <c r="D386" s="4" t="str">
        <f t="shared" si="33"/>
        <v>vis</v>
      </c>
      <c r="E386" s="18">
        <f>VLOOKUP(C386,Active!C$21:E$959,3,FALSE)</f>
        <v>-10597.887316425698</v>
      </c>
      <c r="F386" s="2" t="str">
        <f>LEFT(M386,1)</f>
        <v>V</v>
      </c>
      <c r="G386" s="4" t="str">
        <f t="shared" si="34"/>
        <v>27567.332</v>
      </c>
      <c r="H386" s="3">
        <f t="shared" si="35"/>
        <v>-10598</v>
      </c>
      <c r="I386" s="19" t="s">
        <v>413</v>
      </c>
      <c r="J386" s="20" t="s">
        <v>414</v>
      </c>
      <c r="K386" s="19">
        <v>-10598</v>
      </c>
      <c r="L386" s="19" t="s">
        <v>400</v>
      </c>
      <c r="M386" s="20" t="s">
        <v>224</v>
      </c>
      <c r="N386" s="20"/>
      <c r="O386" s="21" t="s">
        <v>386</v>
      </c>
      <c r="P386" s="21" t="s">
        <v>387</v>
      </c>
    </row>
    <row r="387" spans="1:16" ht="13.5" thickBot="1">
      <c r="A387" s="3" t="str">
        <f t="shared" si="30"/>
        <v> AN 257.211 </v>
      </c>
      <c r="B387" s="2" t="str">
        <f t="shared" si="31"/>
        <v>I</v>
      </c>
      <c r="C387" s="3">
        <f t="shared" si="32"/>
        <v>27840.474999999999</v>
      </c>
      <c r="D387" s="4" t="str">
        <f t="shared" si="33"/>
        <v>vis</v>
      </c>
      <c r="E387" s="18">
        <f>VLOOKUP(C387,Active!C$21:E$959,3,FALSE)</f>
        <v>-10435.890592621327</v>
      </c>
      <c r="F387" s="2" t="str">
        <f>LEFT(M387,1)</f>
        <v>V</v>
      </c>
      <c r="G387" s="4" t="str">
        <f t="shared" si="34"/>
        <v>27840.475</v>
      </c>
      <c r="H387" s="3">
        <f t="shared" si="35"/>
        <v>-10436</v>
      </c>
      <c r="I387" s="19" t="s">
        <v>415</v>
      </c>
      <c r="J387" s="20" t="s">
        <v>416</v>
      </c>
      <c r="K387" s="19">
        <v>-10436</v>
      </c>
      <c r="L387" s="19" t="s">
        <v>417</v>
      </c>
      <c r="M387" s="20" t="s">
        <v>224</v>
      </c>
      <c r="N387" s="20"/>
      <c r="O387" s="21" t="s">
        <v>411</v>
      </c>
      <c r="P387" s="21" t="s">
        <v>412</v>
      </c>
    </row>
    <row r="388" spans="1:16" ht="13.5" thickBot="1">
      <c r="A388" s="3" t="str">
        <f t="shared" si="30"/>
        <v> AC 190.24 </v>
      </c>
      <c r="B388" s="2" t="str">
        <f t="shared" si="31"/>
        <v>I</v>
      </c>
      <c r="C388" s="3">
        <f t="shared" si="32"/>
        <v>27857.337</v>
      </c>
      <c r="D388" s="4" t="str">
        <f t="shared" si="33"/>
        <v>vis</v>
      </c>
      <c r="E388" s="18">
        <f>VLOOKUP(C388,Active!C$21:E$959,3,FALSE)</f>
        <v>-10425.890011399075</v>
      </c>
      <c r="F388" s="2" t="s">
        <v>218</v>
      </c>
      <c r="G388" s="4" t="str">
        <f t="shared" si="34"/>
        <v>27857.337</v>
      </c>
      <c r="H388" s="3">
        <f t="shared" si="35"/>
        <v>-10426</v>
      </c>
      <c r="I388" s="19" t="s">
        <v>418</v>
      </c>
      <c r="J388" s="20" t="s">
        <v>419</v>
      </c>
      <c r="K388" s="19">
        <v>-10426</v>
      </c>
      <c r="L388" s="19" t="s">
        <v>420</v>
      </c>
      <c r="M388" s="20" t="s">
        <v>224</v>
      </c>
      <c r="N388" s="20"/>
      <c r="O388" s="21" t="s">
        <v>421</v>
      </c>
      <c r="P388" s="21" t="s">
        <v>422</v>
      </c>
    </row>
    <row r="389" spans="1:16" ht="13.5" thickBot="1">
      <c r="A389" s="3" t="str">
        <f t="shared" si="30"/>
        <v> AN 257.211 </v>
      </c>
      <c r="B389" s="2" t="str">
        <f t="shared" si="31"/>
        <v>I</v>
      </c>
      <c r="C389" s="3">
        <f t="shared" si="32"/>
        <v>27862.392</v>
      </c>
      <c r="D389" s="4" t="str">
        <f t="shared" si="33"/>
        <v>vis</v>
      </c>
      <c r="E389" s="18">
        <f>VLOOKUP(C389,Active!C$21:E$959,3,FALSE)</f>
        <v>-10422.891972134545</v>
      </c>
      <c r="F389" s="2" t="s">
        <v>218</v>
      </c>
      <c r="G389" s="4" t="str">
        <f t="shared" si="34"/>
        <v>27862.392</v>
      </c>
      <c r="H389" s="3">
        <f t="shared" si="35"/>
        <v>-10423</v>
      </c>
      <c r="I389" s="19" t="s">
        <v>423</v>
      </c>
      <c r="J389" s="20" t="s">
        <v>424</v>
      </c>
      <c r="K389" s="19">
        <v>-10423</v>
      </c>
      <c r="L389" s="19" t="s">
        <v>425</v>
      </c>
      <c r="M389" s="20" t="s">
        <v>224</v>
      </c>
      <c r="N389" s="20"/>
      <c r="O389" s="21" t="s">
        <v>411</v>
      </c>
      <c r="P389" s="21" t="s">
        <v>412</v>
      </c>
    </row>
    <row r="390" spans="1:16" ht="13.5" thickBot="1">
      <c r="A390" s="3" t="str">
        <f t="shared" si="30"/>
        <v> AAC 3.37 </v>
      </c>
      <c r="B390" s="2" t="str">
        <f t="shared" si="31"/>
        <v>I</v>
      </c>
      <c r="C390" s="3">
        <f t="shared" si="32"/>
        <v>27862.392</v>
      </c>
      <c r="D390" s="4" t="str">
        <f t="shared" si="33"/>
        <v>vis</v>
      </c>
      <c r="E390" s="18">
        <f>VLOOKUP(C390,Active!C$21:E$959,3,FALSE)</f>
        <v>-10422.891972134545</v>
      </c>
      <c r="F390" s="2" t="s">
        <v>218</v>
      </c>
      <c r="G390" s="4" t="str">
        <f t="shared" si="34"/>
        <v>27862.392</v>
      </c>
      <c r="H390" s="3">
        <f t="shared" si="35"/>
        <v>-10423</v>
      </c>
      <c r="I390" s="19" t="s">
        <v>423</v>
      </c>
      <c r="J390" s="20" t="s">
        <v>424</v>
      </c>
      <c r="K390" s="19">
        <v>-10423</v>
      </c>
      <c r="L390" s="19" t="s">
        <v>425</v>
      </c>
      <c r="M390" s="20" t="s">
        <v>224</v>
      </c>
      <c r="N390" s="20"/>
      <c r="O390" s="21" t="s">
        <v>386</v>
      </c>
      <c r="P390" s="21" t="s">
        <v>426</v>
      </c>
    </row>
    <row r="391" spans="1:16" ht="13.5" thickBot="1">
      <c r="A391" s="3" t="str">
        <f t="shared" si="30"/>
        <v> AC 190.24 </v>
      </c>
      <c r="B391" s="2" t="str">
        <f t="shared" si="31"/>
        <v>I</v>
      </c>
      <c r="C391" s="3">
        <f t="shared" si="32"/>
        <v>27862.394</v>
      </c>
      <c r="D391" s="4" t="str">
        <f t="shared" si="33"/>
        <v>vis</v>
      </c>
      <c r="E391" s="18">
        <f>VLOOKUP(C391,Active!C$21:E$959,3,FALSE)</f>
        <v>-10422.890785966685</v>
      </c>
      <c r="F391" s="2" t="s">
        <v>218</v>
      </c>
      <c r="G391" s="4" t="str">
        <f t="shared" si="34"/>
        <v>27862.394</v>
      </c>
      <c r="H391" s="3">
        <f t="shared" si="35"/>
        <v>-10423</v>
      </c>
      <c r="I391" s="19" t="s">
        <v>427</v>
      </c>
      <c r="J391" s="20" t="s">
        <v>428</v>
      </c>
      <c r="K391" s="19">
        <v>-10423</v>
      </c>
      <c r="L391" s="19" t="s">
        <v>417</v>
      </c>
      <c r="M391" s="20" t="s">
        <v>224</v>
      </c>
      <c r="N391" s="20"/>
      <c r="O391" s="21" t="s">
        <v>421</v>
      </c>
      <c r="P391" s="21" t="s">
        <v>422</v>
      </c>
    </row>
    <row r="392" spans="1:16" ht="13.5" thickBot="1">
      <c r="A392" s="3" t="str">
        <f t="shared" si="30"/>
        <v> AAC 3.37 </v>
      </c>
      <c r="B392" s="2" t="str">
        <f t="shared" si="31"/>
        <v>I</v>
      </c>
      <c r="C392" s="3">
        <f t="shared" si="32"/>
        <v>27872.507000000001</v>
      </c>
      <c r="D392" s="4" t="str">
        <f t="shared" si="33"/>
        <v>vis</v>
      </c>
      <c r="E392" s="18">
        <f>VLOOKUP(C392,Active!C$21:E$959,3,FALSE)</f>
        <v>-10416.892928185838</v>
      </c>
      <c r="F392" s="2" t="s">
        <v>218</v>
      </c>
      <c r="G392" s="4" t="str">
        <f t="shared" si="34"/>
        <v>27872.507</v>
      </c>
      <c r="H392" s="3">
        <f t="shared" si="35"/>
        <v>-10417</v>
      </c>
      <c r="I392" s="19" t="s">
        <v>429</v>
      </c>
      <c r="J392" s="20" t="s">
        <v>430</v>
      </c>
      <c r="K392" s="19">
        <v>-10417</v>
      </c>
      <c r="L392" s="19" t="s">
        <v>431</v>
      </c>
      <c r="M392" s="20" t="s">
        <v>224</v>
      </c>
      <c r="N392" s="20"/>
      <c r="O392" s="21" t="s">
        <v>386</v>
      </c>
      <c r="P392" s="21" t="s">
        <v>426</v>
      </c>
    </row>
    <row r="393" spans="1:16" ht="13.5" thickBot="1">
      <c r="A393" s="3" t="str">
        <f t="shared" si="30"/>
        <v> AN 257.211 </v>
      </c>
      <c r="B393" s="2" t="str">
        <f t="shared" si="31"/>
        <v>I</v>
      </c>
      <c r="C393" s="3">
        <f t="shared" si="32"/>
        <v>27872.510999999999</v>
      </c>
      <c r="D393" s="4" t="str">
        <f t="shared" si="33"/>
        <v>vis</v>
      </c>
      <c r="E393" s="18">
        <f>VLOOKUP(C393,Active!C$21:E$959,3,FALSE)</f>
        <v>-10416.890555850123</v>
      </c>
      <c r="F393" s="2" t="s">
        <v>218</v>
      </c>
      <c r="G393" s="4" t="str">
        <f t="shared" si="34"/>
        <v>27872.511</v>
      </c>
      <c r="H393" s="3">
        <f t="shared" si="35"/>
        <v>-10417</v>
      </c>
      <c r="I393" s="19" t="s">
        <v>432</v>
      </c>
      <c r="J393" s="20" t="s">
        <v>433</v>
      </c>
      <c r="K393" s="19">
        <v>-10417</v>
      </c>
      <c r="L393" s="19" t="s">
        <v>420</v>
      </c>
      <c r="M393" s="20" t="s">
        <v>224</v>
      </c>
      <c r="N393" s="20"/>
      <c r="O393" s="21" t="s">
        <v>411</v>
      </c>
      <c r="P393" s="21" t="s">
        <v>412</v>
      </c>
    </row>
    <row r="394" spans="1:16" ht="13.5" thickBot="1">
      <c r="A394" s="3" t="str">
        <f t="shared" si="30"/>
        <v> AAC 3.37 </v>
      </c>
      <c r="B394" s="2" t="str">
        <f t="shared" si="31"/>
        <v>I</v>
      </c>
      <c r="C394" s="3">
        <f t="shared" si="32"/>
        <v>27884.311000000002</v>
      </c>
      <c r="D394" s="4" t="str">
        <f t="shared" si="33"/>
        <v>vis</v>
      </c>
      <c r="E394" s="18">
        <f>VLOOKUP(C394,Active!C$21:E$959,3,FALSE)</f>
        <v>-10409.892165479905</v>
      </c>
      <c r="F394" s="2" t="s">
        <v>218</v>
      </c>
      <c r="G394" s="4" t="str">
        <f t="shared" si="34"/>
        <v>27884.311</v>
      </c>
      <c r="H394" s="3">
        <f t="shared" si="35"/>
        <v>-10410</v>
      </c>
      <c r="I394" s="19" t="s">
        <v>434</v>
      </c>
      <c r="J394" s="20" t="s">
        <v>435</v>
      </c>
      <c r="K394" s="19">
        <v>-10410</v>
      </c>
      <c r="L394" s="19" t="s">
        <v>425</v>
      </c>
      <c r="M394" s="20" t="s">
        <v>224</v>
      </c>
      <c r="N394" s="20"/>
      <c r="O394" s="21" t="s">
        <v>386</v>
      </c>
      <c r="P394" s="21" t="s">
        <v>426</v>
      </c>
    </row>
    <row r="395" spans="1:16" ht="13.5" thickBot="1">
      <c r="A395" s="3" t="str">
        <f t="shared" ref="A395:A458" si="36">P395</f>
        <v> AN 257.211 </v>
      </c>
      <c r="B395" s="2" t="str">
        <f t="shared" ref="B395:B458" si="37">IF(H395=INT(H395),"I","II")</f>
        <v>I</v>
      </c>
      <c r="C395" s="3">
        <f t="shared" ref="C395:C458" si="38">1*G395</f>
        <v>27884.316999999999</v>
      </c>
      <c r="D395" s="4" t="str">
        <f t="shared" ref="D395:D458" si="39">VLOOKUP(F395,I$1:J$5,2,FALSE)</f>
        <v>vis</v>
      </c>
      <c r="E395" s="18">
        <f>VLOOKUP(C395,Active!C$21:E$959,3,FALSE)</f>
        <v>-10409.888606976328</v>
      </c>
      <c r="F395" s="2" t="s">
        <v>218</v>
      </c>
      <c r="G395" s="4" t="str">
        <f t="shared" ref="G395:G458" si="40">MID(I395,3,LEN(I395)-3)</f>
        <v>27884.317</v>
      </c>
      <c r="H395" s="3">
        <f t="shared" ref="H395:H458" si="41">1*K395</f>
        <v>-10410</v>
      </c>
      <c r="I395" s="19" t="s">
        <v>436</v>
      </c>
      <c r="J395" s="20" t="s">
        <v>437</v>
      </c>
      <c r="K395" s="19">
        <v>-10410</v>
      </c>
      <c r="L395" s="19" t="s">
        <v>410</v>
      </c>
      <c r="M395" s="20" t="s">
        <v>224</v>
      </c>
      <c r="N395" s="20"/>
      <c r="O395" s="21" t="s">
        <v>411</v>
      </c>
      <c r="P395" s="21" t="s">
        <v>412</v>
      </c>
    </row>
    <row r="396" spans="1:16" ht="13.5" thickBot="1">
      <c r="A396" s="3" t="str">
        <f t="shared" si="36"/>
        <v> AAC 3.37 </v>
      </c>
      <c r="B396" s="2" t="str">
        <f t="shared" si="37"/>
        <v>I</v>
      </c>
      <c r="C396" s="3">
        <f t="shared" si="38"/>
        <v>27916.347000000002</v>
      </c>
      <c r="D396" s="4" t="str">
        <f t="shared" si="39"/>
        <v>vis</v>
      </c>
      <c r="E396" s="18">
        <f>VLOOKUP(C396,Active!C$21:E$959,3,FALSE)</f>
        <v>-10390.892128708701</v>
      </c>
      <c r="F396" s="2" t="s">
        <v>218</v>
      </c>
      <c r="G396" s="4" t="str">
        <f t="shared" si="40"/>
        <v>27916.347</v>
      </c>
      <c r="H396" s="3">
        <f t="shared" si="41"/>
        <v>-10391</v>
      </c>
      <c r="I396" s="19" t="s">
        <v>438</v>
      </c>
      <c r="J396" s="20" t="s">
        <v>439</v>
      </c>
      <c r="K396" s="19">
        <v>-10391</v>
      </c>
      <c r="L396" s="19" t="s">
        <v>425</v>
      </c>
      <c r="M396" s="20" t="s">
        <v>224</v>
      </c>
      <c r="N396" s="20"/>
      <c r="O396" s="21" t="s">
        <v>386</v>
      </c>
      <c r="P396" s="21" t="s">
        <v>426</v>
      </c>
    </row>
    <row r="397" spans="1:16" ht="13.5" thickBot="1">
      <c r="A397" s="3" t="str">
        <f t="shared" si="36"/>
        <v> AN 257.211 </v>
      </c>
      <c r="B397" s="2" t="str">
        <f t="shared" si="37"/>
        <v>I</v>
      </c>
      <c r="C397" s="3">
        <f t="shared" si="38"/>
        <v>27916.351999999999</v>
      </c>
      <c r="D397" s="4" t="str">
        <f t="shared" si="39"/>
        <v>vis</v>
      </c>
      <c r="E397" s="18">
        <f>VLOOKUP(C397,Active!C$21:E$959,3,FALSE)</f>
        <v>-10390.889163289055</v>
      </c>
      <c r="F397" s="2" t="s">
        <v>218</v>
      </c>
      <c r="G397" s="4" t="str">
        <f t="shared" si="40"/>
        <v>27916.352</v>
      </c>
      <c r="H397" s="3">
        <f t="shared" si="41"/>
        <v>-10391</v>
      </c>
      <c r="I397" s="19" t="s">
        <v>440</v>
      </c>
      <c r="J397" s="20" t="s">
        <v>441</v>
      </c>
      <c r="K397" s="19">
        <v>-10391</v>
      </c>
      <c r="L397" s="19" t="s">
        <v>442</v>
      </c>
      <c r="M397" s="20" t="s">
        <v>224</v>
      </c>
      <c r="N397" s="20"/>
      <c r="O397" s="21" t="s">
        <v>411</v>
      </c>
      <c r="P397" s="21" t="s">
        <v>412</v>
      </c>
    </row>
    <row r="398" spans="1:16" ht="13.5" thickBot="1">
      <c r="A398" s="3" t="str">
        <f t="shared" si="36"/>
        <v> AN 257.211 </v>
      </c>
      <c r="B398" s="2" t="str">
        <f t="shared" si="37"/>
        <v>I</v>
      </c>
      <c r="C398" s="3">
        <f t="shared" si="38"/>
        <v>27926.466</v>
      </c>
      <c r="D398" s="4" t="str">
        <f t="shared" si="39"/>
        <v>vis</v>
      </c>
      <c r="E398" s="18">
        <f>VLOOKUP(C398,Active!C$21:E$959,3,FALSE)</f>
        <v>-10384.890712424278</v>
      </c>
      <c r="F398" s="2" t="s">
        <v>218</v>
      </c>
      <c r="G398" s="4" t="str">
        <f t="shared" si="40"/>
        <v>27926.466</v>
      </c>
      <c r="H398" s="3">
        <f t="shared" si="41"/>
        <v>-10385</v>
      </c>
      <c r="I398" s="19" t="s">
        <v>443</v>
      </c>
      <c r="J398" s="20" t="s">
        <v>444</v>
      </c>
      <c r="K398" s="19">
        <v>-10385</v>
      </c>
      <c r="L398" s="19" t="s">
        <v>417</v>
      </c>
      <c r="M398" s="20" t="s">
        <v>224</v>
      </c>
      <c r="N398" s="20"/>
      <c r="O398" s="21" t="s">
        <v>411</v>
      </c>
      <c r="P398" s="21" t="s">
        <v>412</v>
      </c>
    </row>
    <row r="399" spans="1:16" ht="13.5" thickBot="1">
      <c r="A399" s="3" t="str">
        <f t="shared" si="36"/>
        <v> AN 257.211 </v>
      </c>
      <c r="B399" s="2" t="str">
        <f t="shared" si="37"/>
        <v>I</v>
      </c>
      <c r="C399" s="3">
        <f t="shared" si="38"/>
        <v>27943.321</v>
      </c>
      <c r="D399" s="4" t="str">
        <f t="shared" si="39"/>
        <v>vis</v>
      </c>
      <c r="E399" s="18">
        <f>VLOOKUP(C399,Active!C$21:E$959,3,FALSE)</f>
        <v>-10374.894282789535</v>
      </c>
      <c r="F399" s="2" t="s">
        <v>218</v>
      </c>
      <c r="G399" s="4" t="str">
        <f t="shared" si="40"/>
        <v>27943.321</v>
      </c>
      <c r="H399" s="3">
        <f t="shared" si="41"/>
        <v>-10375</v>
      </c>
      <c r="I399" s="19" t="s">
        <v>445</v>
      </c>
      <c r="J399" s="20" t="s">
        <v>446</v>
      </c>
      <c r="K399" s="19">
        <v>-10375</v>
      </c>
      <c r="L399" s="19" t="s">
        <v>447</v>
      </c>
      <c r="M399" s="20" t="s">
        <v>224</v>
      </c>
      <c r="N399" s="20"/>
      <c r="O399" s="21" t="s">
        <v>411</v>
      </c>
      <c r="P399" s="21" t="s">
        <v>412</v>
      </c>
    </row>
    <row r="400" spans="1:16" ht="13.5" thickBot="1">
      <c r="A400" s="3" t="str">
        <f t="shared" si="36"/>
        <v> AAC 3.37 </v>
      </c>
      <c r="B400" s="2" t="str">
        <f t="shared" si="37"/>
        <v>I</v>
      </c>
      <c r="C400" s="3">
        <f t="shared" si="38"/>
        <v>28189.489000000001</v>
      </c>
      <c r="D400" s="4" t="str">
        <f t="shared" si="39"/>
        <v>vis</v>
      </c>
      <c r="E400" s="18">
        <f>VLOOKUP(C400,Active!C$21:E$959,3,FALSE)</f>
        <v>-10228.895997988258</v>
      </c>
      <c r="F400" s="2" t="s">
        <v>218</v>
      </c>
      <c r="G400" s="4" t="str">
        <f t="shared" si="40"/>
        <v>28189.489</v>
      </c>
      <c r="H400" s="3">
        <f t="shared" si="41"/>
        <v>-10229</v>
      </c>
      <c r="I400" s="19" t="s">
        <v>448</v>
      </c>
      <c r="J400" s="20" t="s">
        <v>449</v>
      </c>
      <c r="K400" s="19">
        <v>-10229</v>
      </c>
      <c r="L400" s="19" t="s">
        <v>450</v>
      </c>
      <c r="M400" s="20" t="s">
        <v>224</v>
      </c>
      <c r="N400" s="20"/>
      <c r="O400" s="21" t="s">
        <v>386</v>
      </c>
      <c r="P400" s="21" t="s">
        <v>426</v>
      </c>
    </row>
    <row r="401" spans="1:16" ht="13.5" thickBot="1">
      <c r="A401" s="3" t="str">
        <f t="shared" si="36"/>
        <v> AAC 3.37 </v>
      </c>
      <c r="B401" s="2" t="str">
        <f t="shared" si="37"/>
        <v>I</v>
      </c>
      <c r="C401" s="3">
        <f t="shared" si="38"/>
        <v>28265.362000000001</v>
      </c>
      <c r="D401" s="4" t="str">
        <f t="shared" si="39"/>
        <v>vis</v>
      </c>
      <c r="E401" s="18">
        <f>VLOOKUP(C401,Active!C$21:E$959,3,FALSE)</f>
        <v>-10183.896940991708</v>
      </c>
      <c r="F401" s="2" t="s">
        <v>218</v>
      </c>
      <c r="G401" s="4" t="str">
        <f t="shared" si="40"/>
        <v>28265.362</v>
      </c>
      <c r="H401" s="3">
        <f t="shared" si="41"/>
        <v>-10184</v>
      </c>
      <c r="I401" s="19" t="s">
        <v>451</v>
      </c>
      <c r="J401" s="20" t="s">
        <v>452</v>
      </c>
      <c r="K401" s="19">
        <v>-10184</v>
      </c>
      <c r="L401" s="19" t="s">
        <v>453</v>
      </c>
      <c r="M401" s="20" t="s">
        <v>224</v>
      </c>
      <c r="N401" s="20"/>
      <c r="O401" s="21" t="s">
        <v>386</v>
      </c>
      <c r="P401" s="21" t="s">
        <v>426</v>
      </c>
    </row>
    <row r="402" spans="1:16" ht="13.5" thickBot="1">
      <c r="A402" s="3" t="str">
        <f t="shared" si="36"/>
        <v> AN 267.324 </v>
      </c>
      <c r="B402" s="2" t="str">
        <f t="shared" si="37"/>
        <v>I</v>
      </c>
      <c r="C402" s="3">
        <f t="shared" si="38"/>
        <v>28297.4</v>
      </c>
      <c r="D402" s="4" t="str">
        <f t="shared" si="39"/>
        <v>vis</v>
      </c>
      <c r="E402" s="18">
        <f>VLOOKUP(C402,Active!C$21:E$959,3,FALSE)</f>
        <v>-10164.895718052645</v>
      </c>
      <c r="F402" s="2" t="s">
        <v>218</v>
      </c>
      <c r="G402" s="4" t="str">
        <f t="shared" si="40"/>
        <v>28297.400</v>
      </c>
      <c r="H402" s="3">
        <f t="shared" si="41"/>
        <v>-10165</v>
      </c>
      <c r="I402" s="19" t="s">
        <v>454</v>
      </c>
      <c r="J402" s="20" t="s">
        <v>455</v>
      </c>
      <c r="K402" s="19">
        <v>-10165</v>
      </c>
      <c r="L402" s="19" t="s">
        <v>456</v>
      </c>
      <c r="M402" s="20" t="s">
        <v>224</v>
      </c>
      <c r="N402" s="20"/>
      <c r="O402" s="21" t="s">
        <v>411</v>
      </c>
      <c r="P402" s="21" t="s">
        <v>457</v>
      </c>
    </row>
    <row r="403" spans="1:16" ht="13.5" thickBot="1">
      <c r="A403" s="3" t="str">
        <f t="shared" si="36"/>
        <v> AN 267.324 </v>
      </c>
      <c r="B403" s="2" t="str">
        <f t="shared" si="37"/>
        <v>I</v>
      </c>
      <c r="C403" s="3">
        <f t="shared" si="38"/>
        <v>28523.330999999998</v>
      </c>
      <c r="D403" s="4" t="str">
        <f t="shared" si="39"/>
        <v>vis</v>
      </c>
      <c r="E403" s="18">
        <f>VLOOKUP(C403,Active!C$21:E$959,3,FALSE)</f>
        <v>-10030.89967273629</v>
      </c>
      <c r="F403" s="2" t="s">
        <v>218</v>
      </c>
      <c r="G403" s="4" t="str">
        <f t="shared" si="40"/>
        <v>28523.331</v>
      </c>
      <c r="H403" s="3">
        <f t="shared" si="41"/>
        <v>-10031</v>
      </c>
      <c r="I403" s="19" t="s">
        <v>458</v>
      </c>
      <c r="J403" s="20" t="s">
        <v>459</v>
      </c>
      <c r="K403" s="19">
        <v>-10031</v>
      </c>
      <c r="L403" s="19" t="s">
        <v>460</v>
      </c>
      <c r="M403" s="20" t="s">
        <v>224</v>
      </c>
      <c r="N403" s="20"/>
      <c r="O403" s="21" t="s">
        <v>411</v>
      </c>
      <c r="P403" s="21" t="s">
        <v>457</v>
      </c>
    </row>
    <row r="404" spans="1:16" ht="13.5" thickBot="1">
      <c r="A404" s="3" t="str">
        <f t="shared" si="36"/>
        <v> AN 267.324 </v>
      </c>
      <c r="B404" s="2" t="str">
        <f t="shared" si="37"/>
        <v>I</v>
      </c>
      <c r="C404" s="3">
        <f t="shared" si="38"/>
        <v>28538.513999999999</v>
      </c>
      <c r="D404" s="4" t="str">
        <f t="shared" si="39"/>
        <v>vis</v>
      </c>
      <c r="E404" s="18">
        <f>VLOOKUP(C404,Active!C$21:E$959,3,FALSE)</f>
        <v>-10021.894879431969</v>
      </c>
      <c r="F404" s="2" t="s">
        <v>218</v>
      </c>
      <c r="G404" s="4" t="str">
        <f t="shared" si="40"/>
        <v>28538.514</v>
      </c>
      <c r="H404" s="3">
        <f t="shared" si="41"/>
        <v>-10022</v>
      </c>
      <c r="I404" s="19" t="s">
        <v>461</v>
      </c>
      <c r="J404" s="20" t="s">
        <v>462</v>
      </c>
      <c r="K404" s="19">
        <v>-10022</v>
      </c>
      <c r="L404" s="19" t="s">
        <v>463</v>
      </c>
      <c r="M404" s="20" t="s">
        <v>224</v>
      </c>
      <c r="N404" s="20"/>
      <c r="O404" s="21" t="s">
        <v>411</v>
      </c>
      <c r="P404" s="21" t="s">
        <v>457</v>
      </c>
    </row>
    <row r="405" spans="1:16" ht="13.5" thickBot="1">
      <c r="A405" s="3" t="str">
        <f t="shared" si="36"/>
        <v> AAC 4.121 </v>
      </c>
      <c r="B405" s="2" t="str">
        <f t="shared" si="37"/>
        <v>I</v>
      </c>
      <c r="C405" s="3">
        <f t="shared" si="38"/>
        <v>28550.309000000001</v>
      </c>
      <c r="D405" s="4" t="str">
        <f t="shared" si="39"/>
        <v>vis</v>
      </c>
      <c r="E405" s="18">
        <f>VLOOKUP(C405,Active!C$21:E$959,3,FALSE)</f>
        <v>-10014.899454481401</v>
      </c>
      <c r="F405" s="2" t="s">
        <v>218</v>
      </c>
      <c r="G405" s="4" t="str">
        <f t="shared" si="40"/>
        <v>28550.309</v>
      </c>
      <c r="H405" s="3">
        <f t="shared" si="41"/>
        <v>-10015</v>
      </c>
      <c r="I405" s="19" t="s">
        <v>464</v>
      </c>
      <c r="J405" s="20" t="s">
        <v>465</v>
      </c>
      <c r="K405" s="19">
        <v>-10015</v>
      </c>
      <c r="L405" s="19" t="s">
        <v>466</v>
      </c>
      <c r="M405" s="20" t="s">
        <v>224</v>
      </c>
      <c r="N405" s="20"/>
      <c r="O405" s="21" t="s">
        <v>386</v>
      </c>
      <c r="P405" s="21" t="s">
        <v>467</v>
      </c>
    </row>
    <row r="406" spans="1:16" ht="13.5" thickBot="1">
      <c r="A406" s="3" t="str">
        <f t="shared" si="36"/>
        <v> AAC 4.121 </v>
      </c>
      <c r="B406" s="2" t="str">
        <f t="shared" si="37"/>
        <v>I</v>
      </c>
      <c r="C406" s="3">
        <f t="shared" si="38"/>
        <v>28609.319</v>
      </c>
      <c r="D406" s="4" t="str">
        <f t="shared" si="39"/>
        <v>vis</v>
      </c>
      <c r="E406" s="18">
        <f>VLOOKUP(C406,Active!C$21:E$959,3,FALSE)</f>
        <v>-9979.9015717910315</v>
      </c>
      <c r="F406" s="2" t="s">
        <v>218</v>
      </c>
      <c r="G406" s="4" t="str">
        <f t="shared" si="40"/>
        <v>28609.319</v>
      </c>
      <c r="H406" s="3">
        <f t="shared" si="41"/>
        <v>-9980</v>
      </c>
      <c r="I406" s="19" t="s">
        <v>468</v>
      </c>
      <c r="J406" s="20" t="s">
        <v>469</v>
      </c>
      <c r="K406" s="19">
        <v>-9980</v>
      </c>
      <c r="L406" s="19" t="s">
        <v>470</v>
      </c>
      <c r="M406" s="20" t="s">
        <v>224</v>
      </c>
      <c r="N406" s="20"/>
      <c r="O406" s="21" t="s">
        <v>386</v>
      </c>
      <c r="P406" s="21" t="s">
        <v>467</v>
      </c>
    </row>
    <row r="407" spans="1:16" ht="13.5" thickBot="1">
      <c r="A407" s="3" t="str">
        <f t="shared" si="36"/>
        <v> AN 267.324 </v>
      </c>
      <c r="B407" s="2" t="str">
        <f t="shared" si="37"/>
        <v>I</v>
      </c>
      <c r="C407" s="3">
        <f t="shared" si="38"/>
        <v>28609.322</v>
      </c>
      <c r="D407" s="4" t="str">
        <f t="shared" si="39"/>
        <v>vis</v>
      </c>
      <c r="E407" s="18">
        <f>VLOOKUP(C407,Active!C$21:E$959,3,FALSE)</f>
        <v>-9979.8997925392414</v>
      </c>
      <c r="F407" s="2" t="s">
        <v>218</v>
      </c>
      <c r="G407" s="4" t="str">
        <f t="shared" si="40"/>
        <v>28609.322</v>
      </c>
      <c r="H407" s="3">
        <f t="shared" si="41"/>
        <v>-9980</v>
      </c>
      <c r="I407" s="19" t="s">
        <v>471</v>
      </c>
      <c r="J407" s="20" t="s">
        <v>472</v>
      </c>
      <c r="K407" s="19">
        <v>-9980</v>
      </c>
      <c r="L407" s="19" t="s">
        <v>460</v>
      </c>
      <c r="M407" s="20" t="s">
        <v>224</v>
      </c>
      <c r="N407" s="20"/>
      <c r="O407" s="21" t="s">
        <v>411</v>
      </c>
      <c r="P407" s="21" t="s">
        <v>457</v>
      </c>
    </row>
    <row r="408" spans="1:16" ht="13.5" thickBot="1">
      <c r="A408" s="3" t="str">
        <f t="shared" si="36"/>
        <v> AN 267.324 </v>
      </c>
      <c r="B408" s="2" t="str">
        <f t="shared" si="37"/>
        <v>I</v>
      </c>
      <c r="C408" s="3">
        <f t="shared" si="38"/>
        <v>28631.248</v>
      </c>
      <c r="D408" s="4" t="str">
        <f t="shared" si="39"/>
        <v>vis</v>
      </c>
      <c r="E408" s="18">
        <f>VLOOKUP(C408,Active!C$21:E$959,3,FALSE)</f>
        <v>-9966.8958342970964</v>
      </c>
      <c r="F408" s="2" t="s">
        <v>218</v>
      </c>
      <c r="G408" s="4" t="str">
        <f t="shared" si="40"/>
        <v>28631.248</v>
      </c>
      <c r="H408" s="3">
        <f t="shared" si="41"/>
        <v>-9967</v>
      </c>
      <c r="I408" s="19" t="s">
        <v>473</v>
      </c>
      <c r="J408" s="20" t="s">
        <v>474</v>
      </c>
      <c r="K408" s="19">
        <v>-9967</v>
      </c>
      <c r="L408" s="19" t="s">
        <v>456</v>
      </c>
      <c r="M408" s="20" t="s">
        <v>224</v>
      </c>
      <c r="N408" s="20"/>
      <c r="O408" s="21" t="s">
        <v>411</v>
      </c>
      <c r="P408" s="21" t="s">
        <v>457</v>
      </c>
    </row>
    <row r="409" spans="1:16" ht="13.5" thickBot="1">
      <c r="A409" s="3" t="str">
        <f t="shared" si="36"/>
        <v> AN 267.324 </v>
      </c>
      <c r="B409" s="2" t="str">
        <f t="shared" si="37"/>
        <v>I</v>
      </c>
      <c r="C409" s="3">
        <f t="shared" si="38"/>
        <v>28636.300999999999</v>
      </c>
      <c r="D409" s="4" t="str">
        <f t="shared" si="39"/>
        <v>vis</v>
      </c>
      <c r="E409" s="18">
        <f>VLOOKUP(C409,Active!C$21:E$959,3,FALSE)</f>
        <v>-9963.8989812004256</v>
      </c>
      <c r="F409" s="2" t="s">
        <v>218</v>
      </c>
      <c r="G409" s="4" t="str">
        <f t="shared" si="40"/>
        <v>28636.301</v>
      </c>
      <c r="H409" s="3">
        <f t="shared" si="41"/>
        <v>-9964</v>
      </c>
      <c r="I409" s="19" t="s">
        <v>475</v>
      </c>
      <c r="J409" s="20" t="s">
        <v>476</v>
      </c>
      <c r="K409" s="19">
        <v>-9964</v>
      </c>
      <c r="L409" s="19" t="s">
        <v>466</v>
      </c>
      <c r="M409" s="20" t="s">
        <v>224</v>
      </c>
      <c r="N409" s="20"/>
      <c r="O409" s="21" t="s">
        <v>411</v>
      </c>
      <c r="P409" s="21" t="s">
        <v>457</v>
      </c>
    </row>
    <row r="410" spans="1:16" ht="13.5" thickBot="1">
      <c r="A410" s="3" t="str">
        <f t="shared" si="36"/>
        <v> AN 267.324 </v>
      </c>
      <c r="B410" s="2" t="str">
        <f t="shared" si="37"/>
        <v>I</v>
      </c>
      <c r="C410" s="3">
        <f t="shared" si="38"/>
        <v>28838.628000000001</v>
      </c>
      <c r="D410" s="4" t="str">
        <f t="shared" si="39"/>
        <v>vis</v>
      </c>
      <c r="E410" s="18">
        <f>VLOOKUP(C410,Active!C$21:E$959,3,FALSE)</f>
        <v>-9843.902088960218</v>
      </c>
      <c r="F410" s="2" t="s">
        <v>218</v>
      </c>
      <c r="G410" s="4" t="str">
        <f t="shared" si="40"/>
        <v>28838.628</v>
      </c>
      <c r="H410" s="3">
        <f t="shared" si="41"/>
        <v>-9844</v>
      </c>
      <c r="I410" s="19" t="s">
        <v>477</v>
      </c>
      <c r="J410" s="20" t="s">
        <v>478</v>
      </c>
      <c r="K410" s="19">
        <v>-9844</v>
      </c>
      <c r="L410" s="19" t="s">
        <v>479</v>
      </c>
      <c r="M410" s="20" t="s">
        <v>224</v>
      </c>
      <c r="N410" s="20"/>
      <c r="O410" s="21" t="s">
        <v>411</v>
      </c>
      <c r="P410" s="21" t="s">
        <v>457</v>
      </c>
    </row>
    <row r="411" spans="1:16" ht="13.5" thickBot="1">
      <c r="A411" s="3" t="str">
        <f t="shared" si="36"/>
        <v> AAC 4.121 </v>
      </c>
      <c r="B411" s="2" t="str">
        <f t="shared" si="37"/>
        <v>I</v>
      </c>
      <c r="C411" s="3">
        <f t="shared" si="38"/>
        <v>28936.416000000001</v>
      </c>
      <c r="D411" s="4" t="str">
        <f t="shared" si="39"/>
        <v>vis</v>
      </c>
      <c r="E411" s="18">
        <f>VLOOKUP(C411,Active!C$21:E$959,3,FALSE)</f>
        <v>-9785.9055976447453</v>
      </c>
      <c r="F411" s="2" t="s">
        <v>218</v>
      </c>
      <c r="G411" s="4" t="str">
        <f t="shared" si="40"/>
        <v>28936.416</v>
      </c>
      <c r="H411" s="3">
        <f t="shared" si="41"/>
        <v>-9786</v>
      </c>
      <c r="I411" s="19" t="s">
        <v>480</v>
      </c>
      <c r="J411" s="20" t="s">
        <v>481</v>
      </c>
      <c r="K411" s="19">
        <v>-9786</v>
      </c>
      <c r="L411" s="19" t="s">
        <v>482</v>
      </c>
      <c r="M411" s="20" t="s">
        <v>224</v>
      </c>
      <c r="N411" s="20"/>
      <c r="O411" s="21" t="s">
        <v>386</v>
      </c>
      <c r="P411" s="21" t="s">
        <v>467</v>
      </c>
    </row>
    <row r="412" spans="1:16" ht="13.5" thickBot="1">
      <c r="A412" s="3" t="str">
        <f t="shared" si="36"/>
        <v> AN 267.324 </v>
      </c>
      <c r="B412" s="2" t="str">
        <f t="shared" si="37"/>
        <v>I</v>
      </c>
      <c r="C412" s="3">
        <f t="shared" si="38"/>
        <v>28936.42</v>
      </c>
      <c r="D412" s="4" t="str">
        <f t="shared" si="39"/>
        <v>vis</v>
      </c>
      <c r="E412" s="18">
        <f>VLOOKUP(C412,Active!C$21:E$959,3,FALSE)</f>
        <v>-9785.9032253090281</v>
      </c>
      <c r="F412" s="2" t="s">
        <v>218</v>
      </c>
      <c r="G412" s="4" t="str">
        <f t="shared" si="40"/>
        <v>28936.420</v>
      </c>
      <c r="H412" s="3">
        <f t="shared" si="41"/>
        <v>-9786</v>
      </c>
      <c r="I412" s="19" t="s">
        <v>483</v>
      </c>
      <c r="J412" s="20" t="s">
        <v>484</v>
      </c>
      <c r="K412" s="19">
        <v>-9786</v>
      </c>
      <c r="L412" s="19" t="s">
        <v>485</v>
      </c>
      <c r="M412" s="20" t="s">
        <v>224</v>
      </c>
      <c r="N412" s="20"/>
      <c r="O412" s="21" t="s">
        <v>411</v>
      </c>
      <c r="P412" s="21" t="s">
        <v>457</v>
      </c>
    </row>
    <row r="413" spans="1:16" ht="13.5" thickBot="1">
      <c r="A413" s="3" t="str">
        <f t="shared" si="36"/>
        <v> AN 267.324 </v>
      </c>
      <c r="B413" s="2" t="str">
        <f t="shared" si="37"/>
        <v>I</v>
      </c>
      <c r="C413" s="3">
        <f t="shared" si="38"/>
        <v>28953.276999999998</v>
      </c>
      <c r="D413" s="4" t="str">
        <f t="shared" si="39"/>
        <v>vis</v>
      </c>
      <c r="E413" s="18">
        <f>VLOOKUP(C413,Active!C$21:E$959,3,FALSE)</f>
        <v>-9775.9056095064261</v>
      </c>
      <c r="F413" s="2" t="s">
        <v>218</v>
      </c>
      <c r="G413" s="4" t="str">
        <f t="shared" si="40"/>
        <v>28953.277</v>
      </c>
      <c r="H413" s="3">
        <f t="shared" si="41"/>
        <v>-9776</v>
      </c>
      <c r="I413" s="19" t="s">
        <v>486</v>
      </c>
      <c r="J413" s="20" t="s">
        <v>487</v>
      </c>
      <c r="K413" s="19">
        <v>-9776</v>
      </c>
      <c r="L413" s="19" t="s">
        <v>482</v>
      </c>
      <c r="M413" s="20" t="s">
        <v>224</v>
      </c>
      <c r="N413" s="20"/>
      <c r="O413" s="21" t="s">
        <v>411</v>
      </c>
      <c r="P413" s="21" t="s">
        <v>457</v>
      </c>
    </row>
    <row r="414" spans="1:16" ht="13.5" thickBot="1">
      <c r="A414" s="3" t="str">
        <f t="shared" si="36"/>
        <v> AN 267.324 </v>
      </c>
      <c r="B414" s="2" t="str">
        <f t="shared" si="37"/>
        <v>I</v>
      </c>
      <c r="C414" s="3">
        <f t="shared" si="38"/>
        <v>28963.396000000001</v>
      </c>
      <c r="D414" s="4" t="str">
        <f t="shared" si="39"/>
        <v>vis</v>
      </c>
      <c r="E414" s="18">
        <f>VLOOKUP(C414,Active!C$21:E$959,3,FALSE)</f>
        <v>-9769.9041932220007</v>
      </c>
      <c r="F414" s="2" t="s">
        <v>218</v>
      </c>
      <c r="G414" s="4" t="str">
        <f t="shared" si="40"/>
        <v>28963.396</v>
      </c>
      <c r="H414" s="3">
        <f t="shared" si="41"/>
        <v>-9770</v>
      </c>
      <c r="I414" s="19" t="s">
        <v>488</v>
      </c>
      <c r="J414" s="20" t="s">
        <v>489</v>
      </c>
      <c r="K414" s="19">
        <v>-9770</v>
      </c>
      <c r="L414" s="19" t="s">
        <v>490</v>
      </c>
      <c r="M414" s="20" t="s">
        <v>224</v>
      </c>
      <c r="N414" s="20"/>
      <c r="O414" s="21" t="s">
        <v>411</v>
      </c>
      <c r="P414" s="21" t="s">
        <v>457</v>
      </c>
    </row>
    <row r="415" spans="1:16" ht="13.5" thickBot="1">
      <c r="A415" s="3" t="str">
        <f t="shared" si="36"/>
        <v> AN 267.324 </v>
      </c>
      <c r="B415" s="2" t="str">
        <f t="shared" si="37"/>
        <v>I</v>
      </c>
      <c r="C415" s="3">
        <f t="shared" si="38"/>
        <v>28990.373</v>
      </c>
      <c r="D415" s="4" t="str">
        <f t="shared" si="39"/>
        <v>vis</v>
      </c>
      <c r="E415" s="18">
        <f>VLOOKUP(C415,Active!C$21:E$959,3,FALSE)</f>
        <v>-9753.9045680510444</v>
      </c>
      <c r="F415" s="2" t="s">
        <v>218</v>
      </c>
      <c r="G415" s="4" t="str">
        <f t="shared" si="40"/>
        <v>28990.373</v>
      </c>
      <c r="H415" s="3">
        <f t="shared" si="41"/>
        <v>-9754</v>
      </c>
      <c r="I415" s="19" t="s">
        <v>491</v>
      </c>
      <c r="J415" s="20" t="s">
        <v>492</v>
      </c>
      <c r="K415" s="19">
        <v>-9754</v>
      </c>
      <c r="L415" s="19" t="s">
        <v>493</v>
      </c>
      <c r="M415" s="20" t="s">
        <v>224</v>
      </c>
      <c r="N415" s="20"/>
      <c r="O415" s="21" t="s">
        <v>411</v>
      </c>
      <c r="P415" s="21" t="s">
        <v>457</v>
      </c>
    </row>
    <row r="416" spans="1:16" ht="13.5" thickBot="1">
      <c r="A416" s="3" t="str">
        <f t="shared" si="36"/>
        <v> AN 267.324 </v>
      </c>
      <c r="B416" s="2" t="str">
        <f t="shared" si="37"/>
        <v>I</v>
      </c>
      <c r="C416" s="3">
        <f t="shared" si="38"/>
        <v>29017.351999999999</v>
      </c>
      <c r="D416" s="4" t="str">
        <f t="shared" si="39"/>
        <v>vis</v>
      </c>
      <c r="E416" s="18">
        <f>VLOOKUP(C416,Active!C$21:E$959,3,FALSE)</f>
        <v>-9737.9037567122286</v>
      </c>
      <c r="F416" s="2" t="s">
        <v>218</v>
      </c>
      <c r="G416" s="4" t="str">
        <f t="shared" si="40"/>
        <v>29017.352</v>
      </c>
      <c r="H416" s="3">
        <f t="shared" si="41"/>
        <v>-9738</v>
      </c>
      <c r="I416" s="19" t="s">
        <v>494</v>
      </c>
      <c r="J416" s="20" t="s">
        <v>495</v>
      </c>
      <c r="K416" s="19">
        <v>-9738</v>
      </c>
      <c r="L416" s="19" t="s">
        <v>490</v>
      </c>
      <c r="M416" s="20" t="s">
        <v>224</v>
      </c>
      <c r="N416" s="20"/>
      <c r="O416" s="21" t="s">
        <v>411</v>
      </c>
      <c r="P416" s="21" t="s">
        <v>457</v>
      </c>
    </row>
    <row r="417" spans="1:16" ht="13.5" thickBot="1">
      <c r="A417" s="3" t="str">
        <f t="shared" si="36"/>
        <v> AN 267.324 </v>
      </c>
      <c r="B417" s="2" t="str">
        <f t="shared" si="37"/>
        <v>I</v>
      </c>
      <c r="C417" s="3">
        <f t="shared" si="38"/>
        <v>29022.411</v>
      </c>
      <c r="D417" s="4" t="str">
        <f t="shared" si="39"/>
        <v>vis</v>
      </c>
      <c r="E417" s="18">
        <f>VLOOKUP(C417,Active!C$21:E$959,3,FALSE)</f>
        <v>-9734.9033451119813</v>
      </c>
      <c r="F417" s="2" t="s">
        <v>218</v>
      </c>
      <c r="G417" s="4" t="str">
        <f t="shared" si="40"/>
        <v>29022.411</v>
      </c>
      <c r="H417" s="3">
        <f t="shared" si="41"/>
        <v>-9735</v>
      </c>
      <c r="I417" s="19" t="s">
        <v>496</v>
      </c>
      <c r="J417" s="20" t="s">
        <v>497</v>
      </c>
      <c r="K417" s="19">
        <v>-9735</v>
      </c>
      <c r="L417" s="19" t="s">
        <v>485</v>
      </c>
      <c r="M417" s="20" t="s">
        <v>224</v>
      </c>
      <c r="N417" s="20"/>
      <c r="O417" s="21" t="s">
        <v>411</v>
      </c>
      <c r="P417" s="21" t="s">
        <v>457</v>
      </c>
    </row>
    <row r="418" spans="1:16" ht="13.5" thickBot="1">
      <c r="A418" s="3" t="str">
        <f t="shared" si="36"/>
        <v> AAC 4.121 </v>
      </c>
      <c r="B418" s="2" t="str">
        <f t="shared" si="37"/>
        <v>I</v>
      </c>
      <c r="C418" s="3">
        <f t="shared" si="38"/>
        <v>29280.375</v>
      </c>
      <c r="D418" s="4" t="str">
        <f t="shared" si="39"/>
        <v>vis</v>
      </c>
      <c r="E418" s="18">
        <f>VLOOKUP(C418,Active!C$21:E$959,3,FALSE)</f>
        <v>-9581.9090422762092</v>
      </c>
      <c r="F418" s="2" t="s">
        <v>218</v>
      </c>
      <c r="G418" s="4" t="str">
        <f t="shared" si="40"/>
        <v>29280.375</v>
      </c>
      <c r="H418" s="3">
        <f t="shared" si="41"/>
        <v>-9582</v>
      </c>
      <c r="I418" s="19" t="s">
        <v>498</v>
      </c>
      <c r="J418" s="20" t="s">
        <v>499</v>
      </c>
      <c r="K418" s="19">
        <v>-9582</v>
      </c>
      <c r="L418" s="19" t="s">
        <v>500</v>
      </c>
      <c r="M418" s="20" t="s">
        <v>224</v>
      </c>
      <c r="N418" s="20"/>
      <c r="O418" s="21" t="s">
        <v>386</v>
      </c>
      <c r="P418" s="21" t="s">
        <v>467</v>
      </c>
    </row>
    <row r="419" spans="1:16" ht="13.5" thickBot="1">
      <c r="A419" s="3" t="str">
        <f t="shared" si="36"/>
        <v> HA 113.74 </v>
      </c>
      <c r="B419" s="2" t="str">
        <f t="shared" si="37"/>
        <v>I</v>
      </c>
      <c r="C419" s="3">
        <f t="shared" si="38"/>
        <v>30764.09</v>
      </c>
      <c r="D419" s="4" t="str">
        <f t="shared" si="39"/>
        <v>vis</v>
      </c>
      <c r="E419" s="18">
        <f>VLOOKUP(C419,Active!C$21:E$959,3,FALSE)</f>
        <v>-8701.9415195521979</v>
      </c>
      <c r="F419" s="2" t="s">
        <v>218</v>
      </c>
      <c r="G419" s="4" t="str">
        <f t="shared" si="40"/>
        <v>30764.090</v>
      </c>
      <c r="H419" s="3">
        <f t="shared" si="41"/>
        <v>-8702</v>
      </c>
      <c r="I419" s="19" t="s">
        <v>501</v>
      </c>
      <c r="J419" s="20" t="s">
        <v>502</v>
      </c>
      <c r="K419" s="19">
        <v>-8702</v>
      </c>
      <c r="L419" s="19" t="s">
        <v>503</v>
      </c>
      <c r="M419" s="20" t="s">
        <v>220</v>
      </c>
      <c r="N419" s="20"/>
      <c r="O419" s="21" t="s">
        <v>504</v>
      </c>
      <c r="P419" s="21" t="s">
        <v>505</v>
      </c>
    </row>
    <row r="420" spans="1:16" ht="13.5" thickBot="1">
      <c r="A420" s="3" t="str">
        <f t="shared" si="36"/>
        <v> AAC 4.121 </v>
      </c>
      <c r="B420" s="2" t="str">
        <f t="shared" si="37"/>
        <v>I</v>
      </c>
      <c r="C420" s="3">
        <f t="shared" si="38"/>
        <v>31843.208999999999</v>
      </c>
      <c r="D420" s="4" t="str">
        <f t="shared" si="39"/>
        <v>vis</v>
      </c>
      <c r="E420" s="18">
        <f>VLOOKUP(C420,Active!C$21:E$959,3,FALSE)</f>
        <v>-8061.933382440684</v>
      </c>
      <c r="F420" s="2" t="s">
        <v>218</v>
      </c>
      <c r="G420" s="4" t="str">
        <f t="shared" si="40"/>
        <v>31843.209</v>
      </c>
      <c r="H420" s="3">
        <f t="shared" si="41"/>
        <v>-8062</v>
      </c>
      <c r="I420" s="19" t="s">
        <v>506</v>
      </c>
      <c r="J420" s="20" t="s">
        <v>507</v>
      </c>
      <c r="K420" s="19">
        <v>-8062</v>
      </c>
      <c r="L420" s="19" t="s">
        <v>508</v>
      </c>
      <c r="M420" s="20" t="s">
        <v>224</v>
      </c>
      <c r="N420" s="20"/>
      <c r="O420" s="21" t="s">
        <v>386</v>
      </c>
      <c r="P420" s="21" t="s">
        <v>467</v>
      </c>
    </row>
    <row r="421" spans="1:16" ht="13.5" thickBot="1">
      <c r="A421" s="3" t="str">
        <f t="shared" si="36"/>
        <v> AJ 53.14 </v>
      </c>
      <c r="B421" s="2" t="str">
        <f t="shared" si="37"/>
        <v>I</v>
      </c>
      <c r="C421" s="3">
        <f t="shared" si="38"/>
        <v>32210.77</v>
      </c>
      <c r="D421" s="4" t="str">
        <f t="shared" si="39"/>
        <v>vis</v>
      </c>
      <c r="E421" s="18">
        <f>VLOOKUP(C421,Active!C$21:E$959,3,FALSE)</f>
        <v>-7843.9388601638575</v>
      </c>
      <c r="F421" s="2" t="s">
        <v>218</v>
      </c>
      <c r="G421" s="4" t="str">
        <f t="shared" si="40"/>
        <v>32210.770</v>
      </c>
      <c r="H421" s="3">
        <f t="shared" si="41"/>
        <v>-7844</v>
      </c>
      <c r="I421" s="19" t="s">
        <v>509</v>
      </c>
      <c r="J421" s="20" t="s">
        <v>510</v>
      </c>
      <c r="K421" s="19">
        <v>-7844</v>
      </c>
      <c r="L421" s="19" t="s">
        <v>511</v>
      </c>
      <c r="M421" s="20" t="s">
        <v>220</v>
      </c>
      <c r="N421" s="20"/>
      <c r="O421" s="21" t="s">
        <v>512</v>
      </c>
      <c r="P421" s="21" t="s">
        <v>513</v>
      </c>
    </row>
    <row r="422" spans="1:16" ht="13.5" thickBot="1">
      <c r="A422" s="3" t="str">
        <f t="shared" si="36"/>
        <v> SCA 9.16 </v>
      </c>
      <c r="B422" s="2" t="str">
        <f t="shared" si="37"/>
        <v>I</v>
      </c>
      <c r="C422" s="3">
        <f t="shared" si="38"/>
        <v>32625.548999999999</v>
      </c>
      <c r="D422" s="4" t="str">
        <f t="shared" si="39"/>
        <v>vis</v>
      </c>
      <c r="E422" s="18">
        <f>VLOOKUP(C422,Active!C$21:E$959,3,FALSE)</f>
        <v>-7597.9401008954392</v>
      </c>
      <c r="F422" s="2" t="s">
        <v>218</v>
      </c>
      <c r="G422" s="4" t="str">
        <f t="shared" si="40"/>
        <v>32625.549</v>
      </c>
      <c r="H422" s="3">
        <f t="shared" si="41"/>
        <v>-7598</v>
      </c>
      <c r="I422" s="19" t="s">
        <v>514</v>
      </c>
      <c r="J422" s="20" t="s">
        <v>515</v>
      </c>
      <c r="K422" s="19">
        <v>-7598</v>
      </c>
      <c r="L422" s="19" t="s">
        <v>516</v>
      </c>
      <c r="M422" s="20" t="s">
        <v>224</v>
      </c>
      <c r="N422" s="20"/>
      <c r="O422" s="21" t="s">
        <v>517</v>
      </c>
      <c r="P422" s="21" t="s">
        <v>518</v>
      </c>
    </row>
    <row r="423" spans="1:16" ht="13.5" thickBot="1">
      <c r="A423" s="3" t="str">
        <f t="shared" si="36"/>
        <v> AAC 4.117 </v>
      </c>
      <c r="B423" s="2" t="str">
        <f t="shared" si="37"/>
        <v>I</v>
      </c>
      <c r="C423" s="3">
        <f t="shared" si="38"/>
        <v>32996.487999999998</v>
      </c>
      <c r="D423" s="4" t="str">
        <f t="shared" si="39"/>
        <v>vis</v>
      </c>
      <c r="E423" s="18">
        <f>VLOOKUP(C423,Active!C$21:E$959,3,FALSE)</f>
        <v>-7377.9421411041585</v>
      </c>
      <c r="F423" s="2" t="s">
        <v>218</v>
      </c>
      <c r="G423" s="4" t="str">
        <f t="shared" si="40"/>
        <v>32996.488</v>
      </c>
      <c r="H423" s="3">
        <f t="shared" si="41"/>
        <v>-7378</v>
      </c>
      <c r="I423" s="19" t="s">
        <v>519</v>
      </c>
      <c r="J423" s="20" t="s">
        <v>520</v>
      </c>
      <c r="K423" s="19">
        <v>-7378</v>
      </c>
      <c r="L423" s="19" t="s">
        <v>521</v>
      </c>
      <c r="M423" s="20" t="s">
        <v>224</v>
      </c>
      <c r="N423" s="20"/>
      <c r="O423" s="21" t="s">
        <v>522</v>
      </c>
      <c r="P423" s="21" t="s">
        <v>523</v>
      </c>
    </row>
    <row r="424" spans="1:16" ht="13.5" thickBot="1">
      <c r="A424" s="3" t="str">
        <f t="shared" si="36"/>
        <v> AAC 5.76 </v>
      </c>
      <c r="B424" s="2" t="str">
        <f t="shared" si="37"/>
        <v>I</v>
      </c>
      <c r="C424" s="3">
        <f t="shared" si="38"/>
        <v>33003.231</v>
      </c>
      <c r="D424" s="4" t="str">
        <f t="shared" si="39"/>
        <v>vis</v>
      </c>
      <c r="E424" s="18">
        <f>VLOOKUP(C424,Active!C$21:E$959,3,FALSE)</f>
        <v>-7373.9429761663296</v>
      </c>
      <c r="F424" s="2" t="s">
        <v>218</v>
      </c>
      <c r="G424" s="4" t="str">
        <f t="shared" si="40"/>
        <v>33003.231</v>
      </c>
      <c r="H424" s="3">
        <f t="shared" si="41"/>
        <v>-7374</v>
      </c>
      <c r="I424" s="19" t="s">
        <v>524</v>
      </c>
      <c r="J424" s="20" t="s">
        <v>525</v>
      </c>
      <c r="K424" s="19">
        <v>-7374</v>
      </c>
      <c r="L424" s="19" t="s">
        <v>526</v>
      </c>
      <c r="M424" s="20" t="s">
        <v>224</v>
      </c>
      <c r="N424" s="20"/>
      <c r="O424" s="21" t="s">
        <v>522</v>
      </c>
      <c r="P424" s="21" t="s">
        <v>527</v>
      </c>
    </row>
    <row r="425" spans="1:16" ht="13.5" thickBot="1">
      <c r="A425" s="3" t="str">
        <f t="shared" si="36"/>
        <v> SCA 9.16 </v>
      </c>
      <c r="B425" s="2" t="str">
        <f t="shared" si="37"/>
        <v>I</v>
      </c>
      <c r="C425" s="3">
        <f t="shared" si="38"/>
        <v>33308.408000000003</v>
      </c>
      <c r="D425" s="4" t="str">
        <f t="shared" si="39"/>
        <v>vis</v>
      </c>
      <c r="E425" s="18">
        <f>VLOOKUP(C425,Active!C$21:E$959,3,FALSE)</f>
        <v>-7192.9474017586108</v>
      </c>
      <c r="F425" s="2" t="s">
        <v>218</v>
      </c>
      <c r="G425" s="4" t="str">
        <f t="shared" si="40"/>
        <v>33308.408</v>
      </c>
      <c r="H425" s="3">
        <f t="shared" si="41"/>
        <v>-7193</v>
      </c>
      <c r="I425" s="19" t="s">
        <v>528</v>
      </c>
      <c r="J425" s="20" t="s">
        <v>529</v>
      </c>
      <c r="K425" s="19">
        <v>-7193</v>
      </c>
      <c r="L425" s="19" t="s">
        <v>530</v>
      </c>
      <c r="M425" s="20" t="s">
        <v>224</v>
      </c>
      <c r="N425" s="20"/>
      <c r="O425" s="21" t="s">
        <v>517</v>
      </c>
      <c r="P425" s="21" t="s">
        <v>518</v>
      </c>
    </row>
    <row r="426" spans="1:16" ht="13.5" thickBot="1">
      <c r="A426" s="3" t="str">
        <f t="shared" si="36"/>
        <v> SCA 9.16 </v>
      </c>
      <c r="B426" s="2" t="str">
        <f t="shared" si="37"/>
        <v>I</v>
      </c>
      <c r="C426" s="3">
        <f t="shared" si="38"/>
        <v>33350.555999999997</v>
      </c>
      <c r="D426" s="4" t="str">
        <f t="shared" si="39"/>
        <v>vis</v>
      </c>
      <c r="E426" s="18">
        <f>VLOOKUP(C426,Active!C$21:E$959,3,FALSE)</f>
        <v>-7167.9501002904954</v>
      </c>
      <c r="F426" s="2" t="s">
        <v>218</v>
      </c>
      <c r="G426" s="4" t="str">
        <f t="shared" si="40"/>
        <v>33350.556</v>
      </c>
      <c r="H426" s="3">
        <f t="shared" si="41"/>
        <v>-7168</v>
      </c>
      <c r="I426" s="19" t="s">
        <v>531</v>
      </c>
      <c r="J426" s="20" t="s">
        <v>532</v>
      </c>
      <c r="K426" s="19">
        <v>-7168</v>
      </c>
      <c r="L426" s="19" t="s">
        <v>533</v>
      </c>
      <c r="M426" s="20" t="s">
        <v>224</v>
      </c>
      <c r="N426" s="20"/>
      <c r="O426" s="21" t="s">
        <v>517</v>
      </c>
      <c r="P426" s="21" t="s">
        <v>518</v>
      </c>
    </row>
    <row r="427" spans="1:16" ht="13.5" thickBot="1">
      <c r="A427" s="3" t="str">
        <f t="shared" si="36"/>
        <v> SCA 9.16 </v>
      </c>
      <c r="B427" s="2" t="str">
        <f t="shared" si="37"/>
        <v>I</v>
      </c>
      <c r="C427" s="3">
        <f t="shared" si="38"/>
        <v>33357.305</v>
      </c>
      <c r="D427" s="4" t="str">
        <f t="shared" si="39"/>
        <v>vis</v>
      </c>
      <c r="E427" s="18">
        <f>VLOOKUP(C427,Active!C$21:E$959,3,FALSE)</f>
        <v>-7163.947376849088</v>
      </c>
      <c r="F427" s="2" t="s">
        <v>218</v>
      </c>
      <c r="G427" s="4" t="str">
        <f t="shared" si="40"/>
        <v>33357.305</v>
      </c>
      <c r="H427" s="3">
        <f t="shared" si="41"/>
        <v>-7164</v>
      </c>
      <c r="I427" s="19" t="s">
        <v>534</v>
      </c>
      <c r="J427" s="20" t="s">
        <v>535</v>
      </c>
      <c r="K427" s="19">
        <v>-7164</v>
      </c>
      <c r="L427" s="19" t="s">
        <v>530</v>
      </c>
      <c r="M427" s="20" t="s">
        <v>224</v>
      </c>
      <c r="N427" s="20"/>
      <c r="O427" s="21" t="s">
        <v>517</v>
      </c>
      <c r="P427" s="21" t="s">
        <v>518</v>
      </c>
    </row>
    <row r="428" spans="1:16" ht="13.5" thickBot="1">
      <c r="A428" s="3" t="str">
        <f t="shared" si="36"/>
        <v> SCA 9.16 </v>
      </c>
      <c r="B428" s="2" t="str">
        <f t="shared" si="37"/>
        <v>I</v>
      </c>
      <c r="C428" s="3">
        <f t="shared" si="38"/>
        <v>33362.358999999997</v>
      </c>
      <c r="D428" s="4" t="str">
        <f t="shared" si="39"/>
        <v>vis</v>
      </c>
      <c r="E428" s="18">
        <f>VLOOKUP(C428,Active!C$21:E$959,3,FALSE)</f>
        <v>-7160.9499306684911</v>
      </c>
      <c r="F428" s="2" t="s">
        <v>218</v>
      </c>
      <c r="G428" s="4" t="str">
        <f t="shared" si="40"/>
        <v>33362.359</v>
      </c>
      <c r="H428" s="3">
        <f t="shared" si="41"/>
        <v>-7161</v>
      </c>
      <c r="I428" s="19" t="s">
        <v>536</v>
      </c>
      <c r="J428" s="20" t="s">
        <v>537</v>
      </c>
      <c r="K428" s="19">
        <v>-7161</v>
      </c>
      <c r="L428" s="19" t="s">
        <v>533</v>
      </c>
      <c r="M428" s="20" t="s">
        <v>224</v>
      </c>
      <c r="N428" s="20"/>
      <c r="O428" s="21" t="s">
        <v>517</v>
      </c>
      <c r="P428" s="21" t="s">
        <v>518</v>
      </c>
    </row>
    <row r="429" spans="1:16" ht="13.5" thickBot="1">
      <c r="A429" s="3" t="str">
        <f t="shared" si="36"/>
        <v> AAC 5.76 </v>
      </c>
      <c r="B429" s="2" t="str">
        <f t="shared" si="37"/>
        <v>I</v>
      </c>
      <c r="C429" s="3">
        <f t="shared" si="38"/>
        <v>33399.453999999998</v>
      </c>
      <c r="D429" s="4" t="str">
        <f t="shared" si="39"/>
        <v>vis</v>
      </c>
      <c r="E429" s="18">
        <f>VLOOKUP(C429,Active!C$21:E$959,3,FALSE)</f>
        <v>-7138.94948229704</v>
      </c>
      <c r="F429" s="2" t="s">
        <v>218</v>
      </c>
      <c r="G429" s="4" t="str">
        <f t="shared" si="40"/>
        <v>33399.454</v>
      </c>
      <c r="H429" s="3">
        <f t="shared" si="41"/>
        <v>-7139</v>
      </c>
      <c r="I429" s="19" t="s">
        <v>538</v>
      </c>
      <c r="J429" s="20" t="s">
        <v>539</v>
      </c>
      <c r="K429" s="19">
        <v>-7139</v>
      </c>
      <c r="L429" s="19" t="s">
        <v>540</v>
      </c>
      <c r="M429" s="20" t="s">
        <v>224</v>
      </c>
      <c r="N429" s="20"/>
      <c r="O429" s="21" t="s">
        <v>522</v>
      </c>
      <c r="P429" s="21" t="s">
        <v>527</v>
      </c>
    </row>
    <row r="430" spans="1:16" ht="13.5" thickBot="1">
      <c r="A430" s="3" t="str">
        <f t="shared" si="36"/>
        <v> AAC 5.76 </v>
      </c>
      <c r="B430" s="2" t="str">
        <f t="shared" si="37"/>
        <v>I</v>
      </c>
      <c r="C430" s="3">
        <f t="shared" si="38"/>
        <v>33689.455000000002</v>
      </c>
      <c r="D430" s="4" t="str">
        <f t="shared" si="39"/>
        <v>vis</v>
      </c>
      <c r="E430" s="18">
        <f>VLOOKUP(C430,Active!C$21:E$959,3,FALSE)</f>
        <v>-6966.9545496061328</v>
      </c>
      <c r="F430" s="2" t="s">
        <v>218</v>
      </c>
      <c r="G430" s="4" t="str">
        <f t="shared" si="40"/>
        <v>33689.455</v>
      </c>
      <c r="H430" s="3">
        <f t="shared" si="41"/>
        <v>-6967</v>
      </c>
      <c r="I430" s="19" t="s">
        <v>541</v>
      </c>
      <c r="J430" s="20" t="s">
        <v>542</v>
      </c>
      <c r="K430" s="19">
        <v>-6967</v>
      </c>
      <c r="L430" s="19" t="s">
        <v>543</v>
      </c>
      <c r="M430" s="20" t="s">
        <v>224</v>
      </c>
      <c r="N430" s="20"/>
      <c r="O430" s="21" t="s">
        <v>522</v>
      </c>
      <c r="P430" s="21" t="s">
        <v>527</v>
      </c>
    </row>
    <row r="431" spans="1:16" ht="13.5" thickBot="1">
      <c r="A431" s="3" t="str">
        <f t="shared" si="36"/>
        <v> AJ 59.455 </v>
      </c>
      <c r="B431" s="2" t="str">
        <f t="shared" si="37"/>
        <v>I</v>
      </c>
      <c r="C431" s="3">
        <f t="shared" si="38"/>
        <v>33758.576000000001</v>
      </c>
      <c r="D431" s="4" t="str">
        <f t="shared" si="39"/>
        <v>vis</v>
      </c>
      <c r="E431" s="18">
        <f>VLOOKUP(C431,Active!C$21:E$959,3,FALSE)</f>
        <v>-6925.9599953027755</v>
      </c>
      <c r="F431" s="2" t="s">
        <v>218</v>
      </c>
      <c r="G431" s="4" t="str">
        <f t="shared" si="40"/>
        <v>33758.576</v>
      </c>
      <c r="H431" s="3">
        <f t="shared" si="41"/>
        <v>-6926</v>
      </c>
      <c r="I431" s="19" t="s">
        <v>544</v>
      </c>
      <c r="J431" s="20" t="s">
        <v>545</v>
      </c>
      <c r="K431" s="19">
        <v>-6926</v>
      </c>
      <c r="L431" s="19" t="s">
        <v>546</v>
      </c>
      <c r="M431" s="20" t="s">
        <v>220</v>
      </c>
      <c r="N431" s="20"/>
      <c r="O431" s="21" t="s">
        <v>512</v>
      </c>
      <c r="P431" s="21" t="s">
        <v>547</v>
      </c>
    </row>
    <row r="432" spans="1:16" ht="13.5" thickBot="1">
      <c r="A432" s="3" t="str">
        <f t="shared" si="36"/>
        <v> SCA 9.16 </v>
      </c>
      <c r="B432" s="2" t="str">
        <f t="shared" si="37"/>
        <v>I</v>
      </c>
      <c r="C432" s="3">
        <f t="shared" si="38"/>
        <v>34087.368000000002</v>
      </c>
      <c r="D432" s="4" t="str">
        <f t="shared" si="39"/>
        <v>vis</v>
      </c>
      <c r="E432" s="18">
        <f>VLOOKUP(C432,Active!C$21:E$959,3,FALSE)</f>
        <v>-6730.9587438956833</v>
      </c>
      <c r="F432" s="2" t="s">
        <v>218</v>
      </c>
      <c r="G432" s="4" t="str">
        <f t="shared" si="40"/>
        <v>34087.368</v>
      </c>
      <c r="H432" s="3">
        <f t="shared" si="41"/>
        <v>-6731</v>
      </c>
      <c r="I432" s="19" t="s">
        <v>548</v>
      </c>
      <c r="J432" s="20" t="s">
        <v>549</v>
      </c>
      <c r="K432" s="19">
        <v>-6731</v>
      </c>
      <c r="L432" s="19" t="s">
        <v>550</v>
      </c>
      <c r="M432" s="20" t="s">
        <v>224</v>
      </c>
      <c r="N432" s="20"/>
      <c r="O432" s="21" t="s">
        <v>517</v>
      </c>
      <c r="P432" s="21" t="s">
        <v>518</v>
      </c>
    </row>
    <row r="433" spans="1:16" ht="13.5" thickBot="1">
      <c r="A433" s="3" t="str">
        <f t="shared" si="36"/>
        <v> SCA 9.16 </v>
      </c>
      <c r="B433" s="2" t="str">
        <f t="shared" si="37"/>
        <v>I</v>
      </c>
      <c r="C433" s="3">
        <f t="shared" si="38"/>
        <v>34092.425000000003</v>
      </c>
      <c r="D433" s="4" t="str">
        <f t="shared" si="39"/>
        <v>vis</v>
      </c>
      <c r="E433" s="18">
        <f>VLOOKUP(C433,Active!C$21:E$959,3,FALSE)</f>
        <v>-6727.9595184632944</v>
      </c>
      <c r="F433" s="2" t="s">
        <v>218</v>
      </c>
      <c r="G433" s="4" t="str">
        <f t="shared" si="40"/>
        <v>34092.425</v>
      </c>
      <c r="H433" s="3">
        <f t="shared" si="41"/>
        <v>-6728</v>
      </c>
      <c r="I433" s="19" t="s">
        <v>551</v>
      </c>
      <c r="J433" s="20" t="s">
        <v>552</v>
      </c>
      <c r="K433" s="19">
        <v>-6728</v>
      </c>
      <c r="L433" s="19" t="s">
        <v>553</v>
      </c>
      <c r="M433" s="20" t="s">
        <v>224</v>
      </c>
      <c r="N433" s="20"/>
      <c r="O433" s="21" t="s">
        <v>517</v>
      </c>
      <c r="P433" s="21" t="s">
        <v>518</v>
      </c>
    </row>
    <row r="434" spans="1:16" ht="13.5" thickBot="1">
      <c r="A434" s="3" t="str">
        <f t="shared" si="36"/>
        <v> SCA 9.16 </v>
      </c>
      <c r="B434" s="2" t="str">
        <f t="shared" si="37"/>
        <v>I</v>
      </c>
      <c r="C434" s="3">
        <f t="shared" si="38"/>
        <v>34119.406999999999</v>
      </c>
      <c r="D434" s="4" t="str">
        <f t="shared" si="39"/>
        <v>vis</v>
      </c>
      <c r="E434" s="18">
        <f>VLOOKUP(C434,Active!C$21:E$959,3,FALSE)</f>
        <v>-6711.9569278726922</v>
      </c>
      <c r="F434" s="2" t="s">
        <v>218</v>
      </c>
      <c r="G434" s="4" t="str">
        <f t="shared" si="40"/>
        <v>34119.407</v>
      </c>
      <c r="H434" s="3">
        <f t="shared" si="41"/>
        <v>-6712</v>
      </c>
      <c r="I434" s="19" t="s">
        <v>554</v>
      </c>
      <c r="J434" s="20" t="s">
        <v>555</v>
      </c>
      <c r="K434" s="19">
        <v>-6712</v>
      </c>
      <c r="L434" s="19" t="s">
        <v>556</v>
      </c>
      <c r="M434" s="20" t="s">
        <v>224</v>
      </c>
      <c r="N434" s="20"/>
      <c r="O434" s="21" t="s">
        <v>517</v>
      </c>
      <c r="P434" s="21" t="s">
        <v>518</v>
      </c>
    </row>
    <row r="435" spans="1:16" ht="13.5" thickBot="1">
      <c r="A435" s="3" t="str">
        <f t="shared" si="36"/>
        <v> AJ 59.455 </v>
      </c>
      <c r="B435" s="2" t="str">
        <f t="shared" si="37"/>
        <v>I</v>
      </c>
      <c r="C435" s="3">
        <f t="shared" si="38"/>
        <v>34171.67</v>
      </c>
      <c r="D435" s="4" t="str">
        <f t="shared" si="39"/>
        <v>vis</v>
      </c>
      <c r="E435" s="18">
        <f>VLOOKUP(C435,Active!C$21:E$959,3,FALSE)</f>
        <v>-6680.9605824558676</v>
      </c>
      <c r="F435" s="2" t="s">
        <v>218</v>
      </c>
      <c r="G435" s="4" t="str">
        <f t="shared" si="40"/>
        <v>34171.670</v>
      </c>
      <c r="H435" s="3">
        <f t="shared" si="41"/>
        <v>-6681</v>
      </c>
      <c r="I435" s="19" t="s">
        <v>557</v>
      </c>
      <c r="J435" s="20" t="s">
        <v>558</v>
      </c>
      <c r="K435" s="19">
        <v>-6681</v>
      </c>
      <c r="L435" s="19" t="s">
        <v>559</v>
      </c>
      <c r="M435" s="20" t="s">
        <v>220</v>
      </c>
      <c r="N435" s="20"/>
      <c r="O435" s="21" t="s">
        <v>512</v>
      </c>
      <c r="P435" s="21" t="s">
        <v>547</v>
      </c>
    </row>
    <row r="436" spans="1:16" ht="13.5" thickBot="1">
      <c r="A436" s="3" t="str">
        <f t="shared" si="36"/>
        <v> SCA 9.16 </v>
      </c>
      <c r="B436" s="2" t="str">
        <f t="shared" si="37"/>
        <v>I</v>
      </c>
      <c r="C436" s="3">
        <f t="shared" si="38"/>
        <v>34431.330999999998</v>
      </c>
      <c r="D436" s="4" t="str">
        <f t="shared" si="39"/>
        <v>vis</v>
      </c>
      <c r="E436" s="18">
        <f>VLOOKUP(C436,Active!C$21:E$959,3,FALSE)</f>
        <v>-6526.95981619143</v>
      </c>
      <c r="F436" s="2" t="s">
        <v>218</v>
      </c>
      <c r="G436" s="4" t="str">
        <f t="shared" si="40"/>
        <v>34431.331</v>
      </c>
      <c r="H436" s="3">
        <f t="shared" si="41"/>
        <v>-6527</v>
      </c>
      <c r="I436" s="19" t="s">
        <v>560</v>
      </c>
      <c r="J436" s="20" t="s">
        <v>561</v>
      </c>
      <c r="K436" s="19">
        <v>-6527</v>
      </c>
      <c r="L436" s="19" t="s">
        <v>553</v>
      </c>
      <c r="M436" s="20" t="s">
        <v>224</v>
      </c>
      <c r="N436" s="20"/>
      <c r="O436" s="21" t="s">
        <v>517</v>
      </c>
      <c r="P436" s="21" t="s">
        <v>518</v>
      </c>
    </row>
    <row r="437" spans="1:16" ht="13.5" thickBot="1">
      <c r="A437" s="3" t="str">
        <f t="shared" si="36"/>
        <v> SCA 9.16 </v>
      </c>
      <c r="B437" s="2" t="str">
        <f t="shared" si="37"/>
        <v>I</v>
      </c>
      <c r="C437" s="3">
        <f t="shared" si="38"/>
        <v>34807.321000000004</v>
      </c>
      <c r="D437" s="4" t="str">
        <f t="shared" si="39"/>
        <v>vis</v>
      </c>
      <c r="E437" s="18">
        <f>VLOOKUP(C437,Active!C$21:E$959,3,FALSE)</f>
        <v>-6303.9661894713354</v>
      </c>
      <c r="F437" s="2" t="s">
        <v>218</v>
      </c>
      <c r="G437" s="4" t="str">
        <f t="shared" si="40"/>
        <v>34807.321</v>
      </c>
      <c r="H437" s="3">
        <f t="shared" si="41"/>
        <v>-6304</v>
      </c>
      <c r="I437" s="19" t="s">
        <v>562</v>
      </c>
      <c r="J437" s="20" t="s">
        <v>563</v>
      </c>
      <c r="K437" s="19">
        <v>-6304</v>
      </c>
      <c r="L437" s="19" t="s">
        <v>564</v>
      </c>
      <c r="M437" s="20" t="s">
        <v>224</v>
      </c>
      <c r="N437" s="20"/>
      <c r="O437" s="21" t="s">
        <v>517</v>
      </c>
      <c r="P437" s="21" t="s">
        <v>518</v>
      </c>
    </row>
    <row r="438" spans="1:16" ht="13.5" thickBot="1">
      <c r="A438" s="3" t="str">
        <f t="shared" si="36"/>
        <v> SCA 9.16 </v>
      </c>
      <c r="B438" s="2" t="str">
        <f t="shared" si="37"/>
        <v>I</v>
      </c>
      <c r="C438" s="3">
        <f t="shared" si="38"/>
        <v>35183.315000000002</v>
      </c>
      <c r="D438" s="4" t="str">
        <f t="shared" si="39"/>
        <v>vis</v>
      </c>
      <c r="E438" s="18">
        <f>VLOOKUP(C438,Active!C$21:E$959,3,FALSE)</f>
        <v>-6080.9701904155254</v>
      </c>
      <c r="F438" s="2" t="s">
        <v>218</v>
      </c>
      <c r="G438" s="4" t="str">
        <f t="shared" si="40"/>
        <v>35183.315</v>
      </c>
      <c r="H438" s="3">
        <f t="shared" si="41"/>
        <v>-6081</v>
      </c>
      <c r="I438" s="19" t="s">
        <v>565</v>
      </c>
      <c r="J438" s="20" t="s">
        <v>566</v>
      </c>
      <c r="K438" s="19">
        <v>-6081</v>
      </c>
      <c r="L438" s="19" t="s">
        <v>567</v>
      </c>
      <c r="M438" s="20" t="s">
        <v>220</v>
      </c>
      <c r="N438" s="20"/>
      <c r="O438" s="21" t="s">
        <v>568</v>
      </c>
      <c r="P438" s="21" t="s">
        <v>518</v>
      </c>
    </row>
    <row r="439" spans="1:16" ht="13.5" thickBot="1">
      <c r="A439" s="3" t="str">
        <f t="shared" si="36"/>
        <v> SCA 9.16 </v>
      </c>
      <c r="B439" s="2" t="str">
        <f t="shared" si="37"/>
        <v>I</v>
      </c>
      <c r="C439" s="3">
        <f t="shared" si="38"/>
        <v>35188.374000000003</v>
      </c>
      <c r="D439" s="4" t="str">
        <f t="shared" si="39"/>
        <v>vis</v>
      </c>
      <c r="E439" s="18">
        <f>VLOOKUP(C439,Active!C$21:E$959,3,FALSE)</f>
        <v>-6077.969778815278</v>
      </c>
      <c r="F439" s="2" t="s">
        <v>218</v>
      </c>
      <c r="G439" s="4" t="str">
        <f t="shared" si="40"/>
        <v>35188.374</v>
      </c>
      <c r="H439" s="3">
        <f t="shared" si="41"/>
        <v>-6078</v>
      </c>
      <c r="I439" s="19" t="s">
        <v>569</v>
      </c>
      <c r="J439" s="20" t="s">
        <v>570</v>
      </c>
      <c r="K439" s="19">
        <v>-6078</v>
      </c>
      <c r="L439" s="19" t="s">
        <v>571</v>
      </c>
      <c r="M439" s="20" t="s">
        <v>220</v>
      </c>
      <c r="N439" s="20"/>
      <c r="O439" s="21" t="s">
        <v>568</v>
      </c>
      <c r="P439" s="21" t="s">
        <v>518</v>
      </c>
    </row>
    <row r="440" spans="1:16" ht="13.5" thickBot="1">
      <c r="A440" s="3" t="str">
        <f t="shared" si="36"/>
        <v> PZ 11.417 </v>
      </c>
      <c r="B440" s="2" t="str">
        <f t="shared" si="37"/>
        <v>I</v>
      </c>
      <c r="C440" s="3">
        <f t="shared" si="38"/>
        <v>35193.432000000001</v>
      </c>
      <c r="D440" s="4" t="str">
        <f t="shared" si="39"/>
        <v>vis</v>
      </c>
      <c r="E440" s="18">
        <f>VLOOKUP(C440,Active!C$21:E$959,3,FALSE)</f>
        <v>-6074.9699602989622</v>
      </c>
      <c r="F440" s="2" t="s">
        <v>218</v>
      </c>
      <c r="G440" s="4" t="str">
        <f t="shared" si="40"/>
        <v>35193.432</v>
      </c>
      <c r="H440" s="3">
        <f t="shared" si="41"/>
        <v>-6075</v>
      </c>
      <c r="I440" s="19" t="s">
        <v>572</v>
      </c>
      <c r="J440" s="20" t="s">
        <v>573</v>
      </c>
      <c r="K440" s="19">
        <v>-6075</v>
      </c>
      <c r="L440" s="19" t="s">
        <v>571</v>
      </c>
      <c r="M440" s="20" t="s">
        <v>220</v>
      </c>
      <c r="N440" s="20"/>
      <c r="O440" s="21" t="s">
        <v>574</v>
      </c>
      <c r="P440" s="21" t="s">
        <v>575</v>
      </c>
    </row>
    <row r="441" spans="1:16" ht="13.5" thickBot="1">
      <c r="A441" s="3" t="str">
        <f t="shared" si="36"/>
        <v> AA 9.47 </v>
      </c>
      <c r="B441" s="2" t="str">
        <f t="shared" si="37"/>
        <v>I</v>
      </c>
      <c r="C441" s="3">
        <f t="shared" si="38"/>
        <v>35908.339</v>
      </c>
      <c r="D441" s="4" t="str">
        <f t="shared" si="39"/>
        <v>vis</v>
      </c>
      <c r="E441" s="18">
        <f>VLOOKUP(C441,Active!C$21:E$959,3,FALSE)</f>
        <v>-5650.9701073837768</v>
      </c>
      <c r="F441" s="2" t="s">
        <v>218</v>
      </c>
      <c r="G441" s="4" t="str">
        <f t="shared" si="40"/>
        <v>35908.339</v>
      </c>
      <c r="H441" s="3">
        <f t="shared" si="41"/>
        <v>-5651</v>
      </c>
      <c r="I441" s="19" t="s">
        <v>576</v>
      </c>
      <c r="J441" s="20" t="s">
        <v>577</v>
      </c>
      <c r="K441" s="19">
        <v>-5651</v>
      </c>
      <c r="L441" s="19" t="s">
        <v>567</v>
      </c>
      <c r="M441" s="20" t="s">
        <v>224</v>
      </c>
      <c r="N441" s="20"/>
      <c r="O441" s="21" t="s">
        <v>522</v>
      </c>
      <c r="P441" s="21" t="s">
        <v>578</v>
      </c>
    </row>
    <row r="442" spans="1:16" ht="13.5" thickBot="1">
      <c r="A442" s="3" t="str">
        <f t="shared" si="36"/>
        <v> MVS 2.124 </v>
      </c>
      <c r="B442" s="2" t="str">
        <f t="shared" si="37"/>
        <v>I</v>
      </c>
      <c r="C442" s="3">
        <f t="shared" si="38"/>
        <v>35918.421999999999</v>
      </c>
      <c r="D442" s="4" t="str">
        <f t="shared" si="39"/>
        <v>vis</v>
      </c>
      <c r="E442" s="18">
        <f>VLOOKUP(C442,Active!C$21:E$959,3,FALSE)</f>
        <v>-5644.9900421208222</v>
      </c>
      <c r="F442" s="2" t="s">
        <v>218</v>
      </c>
      <c r="G442" s="4" t="str">
        <f t="shared" si="40"/>
        <v>35918.422</v>
      </c>
      <c r="H442" s="3">
        <f t="shared" si="41"/>
        <v>-5645</v>
      </c>
      <c r="I442" s="19" t="s">
        <v>579</v>
      </c>
      <c r="J442" s="20" t="s">
        <v>580</v>
      </c>
      <c r="K442" s="19">
        <v>-5645</v>
      </c>
      <c r="L442" s="19" t="s">
        <v>581</v>
      </c>
      <c r="M442" s="20" t="s">
        <v>582</v>
      </c>
      <c r="N442" s="20"/>
      <c r="O442" s="21" t="s">
        <v>583</v>
      </c>
      <c r="P442" s="21" t="s">
        <v>584</v>
      </c>
    </row>
    <row r="443" spans="1:16" ht="13.5" thickBot="1">
      <c r="A443" s="3" t="str">
        <f t="shared" si="36"/>
        <v> AC 190.24 </v>
      </c>
      <c r="B443" s="2" t="str">
        <f t="shared" si="37"/>
        <v>I</v>
      </c>
      <c r="C443" s="3">
        <f t="shared" si="38"/>
        <v>35935.309000000001</v>
      </c>
      <c r="D443" s="4" t="str">
        <f t="shared" si="39"/>
        <v>vis</v>
      </c>
      <c r="E443" s="18">
        <f>VLOOKUP(C443,Active!C$21:E$959,3,FALSE)</f>
        <v>-5634.9746338003279</v>
      </c>
      <c r="F443" s="2" t="s">
        <v>218</v>
      </c>
      <c r="G443" s="4" t="str">
        <f t="shared" si="40"/>
        <v>35935.309</v>
      </c>
      <c r="H443" s="3">
        <f t="shared" si="41"/>
        <v>-5635</v>
      </c>
      <c r="I443" s="19" t="s">
        <v>585</v>
      </c>
      <c r="J443" s="20" t="s">
        <v>586</v>
      </c>
      <c r="K443" s="19">
        <v>-5635</v>
      </c>
      <c r="L443" s="19" t="s">
        <v>587</v>
      </c>
      <c r="M443" s="20" t="s">
        <v>224</v>
      </c>
      <c r="N443" s="20"/>
      <c r="O443" s="21" t="s">
        <v>421</v>
      </c>
      <c r="P443" s="21" t="s">
        <v>422</v>
      </c>
    </row>
    <row r="444" spans="1:16" ht="13.5" thickBot="1">
      <c r="A444" s="3" t="str">
        <f t="shared" si="36"/>
        <v> SCA 9.16 </v>
      </c>
      <c r="B444" s="2" t="str">
        <f t="shared" si="37"/>
        <v>I</v>
      </c>
      <c r="C444" s="3">
        <f t="shared" si="38"/>
        <v>36326.482000000004</v>
      </c>
      <c r="D444" s="4" t="str">
        <f t="shared" si="39"/>
        <v>vis</v>
      </c>
      <c r="E444" s="18">
        <f>VLOOKUP(C444,Active!C$21:E$959,3,FALSE)</f>
        <v>-5402.9762137759144</v>
      </c>
      <c r="F444" s="2" t="s">
        <v>218</v>
      </c>
      <c r="G444" s="4" t="str">
        <f t="shared" si="40"/>
        <v>36326.482</v>
      </c>
      <c r="H444" s="3">
        <f t="shared" si="41"/>
        <v>-5403</v>
      </c>
      <c r="I444" s="19" t="s">
        <v>588</v>
      </c>
      <c r="J444" s="20" t="s">
        <v>589</v>
      </c>
      <c r="K444" s="19">
        <v>-5403</v>
      </c>
      <c r="L444" s="19" t="s">
        <v>590</v>
      </c>
      <c r="M444" s="20" t="s">
        <v>224</v>
      </c>
      <c r="N444" s="20"/>
      <c r="O444" s="21" t="s">
        <v>517</v>
      </c>
      <c r="P444" s="21" t="s">
        <v>518</v>
      </c>
    </row>
    <row r="445" spans="1:16" ht="13.5" thickBot="1">
      <c r="A445" s="3" t="str">
        <f t="shared" si="36"/>
        <v> APJ 131.127 </v>
      </c>
      <c r="B445" s="2" t="str">
        <f t="shared" si="37"/>
        <v>I</v>
      </c>
      <c r="C445" s="3">
        <f t="shared" si="38"/>
        <v>36631.703999999998</v>
      </c>
      <c r="D445" s="4" t="str">
        <f t="shared" si="39"/>
        <v>vis</v>
      </c>
      <c r="E445" s="18">
        <f>VLOOKUP(C445,Active!C$21:E$959,3,FALSE)</f>
        <v>-5221.9539505913663</v>
      </c>
      <c r="F445" s="2" t="s">
        <v>218</v>
      </c>
      <c r="G445" s="4" t="str">
        <f t="shared" si="40"/>
        <v>36631.704</v>
      </c>
      <c r="H445" s="3">
        <f t="shared" si="41"/>
        <v>-5222</v>
      </c>
      <c r="I445" s="19" t="s">
        <v>591</v>
      </c>
      <c r="J445" s="20" t="s">
        <v>592</v>
      </c>
      <c r="K445" s="19">
        <v>-5222</v>
      </c>
      <c r="L445" s="19" t="s">
        <v>593</v>
      </c>
      <c r="M445" s="20" t="s">
        <v>594</v>
      </c>
      <c r="N445" s="20" t="s">
        <v>595</v>
      </c>
      <c r="O445" s="21" t="s">
        <v>596</v>
      </c>
      <c r="P445" s="21" t="s">
        <v>597</v>
      </c>
    </row>
    <row r="446" spans="1:16" ht="13.5" thickBot="1">
      <c r="A446" s="3" t="str">
        <f t="shared" si="36"/>
        <v> APJ 131.127 </v>
      </c>
      <c r="B446" s="2" t="str">
        <f t="shared" si="37"/>
        <v>I</v>
      </c>
      <c r="C446" s="3">
        <f t="shared" si="38"/>
        <v>36636.762000000002</v>
      </c>
      <c r="D446" s="4" t="str">
        <f t="shared" si="39"/>
        <v>vis</v>
      </c>
      <c r="E446" s="18">
        <f>VLOOKUP(C446,Active!C$21:E$959,3,FALSE)</f>
        <v>-5218.9541320750459</v>
      </c>
      <c r="F446" s="2" t="s">
        <v>218</v>
      </c>
      <c r="G446" s="4" t="str">
        <f t="shared" si="40"/>
        <v>36636.762</v>
      </c>
      <c r="H446" s="3">
        <f t="shared" si="41"/>
        <v>-5219</v>
      </c>
      <c r="I446" s="19" t="s">
        <v>598</v>
      </c>
      <c r="J446" s="20" t="s">
        <v>599</v>
      </c>
      <c r="K446" s="19">
        <v>-5219</v>
      </c>
      <c r="L446" s="19" t="s">
        <v>543</v>
      </c>
      <c r="M446" s="20" t="s">
        <v>594</v>
      </c>
      <c r="N446" s="20" t="s">
        <v>595</v>
      </c>
      <c r="O446" s="21" t="s">
        <v>596</v>
      </c>
      <c r="P446" s="21" t="s">
        <v>597</v>
      </c>
    </row>
    <row r="447" spans="1:16" ht="13.5" thickBot="1">
      <c r="A447" s="3" t="str">
        <f t="shared" si="36"/>
        <v> MVS 2.124 </v>
      </c>
      <c r="B447" s="2" t="str">
        <f t="shared" si="37"/>
        <v>I</v>
      </c>
      <c r="C447" s="3">
        <f t="shared" si="38"/>
        <v>36638.457999999999</v>
      </c>
      <c r="D447" s="4" t="str">
        <f t="shared" si="39"/>
        <v>vis</v>
      </c>
      <c r="E447" s="18">
        <f>VLOOKUP(C447,Active!C$21:E$959,3,FALSE)</f>
        <v>-5217.948261730312</v>
      </c>
      <c r="F447" s="2" t="s">
        <v>218</v>
      </c>
      <c r="G447" s="4" t="str">
        <f t="shared" si="40"/>
        <v>36638.458</v>
      </c>
      <c r="H447" s="3">
        <f t="shared" si="41"/>
        <v>-5218</v>
      </c>
      <c r="I447" s="19" t="s">
        <v>600</v>
      </c>
      <c r="J447" s="20" t="s">
        <v>601</v>
      </c>
      <c r="K447" s="19">
        <v>-5218</v>
      </c>
      <c r="L447" s="19" t="s">
        <v>602</v>
      </c>
      <c r="M447" s="20" t="s">
        <v>582</v>
      </c>
      <c r="N447" s="20"/>
      <c r="O447" s="21" t="s">
        <v>583</v>
      </c>
      <c r="P447" s="21" t="s">
        <v>584</v>
      </c>
    </row>
    <row r="448" spans="1:16" ht="13.5" thickBot="1">
      <c r="A448" s="3" t="str">
        <f t="shared" si="36"/>
        <v> SCA 9.16 </v>
      </c>
      <c r="B448" s="2" t="str">
        <f t="shared" si="37"/>
        <v>I</v>
      </c>
      <c r="C448" s="3">
        <f t="shared" si="38"/>
        <v>36648.523000000001</v>
      </c>
      <c r="D448" s="4" t="str">
        <f t="shared" si="39"/>
        <v>vis</v>
      </c>
      <c r="E448" s="18">
        <f>VLOOKUP(C448,Active!C$21:E$959,3,FALSE)</f>
        <v>-5211.978871978089</v>
      </c>
      <c r="F448" s="2" t="s">
        <v>218</v>
      </c>
      <c r="G448" s="4" t="str">
        <f t="shared" si="40"/>
        <v>36648.523</v>
      </c>
      <c r="H448" s="3">
        <f t="shared" si="41"/>
        <v>-5212</v>
      </c>
      <c r="I448" s="19" t="s">
        <v>603</v>
      </c>
      <c r="J448" s="20" t="s">
        <v>604</v>
      </c>
      <c r="K448" s="19">
        <v>-5212</v>
      </c>
      <c r="L448" s="19" t="s">
        <v>605</v>
      </c>
      <c r="M448" s="20" t="s">
        <v>224</v>
      </c>
      <c r="N448" s="20"/>
      <c r="O448" s="21" t="s">
        <v>517</v>
      </c>
      <c r="P448" s="21" t="s">
        <v>518</v>
      </c>
    </row>
    <row r="449" spans="1:16" ht="13.5" thickBot="1">
      <c r="A449" s="3" t="str">
        <f t="shared" si="36"/>
        <v> SCA 9.16 </v>
      </c>
      <c r="B449" s="2" t="str">
        <f t="shared" si="37"/>
        <v>I</v>
      </c>
      <c r="C449" s="3">
        <f t="shared" si="38"/>
        <v>36653.584999999999</v>
      </c>
      <c r="D449" s="4" t="str">
        <f t="shared" si="39"/>
        <v>vis</v>
      </c>
      <c r="E449" s="18">
        <f>VLOOKUP(C449,Active!C$21:E$959,3,FALSE)</f>
        <v>-5208.9766811260542</v>
      </c>
      <c r="F449" s="2" t="s">
        <v>218</v>
      </c>
      <c r="G449" s="4" t="str">
        <f t="shared" si="40"/>
        <v>36653.585</v>
      </c>
      <c r="H449" s="3">
        <f t="shared" si="41"/>
        <v>-5209</v>
      </c>
      <c r="I449" s="19" t="s">
        <v>606</v>
      </c>
      <c r="J449" s="20" t="s">
        <v>607</v>
      </c>
      <c r="K449" s="19">
        <v>-5209</v>
      </c>
      <c r="L449" s="19" t="s">
        <v>608</v>
      </c>
      <c r="M449" s="20" t="s">
        <v>224</v>
      </c>
      <c r="N449" s="20"/>
      <c r="O449" s="21" t="s">
        <v>517</v>
      </c>
      <c r="P449" s="21" t="s">
        <v>518</v>
      </c>
    </row>
    <row r="450" spans="1:16" ht="13.5" thickBot="1">
      <c r="A450" s="3" t="str">
        <f t="shared" si="36"/>
        <v> EBC 1-32 </v>
      </c>
      <c r="B450" s="2" t="str">
        <f t="shared" si="37"/>
        <v>I</v>
      </c>
      <c r="C450" s="3">
        <f t="shared" si="38"/>
        <v>36660.326000000001</v>
      </c>
      <c r="D450" s="4" t="str">
        <f t="shared" si="39"/>
        <v>vis</v>
      </c>
      <c r="E450" s="18">
        <f>VLOOKUP(C450,Active!C$21:E$959,3,FALSE)</f>
        <v>-5204.9787023560857</v>
      </c>
      <c r="F450" s="2" t="s">
        <v>218</v>
      </c>
      <c r="G450" s="4" t="str">
        <f t="shared" si="40"/>
        <v>36660.326</v>
      </c>
      <c r="H450" s="3">
        <f t="shared" si="41"/>
        <v>-5205</v>
      </c>
      <c r="I450" s="19" t="s">
        <v>609</v>
      </c>
      <c r="J450" s="20" t="s">
        <v>610</v>
      </c>
      <c r="K450" s="19">
        <v>-5205</v>
      </c>
      <c r="L450" s="19" t="s">
        <v>605</v>
      </c>
      <c r="M450" s="20" t="s">
        <v>224</v>
      </c>
      <c r="N450" s="20"/>
      <c r="O450" s="21" t="s">
        <v>376</v>
      </c>
      <c r="P450" s="21" t="s">
        <v>611</v>
      </c>
    </row>
    <row r="451" spans="1:16" ht="13.5" thickBot="1">
      <c r="A451" s="3" t="str">
        <f t="shared" si="36"/>
        <v> MVS 2.124 </v>
      </c>
      <c r="B451" s="2" t="str">
        <f t="shared" si="37"/>
        <v>I</v>
      </c>
      <c r="C451" s="3">
        <f t="shared" si="38"/>
        <v>36670.449999999997</v>
      </c>
      <c r="D451" s="4" t="str">
        <f t="shared" si="39"/>
        <v>vis</v>
      </c>
      <c r="E451" s="18">
        <f>VLOOKUP(C451,Active!C$21:E$959,3,FALSE)</f>
        <v>-5198.9743206520152</v>
      </c>
      <c r="F451" s="2" t="s">
        <v>218</v>
      </c>
      <c r="G451" s="4" t="str">
        <f t="shared" si="40"/>
        <v>36670.450</v>
      </c>
      <c r="H451" s="3">
        <f t="shared" si="41"/>
        <v>-5199</v>
      </c>
      <c r="I451" s="19" t="s">
        <v>612</v>
      </c>
      <c r="J451" s="20" t="s">
        <v>613</v>
      </c>
      <c r="K451" s="19">
        <v>-5199</v>
      </c>
      <c r="L451" s="19" t="s">
        <v>587</v>
      </c>
      <c r="M451" s="20" t="s">
        <v>582</v>
      </c>
      <c r="N451" s="20"/>
      <c r="O451" s="21" t="s">
        <v>583</v>
      </c>
      <c r="P451" s="21" t="s">
        <v>584</v>
      </c>
    </row>
    <row r="452" spans="1:16" ht="13.5" thickBot="1">
      <c r="A452" s="3" t="str">
        <f t="shared" si="36"/>
        <v> MVS 2.124 </v>
      </c>
      <c r="B452" s="2" t="str">
        <f t="shared" si="37"/>
        <v>I</v>
      </c>
      <c r="C452" s="3">
        <f t="shared" si="38"/>
        <v>36697.387999999999</v>
      </c>
      <c r="D452" s="4" t="str">
        <f t="shared" si="39"/>
        <v>vis</v>
      </c>
      <c r="E452" s="18">
        <f>VLOOKUP(C452,Active!C$21:E$959,3,FALSE)</f>
        <v>-5182.9978257543153</v>
      </c>
      <c r="F452" s="2" t="s">
        <v>218</v>
      </c>
      <c r="G452" s="4" t="str">
        <f t="shared" si="40"/>
        <v>36697.388</v>
      </c>
      <c r="H452" s="3">
        <f t="shared" si="41"/>
        <v>-5183</v>
      </c>
      <c r="I452" s="19" t="s">
        <v>614</v>
      </c>
      <c r="J452" s="20" t="s">
        <v>615</v>
      </c>
      <c r="K452" s="19">
        <v>-5183</v>
      </c>
      <c r="L452" s="19" t="s">
        <v>616</v>
      </c>
      <c r="M452" s="20" t="s">
        <v>582</v>
      </c>
      <c r="N452" s="20"/>
      <c r="O452" s="21" t="s">
        <v>583</v>
      </c>
      <c r="P452" s="21" t="s">
        <v>584</v>
      </c>
    </row>
    <row r="453" spans="1:16" ht="13.5" thickBot="1">
      <c r="A453" s="3" t="str">
        <f t="shared" si="36"/>
        <v> SCA 9.16 </v>
      </c>
      <c r="B453" s="2" t="str">
        <f t="shared" si="37"/>
        <v>I</v>
      </c>
      <c r="C453" s="3">
        <f t="shared" si="38"/>
        <v>36697.421999999999</v>
      </c>
      <c r="D453" s="4" t="str">
        <f t="shared" si="39"/>
        <v>vis</v>
      </c>
      <c r="E453" s="18">
        <f>VLOOKUP(C453,Active!C$21:E$959,3,FALSE)</f>
        <v>-5182.9776609007058</v>
      </c>
      <c r="F453" s="2" t="s">
        <v>218</v>
      </c>
      <c r="G453" s="4" t="str">
        <f t="shared" si="40"/>
        <v>36697.422</v>
      </c>
      <c r="H453" s="3">
        <f t="shared" si="41"/>
        <v>-5183</v>
      </c>
      <c r="I453" s="19" t="s">
        <v>617</v>
      </c>
      <c r="J453" s="20" t="s">
        <v>618</v>
      </c>
      <c r="K453" s="19">
        <v>-5183</v>
      </c>
      <c r="L453" s="19" t="s">
        <v>619</v>
      </c>
      <c r="M453" s="20" t="s">
        <v>224</v>
      </c>
      <c r="N453" s="20"/>
      <c r="O453" s="21" t="s">
        <v>517</v>
      </c>
      <c r="P453" s="21" t="s">
        <v>518</v>
      </c>
    </row>
    <row r="454" spans="1:16" ht="13.5" thickBot="1">
      <c r="A454" s="3" t="str">
        <f t="shared" si="36"/>
        <v> MVS 2.124 </v>
      </c>
      <c r="B454" s="2" t="str">
        <f t="shared" si="37"/>
        <v>I</v>
      </c>
      <c r="C454" s="3">
        <f t="shared" si="38"/>
        <v>37368.466999999997</v>
      </c>
      <c r="D454" s="4" t="str">
        <f t="shared" si="39"/>
        <v>vis</v>
      </c>
      <c r="E454" s="18">
        <f>VLOOKUP(C454,Active!C$21:E$959,3,FALSE)</f>
        <v>-4784.9916553091116</v>
      </c>
      <c r="F454" s="2" t="s">
        <v>218</v>
      </c>
      <c r="G454" s="4" t="str">
        <f t="shared" si="40"/>
        <v>37368.467</v>
      </c>
      <c r="H454" s="3">
        <f t="shared" si="41"/>
        <v>-4785</v>
      </c>
      <c r="I454" s="19" t="s">
        <v>620</v>
      </c>
      <c r="J454" s="20" t="s">
        <v>621</v>
      </c>
      <c r="K454" s="19">
        <v>-4785</v>
      </c>
      <c r="L454" s="19" t="s">
        <v>622</v>
      </c>
      <c r="M454" s="20" t="s">
        <v>582</v>
      </c>
      <c r="N454" s="20"/>
      <c r="O454" s="21" t="s">
        <v>583</v>
      </c>
      <c r="P454" s="21" t="s">
        <v>584</v>
      </c>
    </row>
    <row r="455" spans="1:16" ht="13.5" thickBot="1">
      <c r="A455" s="3" t="str">
        <f t="shared" si="36"/>
        <v> MVS 568 </v>
      </c>
      <c r="B455" s="2" t="str">
        <f t="shared" si="37"/>
        <v>I</v>
      </c>
      <c r="C455" s="3">
        <f t="shared" si="38"/>
        <v>37368.474000000002</v>
      </c>
      <c r="D455" s="4" t="str">
        <f t="shared" si="39"/>
        <v>vis</v>
      </c>
      <c r="E455" s="18">
        <f>VLOOKUP(C455,Active!C$21:E$959,3,FALSE)</f>
        <v>-4784.9875037216007</v>
      </c>
      <c r="F455" s="2" t="s">
        <v>218</v>
      </c>
      <c r="G455" s="4" t="str">
        <f t="shared" si="40"/>
        <v>37368.474</v>
      </c>
      <c r="H455" s="3">
        <f t="shared" si="41"/>
        <v>-4785</v>
      </c>
      <c r="I455" s="19" t="s">
        <v>623</v>
      </c>
      <c r="J455" s="20" t="s">
        <v>624</v>
      </c>
      <c r="K455" s="19">
        <v>-4785</v>
      </c>
      <c r="L455" s="19" t="s">
        <v>625</v>
      </c>
      <c r="M455" s="20" t="s">
        <v>220</v>
      </c>
      <c r="N455" s="20"/>
      <c r="O455" s="21" t="s">
        <v>626</v>
      </c>
      <c r="P455" s="21" t="s">
        <v>627</v>
      </c>
    </row>
    <row r="456" spans="1:16" ht="13.5" thickBot="1">
      <c r="A456" s="3" t="str">
        <f t="shared" si="36"/>
        <v>BAVM 15 </v>
      </c>
      <c r="B456" s="2" t="str">
        <f t="shared" si="37"/>
        <v>I</v>
      </c>
      <c r="C456" s="3">
        <f t="shared" si="38"/>
        <v>37368.474000000002</v>
      </c>
      <c r="D456" s="4" t="str">
        <f t="shared" si="39"/>
        <v>vis</v>
      </c>
      <c r="E456" s="18">
        <f>VLOOKUP(C456,Active!C$21:E$959,3,FALSE)</f>
        <v>-4784.9875037216007</v>
      </c>
      <c r="F456" s="2" t="s">
        <v>218</v>
      </c>
      <c r="G456" s="4" t="str">
        <f t="shared" si="40"/>
        <v>37368.474</v>
      </c>
      <c r="H456" s="3">
        <f t="shared" si="41"/>
        <v>-4785</v>
      </c>
      <c r="I456" s="19" t="s">
        <v>623</v>
      </c>
      <c r="J456" s="20" t="s">
        <v>624</v>
      </c>
      <c r="K456" s="19">
        <v>-4785</v>
      </c>
      <c r="L456" s="19" t="s">
        <v>625</v>
      </c>
      <c r="M456" s="20" t="s">
        <v>224</v>
      </c>
      <c r="N456" s="20"/>
      <c r="O456" s="21" t="s">
        <v>628</v>
      </c>
      <c r="P456" s="22" t="s">
        <v>629</v>
      </c>
    </row>
    <row r="457" spans="1:16" ht="13.5" thickBot="1">
      <c r="A457" s="3" t="str">
        <f t="shared" si="36"/>
        <v>BAVM 15 </v>
      </c>
      <c r="B457" s="2" t="str">
        <f t="shared" si="37"/>
        <v>I</v>
      </c>
      <c r="C457" s="3">
        <f t="shared" si="38"/>
        <v>37378.589</v>
      </c>
      <c r="D457" s="4" t="str">
        <f t="shared" si="39"/>
        <v>vis</v>
      </c>
      <c r="E457" s="18">
        <f>VLOOKUP(C457,Active!C$21:E$959,3,FALSE)</f>
        <v>-4778.9884597728969</v>
      </c>
      <c r="F457" s="2" t="s">
        <v>218</v>
      </c>
      <c r="G457" s="4" t="str">
        <f t="shared" si="40"/>
        <v>37378.589</v>
      </c>
      <c r="H457" s="3">
        <f t="shared" si="41"/>
        <v>-4779</v>
      </c>
      <c r="I457" s="19" t="s">
        <v>630</v>
      </c>
      <c r="J457" s="20" t="s">
        <v>631</v>
      </c>
      <c r="K457" s="19">
        <v>-4779</v>
      </c>
      <c r="L457" s="19" t="s">
        <v>632</v>
      </c>
      <c r="M457" s="20" t="s">
        <v>224</v>
      </c>
      <c r="N457" s="20"/>
      <c r="O457" s="21" t="s">
        <v>628</v>
      </c>
      <c r="P457" s="22" t="s">
        <v>629</v>
      </c>
    </row>
    <row r="458" spans="1:16" ht="13.5" thickBot="1">
      <c r="A458" s="3" t="str">
        <f t="shared" si="36"/>
        <v>BAVM 15 </v>
      </c>
      <c r="B458" s="2" t="str">
        <f t="shared" si="37"/>
        <v>I</v>
      </c>
      <c r="C458" s="3">
        <f t="shared" si="38"/>
        <v>37378.591999999997</v>
      </c>
      <c r="D458" s="4" t="str">
        <f t="shared" si="39"/>
        <v>vis</v>
      </c>
      <c r="E458" s="18">
        <f>VLOOKUP(C458,Active!C$21:E$959,3,FALSE)</f>
        <v>-4778.9866805211095</v>
      </c>
      <c r="F458" s="2" t="s">
        <v>218</v>
      </c>
      <c r="G458" s="4" t="str">
        <f t="shared" si="40"/>
        <v>37378.592</v>
      </c>
      <c r="H458" s="3">
        <f t="shared" si="41"/>
        <v>-4779</v>
      </c>
      <c r="I458" s="19" t="s">
        <v>633</v>
      </c>
      <c r="J458" s="20" t="s">
        <v>634</v>
      </c>
      <c r="K458" s="19">
        <v>-4779</v>
      </c>
      <c r="L458" s="19" t="s">
        <v>635</v>
      </c>
      <c r="M458" s="20" t="s">
        <v>224</v>
      </c>
      <c r="N458" s="20"/>
      <c r="O458" s="21" t="s">
        <v>636</v>
      </c>
      <c r="P458" s="22" t="s">
        <v>629</v>
      </c>
    </row>
    <row r="459" spans="1:16" ht="13.5" thickBot="1">
      <c r="A459" s="3" t="str">
        <f t="shared" ref="A459:A522" si="42">P459</f>
        <v> MVS 2.124 </v>
      </c>
      <c r="B459" s="2" t="str">
        <f t="shared" ref="B459:B522" si="43">IF(H459=INT(H459),"I","II")</f>
        <v>I</v>
      </c>
      <c r="C459" s="3">
        <f t="shared" ref="C459:C522" si="44">1*G459</f>
        <v>37636.588000000003</v>
      </c>
      <c r="D459" s="4" t="str">
        <f t="shared" ref="D459:D522" si="45">VLOOKUP(F459,I$1:J$5,2,FALSE)</f>
        <v>vis</v>
      </c>
      <c r="E459" s="18">
        <f>VLOOKUP(C459,Active!C$21:E$959,3,FALSE)</f>
        <v>-4625.9733989995848</v>
      </c>
      <c r="F459" s="2" t="s">
        <v>218</v>
      </c>
      <c r="G459" s="4" t="str">
        <f t="shared" ref="G459:G522" si="46">MID(I459,3,LEN(I459)-3)</f>
        <v>37636.588</v>
      </c>
      <c r="H459" s="3">
        <f t="shared" ref="H459:H522" si="47">1*K459</f>
        <v>-4626</v>
      </c>
      <c r="I459" s="19" t="s">
        <v>637</v>
      </c>
      <c r="J459" s="20" t="s">
        <v>638</v>
      </c>
      <c r="K459" s="19">
        <v>-4626</v>
      </c>
      <c r="L459" s="19" t="s">
        <v>639</v>
      </c>
      <c r="M459" s="20" t="s">
        <v>582</v>
      </c>
      <c r="N459" s="20"/>
      <c r="O459" s="21" t="s">
        <v>583</v>
      </c>
      <c r="P459" s="21" t="s">
        <v>584</v>
      </c>
    </row>
    <row r="460" spans="1:16" ht="13.5" thickBot="1">
      <c r="A460" s="3" t="str">
        <f t="shared" si="42"/>
        <v> ST 26.153 </v>
      </c>
      <c r="B460" s="2" t="str">
        <f t="shared" si="43"/>
        <v>I</v>
      </c>
      <c r="C460" s="3">
        <f t="shared" si="44"/>
        <v>38091.798999999999</v>
      </c>
      <c r="D460" s="4" t="str">
        <f t="shared" si="45"/>
        <v>vis</v>
      </c>
      <c r="E460" s="18">
        <f>VLOOKUP(C460,Active!C$21:E$959,3,FALSE)</f>
        <v>-4355.995070286378</v>
      </c>
      <c r="F460" s="2" t="s">
        <v>218</v>
      </c>
      <c r="G460" s="4" t="str">
        <f t="shared" si="46"/>
        <v>38091.799</v>
      </c>
      <c r="H460" s="3">
        <f t="shared" si="47"/>
        <v>-4356</v>
      </c>
      <c r="I460" s="19" t="s">
        <v>640</v>
      </c>
      <c r="J460" s="20" t="s">
        <v>641</v>
      </c>
      <c r="K460" s="19">
        <v>-4356</v>
      </c>
      <c r="L460" s="19" t="s">
        <v>642</v>
      </c>
      <c r="M460" s="20" t="s">
        <v>224</v>
      </c>
      <c r="N460" s="20"/>
      <c r="O460" s="21" t="s">
        <v>643</v>
      </c>
      <c r="P460" s="21" t="s">
        <v>644</v>
      </c>
    </row>
    <row r="461" spans="1:16" ht="13.5" thickBot="1">
      <c r="A461" s="3" t="str">
        <f t="shared" si="42"/>
        <v> SCA 9.16 </v>
      </c>
      <c r="B461" s="2" t="str">
        <f t="shared" si="43"/>
        <v>I</v>
      </c>
      <c r="C461" s="3">
        <f t="shared" si="44"/>
        <v>38105.294000000002</v>
      </c>
      <c r="D461" s="4" t="str">
        <f t="shared" si="45"/>
        <v>vis</v>
      </c>
      <c r="E461" s="18">
        <f>VLOOKUP(C461,Active!C$21:E$959,3,FALSE)</f>
        <v>-4347.9914026553552</v>
      </c>
      <c r="F461" s="2" t="s">
        <v>218</v>
      </c>
      <c r="G461" s="4" t="str">
        <f t="shared" si="46"/>
        <v>38105.294</v>
      </c>
      <c r="H461" s="3">
        <f t="shared" si="47"/>
        <v>-4348</v>
      </c>
      <c r="I461" s="19" t="s">
        <v>645</v>
      </c>
      <c r="J461" s="20" t="s">
        <v>646</v>
      </c>
      <c r="K461" s="19">
        <v>-4348</v>
      </c>
      <c r="L461" s="19" t="s">
        <v>622</v>
      </c>
      <c r="M461" s="20" t="s">
        <v>224</v>
      </c>
      <c r="N461" s="20"/>
      <c r="O461" s="21" t="s">
        <v>517</v>
      </c>
      <c r="P461" s="21" t="s">
        <v>518</v>
      </c>
    </row>
    <row r="462" spans="1:16" ht="13.5" thickBot="1">
      <c r="A462" s="3" t="str">
        <f t="shared" si="42"/>
        <v>BAVM 18 </v>
      </c>
      <c r="B462" s="2" t="str">
        <f t="shared" si="43"/>
        <v>I</v>
      </c>
      <c r="C462" s="3">
        <f t="shared" si="44"/>
        <v>38142.387000000002</v>
      </c>
      <c r="D462" s="4" t="str">
        <f t="shared" si="45"/>
        <v>vis</v>
      </c>
      <c r="E462" s="18">
        <f>VLOOKUP(C462,Active!C$21:E$959,3,FALSE)</f>
        <v>-4325.9921404517627</v>
      </c>
      <c r="F462" s="2" t="s">
        <v>218</v>
      </c>
      <c r="G462" s="4" t="str">
        <f t="shared" si="46"/>
        <v>38142.387</v>
      </c>
      <c r="H462" s="3">
        <f t="shared" si="47"/>
        <v>-4326</v>
      </c>
      <c r="I462" s="19" t="s">
        <v>647</v>
      </c>
      <c r="J462" s="20" t="s">
        <v>648</v>
      </c>
      <c r="K462" s="19">
        <v>-4326</v>
      </c>
      <c r="L462" s="19" t="s">
        <v>649</v>
      </c>
      <c r="M462" s="20" t="s">
        <v>224</v>
      </c>
      <c r="N462" s="20"/>
      <c r="O462" s="21" t="s">
        <v>650</v>
      </c>
      <c r="P462" s="22" t="s">
        <v>651</v>
      </c>
    </row>
    <row r="463" spans="1:16" ht="13.5" thickBot="1">
      <c r="A463" s="3" t="str">
        <f t="shared" si="42"/>
        <v> ST 28.244 </v>
      </c>
      <c r="B463" s="2" t="str">
        <f t="shared" si="43"/>
        <v>I</v>
      </c>
      <c r="C463" s="3">
        <f t="shared" si="44"/>
        <v>38494.775999999998</v>
      </c>
      <c r="D463" s="4" t="str">
        <f t="shared" si="45"/>
        <v>vis</v>
      </c>
      <c r="E463" s="18">
        <f>VLOOKUP(C463,Active!C$21:E$959,3,FALSE)</f>
        <v>-4116.9958875560333</v>
      </c>
      <c r="F463" s="2" t="s">
        <v>218</v>
      </c>
      <c r="G463" s="4" t="str">
        <f t="shared" si="46"/>
        <v>38494.776</v>
      </c>
      <c r="H463" s="3">
        <f t="shared" si="47"/>
        <v>-4117</v>
      </c>
      <c r="I463" s="19" t="s">
        <v>652</v>
      </c>
      <c r="J463" s="20" t="s">
        <v>653</v>
      </c>
      <c r="K463" s="19">
        <v>-4117</v>
      </c>
      <c r="L463" s="19" t="s">
        <v>654</v>
      </c>
      <c r="M463" s="20" t="s">
        <v>224</v>
      </c>
      <c r="N463" s="20"/>
      <c r="O463" s="21" t="s">
        <v>655</v>
      </c>
      <c r="P463" s="21" t="s">
        <v>656</v>
      </c>
    </row>
    <row r="464" spans="1:16" ht="13.5" thickBot="1">
      <c r="A464" s="3" t="str">
        <f t="shared" si="42"/>
        <v> BRNO 6 </v>
      </c>
      <c r="B464" s="2" t="str">
        <f t="shared" si="43"/>
        <v>I</v>
      </c>
      <c r="C464" s="3">
        <f t="shared" si="44"/>
        <v>38496.417999999998</v>
      </c>
      <c r="D464" s="4" t="str">
        <f t="shared" si="45"/>
        <v>vis</v>
      </c>
      <c r="E464" s="18">
        <f>VLOOKUP(C464,Active!C$21:E$959,3,FALSE)</f>
        <v>-4116.0220437435</v>
      </c>
      <c r="F464" s="2" t="s">
        <v>218</v>
      </c>
      <c r="G464" s="4" t="str">
        <f t="shared" si="46"/>
        <v>38496.418</v>
      </c>
      <c r="H464" s="3">
        <f t="shared" si="47"/>
        <v>-4116</v>
      </c>
      <c r="I464" s="19" t="s">
        <v>657</v>
      </c>
      <c r="J464" s="20" t="s">
        <v>658</v>
      </c>
      <c r="K464" s="19">
        <v>-4116</v>
      </c>
      <c r="L464" s="19" t="s">
        <v>659</v>
      </c>
      <c r="M464" s="20" t="s">
        <v>224</v>
      </c>
      <c r="N464" s="20"/>
      <c r="O464" s="21" t="s">
        <v>660</v>
      </c>
      <c r="P464" s="21" t="s">
        <v>661</v>
      </c>
    </row>
    <row r="465" spans="1:16" ht="13.5" thickBot="1">
      <c r="A465" s="3" t="str">
        <f t="shared" si="42"/>
        <v> ST 28.244 </v>
      </c>
      <c r="B465" s="2" t="str">
        <f t="shared" si="43"/>
        <v>I</v>
      </c>
      <c r="C465" s="3">
        <f t="shared" si="44"/>
        <v>38516.690999999999</v>
      </c>
      <c r="D465" s="4" t="str">
        <f t="shared" si="45"/>
        <v>vis</v>
      </c>
      <c r="E465" s="18">
        <f>VLOOKUP(C465,Active!C$21:E$959,3,FALSE)</f>
        <v>-4103.9984532371127</v>
      </c>
      <c r="F465" s="2" t="s">
        <v>218</v>
      </c>
      <c r="G465" s="4" t="str">
        <f t="shared" si="46"/>
        <v>38516.691</v>
      </c>
      <c r="H465" s="3">
        <f t="shared" si="47"/>
        <v>-4104</v>
      </c>
      <c r="I465" s="19" t="s">
        <v>662</v>
      </c>
      <c r="J465" s="20" t="s">
        <v>663</v>
      </c>
      <c r="K465" s="19">
        <v>-4104</v>
      </c>
      <c r="L465" s="19" t="s">
        <v>664</v>
      </c>
      <c r="M465" s="20" t="s">
        <v>224</v>
      </c>
      <c r="N465" s="20"/>
      <c r="O465" s="21" t="s">
        <v>655</v>
      </c>
      <c r="P465" s="21" t="s">
        <v>656</v>
      </c>
    </row>
    <row r="466" spans="1:16" ht="13.5" thickBot="1">
      <c r="A466" s="3" t="str">
        <f t="shared" si="42"/>
        <v> ORI 90 </v>
      </c>
      <c r="B466" s="2" t="str">
        <f t="shared" si="43"/>
        <v>I</v>
      </c>
      <c r="C466" s="3">
        <f t="shared" si="44"/>
        <v>38813.449000000001</v>
      </c>
      <c r="D466" s="4" t="str">
        <f t="shared" si="45"/>
        <v>vis</v>
      </c>
      <c r="E466" s="18">
        <f>VLOOKUP(C466,Active!C$21:E$959,3,FALSE)</f>
        <v>-3927.9960524333642</v>
      </c>
      <c r="F466" s="2" t="s">
        <v>218</v>
      </c>
      <c r="G466" s="4" t="str">
        <f t="shared" si="46"/>
        <v>38813.449</v>
      </c>
      <c r="H466" s="3">
        <f t="shared" si="47"/>
        <v>-3928</v>
      </c>
      <c r="I466" s="19" t="s">
        <v>665</v>
      </c>
      <c r="J466" s="20" t="s">
        <v>666</v>
      </c>
      <c r="K466" s="19">
        <v>-3928</v>
      </c>
      <c r="L466" s="19" t="s">
        <v>654</v>
      </c>
      <c r="M466" s="20" t="s">
        <v>224</v>
      </c>
      <c r="N466" s="20"/>
      <c r="O466" s="21" t="s">
        <v>667</v>
      </c>
      <c r="P466" s="21" t="s">
        <v>668</v>
      </c>
    </row>
    <row r="467" spans="1:16" ht="13.5" thickBot="1">
      <c r="A467" s="3" t="str">
        <f t="shared" si="42"/>
        <v> SCA 9.16 </v>
      </c>
      <c r="B467" s="2" t="str">
        <f t="shared" si="43"/>
        <v>I</v>
      </c>
      <c r="C467" s="3">
        <f t="shared" si="44"/>
        <v>38818.506999999998</v>
      </c>
      <c r="D467" s="4" t="str">
        <f t="shared" si="45"/>
        <v>vis</v>
      </c>
      <c r="E467" s="18">
        <f>VLOOKUP(C467,Active!C$21:E$959,3,FALSE)</f>
        <v>-3924.9962339170484</v>
      </c>
      <c r="F467" s="2" t="s">
        <v>218</v>
      </c>
      <c r="G467" s="4" t="str">
        <f t="shared" si="46"/>
        <v>38818.507</v>
      </c>
      <c r="H467" s="3">
        <f t="shared" si="47"/>
        <v>-3925</v>
      </c>
      <c r="I467" s="19" t="s">
        <v>669</v>
      </c>
      <c r="J467" s="20" t="s">
        <v>670</v>
      </c>
      <c r="K467" s="19">
        <v>-3925</v>
      </c>
      <c r="L467" s="19" t="s">
        <v>671</v>
      </c>
      <c r="M467" s="20" t="s">
        <v>672</v>
      </c>
      <c r="N467" s="20"/>
      <c r="O467" s="21" t="s">
        <v>517</v>
      </c>
      <c r="P467" s="21" t="s">
        <v>518</v>
      </c>
    </row>
    <row r="468" spans="1:16" ht="13.5" thickBot="1">
      <c r="A468" s="3" t="str">
        <f t="shared" si="42"/>
        <v> SCA 9.16 </v>
      </c>
      <c r="B468" s="2" t="str">
        <f t="shared" si="43"/>
        <v>I</v>
      </c>
      <c r="C468" s="3">
        <f t="shared" si="44"/>
        <v>38830.307000000001</v>
      </c>
      <c r="D468" s="4" t="str">
        <f t="shared" si="45"/>
        <v>vis</v>
      </c>
      <c r="E468" s="18">
        <f>VLOOKUP(C468,Active!C$21:E$959,3,FALSE)</f>
        <v>-3917.997843546832</v>
      </c>
      <c r="F468" s="2" t="s">
        <v>218</v>
      </c>
      <c r="G468" s="4" t="str">
        <f t="shared" si="46"/>
        <v>38830.307</v>
      </c>
      <c r="H468" s="3">
        <f t="shared" si="47"/>
        <v>-3918</v>
      </c>
      <c r="I468" s="19" t="s">
        <v>673</v>
      </c>
      <c r="J468" s="20" t="s">
        <v>674</v>
      </c>
      <c r="K468" s="19">
        <v>-3918</v>
      </c>
      <c r="L468" s="19" t="s">
        <v>616</v>
      </c>
      <c r="M468" s="20" t="s">
        <v>672</v>
      </c>
      <c r="N468" s="20"/>
      <c r="O468" s="21" t="s">
        <v>517</v>
      </c>
      <c r="P468" s="21" t="s">
        <v>518</v>
      </c>
    </row>
    <row r="469" spans="1:16" ht="13.5" thickBot="1">
      <c r="A469" s="3" t="str">
        <f t="shared" si="42"/>
        <v> SCA 9.16 </v>
      </c>
      <c r="B469" s="2" t="str">
        <f t="shared" si="43"/>
        <v>I</v>
      </c>
      <c r="C469" s="3">
        <f t="shared" si="44"/>
        <v>38835.366000000002</v>
      </c>
      <c r="D469" s="4" t="str">
        <f t="shared" si="45"/>
        <v>vis</v>
      </c>
      <c r="E469" s="18">
        <f>VLOOKUP(C469,Active!C$21:E$959,3,FALSE)</f>
        <v>-3914.9974319465841</v>
      </c>
      <c r="F469" s="2" t="s">
        <v>218</v>
      </c>
      <c r="G469" s="4" t="str">
        <f t="shared" si="46"/>
        <v>38835.366</v>
      </c>
      <c r="H469" s="3">
        <f t="shared" si="47"/>
        <v>-3915</v>
      </c>
      <c r="I469" s="19" t="s">
        <v>675</v>
      </c>
      <c r="J469" s="20" t="s">
        <v>676</v>
      </c>
      <c r="K469" s="19">
        <v>-3915</v>
      </c>
      <c r="L469" s="19" t="s">
        <v>616</v>
      </c>
      <c r="M469" s="20" t="s">
        <v>672</v>
      </c>
      <c r="N469" s="20"/>
      <c r="O469" s="21" t="s">
        <v>517</v>
      </c>
      <c r="P469" s="21" t="s">
        <v>518</v>
      </c>
    </row>
    <row r="470" spans="1:16" ht="13.5" thickBot="1">
      <c r="A470" s="3" t="str">
        <f t="shared" si="42"/>
        <v> SCA 9.16 </v>
      </c>
      <c r="B470" s="2" t="str">
        <f t="shared" si="43"/>
        <v>I</v>
      </c>
      <c r="C470" s="3">
        <f t="shared" si="44"/>
        <v>38840.425999999999</v>
      </c>
      <c r="D470" s="4" t="str">
        <f t="shared" si="45"/>
        <v>vis</v>
      </c>
      <c r="E470" s="18">
        <f>VLOOKUP(C470,Active!C$21:E$959,3,FALSE)</f>
        <v>-3911.9964272624084</v>
      </c>
      <c r="F470" s="2" t="s">
        <v>218</v>
      </c>
      <c r="G470" s="4" t="str">
        <f t="shared" si="46"/>
        <v>38840.426</v>
      </c>
      <c r="H470" s="3">
        <f t="shared" si="47"/>
        <v>-3912</v>
      </c>
      <c r="I470" s="19" t="s">
        <v>677</v>
      </c>
      <c r="J470" s="20" t="s">
        <v>678</v>
      </c>
      <c r="K470" s="19">
        <v>-3912</v>
      </c>
      <c r="L470" s="19" t="s">
        <v>671</v>
      </c>
      <c r="M470" s="20" t="s">
        <v>672</v>
      </c>
      <c r="N470" s="20"/>
      <c r="O470" s="21" t="s">
        <v>517</v>
      </c>
      <c r="P470" s="21" t="s">
        <v>518</v>
      </c>
    </row>
    <row r="471" spans="1:16" ht="13.5" thickBot="1">
      <c r="A471" s="3" t="str">
        <f t="shared" si="42"/>
        <v> SCA 9.16 </v>
      </c>
      <c r="B471" s="2" t="str">
        <f t="shared" si="43"/>
        <v>I</v>
      </c>
      <c r="C471" s="3">
        <f t="shared" si="44"/>
        <v>38872.461000000003</v>
      </c>
      <c r="D471" s="4" t="str">
        <f t="shared" si="45"/>
        <v>vis</v>
      </c>
      <c r="E471" s="18">
        <f>VLOOKUP(C471,Active!C$21:E$959,3,FALSE)</f>
        <v>-3892.9969835751326</v>
      </c>
      <c r="F471" s="2" t="s">
        <v>218</v>
      </c>
      <c r="G471" s="4" t="str">
        <f t="shared" si="46"/>
        <v>38872.461</v>
      </c>
      <c r="H471" s="3">
        <f t="shared" si="47"/>
        <v>-3893</v>
      </c>
      <c r="I471" s="19" t="s">
        <v>679</v>
      </c>
      <c r="J471" s="20" t="s">
        <v>680</v>
      </c>
      <c r="K471" s="19">
        <v>-3893</v>
      </c>
      <c r="L471" s="19" t="s">
        <v>681</v>
      </c>
      <c r="M471" s="20" t="s">
        <v>672</v>
      </c>
      <c r="N471" s="20"/>
      <c r="O471" s="21" t="s">
        <v>517</v>
      </c>
      <c r="P471" s="21" t="s">
        <v>518</v>
      </c>
    </row>
    <row r="472" spans="1:16" ht="13.5" thickBot="1">
      <c r="A472" s="3" t="str">
        <f t="shared" si="42"/>
        <v> SCA 9.16 </v>
      </c>
      <c r="B472" s="2" t="str">
        <f t="shared" si="43"/>
        <v>I</v>
      </c>
      <c r="C472" s="3">
        <f t="shared" si="44"/>
        <v>39184.392</v>
      </c>
      <c r="D472" s="4" t="str">
        <f t="shared" si="45"/>
        <v>vis</v>
      </c>
      <c r="E472" s="18">
        <f>VLOOKUP(C472,Active!C$21:E$959,3,FALSE)</f>
        <v>-3707.9957203063641</v>
      </c>
      <c r="F472" s="2" t="s">
        <v>218</v>
      </c>
      <c r="G472" s="4" t="str">
        <f t="shared" si="46"/>
        <v>39184.392</v>
      </c>
      <c r="H472" s="3">
        <f t="shared" si="47"/>
        <v>-3708</v>
      </c>
      <c r="I472" s="19" t="s">
        <v>689</v>
      </c>
      <c r="J472" s="20" t="s">
        <v>690</v>
      </c>
      <c r="K472" s="19">
        <v>-3708</v>
      </c>
      <c r="L472" s="19" t="s">
        <v>654</v>
      </c>
      <c r="M472" s="20" t="s">
        <v>672</v>
      </c>
      <c r="N472" s="20"/>
      <c r="O472" s="21" t="s">
        <v>517</v>
      </c>
      <c r="P472" s="21" t="s">
        <v>518</v>
      </c>
    </row>
    <row r="473" spans="1:16" ht="13.5" thickBot="1">
      <c r="A473" s="3" t="str">
        <f t="shared" si="42"/>
        <v>BAVM 23 </v>
      </c>
      <c r="B473" s="2" t="str">
        <f t="shared" si="43"/>
        <v>I</v>
      </c>
      <c r="C473" s="3">
        <f t="shared" si="44"/>
        <v>39243.406000000003</v>
      </c>
      <c r="D473" s="4" t="str">
        <f t="shared" si="45"/>
        <v>vis</v>
      </c>
      <c r="E473" s="18">
        <f>VLOOKUP(C473,Active!C$21:E$959,3,FALSE)</f>
        <v>-3672.9954652802726</v>
      </c>
      <c r="F473" s="2" t="s">
        <v>218</v>
      </c>
      <c r="G473" s="4" t="str">
        <f t="shared" si="46"/>
        <v>39243.406</v>
      </c>
      <c r="H473" s="3">
        <f t="shared" si="47"/>
        <v>-3673</v>
      </c>
      <c r="I473" s="19" t="s">
        <v>707</v>
      </c>
      <c r="J473" s="20" t="s">
        <v>708</v>
      </c>
      <c r="K473" s="19">
        <v>-3673</v>
      </c>
      <c r="L473" s="19" t="s">
        <v>642</v>
      </c>
      <c r="M473" s="20" t="s">
        <v>224</v>
      </c>
      <c r="N473" s="20"/>
      <c r="O473" s="21" t="s">
        <v>709</v>
      </c>
      <c r="P473" s="22" t="s">
        <v>710</v>
      </c>
    </row>
    <row r="474" spans="1:16" ht="13.5" thickBot="1">
      <c r="A474" s="3" t="str">
        <f t="shared" si="42"/>
        <v>BAVM 23 </v>
      </c>
      <c r="B474" s="2" t="str">
        <f t="shared" si="43"/>
        <v>I</v>
      </c>
      <c r="C474" s="3">
        <f t="shared" si="44"/>
        <v>39243.409</v>
      </c>
      <c r="D474" s="4" t="str">
        <f t="shared" si="45"/>
        <v>vis</v>
      </c>
      <c r="E474" s="18">
        <f>VLOOKUP(C474,Active!C$21:E$959,3,FALSE)</f>
        <v>-3672.9936860284856</v>
      </c>
      <c r="F474" s="2" t="s">
        <v>218</v>
      </c>
      <c r="G474" s="4" t="str">
        <f t="shared" si="46"/>
        <v>39243.409</v>
      </c>
      <c r="H474" s="3">
        <f t="shared" si="47"/>
        <v>-3673</v>
      </c>
      <c r="I474" s="19" t="s">
        <v>711</v>
      </c>
      <c r="J474" s="20" t="s">
        <v>712</v>
      </c>
      <c r="K474" s="19">
        <v>-3673</v>
      </c>
      <c r="L474" s="19" t="s">
        <v>713</v>
      </c>
      <c r="M474" s="20" t="s">
        <v>224</v>
      </c>
      <c r="N474" s="20"/>
      <c r="O474" s="21" t="s">
        <v>714</v>
      </c>
      <c r="P474" s="22" t="s">
        <v>710</v>
      </c>
    </row>
    <row r="475" spans="1:16" ht="13.5" thickBot="1">
      <c r="A475" s="3" t="str">
        <f t="shared" si="42"/>
        <v> AVSJ 3.63 </v>
      </c>
      <c r="B475" s="2" t="str">
        <f t="shared" si="43"/>
        <v>I</v>
      </c>
      <c r="C475" s="3">
        <f t="shared" si="44"/>
        <v>39617.716</v>
      </c>
      <c r="D475" s="4" t="str">
        <f t="shared" si="45"/>
        <v>vis</v>
      </c>
      <c r="E475" s="18">
        <f>VLOOKUP(C475,Active!C$21:E$959,3,FALSE)</f>
        <v>-3450.9982195620437</v>
      </c>
      <c r="F475" s="2" t="s">
        <v>218</v>
      </c>
      <c r="G475" s="4" t="str">
        <f t="shared" si="46"/>
        <v>39617.716</v>
      </c>
      <c r="H475" s="3">
        <f t="shared" si="47"/>
        <v>-3451</v>
      </c>
      <c r="I475" s="19" t="s">
        <v>738</v>
      </c>
      <c r="J475" s="20" t="s">
        <v>739</v>
      </c>
      <c r="K475" s="19">
        <v>-3451</v>
      </c>
      <c r="L475" s="19" t="s">
        <v>664</v>
      </c>
      <c r="M475" s="20" t="s">
        <v>224</v>
      </c>
      <c r="N475" s="20"/>
      <c r="O475" s="21" t="s">
        <v>737</v>
      </c>
      <c r="P475" s="21" t="s">
        <v>740</v>
      </c>
    </row>
    <row r="476" spans="1:16" ht="13.5" thickBot="1">
      <c r="A476" s="3" t="str">
        <f t="shared" si="42"/>
        <v> SAC 41.86 </v>
      </c>
      <c r="B476" s="2" t="str">
        <f t="shared" si="43"/>
        <v>I</v>
      </c>
      <c r="C476" s="3">
        <f t="shared" si="44"/>
        <v>39941.444000000003</v>
      </c>
      <c r="D476" s="4" t="str">
        <f t="shared" si="45"/>
        <v>vis</v>
      </c>
      <c r="E476" s="18">
        <f>VLOOKUP(C476,Active!C$21:E$959,3,FALSE)</f>
        <v>-3259.0003451748457</v>
      </c>
      <c r="F476" s="2" t="s">
        <v>218</v>
      </c>
      <c r="G476" s="4" t="str">
        <f t="shared" si="46"/>
        <v>39941.444</v>
      </c>
      <c r="H476" s="3">
        <f t="shared" si="47"/>
        <v>-3259</v>
      </c>
      <c r="I476" s="19" t="s">
        <v>745</v>
      </c>
      <c r="J476" s="20" t="s">
        <v>746</v>
      </c>
      <c r="K476" s="19">
        <v>-3259</v>
      </c>
      <c r="L476" s="19" t="s">
        <v>747</v>
      </c>
      <c r="M476" s="20" t="s">
        <v>224</v>
      </c>
      <c r="N476" s="20"/>
      <c r="O476" s="21" t="s">
        <v>376</v>
      </c>
      <c r="P476" s="21" t="s">
        <v>748</v>
      </c>
    </row>
    <row r="477" spans="1:16" ht="13.5" thickBot="1">
      <c r="A477" s="3" t="str">
        <f t="shared" si="42"/>
        <v> SCA 9.16 </v>
      </c>
      <c r="B477" s="2" t="str">
        <f t="shared" si="43"/>
        <v>I</v>
      </c>
      <c r="C477" s="3">
        <f t="shared" si="44"/>
        <v>39946.502999999997</v>
      </c>
      <c r="D477" s="4" t="str">
        <f t="shared" si="45"/>
        <v>vis</v>
      </c>
      <c r="E477" s="18">
        <f>VLOOKUP(C477,Active!C$21:E$959,3,FALSE)</f>
        <v>-3255.9999335746024</v>
      </c>
      <c r="F477" s="2" t="s">
        <v>218</v>
      </c>
      <c r="G477" s="4" t="str">
        <f t="shared" si="46"/>
        <v>39946.503</v>
      </c>
      <c r="H477" s="3">
        <f t="shared" si="47"/>
        <v>-3256</v>
      </c>
      <c r="I477" s="19" t="s">
        <v>749</v>
      </c>
      <c r="J477" s="20" t="s">
        <v>750</v>
      </c>
      <c r="K477" s="19">
        <v>-3256</v>
      </c>
      <c r="L477" s="19" t="s">
        <v>751</v>
      </c>
      <c r="M477" s="20" t="s">
        <v>672</v>
      </c>
      <c r="N477" s="20"/>
      <c r="O477" s="21" t="s">
        <v>517</v>
      </c>
      <c r="P477" s="21" t="s">
        <v>518</v>
      </c>
    </row>
    <row r="478" spans="1:16" ht="13.5" thickBot="1">
      <c r="A478" s="3" t="str">
        <f t="shared" si="42"/>
        <v> AVSJ 3.63 </v>
      </c>
      <c r="B478" s="2" t="str">
        <f t="shared" si="43"/>
        <v>I</v>
      </c>
      <c r="C478" s="3">
        <f t="shared" si="44"/>
        <v>39961.678999999996</v>
      </c>
      <c r="D478" s="4" t="str">
        <f t="shared" si="45"/>
        <v>vis</v>
      </c>
      <c r="E478" s="18">
        <f>VLOOKUP(C478,Active!C$21:E$959,3,FALSE)</f>
        <v>-3246.9992918577905</v>
      </c>
      <c r="F478" s="2" t="s">
        <v>218</v>
      </c>
      <c r="G478" s="4" t="str">
        <f t="shared" si="46"/>
        <v>39961.679</v>
      </c>
      <c r="H478" s="3">
        <f t="shared" si="47"/>
        <v>-3247</v>
      </c>
      <c r="I478" s="19" t="s">
        <v>752</v>
      </c>
      <c r="J478" s="20" t="s">
        <v>753</v>
      </c>
      <c r="K478" s="19">
        <v>-3247</v>
      </c>
      <c r="L478" s="19" t="s">
        <v>743</v>
      </c>
      <c r="M478" s="20" t="s">
        <v>224</v>
      </c>
      <c r="N478" s="20"/>
      <c r="O478" s="21" t="s">
        <v>733</v>
      </c>
      <c r="P478" s="21" t="s">
        <v>740</v>
      </c>
    </row>
    <row r="479" spans="1:16" ht="13.5" thickBot="1">
      <c r="A479" s="3" t="str">
        <f t="shared" si="42"/>
        <v> SCA 9.16 </v>
      </c>
      <c r="B479" s="2" t="str">
        <f t="shared" si="43"/>
        <v>I</v>
      </c>
      <c r="C479" s="3">
        <f t="shared" si="44"/>
        <v>39990.343999999997</v>
      </c>
      <c r="D479" s="4" t="str">
        <f t="shared" si="45"/>
        <v>vis</v>
      </c>
      <c r="E479" s="18">
        <f>VLOOKUP(C479,Active!C$21:E$959,3,FALSE)</f>
        <v>-3229.998541013535</v>
      </c>
      <c r="F479" s="2" t="s">
        <v>218</v>
      </c>
      <c r="G479" s="4" t="str">
        <f t="shared" si="46"/>
        <v>39990.344</v>
      </c>
      <c r="H479" s="3">
        <f t="shared" si="47"/>
        <v>-3230</v>
      </c>
      <c r="I479" s="19" t="s">
        <v>762</v>
      </c>
      <c r="J479" s="20" t="s">
        <v>763</v>
      </c>
      <c r="K479" s="19">
        <v>-3230</v>
      </c>
      <c r="L479" s="19" t="s">
        <v>728</v>
      </c>
      <c r="M479" s="20" t="s">
        <v>672</v>
      </c>
      <c r="N479" s="20"/>
      <c r="O479" s="21" t="s">
        <v>517</v>
      </c>
      <c r="P479" s="21" t="s">
        <v>518</v>
      </c>
    </row>
    <row r="480" spans="1:16" ht="13.5" thickBot="1">
      <c r="A480" s="3" t="str">
        <f t="shared" si="42"/>
        <v> SCA 9.16 </v>
      </c>
      <c r="B480" s="2" t="str">
        <f t="shared" si="43"/>
        <v>I</v>
      </c>
      <c r="C480" s="3">
        <f t="shared" si="44"/>
        <v>40290.466</v>
      </c>
      <c r="D480" s="4" t="str">
        <f t="shared" si="45"/>
        <v>vis</v>
      </c>
      <c r="E480" s="18">
        <f>VLOOKUP(C480,Active!C$21:E$959,3,FALSE)</f>
        <v>-3052.0010058703451</v>
      </c>
      <c r="F480" s="2" t="s">
        <v>218</v>
      </c>
      <c r="G480" s="4" t="str">
        <f t="shared" si="46"/>
        <v>40290.466</v>
      </c>
      <c r="H480" s="3">
        <f t="shared" si="47"/>
        <v>-3052</v>
      </c>
      <c r="I480" s="19" t="s">
        <v>776</v>
      </c>
      <c r="J480" s="20" t="s">
        <v>777</v>
      </c>
      <c r="K480" s="19">
        <v>-3052</v>
      </c>
      <c r="L480" s="19" t="s">
        <v>778</v>
      </c>
      <c r="M480" s="20" t="s">
        <v>672</v>
      </c>
      <c r="N480" s="20"/>
      <c r="O480" s="21" t="s">
        <v>517</v>
      </c>
      <c r="P480" s="21" t="s">
        <v>518</v>
      </c>
    </row>
    <row r="481" spans="1:16" ht="13.5" thickBot="1">
      <c r="A481" s="3" t="str">
        <f t="shared" si="42"/>
        <v> ORI 113 </v>
      </c>
      <c r="B481" s="2" t="str">
        <f t="shared" si="43"/>
        <v>I</v>
      </c>
      <c r="C481" s="3">
        <f t="shared" si="44"/>
        <v>40322.474999999999</v>
      </c>
      <c r="D481" s="4" t="str">
        <f t="shared" si="45"/>
        <v>vis</v>
      </c>
      <c r="E481" s="18">
        <f>VLOOKUP(C481,Active!C$21:E$959,3,FALSE)</f>
        <v>-3033.0169823652441</v>
      </c>
      <c r="F481" s="2" t="s">
        <v>218</v>
      </c>
      <c r="G481" s="4" t="str">
        <f t="shared" si="46"/>
        <v>40322.475</v>
      </c>
      <c r="H481" s="3">
        <f t="shared" si="47"/>
        <v>-3033</v>
      </c>
      <c r="I481" s="19" t="s">
        <v>781</v>
      </c>
      <c r="J481" s="20" t="s">
        <v>782</v>
      </c>
      <c r="K481" s="19">
        <v>-3033</v>
      </c>
      <c r="L481" s="19" t="s">
        <v>783</v>
      </c>
      <c r="M481" s="20" t="s">
        <v>224</v>
      </c>
      <c r="N481" s="20"/>
      <c r="O481" s="21" t="s">
        <v>784</v>
      </c>
      <c r="P481" s="21" t="s">
        <v>785</v>
      </c>
    </row>
    <row r="482" spans="1:16" ht="13.5" thickBot="1">
      <c r="A482" s="3" t="str">
        <f t="shared" si="42"/>
        <v> AVSJ 3.63 </v>
      </c>
      <c r="B482" s="2" t="str">
        <f t="shared" si="43"/>
        <v>I</v>
      </c>
      <c r="C482" s="3">
        <f t="shared" si="44"/>
        <v>40332.618999999999</v>
      </c>
      <c r="D482" s="4" t="str">
        <f t="shared" si="45"/>
        <v>vis</v>
      </c>
      <c r="E482" s="18">
        <f>VLOOKUP(C482,Active!C$21:E$959,3,FALSE)</f>
        <v>-3027.0007389825778</v>
      </c>
      <c r="F482" s="2" t="s">
        <v>218</v>
      </c>
      <c r="G482" s="4" t="str">
        <f t="shared" si="46"/>
        <v>40332.619</v>
      </c>
      <c r="H482" s="3">
        <f t="shared" si="47"/>
        <v>-3027</v>
      </c>
      <c r="I482" s="19" t="s">
        <v>786</v>
      </c>
      <c r="J482" s="20" t="s">
        <v>787</v>
      </c>
      <c r="K482" s="19">
        <v>-3027</v>
      </c>
      <c r="L482" s="19" t="s">
        <v>747</v>
      </c>
      <c r="M482" s="20" t="s">
        <v>224</v>
      </c>
      <c r="N482" s="20"/>
      <c r="O482" s="21" t="s">
        <v>788</v>
      </c>
      <c r="P482" s="21" t="s">
        <v>740</v>
      </c>
    </row>
    <row r="483" spans="1:16" ht="13.5" thickBot="1">
      <c r="A483" s="3" t="str">
        <f t="shared" si="42"/>
        <v> SCA 9.16 </v>
      </c>
      <c r="B483" s="2" t="str">
        <f t="shared" si="43"/>
        <v>I</v>
      </c>
      <c r="C483" s="3">
        <f t="shared" si="44"/>
        <v>40617.57</v>
      </c>
      <c r="D483" s="4" t="str">
        <f t="shared" si="45"/>
        <v>vis</v>
      </c>
      <c r="E483" s="18">
        <f>VLOOKUP(C483,Active!C$21:E$959,3,FALSE)</f>
        <v>-2858.0008801365525</v>
      </c>
      <c r="F483" s="2" t="s">
        <v>218</v>
      </c>
      <c r="G483" s="4" t="str">
        <f t="shared" si="46"/>
        <v>40617.570</v>
      </c>
      <c r="H483" s="3">
        <f t="shared" si="47"/>
        <v>-2858</v>
      </c>
      <c r="I483" s="19" t="s">
        <v>797</v>
      </c>
      <c r="J483" s="20" t="s">
        <v>798</v>
      </c>
      <c r="K483" s="19">
        <v>-2858</v>
      </c>
      <c r="L483" s="19" t="s">
        <v>747</v>
      </c>
      <c r="M483" s="20" t="s">
        <v>672</v>
      </c>
      <c r="N483" s="20"/>
      <c r="O483" s="21" t="s">
        <v>517</v>
      </c>
      <c r="P483" s="21" t="s">
        <v>518</v>
      </c>
    </row>
    <row r="484" spans="1:16" ht="13.5" thickBot="1">
      <c r="A484" s="3" t="str">
        <f t="shared" si="42"/>
        <v>BAVM 25 </v>
      </c>
      <c r="B484" s="2" t="str">
        <f t="shared" si="43"/>
        <v>I</v>
      </c>
      <c r="C484" s="3">
        <f t="shared" si="44"/>
        <v>40656.35</v>
      </c>
      <c r="D484" s="4" t="str">
        <f t="shared" si="45"/>
        <v>vis</v>
      </c>
      <c r="E484" s="18">
        <f>VLOOKUP(C484,Active!C$21:E$959,3,FALSE)</f>
        <v>-2835.0010853435929</v>
      </c>
      <c r="F484" s="2" t="s">
        <v>218</v>
      </c>
      <c r="G484" s="4" t="str">
        <f t="shared" si="46"/>
        <v>40656.350</v>
      </c>
      <c r="H484" s="3">
        <f t="shared" si="47"/>
        <v>-2835</v>
      </c>
      <c r="I484" s="19" t="s">
        <v>802</v>
      </c>
      <c r="J484" s="20" t="s">
        <v>803</v>
      </c>
      <c r="K484" s="19">
        <v>-2835</v>
      </c>
      <c r="L484" s="19" t="s">
        <v>778</v>
      </c>
      <c r="M484" s="20" t="s">
        <v>224</v>
      </c>
      <c r="N484" s="20"/>
      <c r="O484" s="21" t="s">
        <v>714</v>
      </c>
      <c r="P484" s="22" t="s">
        <v>804</v>
      </c>
    </row>
    <row r="485" spans="1:16" ht="13.5" thickBot="1">
      <c r="A485" s="3" t="str">
        <f t="shared" si="42"/>
        <v>BAVM 25 </v>
      </c>
      <c r="B485" s="2" t="str">
        <f t="shared" si="43"/>
        <v>I</v>
      </c>
      <c r="C485" s="3">
        <f t="shared" si="44"/>
        <v>40656.351999999999</v>
      </c>
      <c r="D485" s="4" t="str">
        <f t="shared" si="45"/>
        <v>vis</v>
      </c>
      <c r="E485" s="18">
        <f>VLOOKUP(C485,Active!C$21:E$959,3,FALSE)</f>
        <v>-2834.9998991757329</v>
      </c>
      <c r="F485" s="2" t="s">
        <v>218</v>
      </c>
      <c r="G485" s="4" t="str">
        <f t="shared" si="46"/>
        <v>40656.352</v>
      </c>
      <c r="H485" s="3">
        <f t="shared" si="47"/>
        <v>-2835</v>
      </c>
      <c r="I485" s="19" t="s">
        <v>805</v>
      </c>
      <c r="J485" s="20" t="s">
        <v>806</v>
      </c>
      <c r="K485" s="19">
        <v>-2835</v>
      </c>
      <c r="L485" s="19" t="s">
        <v>751</v>
      </c>
      <c r="M485" s="20" t="s">
        <v>224</v>
      </c>
      <c r="N485" s="20"/>
      <c r="O485" s="21" t="s">
        <v>807</v>
      </c>
      <c r="P485" s="22" t="s">
        <v>804</v>
      </c>
    </row>
    <row r="486" spans="1:16" ht="13.5" thickBot="1">
      <c r="A486" s="3" t="str">
        <f t="shared" si="42"/>
        <v> AVSJ 4.90 </v>
      </c>
      <c r="B486" s="2" t="str">
        <f t="shared" si="43"/>
        <v>I</v>
      </c>
      <c r="C486" s="3">
        <f t="shared" si="44"/>
        <v>40681.637000000002</v>
      </c>
      <c r="D486" s="4" t="str">
        <f t="shared" si="45"/>
        <v>vis</v>
      </c>
      <c r="E486" s="18">
        <f>VLOOKUP(C486,Active!C$21:E$959,3,FALSE)</f>
        <v>-2820.0037720137921</v>
      </c>
      <c r="F486" s="2" t="s">
        <v>218</v>
      </c>
      <c r="G486" s="4" t="str">
        <f t="shared" si="46"/>
        <v>40681.637</v>
      </c>
      <c r="H486" s="3">
        <f t="shared" si="47"/>
        <v>-2820</v>
      </c>
      <c r="I486" s="19" t="s">
        <v>808</v>
      </c>
      <c r="J486" s="20" t="s">
        <v>809</v>
      </c>
      <c r="K486" s="19">
        <v>-2820</v>
      </c>
      <c r="L486" s="19" t="s">
        <v>810</v>
      </c>
      <c r="M486" s="20" t="s">
        <v>224</v>
      </c>
      <c r="N486" s="20"/>
      <c r="O486" s="21" t="s">
        <v>811</v>
      </c>
      <c r="P486" s="21" t="s">
        <v>812</v>
      </c>
    </row>
    <row r="487" spans="1:16" ht="13.5" thickBot="1">
      <c r="A487" s="3" t="str">
        <f t="shared" si="42"/>
        <v> SCA 9.16 </v>
      </c>
      <c r="B487" s="2" t="str">
        <f t="shared" si="43"/>
        <v>I</v>
      </c>
      <c r="C487" s="3">
        <f t="shared" si="44"/>
        <v>40683.322999999997</v>
      </c>
      <c r="D487" s="4" t="str">
        <f t="shared" si="45"/>
        <v>vis</v>
      </c>
      <c r="E487" s="18">
        <f>VLOOKUP(C487,Active!C$21:E$959,3,FALSE)</f>
        <v>-2819.003832508356</v>
      </c>
      <c r="F487" s="2" t="s">
        <v>218</v>
      </c>
      <c r="G487" s="4" t="str">
        <f t="shared" si="46"/>
        <v>40683.323</v>
      </c>
      <c r="H487" s="3">
        <f t="shared" si="47"/>
        <v>-2819</v>
      </c>
      <c r="I487" s="19" t="s">
        <v>813</v>
      </c>
      <c r="J487" s="20" t="s">
        <v>814</v>
      </c>
      <c r="K487" s="19">
        <v>-2819</v>
      </c>
      <c r="L487" s="19" t="s">
        <v>810</v>
      </c>
      <c r="M487" s="20" t="s">
        <v>672</v>
      </c>
      <c r="N487" s="20"/>
      <c r="O487" s="21" t="s">
        <v>517</v>
      </c>
      <c r="P487" s="21" t="s">
        <v>518</v>
      </c>
    </row>
    <row r="488" spans="1:16" ht="13.5" thickBot="1">
      <c r="A488" s="3" t="str">
        <f t="shared" si="42"/>
        <v> AVSJ 4.90 </v>
      </c>
      <c r="B488" s="2" t="str">
        <f t="shared" si="43"/>
        <v>I</v>
      </c>
      <c r="C488" s="3">
        <f t="shared" si="44"/>
        <v>40713.675000000003</v>
      </c>
      <c r="D488" s="4" t="str">
        <f t="shared" si="45"/>
        <v>vis</v>
      </c>
      <c r="E488" s="18">
        <f>VLOOKUP(C488,Active!C$21:E$959,3,FALSE)</f>
        <v>-2801.0025490747284</v>
      </c>
      <c r="F488" s="2" t="s">
        <v>218</v>
      </c>
      <c r="G488" s="4" t="str">
        <f t="shared" si="46"/>
        <v>40713.675</v>
      </c>
      <c r="H488" s="3">
        <f t="shared" si="47"/>
        <v>-2801</v>
      </c>
      <c r="I488" s="19" t="s">
        <v>820</v>
      </c>
      <c r="J488" s="20" t="s">
        <v>821</v>
      </c>
      <c r="K488" s="19">
        <v>-2801</v>
      </c>
      <c r="L488" s="19" t="s">
        <v>768</v>
      </c>
      <c r="M488" s="20" t="s">
        <v>224</v>
      </c>
      <c r="N488" s="20"/>
      <c r="O488" s="21" t="s">
        <v>811</v>
      </c>
      <c r="P488" s="21" t="s">
        <v>812</v>
      </c>
    </row>
    <row r="489" spans="1:16" ht="13.5" thickBot="1">
      <c r="A489" s="3" t="str">
        <f t="shared" si="42"/>
        <v> BRNO 12 </v>
      </c>
      <c r="B489" s="2" t="str">
        <f t="shared" si="43"/>
        <v>I</v>
      </c>
      <c r="C489" s="3">
        <f t="shared" si="44"/>
        <v>40828.332999999999</v>
      </c>
      <c r="D489" s="4" t="str">
        <f t="shared" si="45"/>
        <v>vis</v>
      </c>
      <c r="E489" s="18">
        <f>VLOOKUP(C489,Active!C$21:E$959,3,FALSE)</f>
        <v>-2733.0007318655707</v>
      </c>
      <c r="F489" s="2" t="s">
        <v>218</v>
      </c>
      <c r="G489" s="4" t="str">
        <f t="shared" si="46"/>
        <v>40828.333</v>
      </c>
      <c r="H489" s="3">
        <f t="shared" si="47"/>
        <v>-2733</v>
      </c>
      <c r="I489" s="19" t="s">
        <v>829</v>
      </c>
      <c r="J489" s="20" t="s">
        <v>830</v>
      </c>
      <c r="K489" s="19">
        <v>-2733</v>
      </c>
      <c r="L489" s="19" t="s">
        <v>747</v>
      </c>
      <c r="M489" s="20" t="s">
        <v>224</v>
      </c>
      <c r="N489" s="20"/>
      <c r="O489" s="21" t="s">
        <v>831</v>
      </c>
      <c r="P489" s="21" t="s">
        <v>832</v>
      </c>
    </row>
    <row r="490" spans="1:16" ht="13.5" thickBot="1">
      <c r="A490" s="3" t="str">
        <f t="shared" si="42"/>
        <v> AVSJ 4.90 </v>
      </c>
      <c r="B490" s="2" t="str">
        <f t="shared" si="43"/>
        <v>I</v>
      </c>
      <c r="C490" s="3">
        <f t="shared" si="44"/>
        <v>40954.790999999997</v>
      </c>
      <c r="D490" s="4" t="str">
        <f t="shared" si="45"/>
        <v>vis</v>
      </c>
      <c r="E490" s="18">
        <f>VLOOKUP(C490,Active!C$21:E$959,3,FALSE)</f>
        <v>-2658.0005242861957</v>
      </c>
      <c r="F490" s="2" t="s">
        <v>218</v>
      </c>
      <c r="G490" s="4" t="str">
        <f t="shared" si="46"/>
        <v>40954.791</v>
      </c>
      <c r="H490" s="3">
        <f t="shared" si="47"/>
        <v>-2658</v>
      </c>
      <c r="I490" s="19" t="s">
        <v>833</v>
      </c>
      <c r="J490" s="20" t="s">
        <v>834</v>
      </c>
      <c r="K490" s="19">
        <v>-2658</v>
      </c>
      <c r="L490" s="19" t="s">
        <v>747</v>
      </c>
      <c r="M490" s="20" t="s">
        <v>224</v>
      </c>
      <c r="N490" s="20"/>
      <c r="O490" s="21" t="s">
        <v>811</v>
      </c>
      <c r="P490" s="21" t="s">
        <v>812</v>
      </c>
    </row>
    <row r="491" spans="1:16" ht="13.5" thickBot="1">
      <c r="A491" s="3" t="str">
        <f t="shared" si="42"/>
        <v> SCA 9.16 </v>
      </c>
      <c r="B491" s="2" t="str">
        <f t="shared" si="43"/>
        <v>I</v>
      </c>
      <c r="C491" s="3">
        <f t="shared" si="44"/>
        <v>41010.432000000001</v>
      </c>
      <c r="D491" s="4" t="str">
        <f t="shared" si="45"/>
        <v>vis</v>
      </c>
      <c r="E491" s="18">
        <f>VLOOKUP(C491,Active!C$21:E$959,3,FALSE)</f>
        <v>-2625.0007413549124</v>
      </c>
      <c r="F491" s="2" t="s">
        <v>218</v>
      </c>
      <c r="G491" s="4" t="str">
        <f t="shared" si="46"/>
        <v>41010.432</v>
      </c>
      <c r="H491" s="3">
        <f t="shared" si="47"/>
        <v>-2625</v>
      </c>
      <c r="I491" s="19" t="s">
        <v>835</v>
      </c>
      <c r="J491" s="20" t="s">
        <v>836</v>
      </c>
      <c r="K491" s="19">
        <v>-2625</v>
      </c>
      <c r="L491" s="19" t="s">
        <v>747</v>
      </c>
      <c r="M491" s="20" t="s">
        <v>672</v>
      </c>
      <c r="N491" s="20"/>
      <c r="O491" s="21" t="s">
        <v>517</v>
      </c>
      <c r="P491" s="21" t="s">
        <v>518</v>
      </c>
    </row>
    <row r="492" spans="1:16" ht="13.5" thickBot="1">
      <c r="A492" s="3" t="str">
        <f t="shared" si="42"/>
        <v> AVSJ 5.36 </v>
      </c>
      <c r="B492" s="2" t="str">
        <f t="shared" si="43"/>
        <v>I</v>
      </c>
      <c r="C492" s="3">
        <f t="shared" si="44"/>
        <v>41025.608</v>
      </c>
      <c r="D492" s="4" t="str">
        <f t="shared" si="45"/>
        <v>vis</v>
      </c>
      <c r="E492" s="18">
        <f>VLOOKUP(C492,Active!C$21:E$959,3,FALSE)</f>
        <v>-2616.0000996381004</v>
      </c>
      <c r="F492" s="2" t="s">
        <v>218</v>
      </c>
      <c r="G492" s="4" t="str">
        <f t="shared" si="46"/>
        <v>41025.608</v>
      </c>
      <c r="H492" s="3">
        <f t="shared" si="47"/>
        <v>-2616</v>
      </c>
      <c r="I492" s="19" t="s">
        <v>837</v>
      </c>
      <c r="J492" s="20" t="s">
        <v>838</v>
      </c>
      <c r="K492" s="19">
        <v>-2616</v>
      </c>
      <c r="L492" s="19" t="s">
        <v>756</v>
      </c>
      <c r="M492" s="20" t="s">
        <v>224</v>
      </c>
      <c r="N492" s="20"/>
      <c r="O492" s="21" t="s">
        <v>811</v>
      </c>
      <c r="P492" s="21" t="s">
        <v>839</v>
      </c>
    </row>
    <row r="493" spans="1:16" ht="13.5" thickBot="1">
      <c r="A493" s="3" t="str">
        <f t="shared" si="42"/>
        <v> SCA 9.16 </v>
      </c>
      <c r="B493" s="2" t="str">
        <f t="shared" si="43"/>
        <v>I</v>
      </c>
      <c r="C493" s="3">
        <f t="shared" si="44"/>
        <v>41037.406999999999</v>
      </c>
      <c r="D493" s="4" t="str">
        <f t="shared" si="45"/>
        <v>vis</v>
      </c>
      <c r="E493" s="18">
        <f>VLOOKUP(C493,Active!C$21:E$959,3,FALSE)</f>
        <v>-2609.0023023518161</v>
      </c>
      <c r="F493" s="2" t="s">
        <v>218</v>
      </c>
      <c r="G493" s="4" t="str">
        <f t="shared" si="46"/>
        <v>41037.407</v>
      </c>
      <c r="H493" s="3">
        <f t="shared" si="47"/>
        <v>-2609</v>
      </c>
      <c r="I493" s="19" t="s">
        <v>840</v>
      </c>
      <c r="J493" s="20" t="s">
        <v>841</v>
      </c>
      <c r="K493" s="19">
        <v>-2609</v>
      </c>
      <c r="L493" s="19" t="s">
        <v>768</v>
      </c>
      <c r="M493" s="20" t="s">
        <v>672</v>
      </c>
      <c r="N493" s="20"/>
      <c r="O493" s="21" t="s">
        <v>517</v>
      </c>
      <c r="P493" s="21" t="s">
        <v>518</v>
      </c>
    </row>
    <row r="494" spans="1:16" ht="13.5" thickBot="1">
      <c r="A494" s="3" t="str">
        <f t="shared" si="42"/>
        <v> AVSJ 5.36 </v>
      </c>
      <c r="B494" s="2" t="str">
        <f t="shared" si="43"/>
        <v>I</v>
      </c>
      <c r="C494" s="3">
        <f t="shared" si="44"/>
        <v>41052.582000000002</v>
      </c>
      <c r="D494" s="4" t="str">
        <f t="shared" si="45"/>
        <v>vis</v>
      </c>
      <c r="E494" s="18">
        <f>VLOOKUP(C494,Active!C$21:E$959,3,FALSE)</f>
        <v>-2600.002253718932</v>
      </c>
      <c r="F494" s="2" t="s">
        <v>218</v>
      </c>
      <c r="G494" s="4" t="str">
        <f t="shared" si="46"/>
        <v>41052.582</v>
      </c>
      <c r="H494" s="3">
        <f t="shared" si="47"/>
        <v>-2600</v>
      </c>
      <c r="I494" s="19" t="s">
        <v>845</v>
      </c>
      <c r="J494" s="20" t="s">
        <v>846</v>
      </c>
      <c r="K494" s="19">
        <v>-2600</v>
      </c>
      <c r="L494" s="19" t="s">
        <v>768</v>
      </c>
      <c r="M494" s="20" t="s">
        <v>224</v>
      </c>
      <c r="N494" s="20"/>
      <c r="O494" s="21" t="s">
        <v>811</v>
      </c>
      <c r="P494" s="21" t="s">
        <v>839</v>
      </c>
    </row>
    <row r="495" spans="1:16" ht="13.5" thickBot="1">
      <c r="A495" s="3" t="str">
        <f t="shared" si="42"/>
        <v> AVSJ 5.36 </v>
      </c>
      <c r="B495" s="2" t="str">
        <f t="shared" si="43"/>
        <v>I</v>
      </c>
      <c r="C495" s="3">
        <f t="shared" si="44"/>
        <v>41062.697</v>
      </c>
      <c r="D495" s="4" t="str">
        <f t="shared" si="45"/>
        <v>vis</v>
      </c>
      <c r="E495" s="18">
        <f>VLOOKUP(C495,Active!C$21:E$959,3,FALSE)</f>
        <v>-2594.0032097702278</v>
      </c>
      <c r="F495" s="2" t="s">
        <v>218</v>
      </c>
      <c r="G495" s="4" t="str">
        <f t="shared" si="46"/>
        <v>41062.697</v>
      </c>
      <c r="H495" s="3">
        <f t="shared" si="47"/>
        <v>-2594</v>
      </c>
      <c r="I495" s="19" t="s">
        <v>847</v>
      </c>
      <c r="J495" s="20" t="s">
        <v>848</v>
      </c>
      <c r="K495" s="19">
        <v>-2594</v>
      </c>
      <c r="L495" s="19" t="s">
        <v>849</v>
      </c>
      <c r="M495" s="20" t="s">
        <v>224</v>
      </c>
      <c r="N495" s="20"/>
      <c r="O495" s="21" t="s">
        <v>811</v>
      </c>
      <c r="P495" s="21" t="s">
        <v>839</v>
      </c>
    </row>
    <row r="496" spans="1:16" ht="13.5" thickBot="1">
      <c r="A496" s="3" t="str">
        <f t="shared" si="42"/>
        <v> AVSJ 5.36 </v>
      </c>
      <c r="B496" s="2" t="str">
        <f t="shared" si="43"/>
        <v>I</v>
      </c>
      <c r="C496" s="3">
        <f t="shared" si="44"/>
        <v>41067.726999999999</v>
      </c>
      <c r="D496" s="4" t="str">
        <f t="shared" si="45"/>
        <v>vis</v>
      </c>
      <c r="E496" s="18">
        <f>VLOOKUP(C496,Active!C$21:E$959,3,FALSE)</f>
        <v>-2591.0199976039421</v>
      </c>
      <c r="F496" s="2" t="s">
        <v>218</v>
      </c>
      <c r="G496" s="4" t="str">
        <f t="shared" si="46"/>
        <v>41067.727</v>
      </c>
      <c r="H496" s="3">
        <f t="shared" si="47"/>
        <v>-2591</v>
      </c>
      <c r="I496" s="19" t="s">
        <v>859</v>
      </c>
      <c r="J496" s="20" t="s">
        <v>860</v>
      </c>
      <c r="K496" s="19">
        <v>-2591</v>
      </c>
      <c r="L496" s="19" t="s">
        <v>861</v>
      </c>
      <c r="M496" s="20" t="s">
        <v>224</v>
      </c>
      <c r="N496" s="20"/>
      <c r="O496" s="21" t="s">
        <v>737</v>
      </c>
      <c r="P496" s="21" t="s">
        <v>839</v>
      </c>
    </row>
    <row r="497" spans="1:16" ht="13.5" thickBot="1">
      <c r="A497" s="3" t="str">
        <f t="shared" si="42"/>
        <v> SCA 9.16 </v>
      </c>
      <c r="B497" s="2" t="str">
        <f t="shared" si="43"/>
        <v>I</v>
      </c>
      <c r="C497" s="3">
        <f t="shared" si="44"/>
        <v>41086.311999999998</v>
      </c>
      <c r="D497" s="4" t="str">
        <f t="shared" si="45"/>
        <v>vis</v>
      </c>
      <c r="E497" s="18">
        <f>VLOOKUP(C497,Active!C$21:E$959,3,FALSE)</f>
        <v>-2579.9975327708544</v>
      </c>
      <c r="F497" s="2" t="s">
        <v>218</v>
      </c>
      <c r="G497" s="4" t="str">
        <f t="shared" si="46"/>
        <v>41086.312</v>
      </c>
      <c r="H497" s="3">
        <f t="shared" si="47"/>
        <v>-2580</v>
      </c>
      <c r="I497" s="19" t="s">
        <v>862</v>
      </c>
      <c r="J497" s="20" t="s">
        <v>863</v>
      </c>
      <c r="K497" s="19">
        <v>-2580</v>
      </c>
      <c r="L497" s="19" t="s">
        <v>616</v>
      </c>
      <c r="M497" s="20" t="s">
        <v>672</v>
      </c>
      <c r="N497" s="20"/>
      <c r="O497" s="21" t="s">
        <v>517</v>
      </c>
      <c r="P497" s="21" t="s">
        <v>518</v>
      </c>
    </row>
    <row r="498" spans="1:16" ht="13.5" thickBot="1">
      <c r="A498" s="3" t="str">
        <f t="shared" si="42"/>
        <v> SCA 9.16 </v>
      </c>
      <c r="B498" s="2" t="str">
        <f t="shared" si="43"/>
        <v>I</v>
      </c>
      <c r="C498" s="3">
        <f t="shared" si="44"/>
        <v>41091.364000000001</v>
      </c>
      <c r="D498" s="4" t="str">
        <f t="shared" si="45"/>
        <v>vis</v>
      </c>
      <c r="E498" s="18">
        <f>VLOOKUP(C498,Active!C$21:E$959,3,FALSE)</f>
        <v>-2577.0012727581129</v>
      </c>
      <c r="F498" s="2" t="s">
        <v>218</v>
      </c>
      <c r="G498" s="4" t="str">
        <f t="shared" si="46"/>
        <v>41091.364</v>
      </c>
      <c r="H498" s="3">
        <f t="shared" si="47"/>
        <v>-2577</v>
      </c>
      <c r="I498" s="19" t="s">
        <v>864</v>
      </c>
      <c r="J498" s="20" t="s">
        <v>865</v>
      </c>
      <c r="K498" s="19">
        <v>-2577</v>
      </c>
      <c r="L498" s="19" t="s">
        <v>778</v>
      </c>
      <c r="M498" s="20" t="s">
        <v>672</v>
      </c>
      <c r="N498" s="20"/>
      <c r="O498" s="21" t="s">
        <v>517</v>
      </c>
      <c r="P498" s="21" t="s">
        <v>518</v>
      </c>
    </row>
    <row r="499" spans="1:16" ht="13.5" thickBot="1">
      <c r="A499" s="3" t="str">
        <f t="shared" si="42"/>
        <v> SCA 9.16 </v>
      </c>
      <c r="B499" s="2" t="str">
        <f t="shared" si="43"/>
        <v>I</v>
      </c>
      <c r="C499" s="3">
        <f t="shared" si="44"/>
        <v>41337.533000000003</v>
      </c>
      <c r="D499" s="4" t="str">
        <f t="shared" si="45"/>
        <v>vis</v>
      </c>
      <c r="E499" s="18">
        <f>VLOOKUP(C499,Active!C$21:E$959,3,FALSE)</f>
        <v>-2431.0023948729067</v>
      </c>
      <c r="F499" s="2" t="s">
        <v>218</v>
      </c>
      <c r="G499" s="4" t="str">
        <f t="shared" si="46"/>
        <v>41337.533</v>
      </c>
      <c r="H499" s="3">
        <f t="shared" si="47"/>
        <v>-2431</v>
      </c>
      <c r="I499" s="19" t="s">
        <v>866</v>
      </c>
      <c r="J499" s="20" t="s">
        <v>867</v>
      </c>
      <c r="K499" s="19">
        <v>-2431</v>
      </c>
      <c r="L499" s="19" t="s">
        <v>768</v>
      </c>
      <c r="M499" s="20" t="s">
        <v>672</v>
      </c>
      <c r="N499" s="20"/>
      <c r="O499" s="21" t="s">
        <v>517</v>
      </c>
      <c r="P499" s="21" t="s">
        <v>518</v>
      </c>
    </row>
    <row r="500" spans="1:16" ht="13.5" thickBot="1">
      <c r="A500" s="3" t="str">
        <f t="shared" si="42"/>
        <v> SCA 9.16 </v>
      </c>
      <c r="B500" s="2" t="str">
        <f t="shared" si="43"/>
        <v>I</v>
      </c>
      <c r="C500" s="3">
        <f t="shared" si="44"/>
        <v>41342.588000000003</v>
      </c>
      <c r="D500" s="4" t="str">
        <f t="shared" si="45"/>
        <v>vis</v>
      </c>
      <c r="E500" s="18">
        <f>VLOOKUP(C500,Active!C$21:E$959,3,FALSE)</f>
        <v>-2428.0043556083783</v>
      </c>
      <c r="F500" s="2" t="s">
        <v>218</v>
      </c>
      <c r="G500" s="4" t="str">
        <f t="shared" si="46"/>
        <v>41342.588</v>
      </c>
      <c r="H500" s="3">
        <f t="shared" si="47"/>
        <v>-2428</v>
      </c>
      <c r="I500" s="19" t="s">
        <v>868</v>
      </c>
      <c r="J500" s="20" t="s">
        <v>869</v>
      </c>
      <c r="K500" s="19">
        <v>-2428</v>
      </c>
      <c r="L500" s="19" t="s">
        <v>852</v>
      </c>
      <c r="M500" s="20" t="s">
        <v>672</v>
      </c>
      <c r="N500" s="20"/>
      <c r="O500" s="21" t="s">
        <v>517</v>
      </c>
      <c r="P500" s="21" t="s">
        <v>518</v>
      </c>
    </row>
    <row r="501" spans="1:16" ht="13.5" thickBot="1">
      <c r="A501" s="3" t="str">
        <f t="shared" si="42"/>
        <v> BRNO 14 </v>
      </c>
      <c r="B501" s="2" t="str">
        <f t="shared" si="43"/>
        <v>I</v>
      </c>
      <c r="C501" s="3">
        <f t="shared" si="44"/>
        <v>41396.553</v>
      </c>
      <c r="D501" s="4" t="str">
        <f t="shared" si="45"/>
        <v>vis</v>
      </c>
      <c r="E501" s="18">
        <f>VLOOKUP(C501,Active!C$21:E$959,3,FALSE)</f>
        <v>-2395.9985813432409</v>
      </c>
      <c r="F501" s="2" t="s">
        <v>218</v>
      </c>
      <c r="G501" s="4" t="str">
        <f t="shared" si="46"/>
        <v>41396.553</v>
      </c>
      <c r="H501" s="3">
        <f t="shared" si="47"/>
        <v>-2396</v>
      </c>
      <c r="I501" s="19" t="s">
        <v>870</v>
      </c>
      <c r="J501" s="20" t="s">
        <v>871</v>
      </c>
      <c r="K501" s="19">
        <v>-2396</v>
      </c>
      <c r="L501" s="19" t="s">
        <v>728</v>
      </c>
      <c r="M501" s="20" t="s">
        <v>224</v>
      </c>
      <c r="N501" s="20"/>
      <c r="O501" s="21" t="s">
        <v>872</v>
      </c>
      <c r="P501" s="21" t="s">
        <v>858</v>
      </c>
    </row>
    <row r="502" spans="1:16" ht="13.5" thickBot="1">
      <c r="A502" s="3" t="str">
        <f t="shared" si="42"/>
        <v> SCA 9.16 </v>
      </c>
      <c r="B502" s="2" t="str">
        <f t="shared" si="43"/>
        <v>I</v>
      </c>
      <c r="C502" s="3">
        <f t="shared" si="44"/>
        <v>41708.483999999997</v>
      </c>
      <c r="D502" s="4" t="str">
        <f t="shared" si="45"/>
        <v>vis</v>
      </c>
      <c r="E502" s="18">
        <f>VLOOKUP(C502,Active!C$21:E$959,3,FALSE)</f>
        <v>-2210.9973180744723</v>
      </c>
      <c r="F502" s="2" t="s">
        <v>218</v>
      </c>
      <c r="G502" s="4" t="str">
        <f t="shared" si="46"/>
        <v>41708.484</v>
      </c>
      <c r="H502" s="3">
        <f t="shared" si="47"/>
        <v>-2211</v>
      </c>
      <c r="I502" s="19" t="s">
        <v>883</v>
      </c>
      <c r="J502" s="20" t="s">
        <v>884</v>
      </c>
      <c r="K502" s="19">
        <v>-2211</v>
      </c>
      <c r="L502" s="19" t="s">
        <v>681</v>
      </c>
      <c r="M502" s="20" t="s">
        <v>672</v>
      </c>
      <c r="N502" s="20"/>
      <c r="O502" s="21" t="s">
        <v>517</v>
      </c>
      <c r="P502" s="21" t="s">
        <v>518</v>
      </c>
    </row>
    <row r="503" spans="1:16" ht="13.5" thickBot="1">
      <c r="A503" s="3" t="str">
        <f t="shared" si="42"/>
        <v> AVSJ 5.88 </v>
      </c>
      <c r="B503" s="2" t="str">
        <f t="shared" si="43"/>
        <v>I</v>
      </c>
      <c r="C503" s="3">
        <f t="shared" si="44"/>
        <v>41819.769</v>
      </c>
      <c r="D503" s="4" t="str">
        <f t="shared" si="45"/>
        <v>vis</v>
      </c>
      <c r="E503" s="18">
        <f>VLOOKUP(C503,Active!C$21:E$959,3,FALSE)</f>
        <v>-2144.9959729601178</v>
      </c>
      <c r="F503" s="2" t="s">
        <v>218</v>
      </c>
      <c r="G503" s="4" t="str">
        <f t="shared" si="46"/>
        <v>41819.769</v>
      </c>
      <c r="H503" s="3">
        <f t="shared" si="47"/>
        <v>-2145</v>
      </c>
      <c r="I503" s="19" t="s">
        <v>903</v>
      </c>
      <c r="J503" s="20" t="s">
        <v>904</v>
      </c>
      <c r="K503" s="19">
        <v>-2145</v>
      </c>
      <c r="L503" s="19" t="s">
        <v>654</v>
      </c>
      <c r="M503" s="20" t="s">
        <v>224</v>
      </c>
      <c r="N503" s="20"/>
      <c r="O503" s="21" t="s">
        <v>737</v>
      </c>
      <c r="P503" s="21" t="s">
        <v>889</v>
      </c>
    </row>
    <row r="504" spans="1:16" ht="13.5" thickBot="1">
      <c r="A504" s="3" t="str">
        <f t="shared" si="42"/>
        <v> AVSJ 6.30 </v>
      </c>
      <c r="B504" s="2" t="str">
        <f t="shared" si="43"/>
        <v>I</v>
      </c>
      <c r="C504" s="3">
        <f t="shared" si="44"/>
        <v>42094.603999999999</v>
      </c>
      <c r="D504" s="4" t="str">
        <f t="shared" si="45"/>
        <v>vis</v>
      </c>
      <c r="E504" s="18">
        <f>VLOOKUP(C504,Active!C$21:E$959,3,FALSE)</f>
        <v>-1981.9957511467287</v>
      </c>
      <c r="F504" s="2" t="s">
        <v>218</v>
      </c>
      <c r="G504" s="4" t="str">
        <f t="shared" si="46"/>
        <v>42094.604</v>
      </c>
      <c r="H504" s="3">
        <f t="shared" si="47"/>
        <v>-1982</v>
      </c>
      <c r="I504" s="19" t="s">
        <v>913</v>
      </c>
      <c r="J504" s="20" t="s">
        <v>914</v>
      </c>
      <c r="K504" s="19">
        <v>-1982</v>
      </c>
      <c r="L504" s="19" t="s">
        <v>654</v>
      </c>
      <c r="M504" s="20" t="s">
        <v>224</v>
      </c>
      <c r="N504" s="20"/>
      <c r="O504" s="21" t="s">
        <v>655</v>
      </c>
      <c r="P504" s="21" t="s">
        <v>915</v>
      </c>
    </row>
    <row r="505" spans="1:16" ht="13.5" thickBot="1">
      <c r="A505" s="3" t="str">
        <f t="shared" si="42"/>
        <v> AVSJ 6.30 </v>
      </c>
      <c r="B505" s="2" t="str">
        <f t="shared" si="43"/>
        <v>I</v>
      </c>
      <c r="C505" s="3">
        <f t="shared" si="44"/>
        <v>42099.658000000003</v>
      </c>
      <c r="D505" s="4" t="str">
        <f t="shared" si="45"/>
        <v>vis</v>
      </c>
      <c r="E505" s="18">
        <f>VLOOKUP(C505,Active!C$21:E$959,3,FALSE)</f>
        <v>-1978.9983049661278</v>
      </c>
      <c r="F505" s="2" t="s">
        <v>218</v>
      </c>
      <c r="G505" s="4" t="str">
        <f t="shared" si="46"/>
        <v>42099.658</v>
      </c>
      <c r="H505" s="3">
        <f t="shared" si="47"/>
        <v>-1979</v>
      </c>
      <c r="I505" s="19" t="s">
        <v>916</v>
      </c>
      <c r="J505" s="20" t="s">
        <v>917</v>
      </c>
      <c r="K505" s="19">
        <v>-1979</v>
      </c>
      <c r="L505" s="19" t="s">
        <v>664</v>
      </c>
      <c r="M505" s="20" t="s">
        <v>224</v>
      </c>
      <c r="N505" s="20"/>
      <c r="O505" s="21" t="s">
        <v>655</v>
      </c>
      <c r="P505" s="21" t="s">
        <v>915</v>
      </c>
    </row>
    <row r="506" spans="1:16" ht="13.5" thickBot="1">
      <c r="A506" s="3" t="str">
        <f t="shared" si="42"/>
        <v> AVSJ 6.30 </v>
      </c>
      <c r="B506" s="2" t="str">
        <f t="shared" si="43"/>
        <v>I</v>
      </c>
      <c r="C506" s="3">
        <f t="shared" si="44"/>
        <v>42099.658000000003</v>
      </c>
      <c r="D506" s="4" t="str">
        <f t="shared" si="45"/>
        <v>vis</v>
      </c>
      <c r="E506" s="18">
        <f>VLOOKUP(C506,Active!C$21:E$959,3,FALSE)</f>
        <v>-1978.9983049661278</v>
      </c>
      <c r="F506" s="2" t="s">
        <v>218</v>
      </c>
      <c r="G506" s="4" t="str">
        <f t="shared" si="46"/>
        <v>42099.658</v>
      </c>
      <c r="H506" s="3">
        <f t="shared" si="47"/>
        <v>-1979</v>
      </c>
      <c r="I506" s="19" t="s">
        <v>916</v>
      </c>
      <c r="J506" s="20" t="s">
        <v>917</v>
      </c>
      <c r="K506" s="19">
        <v>-1979</v>
      </c>
      <c r="L506" s="19" t="s">
        <v>664</v>
      </c>
      <c r="M506" s="20" t="s">
        <v>224</v>
      </c>
      <c r="N506" s="20"/>
      <c r="O506" s="21" t="s">
        <v>811</v>
      </c>
      <c r="P506" s="21" t="s">
        <v>915</v>
      </c>
    </row>
    <row r="507" spans="1:16" ht="13.5" thickBot="1">
      <c r="A507" s="3" t="str">
        <f t="shared" si="42"/>
        <v> SCA 9.16 </v>
      </c>
      <c r="B507" s="2" t="str">
        <f t="shared" si="43"/>
        <v>I</v>
      </c>
      <c r="C507" s="3">
        <f t="shared" si="44"/>
        <v>42106.402999999998</v>
      </c>
      <c r="D507" s="4" t="str">
        <f t="shared" si="45"/>
        <v>vis</v>
      </c>
      <c r="E507" s="18">
        <f>VLOOKUP(C507,Active!C$21:E$959,3,FALSE)</f>
        <v>-1974.9979538604441</v>
      </c>
      <c r="F507" s="2" t="s">
        <v>218</v>
      </c>
      <c r="G507" s="4" t="str">
        <f t="shared" si="46"/>
        <v>42106.403</v>
      </c>
      <c r="H507" s="3">
        <f t="shared" si="47"/>
        <v>-1975</v>
      </c>
      <c r="I507" s="19" t="s">
        <v>918</v>
      </c>
      <c r="J507" s="20" t="s">
        <v>919</v>
      </c>
      <c r="K507" s="19">
        <v>-1975</v>
      </c>
      <c r="L507" s="19" t="s">
        <v>664</v>
      </c>
      <c r="M507" s="20" t="s">
        <v>672</v>
      </c>
      <c r="N507" s="20"/>
      <c r="O507" s="21" t="s">
        <v>517</v>
      </c>
      <c r="P507" s="21" t="s">
        <v>518</v>
      </c>
    </row>
    <row r="508" spans="1:16" ht="13.5" thickBot="1">
      <c r="A508" s="3" t="str">
        <f t="shared" si="42"/>
        <v> AVSJ 6.30 </v>
      </c>
      <c r="B508" s="2" t="str">
        <f t="shared" si="43"/>
        <v>I</v>
      </c>
      <c r="C508" s="3">
        <f t="shared" si="44"/>
        <v>42121.578999999998</v>
      </c>
      <c r="D508" s="4" t="str">
        <f t="shared" si="45"/>
        <v>vis</v>
      </c>
      <c r="E508" s="18">
        <f>VLOOKUP(C508,Active!C$21:E$959,3,FALSE)</f>
        <v>-1965.9973121436326</v>
      </c>
      <c r="F508" s="2" t="s">
        <v>218</v>
      </c>
      <c r="G508" s="4" t="str">
        <f t="shared" si="46"/>
        <v>42121.579</v>
      </c>
      <c r="H508" s="3">
        <f t="shared" si="47"/>
        <v>-1966</v>
      </c>
      <c r="I508" s="19" t="s">
        <v>923</v>
      </c>
      <c r="J508" s="20" t="s">
        <v>924</v>
      </c>
      <c r="K508" s="19">
        <v>-1966</v>
      </c>
      <c r="L508" s="19" t="s">
        <v>681</v>
      </c>
      <c r="M508" s="20" t="s">
        <v>224</v>
      </c>
      <c r="N508" s="20"/>
      <c r="O508" s="21" t="s">
        <v>655</v>
      </c>
      <c r="P508" s="21" t="s">
        <v>915</v>
      </c>
    </row>
    <row r="509" spans="1:16" ht="13.5" thickBot="1">
      <c r="A509" s="3" t="str">
        <f t="shared" si="42"/>
        <v> AVSJ 6.30 </v>
      </c>
      <c r="B509" s="2" t="str">
        <f t="shared" si="43"/>
        <v>I</v>
      </c>
      <c r="C509" s="3">
        <f t="shared" si="44"/>
        <v>42121.578999999998</v>
      </c>
      <c r="D509" s="4" t="str">
        <f t="shared" si="45"/>
        <v>vis</v>
      </c>
      <c r="E509" s="18">
        <f>VLOOKUP(C509,Active!C$21:E$959,3,FALSE)</f>
        <v>-1965.9973121436326</v>
      </c>
      <c r="F509" s="2" t="s">
        <v>218</v>
      </c>
      <c r="G509" s="4" t="str">
        <f t="shared" si="46"/>
        <v>42121.579</v>
      </c>
      <c r="H509" s="3">
        <f t="shared" si="47"/>
        <v>-1966</v>
      </c>
      <c r="I509" s="19" t="s">
        <v>923</v>
      </c>
      <c r="J509" s="20" t="s">
        <v>924</v>
      </c>
      <c r="K509" s="19">
        <v>-1966</v>
      </c>
      <c r="L509" s="19" t="s">
        <v>681</v>
      </c>
      <c r="M509" s="20" t="s">
        <v>224</v>
      </c>
      <c r="N509" s="20"/>
      <c r="O509" s="21" t="s">
        <v>811</v>
      </c>
      <c r="P509" s="21" t="s">
        <v>915</v>
      </c>
    </row>
    <row r="510" spans="1:16" ht="13.5" thickBot="1">
      <c r="A510" s="3" t="str">
        <f t="shared" si="42"/>
        <v> AVSJ 6.30 </v>
      </c>
      <c r="B510" s="2" t="str">
        <f t="shared" si="43"/>
        <v>I</v>
      </c>
      <c r="C510" s="3">
        <f t="shared" si="44"/>
        <v>42131.695</v>
      </c>
      <c r="D510" s="4" t="str">
        <f t="shared" si="45"/>
        <v>vis</v>
      </c>
      <c r="E510" s="18">
        <f>VLOOKUP(C510,Active!C$21:E$959,3,FALSE)</f>
        <v>-1959.9976751109964</v>
      </c>
      <c r="F510" s="2" t="s">
        <v>218</v>
      </c>
      <c r="G510" s="4" t="str">
        <f t="shared" si="46"/>
        <v>42131.695</v>
      </c>
      <c r="H510" s="3">
        <f t="shared" si="47"/>
        <v>-1960</v>
      </c>
      <c r="I510" s="19" t="s">
        <v>925</v>
      </c>
      <c r="J510" s="20" t="s">
        <v>926</v>
      </c>
      <c r="K510" s="19">
        <v>-1960</v>
      </c>
      <c r="L510" s="19" t="s">
        <v>616</v>
      </c>
      <c r="M510" s="20" t="s">
        <v>224</v>
      </c>
      <c r="N510" s="20"/>
      <c r="O510" s="21" t="s">
        <v>737</v>
      </c>
      <c r="P510" s="21" t="s">
        <v>915</v>
      </c>
    </row>
    <row r="511" spans="1:16" ht="13.5" thickBot="1">
      <c r="A511" s="3" t="str">
        <f t="shared" si="42"/>
        <v> AVSJ 6.30 </v>
      </c>
      <c r="B511" s="2" t="str">
        <f t="shared" si="43"/>
        <v>I</v>
      </c>
      <c r="C511" s="3">
        <f t="shared" si="44"/>
        <v>42158.671000000002</v>
      </c>
      <c r="D511" s="4" t="str">
        <f t="shared" si="45"/>
        <v>vis</v>
      </c>
      <c r="E511" s="18">
        <f>VLOOKUP(C511,Active!C$21:E$959,3,FALSE)</f>
        <v>-1943.9986430239683</v>
      </c>
      <c r="F511" s="2" t="s">
        <v>218</v>
      </c>
      <c r="G511" s="4" t="str">
        <f t="shared" si="46"/>
        <v>42158.671</v>
      </c>
      <c r="H511" s="3">
        <f t="shared" si="47"/>
        <v>-1944</v>
      </c>
      <c r="I511" s="19" t="s">
        <v>927</v>
      </c>
      <c r="J511" s="20" t="s">
        <v>928</v>
      </c>
      <c r="K511" s="19">
        <v>-1944</v>
      </c>
      <c r="L511" s="19" t="s">
        <v>728</v>
      </c>
      <c r="M511" s="20" t="s">
        <v>224</v>
      </c>
      <c r="N511" s="20"/>
      <c r="O511" s="21" t="s">
        <v>811</v>
      </c>
      <c r="P511" s="21" t="s">
        <v>915</v>
      </c>
    </row>
    <row r="512" spans="1:16" ht="13.5" thickBot="1">
      <c r="A512" s="3" t="str">
        <f t="shared" si="42"/>
        <v>BAVM 28 </v>
      </c>
      <c r="B512" s="2" t="str">
        <f t="shared" si="43"/>
        <v>I</v>
      </c>
      <c r="C512" s="3">
        <f t="shared" si="44"/>
        <v>42465.540999999997</v>
      </c>
      <c r="D512" s="4" t="str">
        <f t="shared" si="45"/>
        <v>vis</v>
      </c>
      <c r="E512" s="18">
        <f>VLOOKUP(C512,Active!C$21:E$959,3,FALSE)</f>
        <v>-1761.9989775233073</v>
      </c>
      <c r="F512" s="2" t="s">
        <v>218</v>
      </c>
      <c r="G512" s="4" t="str">
        <f t="shared" si="46"/>
        <v>42465.541</v>
      </c>
      <c r="H512" s="3">
        <f t="shared" si="47"/>
        <v>-1762</v>
      </c>
      <c r="I512" s="19" t="s">
        <v>952</v>
      </c>
      <c r="J512" s="20" t="s">
        <v>953</v>
      </c>
      <c r="K512" s="19">
        <v>-1762</v>
      </c>
      <c r="L512" s="19" t="s">
        <v>728</v>
      </c>
      <c r="M512" s="20" t="s">
        <v>224</v>
      </c>
      <c r="N512" s="20"/>
      <c r="O512" s="21" t="s">
        <v>636</v>
      </c>
      <c r="P512" s="22" t="s">
        <v>954</v>
      </c>
    </row>
    <row r="513" spans="1:16" ht="13.5" thickBot="1">
      <c r="A513" s="3" t="str">
        <f t="shared" si="42"/>
        <v> AVSJ 7.37 </v>
      </c>
      <c r="B513" s="2" t="str">
        <f t="shared" si="43"/>
        <v>I</v>
      </c>
      <c r="C513" s="3">
        <f t="shared" si="44"/>
        <v>42502.637000000002</v>
      </c>
      <c r="D513" s="4" t="str">
        <f t="shared" si="45"/>
        <v>vis</v>
      </c>
      <c r="E513" s="18">
        <f>VLOOKUP(C513,Active!C$21:E$959,3,FALSE)</f>
        <v>-1739.9979360679238</v>
      </c>
      <c r="F513" s="2" t="s">
        <v>218</v>
      </c>
      <c r="G513" s="4" t="str">
        <f t="shared" si="46"/>
        <v>42502.637</v>
      </c>
      <c r="H513" s="3">
        <f t="shared" si="47"/>
        <v>-1740</v>
      </c>
      <c r="I513" s="19" t="s">
        <v>959</v>
      </c>
      <c r="J513" s="20" t="s">
        <v>960</v>
      </c>
      <c r="K513" s="19">
        <v>-1740</v>
      </c>
      <c r="L513" s="19" t="s">
        <v>664</v>
      </c>
      <c r="M513" s="20" t="s">
        <v>224</v>
      </c>
      <c r="N513" s="20"/>
      <c r="O513" s="21" t="s">
        <v>961</v>
      </c>
      <c r="P513" s="21" t="s">
        <v>962</v>
      </c>
    </row>
    <row r="514" spans="1:16" ht="13.5" thickBot="1">
      <c r="A514" s="3" t="str">
        <f t="shared" si="42"/>
        <v> AVSJ 7.37 </v>
      </c>
      <c r="B514" s="2" t="str">
        <f t="shared" si="43"/>
        <v>I</v>
      </c>
      <c r="C514" s="3">
        <f t="shared" si="44"/>
        <v>42502.637999999999</v>
      </c>
      <c r="D514" s="4" t="str">
        <f t="shared" si="45"/>
        <v>vis</v>
      </c>
      <c r="E514" s="18">
        <f>VLOOKUP(C514,Active!C$21:E$959,3,FALSE)</f>
        <v>-1739.9973429839961</v>
      </c>
      <c r="F514" s="2" t="s">
        <v>218</v>
      </c>
      <c r="G514" s="4" t="str">
        <f t="shared" si="46"/>
        <v>42502.638</v>
      </c>
      <c r="H514" s="3">
        <f t="shared" si="47"/>
        <v>-1740</v>
      </c>
      <c r="I514" s="19" t="s">
        <v>963</v>
      </c>
      <c r="J514" s="20" t="s">
        <v>964</v>
      </c>
      <c r="K514" s="19">
        <v>-1740</v>
      </c>
      <c r="L514" s="19" t="s">
        <v>616</v>
      </c>
      <c r="M514" s="20" t="s">
        <v>224</v>
      </c>
      <c r="N514" s="20"/>
      <c r="O514" s="21" t="s">
        <v>965</v>
      </c>
      <c r="P514" s="21" t="s">
        <v>962</v>
      </c>
    </row>
    <row r="515" spans="1:16" ht="13.5" thickBot="1">
      <c r="A515" s="3" t="str">
        <f t="shared" si="42"/>
        <v> AVSJ 7.37 </v>
      </c>
      <c r="B515" s="2" t="str">
        <f t="shared" si="43"/>
        <v>I</v>
      </c>
      <c r="C515" s="3">
        <f t="shared" si="44"/>
        <v>42507.692999999999</v>
      </c>
      <c r="D515" s="4" t="str">
        <f t="shared" si="45"/>
        <v>vis</v>
      </c>
      <c r="E515" s="18">
        <f>VLOOKUP(C515,Active!C$21:E$959,3,FALSE)</f>
        <v>-1736.9993037194674</v>
      </c>
      <c r="F515" s="2" t="s">
        <v>218</v>
      </c>
      <c r="G515" s="4" t="str">
        <f t="shared" si="46"/>
        <v>42507.693</v>
      </c>
      <c r="H515" s="3">
        <f t="shared" si="47"/>
        <v>-1737</v>
      </c>
      <c r="I515" s="19" t="s">
        <v>966</v>
      </c>
      <c r="J515" s="20" t="s">
        <v>967</v>
      </c>
      <c r="K515" s="19">
        <v>-1737</v>
      </c>
      <c r="L515" s="19" t="s">
        <v>743</v>
      </c>
      <c r="M515" s="20" t="s">
        <v>224</v>
      </c>
      <c r="N515" s="20"/>
      <c r="O515" s="21" t="s">
        <v>961</v>
      </c>
      <c r="P515" s="21" t="s">
        <v>962</v>
      </c>
    </row>
    <row r="516" spans="1:16" ht="13.5" thickBot="1">
      <c r="A516" s="3" t="str">
        <f t="shared" si="42"/>
        <v> AVSJ 7.37 </v>
      </c>
      <c r="B516" s="2" t="str">
        <f t="shared" si="43"/>
        <v>I</v>
      </c>
      <c r="C516" s="3">
        <f t="shared" si="44"/>
        <v>42507.694000000003</v>
      </c>
      <c r="D516" s="4" t="str">
        <f t="shared" si="45"/>
        <v>vis</v>
      </c>
      <c r="E516" s="18">
        <f>VLOOKUP(C516,Active!C$21:E$959,3,FALSE)</f>
        <v>-1736.9987106355356</v>
      </c>
      <c r="F516" s="2" t="s">
        <v>218</v>
      </c>
      <c r="G516" s="4" t="str">
        <f t="shared" si="46"/>
        <v>42507.694</v>
      </c>
      <c r="H516" s="3">
        <f t="shared" si="47"/>
        <v>-1737</v>
      </c>
      <c r="I516" s="19" t="s">
        <v>968</v>
      </c>
      <c r="J516" s="20" t="s">
        <v>969</v>
      </c>
      <c r="K516" s="19">
        <v>-1737</v>
      </c>
      <c r="L516" s="19" t="s">
        <v>728</v>
      </c>
      <c r="M516" s="20" t="s">
        <v>224</v>
      </c>
      <c r="N516" s="20"/>
      <c r="O516" s="21" t="s">
        <v>655</v>
      </c>
      <c r="P516" s="21" t="s">
        <v>962</v>
      </c>
    </row>
    <row r="517" spans="1:16" ht="13.5" thickBot="1">
      <c r="A517" s="3" t="str">
        <f t="shared" si="42"/>
        <v> AVSJ 7.37 </v>
      </c>
      <c r="B517" s="2" t="str">
        <f t="shared" si="43"/>
        <v>I</v>
      </c>
      <c r="C517" s="3">
        <f t="shared" si="44"/>
        <v>42507.694000000003</v>
      </c>
      <c r="D517" s="4" t="str">
        <f t="shared" si="45"/>
        <v>vis</v>
      </c>
      <c r="E517" s="18">
        <f>VLOOKUP(C517,Active!C$21:E$959,3,FALSE)</f>
        <v>-1736.9987106355356</v>
      </c>
      <c r="F517" s="2" t="s">
        <v>218</v>
      </c>
      <c r="G517" s="4" t="str">
        <f t="shared" si="46"/>
        <v>42507.694</v>
      </c>
      <c r="H517" s="3">
        <f t="shared" si="47"/>
        <v>-1737</v>
      </c>
      <c r="I517" s="19" t="s">
        <v>968</v>
      </c>
      <c r="J517" s="20" t="s">
        <v>969</v>
      </c>
      <c r="K517" s="19">
        <v>-1737</v>
      </c>
      <c r="L517" s="19" t="s">
        <v>728</v>
      </c>
      <c r="M517" s="20" t="s">
        <v>224</v>
      </c>
      <c r="N517" s="20"/>
      <c r="O517" s="21" t="s">
        <v>811</v>
      </c>
      <c r="P517" s="21" t="s">
        <v>962</v>
      </c>
    </row>
    <row r="518" spans="1:16" ht="13.5" thickBot="1">
      <c r="A518" s="3" t="str">
        <f t="shared" si="42"/>
        <v> AVSJ 7.37 </v>
      </c>
      <c r="B518" s="2" t="str">
        <f t="shared" si="43"/>
        <v>I</v>
      </c>
      <c r="C518" s="3">
        <f t="shared" si="44"/>
        <v>42507.694000000003</v>
      </c>
      <c r="D518" s="4" t="str">
        <f t="shared" si="45"/>
        <v>vis</v>
      </c>
      <c r="E518" s="18">
        <f>VLOOKUP(C518,Active!C$21:E$959,3,FALSE)</f>
        <v>-1736.9987106355356</v>
      </c>
      <c r="F518" s="2" t="s">
        <v>218</v>
      </c>
      <c r="G518" s="4" t="str">
        <f t="shared" si="46"/>
        <v>42507.694</v>
      </c>
      <c r="H518" s="3">
        <f t="shared" si="47"/>
        <v>-1737</v>
      </c>
      <c r="I518" s="19" t="s">
        <v>968</v>
      </c>
      <c r="J518" s="20" t="s">
        <v>969</v>
      </c>
      <c r="K518" s="19">
        <v>-1737</v>
      </c>
      <c r="L518" s="19" t="s">
        <v>728</v>
      </c>
      <c r="M518" s="20" t="s">
        <v>224</v>
      </c>
      <c r="N518" s="20"/>
      <c r="O518" s="21" t="s">
        <v>965</v>
      </c>
      <c r="P518" s="21" t="s">
        <v>962</v>
      </c>
    </row>
    <row r="519" spans="1:16" ht="13.5" thickBot="1">
      <c r="A519" s="3" t="str">
        <f t="shared" si="42"/>
        <v>IBVS 1015 </v>
      </c>
      <c r="B519" s="2" t="str">
        <f t="shared" si="43"/>
        <v>I</v>
      </c>
      <c r="C519" s="3">
        <f t="shared" si="44"/>
        <v>42514.436999999998</v>
      </c>
      <c r="D519" s="4" t="str">
        <f t="shared" si="45"/>
        <v>vis</v>
      </c>
      <c r="E519" s="18">
        <f>VLOOKUP(C519,Active!C$21:E$959,3,FALSE)</f>
        <v>-1732.9995456977115</v>
      </c>
      <c r="F519" s="2" t="s">
        <v>218</v>
      </c>
      <c r="G519" s="4" t="str">
        <f t="shared" si="46"/>
        <v>42514.4370</v>
      </c>
      <c r="H519" s="3">
        <f t="shared" si="47"/>
        <v>-1733</v>
      </c>
      <c r="I519" s="19" t="s">
        <v>970</v>
      </c>
      <c r="J519" s="20" t="s">
        <v>971</v>
      </c>
      <c r="K519" s="19">
        <v>-1733</v>
      </c>
      <c r="L519" s="19" t="s">
        <v>972</v>
      </c>
      <c r="M519" s="20" t="s">
        <v>220</v>
      </c>
      <c r="N519" s="20"/>
      <c r="O519" s="21" t="s">
        <v>973</v>
      </c>
      <c r="P519" s="22" t="s">
        <v>974</v>
      </c>
    </row>
    <row r="520" spans="1:16" ht="13.5" thickBot="1">
      <c r="A520" s="3" t="str">
        <f t="shared" si="42"/>
        <v> AVSJ 7.37 </v>
      </c>
      <c r="B520" s="2" t="str">
        <f t="shared" si="43"/>
        <v>I</v>
      </c>
      <c r="C520" s="3">
        <f t="shared" si="44"/>
        <v>42529.614000000001</v>
      </c>
      <c r="D520" s="4" t="str">
        <f t="shared" si="45"/>
        <v>vis</v>
      </c>
      <c r="E520" s="18">
        <f>VLOOKUP(C520,Active!C$21:E$959,3,FALSE)</f>
        <v>-1723.998310896968</v>
      </c>
      <c r="F520" s="2" t="s">
        <v>218</v>
      </c>
      <c r="G520" s="4" t="str">
        <f t="shared" si="46"/>
        <v>42529.614</v>
      </c>
      <c r="H520" s="3">
        <f t="shared" si="47"/>
        <v>-1724</v>
      </c>
      <c r="I520" s="19" t="s">
        <v>975</v>
      </c>
      <c r="J520" s="20" t="s">
        <v>976</v>
      </c>
      <c r="K520" s="19">
        <v>-1724</v>
      </c>
      <c r="L520" s="19" t="s">
        <v>664</v>
      </c>
      <c r="M520" s="20" t="s">
        <v>224</v>
      </c>
      <c r="N520" s="20"/>
      <c r="O520" s="21" t="s">
        <v>811</v>
      </c>
      <c r="P520" s="21" t="s">
        <v>962</v>
      </c>
    </row>
    <row r="521" spans="1:16" ht="13.5" thickBot="1">
      <c r="A521" s="3" t="str">
        <f t="shared" si="42"/>
        <v> AVSJ 7.37 </v>
      </c>
      <c r="B521" s="2" t="str">
        <f t="shared" si="43"/>
        <v>I</v>
      </c>
      <c r="C521" s="3">
        <f t="shared" si="44"/>
        <v>42534.671000000002</v>
      </c>
      <c r="D521" s="4" t="str">
        <f t="shared" si="45"/>
        <v>vis</v>
      </c>
      <c r="E521" s="18">
        <f>VLOOKUP(C521,Active!C$21:E$959,3,FALSE)</f>
        <v>-1720.9990854645798</v>
      </c>
      <c r="F521" s="2" t="s">
        <v>218</v>
      </c>
      <c r="G521" s="4" t="str">
        <f t="shared" si="46"/>
        <v>42534.671</v>
      </c>
      <c r="H521" s="3">
        <f t="shared" si="47"/>
        <v>-1721</v>
      </c>
      <c r="I521" s="19" t="s">
        <v>977</v>
      </c>
      <c r="J521" s="20" t="s">
        <v>978</v>
      </c>
      <c r="K521" s="19">
        <v>-1721</v>
      </c>
      <c r="L521" s="19" t="s">
        <v>728</v>
      </c>
      <c r="M521" s="20" t="s">
        <v>224</v>
      </c>
      <c r="N521" s="20"/>
      <c r="O521" s="21" t="s">
        <v>811</v>
      </c>
      <c r="P521" s="21" t="s">
        <v>962</v>
      </c>
    </row>
    <row r="522" spans="1:16" ht="13.5" thickBot="1">
      <c r="A522" s="3" t="str">
        <f t="shared" si="42"/>
        <v> AVSJ 7.37 </v>
      </c>
      <c r="B522" s="2" t="str">
        <f t="shared" si="43"/>
        <v>I</v>
      </c>
      <c r="C522" s="3">
        <f t="shared" si="44"/>
        <v>42544.786</v>
      </c>
      <c r="D522" s="4" t="str">
        <f t="shared" si="45"/>
        <v>vis</v>
      </c>
      <c r="E522" s="18">
        <f>VLOOKUP(C522,Active!C$21:E$959,3,FALSE)</f>
        <v>-1715.0000415158756</v>
      </c>
      <c r="F522" s="2" t="s">
        <v>218</v>
      </c>
      <c r="G522" s="4" t="str">
        <f t="shared" si="46"/>
        <v>42544.786</v>
      </c>
      <c r="H522" s="3">
        <f t="shared" si="47"/>
        <v>-1715</v>
      </c>
      <c r="I522" s="19" t="s">
        <v>979</v>
      </c>
      <c r="J522" s="20" t="s">
        <v>980</v>
      </c>
      <c r="K522" s="19">
        <v>-1715</v>
      </c>
      <c r="L522" s="19" t="s">
        <v>756</v>
      </c>
      <c r="M522" s="20" t="s">
        <v>224</v>
      </c>
      <c r="N522" s="20"/>
      <c r="O522" s="21" t="s">
        <v>981</v>
      </c>
      <c r="P522" s="21" t="s">
        <v>962</v>
      </c>
    </row>
    <row r="523" spans="1:16" ht="13.5" thickBot="1">
      <c r="A523" s="3" t="str">
        <f t="shared" ref="A523:A558" si="48">P523</f>
        <v> AVSJ 7.37 </v>
      </c>
      <c r="B523" s="2" t="str">
        <f t="shared" ref="B523:B558" si="49">IF(H523=INT(H523),"I","II")</f>
        <v>I</v>
      </c>
      <c r="C523" s="3">
        <f t="shared" ref="C523:C558" si="50">1*G523</f>
        <v>42721.826999999997</v>
      </c>
      <c r="D523" s="4" t="str">
        <f t="shared" ref="D523:D558" si="51">VLOOKUP(F523,I$1:J$5,2,FALSE)</f>
        <v>vis</v>
      </c>
      <c r="E523" s="18">
        <f>VLOOKUP(C523,Active!C$21:E$959,3,FALSE)</f>
        <v>-1609.9998695215374</v>
      </c>
      <c r="F523" s="2" t="s">
        <v>218</v>
      </c>
      <c r="G523" s="4" t="str">
        <f t="shared" ref="G523:G558" si="52">MID(I523,3,LEN(I523)-3)</f>
        <v>42721.827</v>
      </c>
      <c r="H523" s="3">
        <f t="shared" ref="H523:H558" si="53">1*K523</f>
        <v>-1610</v>
      </c>
      <c r="I523" s="19" t="s">
        <v>985</v>
      </c>
      <c r="J523" s="20" t="s">
        <v>986</v>
      </c>
      <c r="K523" s="19">
        <v>-1610</v>
      </c>
      <c r="L523" s="19" t="s">
        <v>751</v>
      </c>
      <c r="M523" s="20" t="s">
        <v>224</v>
      </c>
      <c r="N523" s="20"/>
      <c r="O523" s="21" t="s">
        <v>961</v>
      </c>
      <c r="P523" s="21" t="s">
        <v>962</v>
      </c>
    </row>
    <row r="524" spans="1:16" ht="13.5" thickBot="1">
      <c r="A524" s="3" t="str">
        <f t="shared" si="48"/>
        <v> AN 301.327 </v>
      </c>
      <c r="B524" s="2" t="str">
        <f t="shared" si="49"/>
        <v>I</v>
      </c>
      <c r="C524" s="3">
        <f t="shared" si="50"/>
        <v>42831.425999999999</v>
      </c>
      <c r="D524" s="4" t="str">
        <f t="shared" si="51"/>
        <v>vis</v>
      </c>
      <c r="E524" s="18">
        <f>VLOOKUP(C524,Active!C$21:E$959,3,FALSE)</f>
        <v>-1544.998463912623</v>
      </c>
      <c r="F524" s="2" t="s">
        <v>218</v>
      </c>
      <c r="G524" s="4" t="str">
        <f t="shared" si="52"/>
        <v>42831.426</v>
      </c>
      <c r="H524" s="3">
        <f t="shared" si="53"/>
        <v>-1545</v>
      </c>
      <c r="I524" s="19" t="s">
        <v>994</v>
      </c>
      <c r="J524" s="20" t="s">
        <v>995</v>
      </c>
      <c r="K524" s="19">
        <v>-1545</v>
      </c>
      <c r="L524" s="19" t="s">
        <v>664</v>
      </c>
      <c r="M524" s="20" t="s">
        <v>224</v>
      </c>
      <c r="N524" s="20"/>
      <c r="O524" s="21" t="s">
        <v>996</v>
      </c>
      <c r="P524" s="21" t="s">
        <v>997</v>
      </c>
    </row>
    <row r="525" spans="1:16" ht="13.5" thickBot="1">
      <c r="A525" s="3" t="str">
        <f t="shared" si="48"/>
        <v> AN 301.327 </v>
      </c>
      <c r="B525" s="2" t="str">
        <f t="shared" si="49"/>
        <v>I</v>
      </c>
      <c r="C525" s="3">
        <f t="shared" si="50"/>
        <v>43605.343999999997</v>
      </c>
      <c r="D525" s="4" t="str">
        <f t="shared" si="51"/>
        <v>vis</v>
      </c>
      <c r="E525" s="18">
        <f>VLOOKUP(C525,Active!C$21:E$959,3,FALSE)</f>
        <v>-1086.0001352231382</v>
      </c>
      <c r="F525" s="2" t="s">
        <v>218</v>
      </c>
      <c r="G525" s="4" t="str">
        <f t="shared" si="52"/>
        <v>43605.344</v>
      </c>
      <c r="H525" s="3">
        <f t="shared" si="53"/>
        <v>-1086</v>
      </c>
      <c r="I525" s="19" t="s">
        <v>1043</v>
      </c>
      <c r="J525" s="20" t="s">
        <v>1044</v>
      </c>
      <c r="K525" s="19">
        <v>-1086</v>
      </c>
      <c r="L525" s="19" t="s">
        <v>756</v>
      </c>
      <c r="M525" s="20" t="s">
        <v>224</v>
      </c>
      <c r="N525" s="20"/>
      <c r="O525" s="21" t="s">
        <v>996</v>
      </c>
      <c r="P525" s="21" t="s">
        <v>997</v>
      </c>
    </row>
    <row r="526" spans="1:16" ht="13.5" thickBot="1">
      <c r="A526" s="3" t="str">
        <f t="shared" si="48"/>
        <v> BBS 41 </v>
      </c>
      <c r="B526" s="2" t="str">
        <f t="shared" si="49"/>
        <v>I</v>
      </c>
      <c r="C526" s="3">
        <f t="shared" si="50"/>
        <v>43888.607000000004</v>
      </c>
      <c r="D526" s="4" t="str">
        <f t="shared" si="51"/>
        <v>vis</v>
      </c>
      <c r="E526" s="18">
        <f>VLOOKUP(C526,Active!C$21:E$959,3,FALSE)</f>
        <v>-918.00140205040816</v>
      </c>
      <c r="F526" s="2" t="s">
        <v>218</v>
      </c>
      <c r="G526" s="4" t="str">
        <f t="shared" si="52"/>
        <v>43888.607</v>
      </c>
      <c r="H526" s="3">
        <f t="shared" si="53"/>
        <v>-918</v>
      </c>
      <c r="I526" s="19" t="s">
        <v>1055</v>
      </c>
      <c r="J526" s="20" t="s">
        <v>1056</v>
      </c>
      <c r="K526" s="19">
        <v>-918</v>
      </c>
      <c r="L526" s="19" t="s">
        <v>778</v>
      </c>
      <c r="M526" s="20" t="s">
        <v>224</v>
      </c>
      <c r="N526" s="20"/>
      <c r="O526" s="21" t="s">
        <v>667</v>
      </c>
      <c r="P526" s="21" t="s">
        <v>1057</v>
      </c>
    </row>
    <row r="527" spans="1:16" ht="13.5" thickBot="1">
      <c r="A527" s="3" t="str">
        <f t="shared" si="48"/>
        <v>VSB 47 </v>
      </c>
      <c r="B527" s="2" t="str">
        <f t="shared" si="49"/>
        <v>I</v>
      </c>
      <c r="C527" s="3">
        <f t="shared" si="50"/>
        <v>49440.93</v>
      </c>
      <c r="D527" s="4" t="str">
        <f t="shared" si="51"/>
        <v>vis</v>
      </c>
      <c r="E527" s="18">
        <f>VLOOKUP(C527,Active!C$21:E$959,3,FALSE)</f>
        <v>2374.9921416379316</v>
      </c>
      <c r="F527" s="2" t="s">
        <v>218</v>
      </c>
      <c r="G527" s="4" t="str">
        <f t="shared" si="52"/>
        <v>49440.93</v>
      </c>
      <c r="H527" s="3">
        <f t="shared" si="53"/>
        <v>2375</v>
      </c>
      <c r="I527" s="19" t="s">
        <v>1417</v>
      </c>
      <c r="J527" s="20" t="s">
        <v>1418</v>
      </c>
      <c r="K527" s="19">
        <v>2375</v>
      </c>
      <c r="L527" s="19" t="s">
        <v>1419</v>
      </c>
      <c r="M527" s="20" t="s">
        <v>224</v>
      </c>
      <c r="N527" s="20"/>
      <c r="O527" s="21" t="s">
        <v>1420</v>
      </c>
      <c r="P527" s="22" t="s">
        <v>1421</v>
      </c>
    </row>
    <row r="528" spans="1:16" ht="13.5" thickBot="1">
      <c r="A528" s="3" t="str">
        <f t="shared" si="48"/>
        <v>VSB 47 </v>
      </c>
      <c r="B528" s="2" t="str">
        <f t="shared" si="49"/>
        <v>I</v>
      </c>
      <c r="C528" s="3">
        <f t="shared" si="50"/>
        <v>49719.144</v>
      </c>
      <c r="D528" s="4" t="str">
        <f t="shared" si="51"/>
        <v>vis</v>
      </c>
      <c r="E528" s="18">
        <f>VLOOKUP(C528,Active!C$21:E$959,3,FALSE)</f>
        <v>2539.9963940497073</v>
      </c>
      <c r="F528" s="2" t="s">
        <v>218</v>
      </c>
      <c r="G528" s="4" t="str">
        <f t="shared" si="52"/>
        <v>49719.144</v>
      </c>
      <c r="H528" s="3">
        <f t="shared" si="53"/>
        <v>2540</v>
      </c>
      <c r="I528" s="19" t="s">
        <v>1432</v>
      </c>
      <c r="J528" s="20" t="s">
        <v>1433</v>
      </c>
      <c r="K528" s="19">
        <v>2540</v>
      </c>
      <c r="L528" s="19" t="s">
        <v>810</v>
      </c>
      <c r="M528" s="20" t="s">
        <v>224</v>
      </c>
      <c r="N528" s="20"/>
      <c r="O528" s="21" t="s">
        <v>1420</v>
      </c>
      <c r="P528" s="22" t="s">
        <v>1421</v>
      </c>
    </row>
    <row r="529" spans="1:16" ht="13.5" thickBot="1">
      <c r="A529" s="3" t="str">
        <f t="shared" si="48"/>
        <v> AOEB 11 </v>
      </c>
      <c r="B529" s="2" t="str">
        <f t="shared" si="49"/>
        <v>I</v>
      </c>
      <c r="C529" s="3">
        <f t="shared" si="50"/>
        <v>51231.595000000001</v>
      </c>
      <c r="D529" s="4" t="str">
        <f t="shared" si="51"/>
        <v>vis</v>
      </c>
      <c r="E529" s="18">
        <f>VLOOKUP(C529,Active!C$21:E$959,3,FALSE)</f>
        <v>3437.0067765769809</v>
      </c>
      <c r="F529" s="2" t="s">
        <v>218</v>
      </c>
      <c r="G529" s="4" t="str">
        <f t="shared" si="52"/>
        <v>51231.595</v>
      </c>
      <c r="H529" s="3">
        <f t="shared" si="53"/>
        <v>3437</v>
      </c>
      <c r="I529" s="19" t="s">
        <v>1487</v>
      </c>
      <c r="J529" s="20" t="s">
        <v>1488</v>
      </c>
      <c r="K529" s="19">
        <v>3437</v>
      </c>
      <c r="L529" s="19" t="s">
        <v>713</v>
      </c>
      <c r="M529" s="20" t="s">
        <v>224</v>
      </c>
      <c r="N529" s="20"/>
      <c r="O529" s="21" t="s">
        <v>655</v>
      </c>
      <c r="P529" s="21" t="s">
        <v>1489</v>
      </c>
    </row>
    <row r="530" spans="1:16" ht="13.5" thickBot="1">
      <c r="A530" s="3" t="str">
        <f t="shared" si="48"/>
        <v> AOEB 11 </v>
      </c>
      <c r="B530" s="2" t="str">
        <f t="shared" si="49"/>
        <v>I</v>
      </c>
      <c r="C530" s="3">
        <f t="shared" si="50"/>
        <v>51273.749000000003</v>
      </c>
      <c r="D530" s="4" t="str">
        <f t="shared" si="51"/>
        <v>vis</v>
      </c>
      <c r="E530" s="18">
        <f>VLOOKUP(C530,Active!C$21:E$959,3,FALSE)</f>
        <v>3462.0076365486802</v>
      </c>
      <c r="F530" s="2" t="s">
        <v>218</v>
      </c>
      <c r="G530" s="4" t="str">
        <f t="shared" si="52"/>
        <v>51273.749</v>
      </c>
      <c r="H530" s="3">
        <f t="shared" si="53"/>
        <v>3462</v>
      </c>
      <c r="I530" s="19" t="s">
        <v>1493</v>
      </c>
      <c r="J530" s="20" t="s">
        <v>1494</v>
      </c>
      <c r="K530" s="19">
        <v>3462</v>
      </c>
      <c r="L530" s="19" t="s">
        <v>649</v>
      </c>
      <c r="M530" s="20" t="s">
        <v>224</v>
      </c>
      <c r="N530" s="20"/>
      <c r="O530" s="21" t="s">
        <v>655</v>
      </c>
      <c r="P530" s="21" t="s">
        <v>1489</v>
      </c>
    </row>
    <row r="531" spans="1:16" ht="13.5" thickBot="1">
      <c r="A531" s="3" t="str">
        <f t="shared" si="48"/>
        <v> BBS 121 </v>
      </c>
      <c r="B531" s="2" t="str">
        <f t="shared" si="49"/>
        <v>I</v>
      </c>
      <c r="C531" s="3">
        <f t="shared" si="50"/>
        <v>51462.591999999997</v>
      </c>
      <c r="D531" s="4" t="str">
        <f t="shared" si="51"/>
        <v>vis</v>
      </c>
      <c r="E531" s="18">
        <f>VLOOKUP(C531,Active!C$21:E$959,3,FALSE)</f>
        <v>3574.00738508109</v>
      </c>
      <c r="F531" s="2" t="s">
        <v>218</v>
      </c>
      <c r="G531" s="4" t="str">
        <f t="shared" si="52"/>
        <v>51462.592</v>
      </c>
      <c r="H531" s="3">
        <f t="shared" si="53"/>
        <v>3574</v>
      </c>
      <c r="I531" s="19" t="s">
        <v>1500</v>
      </c>
      <c r="J531" s="20" t="s">
        <v>1501</v>
      </c>
      <c r="K531" s="19">
        <v>3574</v>
      </c>
      <c r="L531" s="19" t="s">
        <v>910</v>
      </c>
      <c r="M531" s="20" t="s">
        <v>224</v>
      </c>
      <c r="N531" s="20"/>
      <c r="O531" s="21" t="s">
        <v>667</v>
      </c>
      <c r="P531" s="21" t="s">
        <v>1502</v>
      </c>
    </row>
    <row r="532" spans="1:16" ht="13.5" thickBot="1">
      <c r="A532" s="3" t="str">
        <f t="shared" si="48"/>
        <v> BBS 122 </v>
      </c>
      <c r="B532" s="2" t="str">
        <f t="shared" si="49"/>
        <v>I</v>
      </c>
      <c r="C532" s="3">
        <f t="shared" si="50"/>
        <v>51575.561999999998</v>
      </c>
      <c r="D532" s="4" t="str">
        <f t="shared" si="51"/>
        <v>vis</v>
      </c>
      <c r="E532" s="18">
        <f>VLOOKUP(C532,Active!C$21:E$959,3,FALSE)</f>
        <v>3641.0080766169526</v>
      </c>
      <c r="F532" s="2" t="s">
        <v>218</v>
      </c>
      <c r="G532" s="4" t="str">
        <f t="shared" si="52"/>
        <v>51575.562</v>
      </c>
      <c r="H532" s="3">
        <f t="shared" si="53"/>
        <v>3641</v>
      </c>
      <c r="I532" s="19" t="s">
        <v>1503</v>
      </c>
      <c r="J532" s="20" t="s">
        <v>1504</v>
      </c>
      <c r="K532" s="19">
        <v>3641</v>
      </c>
      <c r="L532" s="19" t="s">
        <v>622</v>
      </c>
      <c r="M532" s="20" t="s">
        <v>224</v>
      </c>
      <c r="N532" s="20"/>
      <c r="O532" s="21" t="s">
        <v>667</v>
      </c>
      <c r="P532" s="21" t="s">
        <v>1505</v>
      </c>
    </row>
    <row r="533" spans="1:16" ht="13.5" thickBot="1">
      <c r="A533" s="3" t="str">
        <f t="shared" si="48"/>
        <v> BBS 124 </v>
      </c>
      <c r="B533" s="2" t="str">
        <f t="shared" si="49"/>
        <v>I</v>
      </c>
      <c r="C533" s="3">
        <f t="shared" si="50"/>
        <v>51892.548999999999</v>
      </c>
      <c r="D533" s="4" t="str">
        <f t="shared" si="51"/>
        <v>vis</v>
      </c>
      <c r="E533" s="18">
        <f>VLOOKUP(C533,Active!C$21:E$959,3,FALSE)</f>
        <v>3829.0079722341816</v>
      </c>
      <c r="F533" s="2" t="s">
        <v>218</v>
      </c>
      <c r="G533" s="4" t="str">
        <f t="shared" si="52"/>
        <v>51892.549</v>
      </c>
      <c r="H533" s="3">
        <f t="shared" si="53"/>
        <v>3829</v>
      </c>
      <c r="I533" s="19" t="s">
        <v>1512</v>
      </c>
      <c r="J533" s="20" t="s">
        <v>1513</v>
      </c>
      <c r="K533" s="19">
        <v>3829</v>
      </c>
      <c r="L533" s="19" t="s">
        <v>649</v>
      </c>
      <c r="M533" s="20" t="s">
        <v>224</v>
      </c>
      <c r="N533" s="20"/>
      <c r="O533" s="21" t="s">
        <v>667</v>
      </c>
      <c r="P533" s="21" t="s">
        <v>1514</v>
      </c>
    </row>
    <row r="534" spans="1:16" ht="13.5" thickBot="1">
      <c r="A534" s="3" t="str">
        <f t="shared" si="48"/>
        <v> AOEB 11 </v>
      </c>
      <c r="B534" s="2" t="str">
        <f t="shared" si="49"/>
        <v>I</v>
      </c>
      <c r="C534" s="3">
        <f t="shared" si="50"/>
        <v>51951.565999999999</v>
      </c>
      <c r="D534" s="4" t="str">
        <f t="shared" si="51"/>
        <v>vis</v>
      </c>
      <c r="E534" s="18">
        <f>VLOOKUP(C534,Active!C$21:E$959,3,FALSE)</f>
        <v>3864.0100065120605</v>
      </c>
      <c r="F534" s="2" t="s">
        <v>218</v>
      </c>
      <c r="G534" s="4" t="str">
        <f t="shared" si="52"/>
        <v>51951.566</v>
      </c>
      <c r="H534" s="3">
        <f t="shared" si="53"/>
        <v>3864</v>
      </c>
      <c r="I534" s="19" t="s">
        <v>1515</v>
      </c>
      <c r="J534" s="20" t="s">
        <v>1516</v>
      </c>
      <c r="K534" s="19">
        <v>3864</v>
      </c>
      <c r="L534" s="19" t="s">
        <v>581</v>
      </c>
      <c r="M534" s="20" t="s">
        <v>224</v>
      </c>
      <c r="N534" s="20"/>
      <c r="O534" s="21" t="s">
        <v>961</v>
      </c>
      <c r="P534" s="21" t="s">
        <v>1489</v>
      </c>
    </row>
    <row r="535" spans="1:16" ht="13.5" thickBot="1">
      <c r="A535" s="3" t="str">
        <f t="shared" si="48"/>
        <v> AOEB 11 </v>
      </c>
      <c r="B535" s="2" t="str">
        <f t="shared" si="49"/>
        <v>I</v>
      </c>
      <c r="C535" s="3">
        <f t="shared" si="50"/>
        <v>51988.66</v>
      </c>
      <c r="D535" s="4" t="str">
        <f t="shared" si="51"/>
        <v>vis</v>
      </c>
      <c r="E535" s="18">
        <f>VLOOKUP(C535,Active!C$21:E$959,3,FALSE)</f>
        <v>3886.0098617995841</v>
      </c>
      <c r="F535" s="2" t="s">
        <v>218</v>
      </c>
      <c r="G535" s="4" t="str">
        <f t="shared" si="52"/>
        <v>51988.660</v>
      </c>
      <c r="H535" s="3">
        <f t="shared" si="53"/>
        <v>3886</v>
      </c>
      <c r="I535" s="19" t="s">
        <v>1517</v>
      </c>
      <c r="J535" s="20" t="s">
        <v>1518</v>
      </c>
      <c r="K535" s="19">
        <v>3886</v>
      </c>
      <c r="L535" s="19" t="s">
        <v>581</v>
      </c>
      <c r="M535" s="20" t="s">
        <v>224</v>
      </c>
      <c r="N535" s="20"/>
      <c r="O535" s="21" t="s">
        <v>1245</v>
      </c>
      <c r="P535" s="21" t="s">
        <v>1489</v>
      </c>
    </row>
    <row r="536" spans="1:16" ht="13.5" thickBot="1">
      <c r="A536" s="3" t="str">
        <f t="shared" si="48"/>
        <v> AOEB 11 </v>
      </c>
      <c r="B536" s="2" t="str">
        <f t="shared" si="49"/>
        <v>I</v>
      </c>
      <c r="C536" s="3">
        <f t="shared" si="50"/>
        <v>51993.718999999997</v>
      </c>
      <c r="D536" s="4" t="str">
        <f t="shared" si="51"/>
        <v>vis</v>
      </c>
      <c r="E536" s="18">
        <f>VLOOKUP(C536,Active!C$21:E$959,3,FALSE)</f>
        <v>3889.0102733998278</v>
      </c>
      <c r="F536" s="2" t="s">
        <v>218</v>
      </c>
      <c r="G536" s="4" t="str">
        <f t="shared" si="52"/>
        <v>51993.719</v>
      </c>
      <c r="H536" s="3">
        <f t="shared" si="53"/>
        <v>3889</v>
      </c>
      <c r="I536" s="19" t="s">
        <v>1519</v>
      </c>
      <c r="J536" s="20" t="s">
        <v>1520</v>
      </c>
      <c r="K536" s="19">
        <v>3889</v>
      </c>
      <c r="L536" s="19" t="s">
        <v>581</v>
      </c>
      <c r="M536" s="20" t="s">
        <v>224</v>
      </c>
      <c r="N536" s="20"/>
      <c r="O536" s="21" t="s">
        <v>1117</v>
      </c>
      <c r="P536" s="21" t="s">
        <v>1489</v>
      </c>
    </row>
    <row r="537" spans="1:16" ht="13.5" thickBot="1">
      <c r="A537" s="3" t="str">
        <f t="shared" si="48"/>
        <v> BBS 125 </v>
      </c>
      <c r="B537" s="2" t="str">
        <f t="shared" si="49"/>
        <v>I</v>
      </c>
      <c r="C537" s="3">
        <f t="shared" si="50"/>
        <v>52000.461000000003</v>
      </c>
      <c r="D537" s="4" t="str">
        <f t="shared" si="51"/>
        <v>vis</v>
      </c>
      <c r="E537" s="18">
        <f>VLOOKUP(C537,Active!C$21:E$959,3,FALSE)</f>
        <v>3893.0088452537284</v>
      </c>
      <c r="F537" s="2" t="s">
        <v>218</v>
      </c>
      <c r="G537" s="4" t="str">
        <f t="shared" si="52"/>
        <v>52000.461</v>
      </c>
      <c r="H537" s="3">
        <f t="shared" si="53"/>
        <v>3893</v>
      </c>
      <c r="I537" s="19" t="s">
        <v>1521</v>
      </c>
      <c r="J537" s="20" t="s">
        <v>1522</v>
      </c>
      <c r="K537" s="19">
        <v>3893</v>
      </c>
      <c r="L537" s="19" t="s">
        <v>1523</v>
      </c>
      <c r="M537" s="20" t="s">
        <v>224</v>
      </c>
      <c r="N537" s="20"/>
      <c r="O537" s="21" t="s">
        <v>667</v>
      </c>
      <c r="P537" s="21" t="s">
        <v>1524</v>
      </c>
    </row>
    <row r="538" spans="1:16" ht="13.5" thickBot="1">
      <c r="A538" s="3" t="str">
        <f t="shared" si="48"/>
        <v>IBVS 5594 </v>
      </c>
      <c r="B538" s="2" t="str">
        <f t="shared" si="49"/>
        <v>I</v>
      </c>
      <c r="C538" s="3">
        <f t="shared" si="50"/>
        <v>52278.672599999998</v>
      </c>
      <c r="D538" s="4" t="str">
        <f t="shared" si="51"/>
        <v>vis</v>
      </c>
      <c r="E538" s="18" t="e">
        <f>VLOOKUP(C538,Active!C$21:E$959,3,FALSE)</f>
        <v>#N/A</v>
      </c>
      <c r="F538" s="2" t="s">
        <v>218</v>
      </c>
      <c r="G538" s="4" t="str">
        <f t="shared" si="52"/>
        <v>52278.6726</v>
      </c>
      <c r="H538" s="3">
        <f t="shared" si="53"/>
        <v>4058</v>
      </c>
      <c r="I538" s="19" t="s">
        <v>1525</v>
      </c>
      <c r="J538" s="20" t="s">
        <v>1526</v>
      </c>
      <c r="K538" s="19">
        <v>4058</v>
      </c>
      <c r="L538" s="19" t="s">
        <v>1527</v>
      </c>
      <c r="M538" s="20" t="s">
        <v>594</v>
      </c>
      <c r="N538" s="20" t="s">
        <v>595</v>
      </c>
      <c r="O538" s="21" t="s">
        <v>1528</v>
      </c>
      <c r="P538" s="22" t="s">
        <v>1529</v>
      </c>
    </row>
    <row r="539" spans="1:16" ht="13.5" thickBot="1">
      <c r="A539" s="3" t="str">
        <f t="shared" si="48"/>
        <v> BBS 127 </v>
      </c>
      <c r="B539" s="2" t="str">
        <f t="shared" si="49"/>
        <v>I</v>
      </c>
      <c r="C539" s="3">
        <f t="shared" si="50"/>
        <v>52317.451999999997</v>
      </c>
      <c r="D539" s="4" t="str">
        <f t="shared" si="51"/>
        <v>vis</v>
      </c>
      <c r="E539" s="18">
        <f>VLOOKUP(C539,Active!C$21:E$959,3,FALSE)</f>
        <v>4081.0111132066722</v>
      </c>
      <c r="F539" s="2" t="s">
        <v>218</v>
      </c>
      <c r="G539" s="4" t="str">
        <f t="shared" si="52"/>
        <v>52317.452</v>
      </c>
      <c r="H539" s="3">
        <f t="shared" si="53"/>
        <v>4081</v>
      </c>
      <c r="I539" s="19" t="s">
        <v>1530</v>
      </c>
      <c r="J539" s="20" t="s">
        <v>1531</v>
      </c>
      <c r="K539" s="19">
        <v>4081</v>
      </c>
      <c r="L539" s="19" t="s">
        <v>632</v>
      </c>
      <c r="M539" s="20" t="s">
        <v>224</v>
      </c>
      <c r="N539" s="20"/>
      <c r="O539" s="21" t="s">
        <v>667</v>
      </c>
      <c r="P539" s="21" t="s">
        <v>1532</v>
      </c>
    </row>
    <row r="540" spans="1:16" ht="13.5" thickBot="1">
      <c r="A540" s="3" t="str">
        <f t="shared" si="48"/>
        <v> BBS 127 </v>
      </c>
      <c r="B540" s="2" t="str">
        <f t="shared" si="49"/>
        <v>I</v>
      </c>
      <c r="C540" s="3">
        <f t="shared" si="50"/>
        <v>52344.428599999999</v>
      </c>
      <c r="D540" s="4" t="str">
        <f t="shared" si="51"/>
        <v>vis</v>
      </c>
      <c r="E540" s="18">
        <f>VLOOKUP(C540,Active!C$21:E$959,3,FALSE)</f>
        <v>4097.0105011440583</v>
      </c>
      <c r="F540" s="2" t="s">
        <v>218</v>
      </c>
      <c r="G540" s="4" t="str">
        <f t="shared" si="52"/>
        <v>52344.4286</v>
      </c>
      <c r="H540" s="3">
        <f t="shared" si="53"/>
        <v>4097</v>
      </c>
      <c r="I540" s="19" t="s">
        <v>1539</v>
      </c>
      <c r="J540" s="20" t="s">
        <v>1540</v>
      </c>
      <c r="K540" s="19" t="s">
        <v>1541</v>
      </c>
      <c r="L540" s="19" t="s">
        <v>1542</v>
      </c>
      <c r="M540" s="20" t="s">
        <v>594</v>
      </c>
      <c r="N540" s="20" t="s">
        <v>595</v>
      </c>
      <c r="O540" s="21" t="s">
        <v>773</v>
      </c>
      <c r="P540" s="21" t="s">
        <v>1532</v>
      </c>
    </row>
    <row r="541" spans="1:16" ht="13.5" thickBot="1">
      <c r="A541" s="3" t="str">
        <f t="shared" si="48"/>
        <v> BBS 128 </v>
      </c>
      <c r="B541" s="2" t="str">
        <f t="shared" si="49"/>
        <v>I</v>
      </c>
      <c r="C541" s="3">
        <f t="shared" si="50"/>
        <v>52366.35</v>
      </c>
      <c r="D541" s="4" t="str">
        <f t="shared" si="51"/>
        <v>vis</v>
      </c>
      <c r="E541" s="18">
        <f>VLOOKUP(C541,Active!C$21:E$959,3,FALSE)</f>
        <v>4110.0117312001275</v>
      </c>
      <c r="F541" s="2" t="s">
        <v>218</v>
      </c>
      <c r="G541" s="4" t="str">
        <f t="shared" si="52"/>
        <v>52366.350</v>
      </c>
      <c r="H541" s="3">
        <f t="shared" si="53"/>
        <v>4110</v>
      </c>
      <c r="I541" s="19" t="s">
        <v>1543</v>
      </c>
      <c r="J541" s="20" t="s">
        <v>1544</v>
      </c>
      <c r="K541" s="19" t="s">
        <v>1545</v>
      </c>
      <c r="L541" s="19" t="s">
        <v>1546</v>
      </c>
      <c r="M541" s="20" t="s">
        <v>224</v>
      </c>
      <c r="N541" s="20"/>
      <c r="O541" s="21" t="s">
        <v>667</v>
      </c>
      <c r="P541" s="21" t="s">
        <v>1547</v>
      </c>
    </row>
    <row r="542" spans="1:16" ht="13.5" thickBot="1">
      <c r="A542" s="3" t="str">
        <f t="shared" si="48"/>
        <v>IBVS 5676 </v>
      </c>
      <c r="B542" s="2" t="str">
        <f t="shared" si="49"/>
        <v>I</v>
      </c>
      <c r="C542" s="3">
        <f t="shared" si="50"/>
        <v>52683.332600000002</v>
      </c>
      <c r="D542" s="4" t="str">
        <f t="shared" si="51"/>
        <v>vis</v>
      </c>
      <c r="E542" s="18" t="e">
        <f>VLOOKUP(C542,Active!C$21:E$959,3,FALSE)</f>
        <v>#N/A</v>
      </c>
      <c r="F542" s="2" t="s">
        <v>218</v>
      </c>
      <c r="G542" s="4" t="str">
        <f t="shared" si="52"/>
        <v>52683.3326</v>
      </c>
      <c r="H542" s="3">
        <f t="shared" si="53"/>
        <v>4298</v>
      </c>
      <c r="I542" s="19" t="s">
        <v>1556</v>
      </c>
      <c r="J542" s="20" t="s">
        <v>1557</v>
      </c>
      <c r="K542" s="19" t="s">
        <v>1558</v>
      </c>
      <c r="L542" s="19" t="s">
        <v>1559</v>
      </c>
      <c r="M542" s="20" t="s">
        <v>594</v>
      </c>
      <c r="N542" s="20" t="s">
        <v>595</v>
      </c>
      <c r="O542" s="21" t="s">
        <v>1560</v>
      </c>
      <c r="P542" s="22" t="s">
        <v>1561</v>
      </c>
    </row>
    <row r="543" spans="1:16" ht="13.5" thickBot="1">
      <c r="A543" s="3" t="str">
        <f t="shared" si="48"/>
        <v>BAVM 157 </v>
      </c>
      <c r="B543" s="2" t="str">
        <f t="shared" si="49"/>
        <v>I</v>
      </c>
      <c r="C543" s="3">
        <f t="shared" si="50"/>
        <v>52720.428</v>
      </c>
      <c r="D543" s="4" t="str">
        <f t="shared" si="51"/>
        <v>vis</v>
      </c>
      <c r="E543" s="18">
        <f>VLOOKUP(C543,Active!C$21:E$959,3,FALSE)</f>
        <v>4320.009702853089</v>
      </c>
      <c r="F543" s="2" t="s">
        <v>218</v>
      </c>
      <c r="G543" s="4" t="str">
        <f t="shared" si="52"/>
        <v>52720.428</v>
      </c>
      <c r="H543" s="3">
        <f t="shared" si="53"/>
        <v>4320</v>
      </c>
      <c r="I543" s="19" t="s">
        <v>1578</v>
      </c>
      <c r="J543" s="20" t="s">
        <v>1579</v>
      </c>
      <c r="K543" s="19" t="s">
        <v>1575</v>
      </c>
      <c r="L543" s="19" t="s">
        <v>1485</v>
      </c>
      <c r="M543" s="20" t="s">
        <v>224</v>
      </c>
      <c r="N543" s="20"/>
      <c r="O543" s="21" t="s">
        <v>1580</v>
      </c>
      <c r="P543" s="22" t="s">
        <v>1581</v>
      </c>
    </row>
    <row r="544" spans="1:16" ht="13.5" thickBot="1">
      <c r="A544" s="3" t="str">
        <f t="shared" si="48"/>
        <v> AOEB 11 </v>
      </c>
      <c r="B544" s="2" t="str">
        <f t="shared" si="49"/>
        <v>I</v>
      </c>
      <c r="C544" s="3">
        <f t="shared" si="50"/>
        <v>53335.845000000001</v>
      </c>
      <c r="D544" s="4" t="str">
        <f t="shared" si="51"/>
        <v>vis</v>
      </c>
      <c r="E544" s="18">
        <f>VLOOKUP(C544,Active!C$21:E$959,3,FALSE)</f>
        <v>4685.0036356044893</v>
      </c>
      <c r="F544" s="2" t="s">
        <v>218</v>
      </c>
      <c r="G544" s="4" t="str">
        <f t="shared" si="52"/>
        <v>53335.8450</v>
      </c>
      <c r="H544" s="3">
        <f t="shared" si="53"/>
        <v>4685</v>
      </c>
      <c r="I544" s="19" t="s">
        <v>1604</v>
      </c>
      <c r="J544" s="20" t="s">
        <v>1605</v>
      </c>
      <c r="K544" s="19" t="s">
        <v>1606</v>
      </c>
      <c r="L544" s="19" t="s">
        <v>1607</v>
      </c>
      <c r="M544" s="20" t="s">
        <v>1449</v>
      </c>
      <c r="N544" s="20" t="s">
        <v>1608</v>
      </c>
      <c r="O544" s="21" t="s">
        <v>1609</v>
      </c>
      <c r="P544" s="21" t="s">
        <v>1489</v>
      </c>
    </row>
    <row r="545" spans="1:16" ht="13.5" thickBot="1">
      <c r="A545" s="3" t="str">
        <f t="shared" si="48"/>
        <v> AOEB 11 </v>
      </c>
      <c r="B545" s="2" t="str">
        <f t="shared" si="49"/>
        <v>I</v>
      </c>
      <c r="C545" s="3">
        <f t="shared" si="50"/>
        <v>53367.880499999999</v>
      </c>
      <c r="D545" s="4" t="str">
        <f t="shared" si="51"/>
        <v>vis</v>
      </c>
      <c r="E545" s="18">
        <f>VLOOKUP(C545,Active!C$21:E$959,3,FALSE)</f>
        <v>4704.0033758337267</v>
      </c>
      <c r="F545" s="2" t="s">
        <v>218</v>
      </c>
      <c r="G545" s="4" t="str">
        <f t="shared" si="52"/>
        <v>53367.8805</v>
      </c>
      <c r="H545" s="3">
        <f t="shared" si="53"/>
        <v>4704</v>
      </c>
      <c r="I545" s="19" t="s">
        <v>1614</v>
      </c>
      <c r="J545" s="20" t="s">
        <v>1615</v>
      </c>
      <c r="K545" s="19" t="s">
        <v>1616</v>
      </c>
      <c r="L545" s="19" t="s">
        <v>1617</v>
      </c>
      <c r="M545" s="20" t="s">
        <v>1449</v>
      </c>
      <c r="N545" s="20" t="s">
        <v>1608</v>
      </c>
      <c r="O545" s="21" t="s">
        <v>1609</v>
      </c>
      <c r="P545" s="21" t="s">
        <v>1489</v>
      </c>
    </row>
    <row r="546" spans="1:16" ht="13.5" thickBot="1">
      <c r="A546" s="3" t="str">
        <f t="shared" si="48"/>
        <v>IBVS 5672 </v>
      </c>
      <c r="B546" s="2" t="str">
        <f t="shared" si="49"/>
        <v>I</v>
      </c>
      <c r="C546" s="3">
        <f t="shared" si="50"/>
        <v>53416.776700000002</v>
      </c>
      <c r="D546" s="4" t="str">
        <f t="shared" si="51"/>
        <v>vis</v>
      </c>
      <c r="E546" s="18" t="e">
        <f>VLOOKUP(C546,Active!C$21:E$959,3,FALSE)</f>
        <v>#N/A</v>
      </c>
      <c r="F546" s="2" t="s">
        <v>218</v>
      </c>
      <c r="G546" s="4" t="str">
        <f t="shared" si="52"/>
        <v>53416.7767</v>
      </c>
      <c r="H546" s="3">
        <f t="shared" si="53"/>
        <v>4733</v>
      </c>
      <c r="I546" s="19" t="s">
        <v>1623</v>
      </c>
      <c r="J546" s="20" t="s">
        <v>1624</v>
      </c>
      <c r="K546" s="19" t="s">
        <v>1625</v>
      </c>
      <c r="L546" s="19" t="s">
        <v>1626</v>
      </c>
      <c r="M546" s="20" t="s">
        <v>594</v>
      </c>
      <c r="N546" s="20" t="s">
        <v>595</v>
      </c>
      <c r="O546" s="21" t="s">
        <v>1596</v>
      </c>
      <c r="P546" s="22" t="s">
        <v>1627</v>
      </c>
    </row>
    <row r="547" spans="1:16" ht="13.5" thickBot="1">
      <c r="A547" s="3" t="str">
        <f t="shared" si="48"/>
        <v> AOEB 11 </v>
      </c>
      <c r="B547" s="2" t="str">
        <f t="shared" si="49"/>
        <v>I</v>
      </c>
      <c r="C547" s="3">
        <f t="shared" si="50"/>
        <v>53792.770700000001</v>
      </c>
      <c r="D547" s="4" t="str">
        <f t="shared" si="51"/>
        <v>vis</v>
      </c>
      <c r="E547" s="18">
        <f>VLOOKUP(C547,Active!C$21:E$959,3,FALSE)</f>
        <v>4955.9989253319191</v>
      </c>
      <c r="F547" s="2" t="s">
        <v>218</v>
      </c>
      <c r="G547" s="4" t="str">
        <f t="shared" si="52"/>
        <v>53792.7707</v>
      </c>
      <c r="H547" s="3">
        <f t="shared" si="53"/>
        <v>4956</v>
      </c>
      <c r="I547" s="19" t="s">
        <v>1641</v>
      </c>
      <c r="J547" s="20" t="s">
        <v>1642</v>
      </c>
      <c r="K547" s="19" t="s">
        <v>1643</v>
      </c>
      <c r="L547" s="19" t="s">
        <v>1644</v>
      </c>
      <c r="M547" s="20" t="s">
        <v>1449</v>
      </c>
      <c r="N547" s="20" t="s">
        <v>1608</v>
      </c>
      <c r="O547" s="21" t="s">
        <v>961</v>
      </c>
      <c r="P547" s="21" t="s">
        <v>1489</v>
      </c>
    </row>
    <row r="548" spans="1:16" ht="13.5" thickBot="1">
      <c r="A548" s="3" t="str">
        <f t="shared" si="48"/>
        <v> AOEB 12 </v>
      </c>
      <c r="B548" s="2" t="str">
        <f t="shared" si="49"/>
        <v>I</v>
      </c>
      <c r="C548" s="3">
        <f t="shared" si="50"/>
        <v>53841.666700000002</v>
      </c>
      <c r="D548" s="4" t="str">
        <f t="shared" si="51"/>
        <v>vis</v>
      </c>
      <c r="E548" s="18">
        <f>VLOOKUP(C548,Active!C$21:E$959,3,FALSE)</f>
        <v>4984.9983571575149</v>
      </c>
      <c r="F548" s="2" t="s">
        <v>218</v>
      </c>
      <c r="G548" s="4" t="str">
        <f t="shared" si="52"/>
        <v>53841.6667</v>
      </c>
      <c r="H548" s="3">
        <f t="shared" si="53"/>
        <v>4985</v>
      </c>
      <c r="I548" s="19" t="s">
        <v>1645</v>
      </c>
      <c r="J548" s="20" t="s">
        <v>1646</v>
      </c>
      <c r="K548" s="19" t="s">
        <v>1647</v>
      </c>
      <c r="L548" s="19" t="s">
        <v>1648</v>
      </c>
      <c r="M548" s="20" t="s">
        <v>1449</v>
      </c>
      <c r="N548" s="20" t="s">
        <v>1608</v>
      </c>
      <c r="O548" s="21" t="s">
        <v>1649</v>
      </c>
      <c r="P548" s="21" t="s">
        <v>1650</v>
      </c>
    </row>
    <row r="549" spans="1:16" ht="13.5" thickBot="1">
      <c r="A549" s="3" t="str">
        <f t="shared" si="48"/>
        <v>VSB 46 </v>
      </c>
      <c r="B549" s="2" t="str">
        <f t="shared" si="49"/>
        <v>I</v>
      </c>
      <c r="C549" s="3">
        <f t="shared" si="50"/>
        <v>54155.274899999997</v>
      </c>
      <c r="D549" s="4" t="str">
        <f t="shared" si="51"/>
        <v>vis</v>
      </c>
      <c r="E549" s="18">
        <f>VLOOKUP(C549,Active!C$21:E$959,3,FALSE)</f>
        <v>5170.9943407931405</v>
      </c>
      <c r="F549" s="2" t="s">
        <v>218</v>
      </c>
      <c r="G549" s="4" t="str">
        <f t="shared" si="52"/>
        <v>54155.2749</v>
      </c>
      <c r="H549" s="3">
        <f t="shared" si="53"/>
        <v>5171</v>
      </c>
      <c r="I549" s="19" t="s">
        <v>1662</v>
      </c>
      <c r="J549" s="20" t="s">
        <v>1663</v>
      </c>
      <c r="K549" s="19" t="s">
        <v>1664</v>
      </c>
      <c r="L549" s="19" t="s">
        <v>1665</v>
      </c>
      <c r="M549" s="20" t="s">
        <v>1449</v>
      </c>
      <c r="N549" s="20" t="s">
        <v>1666</v>
      </c>
      <c r="O549" s="21" t="s">
        <v>1667</v>
      </c>
      <c r="P549" s="22" t="s">
        <v>1668</v>
      </c>
    </row>
    <row r="550" spans="1:16" ht="13.5" thickBot="1">
      <c r="A550" s="3" t="str">
        <f t="shared" si="48"/>
        <v> AOEB 12 </v>
      </c>
      <c r="B550" s="2" t="str">
        <f t="shared" si="49"/>
        <v>I</v>
      </c>
      <c r="C550" s="3">
        <f t="shared" si="50"/>
        <v>54158.647499999999</v>
      </c>
      <c r="D550" s="4" t="str">
        <f t="shared" si="51"/>
        <v>vis</v>
      </c>
      <c r="E550" s="18">
        <f>VLOOKUP(C550,Active!C$21:E$959,3,FALSE)</f>
        <v>5172.9945756543784</v>
      </c>
      <c r="F550" s="2" t="s">
        <v>218</v>
      </c>
      <c r="G550" s="4" t="str">
        <f t="shared" si="52"/>
        <v>54158.6475</v>
      </c>
      <c r="H550" s="3">
        <f t="shared" si="53"/>
        <v>5173</v>
      </c>
      <c r="I550" s="19" t="s">
        <v>1669</v>
      </c>
      <c r="J550" s="20" t="s">
        <v>1670</v>
      </c>
      <c r="K550" s="19" t="s">
        <v>1671</v>
      </c>
      <c r="L550" s="19" t="s">
        <v>1672</v>
      </c>
      <c r="M550" s="20" t="s">
        <v>1449</v>
      </c>
      <c r="N550" s="20" t="s">
        <v>1608</v>
      </c>
      <c r="O550" s="21" t="s">
        <v>1673</v>
      </c>
      <c r="P550" s="21" t="s">
        <v>1650</v>
      </c>
    </row>
    <row r="551" spans="1:16" ht="13.5" thickBot="1">
      <c r="A551" s="3" t="str">
        <f t="shared" si="48"/>
        <v> AOEB 12 </v>
      </c>
      <c r="B551" s="2" t="str">
        <f t="shared" si="49"/>
        <v>I</v>
      </c>
      <c r="C551" s="3">
        <f t="shared" si="50"/>
        <v>54180.566500000001</v>
      </c>
      <c r="D551" s="4" t="str">
        <f t="shared" si="51"/>
        <v>vis</v>
      </c>
      <c r="E551" s="18">
        <f>VLOOKUP(C551,Active!C$21:E$959,3,FALSE)</f>
        <v>5185.994382309018</v>
      </c>
      <c r="F551" s="2" t="s">
        <v>218</v>
      </c>
      <c r="G551" s="4" t="str">
        <f t="shared" si="52"/>
        <v>54180.5665</v>
      </c>
      <c r="H551" s="3">
        <f t="shared" si="53"/>
        <v>5186</v>
      </c>
      <c r="I551" s="19" t="s">
        <v>1674</v>
      </c>
      <c r="J551" s="20" t="s">
        <v>1675</v>
      </c>
      <c r="K551" s="19" t="s">
        <v>1676</v>
      </c>
      <c r="L551" s="19" t="s">
        <v>1665</v>
      </c>
      <c r="M551" s="20" t="s">
        <v>1449</v>
      </c>
      <c r="N551" s="20" t="s">
        <v>1608</v>
      </c>
      <c r="O551" s="21" t="s">
        <v>961</v>
      </c>
      <c r="P551" s="21" t="s">
        <v>1650</v>
      </c>
    </row>
    <row r="552" spans="1:16" ht="13.5" thickBot="1">
      <c r="A552" s="3" t="str">
        <f t="shared" si="48"/>
        <v> AOEB 12 </v>
      </c>
      <c r="B552" s="2" t="str">
        <f t="shared" si="49"/>
        <v>I</v>
      </c>
      <c r="C552" s="3">
        <f t="shared" si="50"/>
        <v>54190.6829</v>
      </c>
      <c r="D552" s="4" t="str">
        <f t="shared" si="51"/>
        <v>vis</v>
      </c>
      <c r="E552" s="18">
        <f>VLOOKUP(C552,Active!C$21:E$959,3,FALSE)</f>
        <v>5191.9942565752244</v>
      </c>
      <c r="F552" s="2" t="s">
        <v>218</v>
      </c>
      <c r="G552" s="4" t="str">
        <f t="shared" si="52"/>
        <v>54190.6829</v>
      </c>
      <c r="H552" s="3">
        <f t="shared" si="53"/>
        <v>5192</v>
      </c>
      <c r="I552" s="19" t="s">
        <v>1677</v>
      </c>
      <c r="J552" s="20" t="s">
        <v>1678</v>
      </c>
      <c r="K552" s="19" t="s">
        <v>1679</v>
      </c>
      <c r="L552" s="19" t="s">
        <v>1680</v>
      </c>
      <c r="M552" s="20" t="s">
        <v>1449</v>
      </c>
      <c r="N552" s="20" t="s">
        <v>1608</v>
      </c>
      <c r="O552" s="21" t="s">
        <v>1673</v>
      </c>
      <c r="P552" s="21" t="s">
        <v>1650</v>
      </c>
    </row>
    <row r="553" spans="1:16" ht="13.5" thickBot="1">
      <c r="A553" s="3" t="str">
        <f t="shared" si="48"/>
        <v> AOEB 12 </v>
      </c>
      <c r="B553" s="2" t="str">
        <f t="shared" si="49"/>
        <v>I</v>
      </c>
      <c r="C553" s="3">
        <f t="shared" si="50"/>
        <v>54212.601600000002</v>
      </c>
      <c r="D553" s="4" t="str">
        <f t="shared" si="51"/>
        <v>vis</v>
      </c>
      <c r="E553" s="18">
        <f>VLOOKUP(C553,Active!C$21:E$959,3,FALSE)</f>
        <v>5204.9938853046851</v>
      </c>
      <c r="F553" s="2" t="s">
        <v>218</v>
      </c>
      <c r="G553" s="4" t="str">
        <f t="shared" si="52"/>
        <v>54212.6016</v>
      </c>
      <c r="H553" s="3">
        <f t="shared" si="53"/>
        <v>5205</v>
      </c>
      <c r="I553" s="19" t="s">
        <v>1681</v>
      </c>
      <c r="J553" s="20" t="s">
        <v>1682</v>
      </c>
      <c r="K553" s="19" t="s">
        <v>1683</v>
      </c>
      <c r="L553" s="19" t="s">
        <v>1684</v>
      </c>
      <c r="M553" s="20" t="s">
        <v>1449</v>
      </c>
      <c r="N553" s="20" t="s">
        <v>1608</v>
      </c>
      <c r="O553" s="21" t="s">
        <v>961</v>
      </c>
      <c r="P553" s="21" t="s">
        <v>1650</v>
      </c>
    </row>
    <row r="554" spans="1:16" ht="13.5" thickBot="1">
      <c r="A554" s="3" t="str">
        <f t="shared" si="48"/>
        <v> AOEB 12 </v>
      </c>
      <c r="B554" s="2" t="str">
        <f t="shared" si="49"/>
        <v>I</v>
      </c>
      <c r="C554" s="3">
        <f t="shared" si="50"/>
        <v>54212.601999999999</v>
      </c>
      <c r="D554" s="4" t="str">
        <f t="shared" si="51"/>
        <v>vis</v>
      </c>
      <c r="E554" s="18">
        <f>VLOOKUP(C554,Active!C$21:E$959,3,FALSE)</f>
        <v>5204.9941225382554</v>
      </c>
      <c r="F554" s="2" t="s">
        <v>218</v>
      </c>
      <c r="G554" s="4" t="str">
        <f t="shared" si="52"/>
        <v>54212.602</v>
      </c>
      <c r="H554" s="3">
        <f t="shared" si="53"/>
        <v>5205</v>
      </c>
      <c r="I554" s="19" t="s">
        <v>1685</v>
      </c>
      <c r="J554" s="20" t="s">
        <v>1682</v>
      </c>
      <c r="K554" s="19" t="s">
        <v>1683</v>
      </c>
      <c r="L554" s="19" t="s">
        <v>795</v>
      </c>
      <c r="M554" s="20" t="s">
        <v>224</v>
      </c>
      <c r="N554" s="20"/>
      <c r="O554" s="21" t="s">
        <v>1117</v>
      </c>
      <c r="P554" s="21" t="s">
        <v>1650</v>
      </c>
    </row>
    <row r="555" spans="1:16" ht="13.5" thickBot="1">
      <c r="A555" s="3" t="str">
        <f t="shared" si="48"/>
        <v>OEJV 0094 </v>
      </c>
      <c r="B555" s="2" t="str">
        <f t="shared" si="49"/>
        <v>I</v>
      </c>
      <c r="C555" s="3">
        <f t="shared" si="50"/>
        <v>54509.351900000001</v>
      </c>
      <c r="D555" s="4" t="str">
        <f t="shared" si="51"/>
        <v>vis</v>
      </c>
      <c r="E555" s="18" t="e">
        <f>VLOOKUP(C555,Active!C$21:E$959,3,FALSE)</f>
        <v>#N/A</v>
      </c>
      <c r="F555" s="2" t="s">
        <v>218</v>
      </c>
      <c r="G555" s="4" t="str">
        <f t="shared" si="52"/>
        <v>54509.3519</v>
      </c>
      <c r="H555" s="3">
        <f t="shared" si="53"/>
        <v>5381</v>
      </c>
      <c r="I555" s="19" t="s">
        <v>1686</v>
      </c>
      <c r="J555" s="20" t="s">
        <v>1687</v>
      </c>
      <c r="K555" s="19" t="s">
        <v>1688</v>
      </c>
      <c r="L555" s="19" t="s">
        <v>1689</v>
      </c>
      <c r="M555" s="20" t="s">
        <v>1449</v>
      </c>
      <c r="N555" s="20" t="s">
        <v>210</v>
      </c>
      <c r="O555" s="21" t="s">
        <v>1690</v>
      </c>
      <c r="P555" s="22" t="s">
        <v>1691</v>
      </c>
    </row>
    <row r="556" spans="1:16" ht="13.5" thickBot="1">
      <c r="A556" s="3" t="str">
        <f t="shared" si="48"/>
        <v>VSB 48 </v>
      </c>
      <c r="B556" s="2" t="str">
        <f t="shared" si="49"/>
        <v>I</v>
      </c>
      <c r="C556" s="3">
        <f t="shared" si="50"/>
        <v>54532.959000000003</v>
      </c>
      <c r="D556" s="4" t="str">
        <f t="shared" si="51"/>
        <v>vis</v>
      </c>
      <c r="E556" s="18">
        <f>VLOOKUP(C556,Active!C$21:E$959,3,FALSE)</f>
        <v>5394.9927109985056</v>
      </c>
      <c r="F556" s="2" t="s">
        <v>218</v>
      </c>
      <c r="G556" s="4" t="str">
        <f t="shared" si="52"/>
        <v>54532.959</v>
      </c>
      <c r="H556" s="3">
        <f t="shared" si="53"/>
        <v>5395</v>
      </c>
      <c r="I556" s="19" t="s">
        <v>1692</v>
      </c>
      <c r="J556" s="20" t="s">
        <v>1693</v>
      </c>
      <c r="K556" s="19" t="s">
        <v>1694</v>
      </c>
      <c r="L556" s="19" t="s">
        <v>772</v>
      </c>
      <c r="M556" s="20" t="s">
        <v>224</v>
      </c>
      <c r="N556" s="20"/>
      <c r="O556" s="21" t="s">
        <v>1695</v>
      </c>
      <c r="P556" s="22" t="s">
        <v>1696</v>
      </c>
    </row>
    <row r="557" spans="1:16" ht="13.5" thickBot="1">
      <c r="A557" s="3" t="str">
        <f t="shared" si="48"/>
        <v> JAAVSO 43-1 </v>
      </c>
      <c r="B557" s="2" t="str">
        <f t="shared" si="49"/>
        <v>I</v>
      </c>
      <c r="C557" s="3">
        <f t="shared" si="50"/>
        <v>57019.919800000003</v>
      </c>
      <c r="D557" s="4" t="str">
        <f t="shared" si="51"/>
        <v>vis</v>
      </c>
      <c r="E557" s="18">
        <f>VLOOKUP(C557,Active!C$21:E$959,3,FALSE)</f>
        <v>6869.969195220694</v>
      </c>
      <c r="F557" s="2" t="s">
        <v>218</v>
      </c>
      <c r="G557" s="4" t="str">
        <f t="shared" si="52"/>
        <v>57019.9198</v>
      </c>
      <c r="H557" s="3">
        <f t="shared" si="53"/>
        <v>6870</v>
      </c>
      <c r="I557" s="19" t="s">
        <v>1791</v>
      </c>
      <c r="J557" s="20" t="s">
        <v>1792</v>
      </c>
      <c r="K557" s="19" t="s">
        <v>1793</v>
      </c>
      <c r="L557" s="19" t="s">
        <v>1794</v>
      </c>
      <c r="M557" s="20" t="s">
        <v>1449</v>
      </c>
      <c r="N557" s="20" t="s">
        <v>218</v>
      </c>
      <c r="O557" s="21" t="s">
        <v>961</v>
      </c>
      <c r="P557" s="21" t="s">
        <v>1795</v>
      </c>
    </row>
    <row r="558" spans="1:16" ht="26.25" thickBot="1">
      <c r="A558" s="3" t="str">
        <f t="shared" si="48"/>
        <v>BAVM 241 (=IBVS 6157) </v>
      </c>
      <c r="B558" s="2" t="str">
        <f t="shared" si="49"/>
        <v>I</v>
      </c>
      <c r="C558" s="3">
        <f t="shared" si="50"/>
        <v>57097.478199999998</v>
      </c>
      <c r="D558" s="4" t="str">
        <f t="shared" si="51"/>
        <v>vis</v>
      </c>
      <c r="E558" s="18">
        <f>VLOOKUP(C558,Active!C$21:E$959,3,FALSE)</f>
        <v>6915.967835872324</v>
      </c>
      <c r="F558" s="2" t="s">
        <v>218</v>
      </c>
      <c r="G558" s="4" t="str">
        <f t="shared" si="52"/>
        <v>57097.4782</v>
      </c>
      <c r="H558" s="3">
        <f t="shared" si="53"/>
        <v>6916</v>
      </c>
      <c r="I558" s="19" t="s">
        <v>1796</v>
      </c>
      <c r="J558" s="20" t="s">
        <v>1797</v>
      </c>
      <c r="K558" s="19" t="s">
        <v>1798</v>
      </c>
      <c r="L558" s="19" t="s">
        <v>1799</v>
      </c>
      <c r="M558" s="20" t="s">
        <v>1449</v>
      </c>
      <c r="N558" s="20" t="s">
        <v>1536</v>
      </c>
      <c r="O558" s="21" t="s">
        <v>1789</v>
      </c>
      <c r="P558" s="22" t="s">
        <v>1800</v>
      </c>
    </row>
    <row r="559" spans="1:16">
      <c r="B559" s="2"/>
      <c r="F559" s="2"/>
    </row>
    <row r="560" spans="1:1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7" type="noConversion"/>
  <hyperlinks>
    <hyperlink ref="P456" r:id="rId1" display="http://www.bav-astro.de/sfs/BAVM_link.php?BAVMnr=15" xr:uid="{00000000-0004-0000-0100-000000000000}"/>
    <hyperlink ref="P457" r:id="rId2" display="http://www.bav-astro.de/sfs/BAVM_link.php?BAVMnr=15" xr:uid="{00000000-0004-0000-0100-000001000000}"/>
    <hyperlink ref="P458" r:id="rId3" display="http://www.bav-astro.de/sfs/BAVM_link.php?BAVMnr=15" xr:uid="{00000000-0004-0000-0100-000002000000}"/>
    <hyperlink ref="P462" r:id="rId4" display="http://www.bav-astro.de/sfs/BAVM_link.php?BAVMnr=18" xr:uid="{00000000-0004-0000-0100-000003000000}"/>
    <hyperlink ref="P12" r:id="rId5" display="http://www.konkoly.hu/cgi-bin/IBVS?129" xr:uid="{00000000-0004-0000-0100-000004000000}"/>
    <hyperlink ref="P13" r:id="rId6" display="http://www.konkoly.hu/cgi-bin/IBVS?154" xr:uid="{00000000-0004-0000-0100-000005000000}"/>
    <hyperlink ref="P15" r:id="rId7" display="http://www.konkoly.hu/cgi-bin/IBVS?154" xr:uid="{00000000-0004-0000-0100-000006000000}"/>
    <hyperlink ref="P16" r:id="rId8" display="http://www.konkoly.hu/cgi-bin/IBVS?154" xr:uid="{00000000-0004-0000-0100-000007000000}"/>
    <hyperlink ref="P473" r:id="rId9" display="http://www.bav-astro.de/sfs/BAVM_link.php?BAVMnr=23" xr:uid="{00000000-0004-0000-0100-000008000000}"/>
    <hyperlink ref="P474" r:id="rId10" display="http://www.bav-astro.de/sfs/BAVM_link.php?BAVMnr=23" xr:uid="{00000000-0004-0000-0100-000009000000}"/>
    <hyperlink ref="P18" r:id="rId11" display="http://www.konkoly.hu/cgi-bin/IBVS?221" xr:uid="{00000000-0004-0000-0100-00000A000000}"/>
    <hyperlink ref="P19" r:id="rId12" display="http://www.konkoly.hu/cgi-bin/IBVS?221" xr:uid="{00000000-0004-0000-0100-00000B000000}"/>
    <hyperlink ref="P20" r:id="rId13" display="http://www.konkoly.hu/cgi-bin/IBVS?221" xr:uid="{00000000-0004-0000-0100-00000C000000}"/>
    <hyperlink ref="P21" r:id="rId14" display="http://www.konkoly.hu/cgi-bin/IBVS?221" xr:uid="{00000000-0004-0000-0100-00000D000000}"/>
    <hyperlink ref="P22" r:id="rId15" display="http://www.konkoly.hu/cgi-bin/IBVS?221" xr:uid="{00000000-0004-0000-0100-00000E000000}"/>
    <hyperlink ref="P23" r:id="rId16" display="http://www.konkoly.hu/cgi-bin/IBVS?221" xr:uid="{00000000-0004-0000-0100-00000F000000}"/>
    <hyperlink ref="P24" r:id="rId17" display="http://www.konkoly.hu/cgi-bin/IBVS?221" xr:uid="{00000000-0004-0000-0100-000010000000}"/>
    <hyperlink ref="P25" r:id="rId18" display="http://www.konkoly.hu/cgi-bin/IBVS?221" xr:uid="{00000000-0004-0000-0100-000011000000}"/>
    <hyperlink ref="P26" r:id="rId19" display="http://www.konkoly.hu/cgi-bin/IBVS?221" xr:uid="{00000000-0004-0000-0100-000012000000}"/>
    <hyperlink ref="P484" r:id="rId20" display="http://www.bav-astro.de/sfs/BAVM_link.php?BAVMnr=25" xr:uid="{00000000-0004-0000-0100-000013000000}"/>
    <hyperlink ref="P485" r:id="rId21" display="http://www.bav-astro.de/sfs/BAVM_link.php?BAVMnr=25" xr:uid="{00000000-0004-0000-0100-000014000000}"/>
    <hyperlink ref="P48" r:id="rId22" display="http://www.konkoly.hu/cgi-bin/IBVS?573" xr:uid="{00000000-0004-0000-0100-000015000000}"/>
    <hyperlink ref="P512" r:id="rId23" display="http://www.bav-astro.de/sfs/BAVM_link.php?BAVMnr=28" xr:uid="{00000000-0004-0000-0100-000016000000}"/>
    <hyperlink ref="P519" r:id="rId24" display="http://www.konkoly.hu/cgi-bin/IBVS?1015" xr:uid="{00000000-0004-0000-0100-000017000000}"/>
    <hyperlink ref="P212" r:id="rId25" display="http://www.bav-astro.de/sfs/BAVM_link.php?BAVMnr=52" xr:uid="{00000000-0004-0000-0100-000018000000}"/>
    <hyperlink ref="P527" r:id="rId26" display="http://vsolj.cetus-net.org/no47.pdf" xr:uid="{00000000-0004-0000-0100-000019000000}"/>
    <hyperlink ref="P528" r:id="rId27" display="http://vsolj.cetus-net.org/no47.pdf" xr:uid="{00000000-0004-0000-0100-00001A000000}"/>
    <hyperlink ref="P278" r:id="rId28" display="http://www.konkoly.hu/cgi-bin/IBVS?5263" xr:uid="{00000000-0004-0000-0100-00001B000000}"/>
    <hyperlink ref="P279" r:id="rId29" display="http://var.astro.cz/oejv/issues/oejv0074.pdf" xr:uid="{00000000-0004-0000-0100-00001C000000}"/>
    <hyperlink ref="P538" r:id="rId30" display="http://www.konkoly.hu/cgi-bin/IBVS?5594" xr:uid="{00000000-0004-0000-0100-00001D000000}"/>
    <hyperlink ref="P280" r:id="rId31" display="http://www.bav-astro.de/sfs/BAVM_link.php?BAVMnr=158" xr:uid="{00000000-0004-0000-0100-00001E000000}"/>
    <hyperlink ref="P281" r:id="rId32" display="http://www.bav-astro.de/sfs/BAVM_link.php?BAVMnr=158" xr:uid="{00000000-0004-0000-0100-00001F000000}"/>
    <hyperlink ref="P542" r:id="rId33" display="http://www.konkoly.hu/cgi-bin/IBVS?5676" xr:uid="{00000000-0004-0000-0100-000020000000}"/>
    <hyperlink ref="P283" r:id="rId34" display="http://www.bav-astro.de/sfs/BAVM_link.php?BAVMnr=158" xr:uid="{00000000-0004-0000-0100-000021000000}"/>
    <hyperlink ref="P284" r:id="rId35" display="http://www.konkoly.hu/cgi-bin/IBVS?5616" xr:uid="{00000000-0004-0000-0100-000022000000}"/>
    <hyperlink ref="P285" r:id="rId36" display="http://www.bav-astro.de/sfs/BAVM_link.php?BAVMnr=158" xr:uid="{00000000-0004-0000-0100-000023000000}"/>
    <hyperlink ref="P543" r:id="rId37" display="http://www.bav-astro.de/sfs/BAVM_link.php?BAVMnr=157" xr:uid="{00000000-0004-0000-0100-000024000000}"/>
    <hyperlink ref="P286" r:id="rId38" display="http://www.konkoly.hu/cgi-bin/IBVS?5583" xr:uid="{00000000-0004-0000-0100-000025000000}"/>
    <hyperlink ref="P288" r:id="rId39" display="http://www.konkoly.hu/cgi-bin/IBVS?5602" xr:uid="{00000000-0004-0000-0100-000026000000}"/>
    <hyperlink ref="P289" r:id="rId40" display="http://www.bav-astro.de/sfs/BAVM_link.php?BAVMnr=172" xr:uid="{00000000-0004-0000-0100-000027000000}"/>
    <hyperlink ref="P290" r:id="rId41" display="http://var.astro.cz/oejv/issues/oejv0003.pdf" xr:uid="{00000000-0004-0000-0100-000028000000}"/>
    <hyperlink ref="P291" r:id="rId42" display="http://www.konkoly.hu/cgi-bin/IBVS?5684" xr:uid="{00000000-0004-0000-0100-000029000000}"/>
    <hyperlink ref="P546" r:id="rId43" display="http://www.konkoly.hu/cgi-bin/IBVS?5672" xr:uid="{00000000-0004-0000-0100-00002A000000}"/>
    <hyperlink ref="P292" r:id="rId44" display="http://www.bav-astro.de/sfs/BAVM_link.php?BAVMnr=178" xr:uid="{00000000-0004-0000-0100-00002B000000}"/>
    <hyperlink ref="P293" r:id="rId45" display="http://www.konkoly.hu/cgi-bin/IBVS?5741" xr:uid="{00000000-0004-0000-0100-00002C000000}"/>
    <hyperlink ref="P294" r:id="rId46" display="http://www.bav-astro.de/sfs/BAVM_link.php?BAVMnr=178" xr:uid="{00000000-0004-0000-0100-00002D000000}"/>
    <hyperlink ref="P295" r:id="rId47" display="http://www.konkoly.hu/cgi-bin/IBVS?5746" xr:uid="{00000000-0004-0000-0100-00002E000000}"/>
    <hyperlink ref="P296" r:id="rId48" display="http://www.konkoly.hu/cgi-bin/IBVS?5893" xr:uid="{00000000-0004-0000-0100-00002F000000}"/>
    <hyperlink ref="P549" r:id="rId49" display="http://vsolj.cetus-net.org/no46.pdf" xr:uid="{00000000-0004-0000-0100-000030000000}"/>
    <hyperlink ref="P555" r:id="rId50" display="http://var.astro.cz/oejv/issues/oejv0094.pdf" xr:uid="{00000000-0004-0000-0100-000031000000}"/>
    <hyperlink ref="P556" r:id="rId51" display="http://vsolj.cetus-net.org/no48.pdf" xr:uid="{00000000-0004-0000-0100-000032000000}"/>
    <hyperlink ref="P297" r:id="rId52" display="http://www.aavso.org/sites/default/files/jaavso/v36n2/186.pdf" xr:uid="{00000000-0004-0000-0100-000033000000}"/>
    <hyperlink ref="P298" r:id="rId53" display="http://www.aavso.org/sites/default/files/jaavso/v37n1/44.pdf" xr:uid="{00000000-0004-0000-0100-000034000000}"/>
    <hyperlink ref="P299" r:id="rId54" display="http://www.konkoly.hu/cgi-bin/IBVS?5893" xr:uid="{00000000-0004-0000-0100-000035000000}"/>
    <hyperlink ref="P301" r:id="rId55" display="http://www.konkoly.hu/cgi-bin/IBVS?5893" xr:uid="{00000000-0004-0000-0100-000036000000}"/>
    <hyperlink ref="P303" r:id="rId56" display="http://www.konkoly.hu/cgi-bin/IBVS?5893" xr:uid="{00000000-0004-0000-0100-000037000000}"/>
    <hyperlink ref="P307" r:id="rId57" display="http://www.bav-astro.de/sfs/BAVM_link.php?BAVMnr=214" xr:uid="{00000000-0004-0000-0100-000038000000}"/>
    <hyperlink ref="P309" r:id="rId58" display="http://www.konkoly.hu/cgi-bin/IBVS?5992" xr:uid="{00000000-0004-0000-0100-000039000000}"/>
    <hyperlink ref="P311" r:id="rId59" display="http://www.konkoly.hu/cgi-bin/IBVS?6029" xr:uid="{00000000-0004-0000-0100-00003A000000}"/>
    <hyperlink ref="P313" r:id="rId60" display="http://www.bav-astro.de/sfs/BAVM_link.php?BAVMnr=231" xr:uid="{00000000-0004-0000-0100-00003B000000}"/>
    <hyperlink ref="P315" r:id="rId61" display="http://www.bav-astro.de/sfs/BAVM_link.php?BAVMnr=238" xr:uid="{00000000-0004-0000-0100-00003C000000}"/>
    <hyperlink ref="P558" r:id="rId62" display="http://www.bav-astro.de/sfs/BAVM_link.php?BAVMnr=241" xr:uid="{00000000-0004-0000-0100-00003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2024-09-28T02:42:34Z</dcterms:modified>
</cp:coreProperties>
</file>