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39266AB-2325-4FA1-93DF-9AB06356D64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17" i="1"/>
  <c r="E23" i="1"/>
  <c r="F23" i="1"/>
  <c r="G23" i="1" s="1"/>
  <c r="I23" i="1" s="1"/>
  <c r="Q22" i="1"/>
  <c r="Q23" i="1"/>
  <c r="Q24" i="1"/>
  <c r="Q25" i="1"/>
  <c r="C7" i="1"/>
  <c r="E21" i="1"/>
  <c r="F21" i="1" s="1"/>
  <c r="G21" i="1" s="1"/>
  <c r="Q21" i="1"/>
  <c r="E25" i="1"/>
  <c r="F25" i="1" s="1"/>
  <c r="G25" i="1" s="1"/>
  <c r="I25" i="1" s="1"/>
  <c r="E22" i="1"/>
  <c r="F22" i="1" s="1"/>
  <c r="G22" i="1" s="1"/>
  <c r="I22" i="1" s="1"/>
  <c r="E24" i="1"/>
  <c r="F24" i="1"/>
  <c r="G24" i="1" s="1"/>
  <c r="I24" i="1" s="1"/>
  <c r="C12" i="1" l="1"/>
  <c r="C16" i="1" s="1"/>
  <c r="D18" i="1" s="1"/>
  <c r="H21" i="1"/>
  <c r="C11" i="1"/>
  <c r="O21" i="1" l="1"/>
  <c r="O23" i="1"/>
  <c r="O25" i="1"/>
  <c r="O24" i="1"/>
  <c r="C15" i="1"/>
  <c r="O22" i="1"/>
  <c r="C18" i="1" l="1"/>
  <c r="F16" i="1"/>
  <c r="F17" i="1" s="1"/>
</calcChain>
</file>

<file path=xl/sharedStrings.xml><?xml version="1.0" encoding="utf-8"?>
<sst xmlns="http://schemas.openxmlformats.org/spreadsheetml/2006/main" count="59" uniqueCount="49">
  <si>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</si>
  <si>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</si>
  <si>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</si>
  <si>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</si>
  <si>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</si>
  <si>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</si>
  <si>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</si>
  <si>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</si>
  <si>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</si>
  <si>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</si>
  <si>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</si>
  <si>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</si>
  <si>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</si>
  <si>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</si>
  <si>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</si>
  <si>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</si>
  <si>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</si>
  <si>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</si>
  <si>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</si>
  <si>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</si>
  <si>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</si>
  <si>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</si>
  <si>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</si>
  <si>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</si>
  <si>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</si>
  <si>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</si>
  <si>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</si>
  <si>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</si>
  <si>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</si>
  <si>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</si>
  <si>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</si>
  <si>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Bull.21</t>
  </si>
  <si>
    <t>B</t>
  </si>
  <si>
    <t>BBSAG Bull.22</t>
  </si>
  <si>
    <t>BBSAG Bull.23</t>
  </si>
  <si>
    <t>BBSAG</t>
  </si>
  <si>
    <t>Huh?</t>
  </si>
  <si>
    <t># of data points:</t>
  </si>
  <si>
    <t>EW</t>
  </si>
  <si>
    <t>AS Lib / gsc 6182-0041?</t>
  </si>
  <si>
    <t>Add cycle</t>
  </si>
  <si>
    <t>JD today</t>
  </si>
  <si>
    <t>Old Cycle</t>
  </si>
  <si>
    <t>New Cycle</t>
  </si>
  <si>
    <t>Next ToM</t>
  </si>
  <si>
    <t>Local time</t>
  </si>
  <si>
    <t>My timw zone &gt;&gt;&gt;&gt;&gt;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</si>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</sst>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Lib - O-C Diagr.</a:t>
            </a:r>
          </a:p>
        </c:rich>
      </c:tx>
      <c:layout>
        <c:manualLayout>
          <c:xMode val="edge"/>
          <c:yMode val="edge"/>
          <c:x val="0.3491739875490770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7899043579304"/>
          <c:y val="0.14860681114551083"/>
          <c:w val="0.7974723515597702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CC-4939-89BF-C84E2A8758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3.2517999999981839E-2</c:v>
                </c:pt>
                <c:pt idx="2">
                  <c:v>6.3740000005054753E-2</c:v>
                </c:pt>
                <c:pt idx="3">
                  <c:v>5.4164000001037493E-2</c:v>
                </c:pt>
                <c:pt idx="4">
                  <c:v>-6.8130999999993946E-2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CC-4939-89BF-C84E2A8758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CC-4939-89BF-C84E2A8758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CC-4939-89BF-C84E2A8758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CC-4939-89BF-C84E2A8758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CC-4939-89BF-C84E2A8758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CC-4939-89BF-C84E2A8758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5.1682988969889779E-4</c:v>
                </c:pt>
                <c:pt idx="1">
                  <c:v>2.0383298239546769E-2</c:v>
                </c:pt>
                <c:pt idx="2">
                  <c:v>2.0406465468309331E-2</c:v>
                </c:pt>
                <c:pt idx="3">
                  <c:v>2.0449002019479932E-2</c:v>
                </c:pt>
                <c:pt idx="4">
                  <c:v>2.0535404389045213E-2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CC-4939-89BF-C84E2A875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745512"/>
        <c:axId val="1"/>
      </c:scatterChart>
      <c:valAx>
        <c:axId val="672745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745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950464396284826"/>
          <c:w val="0.9524802065031127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Lib - O-C Diagr.</a:t>
            </a:r>
          </a:p>
        </c:rich>
      </c:tx>
      <c:layout>
        <c:manualLayout>
          <c:xMode val="edge"/>
          <c:yMode val="edge"/>
          <c:x val="0.3491739875490770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7899043579304"/>
          <c:y val="0.14860681114551083"/>
          <c:w val="0.7974723515597702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BF-4D2A-8330-9FB843F89B7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3.2517999999981839E-2</c:v>
                </c:pt>
                <c:pt idx="2">
                  <c:v>6.3740000005054753E-2</c:v>
                </c:pt>
                <c:pt idx="3">
                  <c:v>5.4164000001037493E-2</c:v>
                </c:pt>
                <c:pt idx="4">
                  <c:v>-6.8130999999993946E-2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BF-4D2A-8330-9FB843F89B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BF-4D2A-8330-9FB843F89B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BF-4D2A-8330-9FB843F89B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BF-4D2A-8330-9FB843F89B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BF-4D2A-8330-9FB843F89B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BF-4D2A-8330-9FB843F89B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52309</c:v>
                </c:pt>
                <c:pt idx="2">
                  <c:v>52370</c:v>
                </c:pt>
                <c:pt idx="3">
                  <c:v>52482</c:v>
                </c:pt>
                <c:pt idx="4">
                  <c:v>52709.5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5.1682988969889779E-4</c:v>
                </c:pt>
                <c:pt idx="1">
                  <c:v>2.0383298239546769E-2</c:v>
                </c:pt>
                <c:pt idx="2">
                  <c:v>2.0406465468309331E-2</c:v>
                </c:pt>
                <c:pt idx="3">
                  <c:v>2.0449002019479932E-2</c:v>
                </c:pt>
                <c:pt idx="4">
                  <c:v>2.0535404389045213E-2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BF-4D2A-8330-9FB843F8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745512"/>
        <c:axId val="1"/>
      </c:scatterChart>
      <c:valAx>
        <c:axId val="672745512"/>
        <c:scaling>
          <c:orientation val="minMax"/>
          <c:min val="5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745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950464396284826"/>
          <c:w val="0.9524802065031127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76200</xdr:rowOff>
    </xdr:from>
    <xdr:to>
      <xdr:col>16</xdr:col>
      <xdr:colOff>609600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F37246C-27DF-4B2A-903B-B78116094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666750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7EE983-6B70-4CBB-965C-6A80156C8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s="3" customFormat="1" ht="12.95" customHeight="1" x14ac:dyDescent="0.2">
      <c r="A2" s="3" t="s">
        <v>26</v>
      </c>
      <c r="B2" s="4" t="s">
        <v>38</v>
      </c>
    </row>
    <row r="3" spans="1:6" s="3" customFormat="1" ht="12.95" customHeight="1" thickBot="1" x14ac:dyDescent="0.25">
      <c r="C3" s="5" t="s">
        <v>36</v>
      </c>
    </row>
    <row r="4" spans="1:6" s="3" customFormat="1" ht="12.95" customHeight="1" thickTop="1" thickBot="1" x14ac:dyDescent="0.25">
      <c r="A4" s="6" t="s">
        <v>0</v>
      </c>
      <c r="C4" s="7">
        <v>27977.407999999999</v>
      </c>
      <c r="D4" s="8">
        <v>0.55380910000000005</v>
      </c>
    </row>
    <row r="5" spans="1:6" s="3" customFormat="1" ht="12.95" customHeight="1" x14ac:dyDescent="0.2">
      <c r="A5" s="9" t="s">
        <v>46</v>
      </c>
      <c r="C5" s="10">
        <v>-9.5</v>
      </c>
    </row>
    <row r="6" spans="1:6" s="3" customFormat="1" ht="12.95" customHeight="1" x14ac:dyDescent="0.2">
      <c r="A6" s="6" t="s">
        <v>1</v>
      </c>
    </row>
    <row r="7" spans="1:6" s="3" customFormat="1" ht="12.95" customHeight="1" x14ac:dyDescent="0.2">
      <c r="A7" s="3" t="s">
        <v>2</v>
      </c>
      <c r="C7" s="3">
        <f>+C4</f>
        <v>27977.407999999999</v>
      </c>
      <c r="D7" s="26" t="s">
        <v>48</v>
      </c>
    </row>
    <row r="8" spans="1:6" s="3" customFormat="1" ht="12.95" customHeight="1" x14ac:dyDescent="0.2">
      <c r="A8" s="3" t="s">
        <v>3</v>
      </c>
      <c r="C8" s="3">
        <v>0.27689799999999998</v>
      </c>
      <c r="D8" s="26" t="s">
        <v>48</v>
      </c>
    </row>
    <row r="9" spans="1:6" s="3" customFormat="1" ht="12.95" customHeight="1" x14ac:dyDescent="0.2"/>
    <row r="10" spans="1:6" s="3" customFormat="1" ht="12.95" customHeight="1" thickBot="1" x14ac:dyDescent="0.25">
      <c r="C10" s="11" t="s">
        <v>21</v>
      </c>
      <c r="D10" s="11" t="s">
        <v>22</v>
      </c>
    </row>
    <row r="11" spans="1:6" s="3" customFormat="1" ht="12.95" customHeight="1" x14ac:dyDescent="0.2">
      <c r="A11" s="3" t="s">
        <v>16</v>
      </c>
      <c r="C11" s="3">
        <f>INTERCEPT(G21:G993,$F21:$F993)</f>
        <v>5.1682988969889779E-4</v>
      </c>
      <c r="D11" s="12"/>
    </row>
    <row r="12" spans="1:6" s="3" customFormat="1" ht="12.95" customHeight="1" x14ac:dyDescent="0.2">
      <c r="A12" s="3" t="s">
        <v>17</v>
      </c>
      <c r="C12" s="3">
        <f>SLOPE(G21:G993,$F21:$F993)</f>
        <v>3.7979063545179363E-7</v>
      </c>
      <c r="D12" s="12"/>
    </row>
    <row r="13" spans="1:6" s="3" customFormat="1" ht="12.95" customHeight="1" x14ac:dyDescent="0.2">
      <c r="A13" s="3" t="s">
        <v>20</v>
      </c>
      <c r="C13" s="12" t="s">
        <v>14</v>
      </c>
      <c r="D13" s="12"/>
      <c r="E13" s="13" t="s">
        <v>40</v>
      </c>
      <c r="F13" s="14">
        <v>1</v>
      </c>
    </row>
    <row r="14" spans="1:6" s="3" customFormat="1" ht="12.95" customHeight="1" x14ac:dyDescent="0.2">
      <c r="A14" s="3" t="s">
        <v>25</v>
      </c>
      <c r="E14" s="13" t="s">
        <v>41</v>
      </c>
      <c r="F14" s="15">
        <f ca="1">NOW()+15018.5+$C$5/24</f>
        <v>60358.702545949069</v>
      </c>
    </row>
    <row r="15" spans="1:6" s="3" customFormat="1" ht="12.95" customHeight="1" x14ac:dyDescent="0.2">
      <c r="A15" s="9" t="s">
        <v>18</v>
      </c>
      <c r="C15" s="15">
        <f>(C7+C11)+(C8+C12)*INT(MAX(F21:F3533))</f>
        <v>42572.445217214488</v>
      </c>
      <c r="E15" s="13" t="s">
        <v>42</v>
      </c>
      <c r="F15" s="16">
        <f ca="1">ROUND(2*(F14-$C$7)/$C$8,0)/2+F13</f>
        <v>116944</v>
      </c>
    </row>
    <row r="16" spans="1:6" s="3" customFormat="1" ht="12.95" customHeight="1" x14ac:dyDescent="0.2">
      <c r="A16" s="6" t="s">
        <v>4</v>
      </c>
      <c r="C16" s="17">
        <f>+C8+C12</f>
        <v>0.27689837979063542</v>
      </c>
      <c r="E16" s="13" t="s">
        <v>43</v>
      </c>
      <c r="F16" s="16">
        <f ca="1">ROUND(2*(F14-$C$15)/$C$16,0)/2+F13</f>
        <v>64235</v>
      </c>
    </row>
    <row r="17" spans="1:31" s="3" customFormat="1" ht="12.95" customHeight="1" thickBot="1" x14ac:dyDescent="0.25">
      <c r="A17" s="13" t="s">
        <v>37</v>
      </c>
      <c r="C17" s="3">
        <f>COUNT(C21:C2191)</f>
        <v>5</v>
      </c>
      <c r="E17" s="13" t="s">
        <v>44</v>
      </c>
      <c r="F17" s="18">
        <f ca="1">+$C$15+$C$16*F16-15018.5-$C$5/24</f>
        <v>45340.908476399294</v>
      </c>
    </row>
    <row r="18" spans="1:31" s="3" customFormat="1" ht="12.95" customHeight="1" x14ac:dyDescent="0.2">
      <c r="A18" s="6" t="s">
        <v>5</v>
      </c>
      <c r="C18" s="7">
        <f>+C15</f>
        <v>42572.445217214488</v>
      </c>
      <c r="D18" s="8">
        <f>+C16</f>
        <v>0.27689837979063542</v>
      </c>
      <c r="F18" s="19" t="s">
        <v>45</v>
      </c>
    </row>
    <row r="19" spans="1:31" s="3" customFormat="1" ht="12.95" customHeight="1" thickTop="1" x14ac:dyDescent="0.2"/>
    <row r="20" spans="1:31" s="3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0" t="s">
        <v>12</v>
      </c>
      <c r="I20" s="20" t="s">
        <v>35</v>
      </c>
      <c r="J20" s="20" t="s">
        <v>47</v>
      </c>
      <c r="K20" s="20" t="s">
        <v>19</v>
      </c>
      <c r="L20" s="20" t="s">
        <v>27</v>
      </c>
      <c r="M20" s="20" t="s">
        <v>28</v>
      </c>
      <c r="N20" s="20" t="s">
        <v>29</v>
      </c>
      <c r="O20" s="20" t="s">
        <v>24</v>
      </c>
      <c r="P20" s="21" t="s">
        <v>23</v>
      </c>
      <c r="Q20" s="11" t="s">
        <v>15</v>
      </c>
    </row>
    <row r="21" spans="1:31" s="3" customFormat="1" ht="12.95" customHeight="1" x14ac:dyDescent="0.2">
      <c r="A21" s="22" t="s">
        <v>12</v>
      </c>
      <c r="B21" s="22"/>
      <c r="C21" s="23">
        <v>27977.407999999999</v>
      </c>
      <c r="D21" s="23" t="s">
        <v>14</v>
      </c>
      <c r="E21" s="22">
        <f>+(C21-C$7)/C$8</f>
        <v>0</v>
      </c>
      <c r="F21" s="22">
        <f>ROUND(2*E21,0)/2</f>
        <v>0</v>
      </c>
      <c r="G21" s="22">
        <f>+C21-(C$7+F21*C$8)</f>
        <v>0</v>
      </c>
      <c r="H21" s="22">
        <f>+G21</f>
        <v>0</v>
      </c>
      <c r="I21" s="22"/>
      <c r="J21" s="22"/>
      <c r="K21" s="22"/>
      <c r="L21" s="22"/>
      <c r="M21" s="22"/>
      <c r="N21" s="22"/>
      <c r="O21" s="22">
        <f>+C$11+C$12*$F21</f>
        <v>5.1682988969889779E-4</v>
      </c>
      <c r="P21" s="22"/>
      <c r="Q21" s="24">
        <f>+C21-15018.5</f>
        <v>12958.907999999999</v>
      </c>
      <c r="R21" s="22"/>
      <c r="S21" s="22"/>
    </row>
    <row r="22" spans="1:31" s="3" customFormat="1" ht="12.95" customHeight="1" x14ac:dyDescent="0.2">
      <c r="A22" s="22" t="s">
        <v>31</v>
      </c>
      <c r="B22" s="22"/>
      <c r="C22" s="23">
        <v>42461.697999999997</v>
      </c>
      <c r="D22" s="23"/>
      <c r="E22" s="22">
        <f>+(C22-C$7)/C$8</f>
        <v>52309.117436745655</v>
      </c>
      <c r="F22" s="22">
        <f>ROUND(2*E22,0)/2</f>
        <v>52309</v>
      </c>
      <c r="G22" s="22">
        <f>+C22-(C$7+F22*C$8)</f>
        <v>3.2517999999981839E-2</v>
      </c>
      <c r="H22" s="22"/>
      <c r="I22" s="22">
        <f>+G22</f>
        <v>3.2517999999981839E-2</v>
      </c>
      <c r="J22" s="22"/>
      <c r="K22" s="22"/>
      <c r="L22" s="22"/>
      <c r="M22" s="22"/>
      <c r="N22" s="22"/>
      <c r="O22" s="22">
        <f>+C$11+C$12*$F22</f>
        <v>2.0383298239546769E-2</v>
      </c>
      <c r="P22" s="22"/>
      <c r="Q22" s="24">
        <f>+C22-15018.5</f>
        <v>27443.197999999997</v>
      </c>
      <c r="R22" s="22"/>
      <c r="S22" s="22"/>
      <c r="AB22" s="3">
        <v>6</v>
      </c>
      <c r="AC22" s="3" t="s">
        <v>30</v>
      </c>
      <c r="AE22" s="3" t="s">
        <v>32</v>
      </c>
    </row>
    <row r="23" spans="1:31" s="3" customFormat="1" ht="12.95" customHeight="1" x14ac:dyDescent="0.2">
      <c r="A23" s="22" t="s">
        <v>31</v>
      </c>
      <c r="B23" s="22"/>
      <c r="C23" s="23">
        <v>42478.62</v>
      </c>
      <c r="D23" s="23"/>
      <c r="E23" s="22">
        <f>+(C23-C$7)/C$8</f>
        <v>52370.230193067502</v>
      </c>
      <c r="F23" s="22">
        <f>ROUND(2*E23,0)/2</f>
        <v>52370</v>
      </c>
      <c r="G23" s="22">
        <f>+C23-(C$7+F23*C$8)</f>
        <v>6.3740000005054753E-2</v>
      </c>
      <c r="H23" s="22"/>
      <c r="I23" s="22">
        <f>+G23</f>
        <v>6.3740000005054753E-2</v>
      </c>
      <c r="J23" s="22"/>
      <c r="K23" s="22"/>
      <c r="L23" s="22"/>
      <c r="M23" s="22"/>
      <c r="N23" s="22"/>
      <c r="O23" s="22">
        <f>+C$11+C$12*$F23</f>
        <v>2.0406465468309331E-2</v>
      </c>
      <c r="P23" s="22"/>
      <c r="Q23" s="24">
        <f>+C23-15018.5</f>
        <v>27460.120000000003</v>
      </c>
      <c r="R23" s="22"/>
      <c r="S23" s="22"/>
      <c r="AB23" s="3">
        <v>6</v>
      </c>
      <c r="AC23" s="3" t="s">
        <v>30</v>
      </c>
      <c r="AE23" s="3" t="s">
        <v>32</v>
      </c>
    </row>
    <row r="24" spans="1:31" s="3" customFormat="1" ht="12.95" customHeight="1" x14ac:dyDescent="0.2">
      <c r="A24" s="22" t="s">
        <v>33</v>
      </c>
      <c r="B24" s="22"/>
      <c r="C24" s="23">
        <v>42509.623</v>
      </c>
      <c r="D24" s="23"/>
      <c r="E24" s="22">
        <f>+(C24-C$7)/C$8</f>
        <v>52482.195609935792</v>
      </c>
      <c r="F24" s="22">
        <f>ROUND(2*E24,0)/2</f>
        <v>52482</v>
      </c>
      <c r="G24" s="22">
        <f>+C24-(C$7+F24*C$8)</f>
        <v>5.4164000001037493E-2</v>
      </c>
      <c r="H24" s="22"/>
      <c r="I24" s="22">
        <f>+G24</f>
        <v>5.4164000001037493E-2</v>
      </c>
      <c r="J24" s="22"/>
      <c r="K24" s="22"/>
      <c r="L24" s="22"/>
      <c r="M24" s="22"/>
      <c r="N24" s="22"/>
      <c r="O24" s="22">
        <f>+C$11+C$12*$F24</f>
        <v>2.0449002019479932E-2</v>
      </c>
      <c r="P24" s="22"/>
      <c r="Q24" s="24">
        <f>+C24-15018.5</f>
        <v>27491.123</v>
      </c>
      <c r="R24" s="22"/>
      <c r="S24" s="22"/>
      <c r="AB24" s="3">
        <v>5</v>
      </c>
      <c r="AC24" s="3" t="s">
        <v>30</v>
      </c>
      <c r="AE24" s="3" t="s">
        <v>32</v>
      </c>
    </row>
    <row r="25" spans="1:31" s="3" customFormat="1" ht="12.95" customHeight="1" x14ac:dyDescent="0.2">
      <c r="A25" s="22" t="s">
        <v>34</v>
      </c>
      <c r="B25" s="22"/>
      <c r="C25" s="23">
        <v>42572.495000000003</v>
      </c>
      <c r="D25" s="23"/>
      <c r="E25" s="22">
        <f>+(C25-C$7)/C$8</f>
        <v>52709.253949107631</v>
      </c>
      <c r="F25" s="22">
        <f>ROUND(2*E25,0)/2</f>
        <v>52709.5</v>
      </c>
      <c r="G25" s="22">
        <f>+C25-(C$7+F25*C$8)</f>
        <v>-6.8130999999993946E-2</v>
      </c>
      <c r="H25" s="22"/>
      <c r="I25" s="22">
        <f>+G25</f>
        <v>-6.8130999999993946E-2</v>
      </c>
      <c r="J25" s="22"/>
      <c r="K25" s="22"/>
      <c r="L25" s="22"/>
      <c r="M25" s="22"/>
      <c r="N25" s="22"/>
      <c r="O25" s="22">
        <f>+C$11+C$12*$F25</f>
        <v>2.0535404389045213E-2</v>
      </c>
      <c r="P25" s="22"/>
      <c r="Q25" s="24">
        <f>+C25-15018.5</f>
        <v>27553.995000000003</v>
      </c>
      <c r="R25" s="22"/>
      <c r="S25" s="22"/>
      <c r="AB25" s="3">
        <v>8</v>
      </c>
      <c r="AC25" s="3" t="s">
        <v>30</v>
      </c>
      <c r="AE25" s="3" t="s">
        <v>32</v>
      </c>
    </row>
    <row r="26" spans="1:31" s="3" customFormat="1" ht="12.95" customHeight="1" x14ac:dyDescent="0.2">
      <c r="A26" s="22"/>
      <c r="B26" s="22"/>
      <c r="C26" s="23"/>
      <c r="D26" s="23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4"/>
      <c r="R26" s="22"/>
      <c r="S26" s="22"/>
    </row>
    <row r="27" spans="1:31" s="3" customFormat="1" ht="12.95" customHeight="1" x14ac:dyDescent="0.2">
      <c r="A27" s="22"/>
      <c r="B27" s="22"/>
      <c r="C27" s="23"/>
      <c r="D27" s="23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4"/>
      <c r="R27" s="22"/>
      <c r="S27" s="22"/>
    </row>
    <row r="28" spans="1:31" s="3" customFormat="1" ht="12.95" customHeight="1" x14ac:dyDescent="0.2">
      <c r="A28" s="22"/>
      <c r="B28" s="22"/>
      <c r="C28" s="23"/>
      <c r="D28" s="23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31" s="3" customFormat="1" ht="12.95" customHeight="1" x14ac:dyDescent="0.2">
      <c r="A29" s="22"/>
      <c r="B29" s="22"/>
      <c r="C29" s="23"/>
      <c r="D29" s="23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31" s="3" customFormat="1" ht="12.95" customHeight="1" x14ac:dyDescent="0.2">
      <c r="A30" s="22"/>
      <c r="B30" s="22"/>
      <c r="C30" s="23"/>
      <c r="D30" s="23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31" s="3" customFormat="1" ht="12.95" customHeight="1" x14ac:dyDescent="0.2">
      <c r="C31" s="25"/>
      <c r="D31" s="25"/>
    </row>
    <row r="32" spans="1:31" s="3" customFormat="1" ht="12.95" customHeight="1" x14ac:dyDescent="0.2">
      <c r="C32" s="25"/>
      <c r="D32" s="25"/>
    </row>
    <row r="33" spans="3:4" s="3" customFormat="1" ht="12.95" customHeight="1" x14ac:dyDescent="0.2">
      <c r="C33" s="25"/>
      <c r="D33" s="25"/>
    </row>
    <row r="34" spans="3:4" s="3" customFormat="1" ht="12.95" customHeight="1" x14ac:dyDescent="0.2">
      <c r="C34" s="25"/>
      <c r="D34" s="25"/>
    </row>
    <row r="35" spans="3:4" s="3" customFormat="1" ht="12.95" customHeight="1" x14ac:dyDescent="0.2">
      <c r="C35" s="25"/>
      <c r="D35" s="25"/>
    </row>
    <row r="36" spans="3:4" s="3" customFormat="1" ht="12.95" customHeight="1" x14ac:dyDescent="0.2">
      <c r="C36" s="25"/>
      <c r="D36" s="25"/>
    </row>
    <row r="37" spans="3:4" s="3" customFormat="1" ht="12.95" customHeight="1" x14ac:dyDescent="0.2">
      <c r="C37" s="25"/>
      <c r="D37" s="25"/>
    </row>
    <row r="38" spans="3:4" s="3" customFormat="1" ht="12.95" customHeight="1" x14ac:dyDescent="0.2">
      <c r="C38" s="25"/>
      <c r="D38" s="25"/>
    </row>
    <row r="39" spans="3:4" s="3" customFormat="1" ht="12.95" customHeight="1" x14ac:dyDescent="0.2">
      <c r="C39" s="25"/>
      <c r="D39" s="25"/>
    </row>
    <row r="40" spans="3:4" s="3" customFormat="1" ht="12.95" customHeight="1" x14ac:dyDescent="0.2">
      <c r="C40" s="25"/>
      <c r="D40" s="25"/>
    </row>
    <row r="41" spans="3:4" s="3" customFormat="1" ht="12.95" customHeight="1" x14ac:dyDescent="0.2">
      <c r="C41" s="25"/>
      <c r="D41" s="25"/>
    </row>
    <row r="42" spans="3:4" s="3" customFormat="1" ht="12.95" customHeight="1" x14ac:dyDescent="0.2">
      <c r="C42" s="25"/>
      <c r="D42" s="25"/>
    </row>
    <row r="43" spans="3:4" s="3" customFormat="1" ht="12.95" customHeight="1" x14ac:dyDescent="0.2">
      <c r="C43" s="25"/>
      <c r="D43" s="25"/>
    </row>
    <row r="44" spans="3:4" s="3" customFormat="1" ht="12.95" customHeight="1" x14ac:dyDescent="0.2">
      <c r="C44" s="25"/>
      <c r="D44" s="25"/>
    </row>
    <row r="45" spans="3:4" s="3" customFormat="1" ht="12.95" customHeight="1" x14ac:dyDescent="0.2">
      <c r="C45" s="25"/>
      <c r="D45" s="25"/>
    </row>
    <row r="46" spans="3:4" s="3" customFormat="1" ht="12.95" customHeight="1" x14ac:dyDescent="0.2">
      <c r="C46" s="25"/>
      <c r="D46" s="25"/>
    </row>
    <row r="47" spans="3:4" s="3" customFormat="1" ht="12.95" customHeight="1" x14ac:dyDescent="0.2">
      <c r="C47" s="25"/>
      <c r="D47" s="25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2024-02-18T03:51:40Z</dcterms:modified>
</cp:coreProperties>
</file>