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072EC4B-25AB-45D9-889C-D155ACBEDA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C12" i="1"/>
  <c r="C16" i="1" l="1"/>
  <c r="D18" i="1" s="1"/>
  <c r="O22" i="1"/>
  <c r="S22" i="1" s="1"/>
  <c r="O21" i="1"/>
  <c r="S21" i="1" s="1"/>
  <c r="C15" i="1"/>
  <c r="E16" i="1" s="1"/>
  <c r="O23" i="1"/>
  <c r="S23" i="1" s="1"/>
  <c r="E15" i="1"/>
  <c r="C18" i="1" l="1"/>
  <c r="E17" i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<sst xmlns="http://schemas.openxmlformats.org/spreadsheetml/2006/main" count="56" uniqueCount="52">
  <si>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</si>
  <si>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</si>
  <si>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</si>
  <si>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</si>
  <si>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</si>
  <si>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</si>
  <si>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</si>
  <si>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</si>
  <si>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</si>
  <si>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</si>
  <si>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</si>
  <si>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</si>
  <si>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</si>
  <si>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</si>
  <si>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</si>
  <si>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</si>
  <si>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</si>
  <si>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</si>
  <si>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</si>
  <si>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</si>
  <si>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</si>
  <si>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</si>
  <si>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</si>
  <si>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</si>
  <si>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</si>
  <si>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</si>
  <si>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</si>
  <si>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</si>
  <si>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</si>
  <si>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</si>
  <si>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</si>
  <si>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</si>
  <si>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</si>
  <si>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</si>
  <si>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</si>
  <si>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</si>
  <si>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</si>
  <si>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</si>
  <si>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</si>
  <si>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</si>
  <si>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</si>
  <si>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</si>
  <si>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G5569-0173</t>
  </si>
  <si>
    <t>G5569-0173_Lib.xls</t>
  </si>
  <si>
    <t>ED</t>
  </si>
  <si>
    <t>Lib</t>
  </si>
  <si>
    <t>VSX</t>
  </si>
  <si>
    <t>IBVS 5992</t>
  </si>
  <si>
    <t>I</t>
  </si>
  <si>
    <t>IBVS 6029</t>
  </si>
  <si>
    <t>V0370 Lib / GSC 5569-0173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</si>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</sst>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V0370 Lib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D8-432C-97FC-1AA9ED9DE1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-6.3409999900613911E-2</c:v>
                </c:pt>
                <c:pt idx="2">
                  <c:v>-7.123499990120763E-2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D8-432C-97FC-1AA9ED9DE1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D8-432C-97FC-1AA9ED9DE1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D8-432C-97FC-1AA9ED9DE1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D8-432C-97FC-1AA9ED9DE1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D8-432C-97FC-1AA9ED9DE1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D8-432C-97FC-1AA9ED9DE1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2.8125525339581237E-5</c:v>
                </c:pt>
                <c:pt idx="1">
                  <c:v>-6.3683380006914606E-2</c:v>
                </c:pt>
                <c:pt idx="2">
                  <c:v>-7.0989745320246517E-2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D8-432C-97FC-1AA9ED9DE14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1962</c:v>
                </c:pt>
                <c:pt idx="2">
                  <c:v>2187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D8-432C-97FC-1AA9ED9DE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43424"/>
        <c:axId val="1"/>
      </c:scatterChart>
      <c:valAx>
        <c:axId val="536443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43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176002-3126-8DEC-CD07-86B0CC9D3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50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51915.899999999907</v>
      </c>
      <c r="D7" s="13" t="s">
        <v>46</v>
      </c>
    </row>
    <row r="8" spans="1:7" s="6" customFormat="1" ht="12.95" customHeight="1" x14ac:dyDescent="0.2">
      <c r="A8" s="6" t="s">
        <v>3</v>
      </c>
      <c r="C8" s="34">
        <v>1.9103049999999999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2.8125525339581237E-5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-3.2472734725919567E-5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60358.744535763886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56093.666045254591</v>
      </c>
      <c r="D15" s="19" t="s">
        <v>38</v>
      </c>
      <c r="E15" s="20">
        <f ca="1">ROUND(2*(E14-$C$7)/$C$8,0)/2+E13</f>
        <v>4420.5</v>
      </c>
    </row>
    <row r="16" spans="1:7" s="6" customFormat="1" ht="12.95" customHeight="1" x14ac:dyDescent="0.2">
      <c r="A16" s="9" t="s">
        <v>4</v>
      </c>
      <c r="C16" s="23">
        <f ca="1">+C8+C12</f>
        <v>1.9102725272652741</v>
      </c>
      <c r="D16" s="19" t="s">
        <v>39</v>
      </c>
      <c r="E16" s="17">
        <f ca="1">ROUND(2*(E14-$C$15)/$C$16,0)/2+E13</f>
        <v>2233.5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45342.155568234914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56093.666045254591</v>
      </c>
      <c r="D18" s="26">
        <f ca="1">+C16</f>
        <v>1.9102725272652741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2.6045876562233157E-4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51915.899999999907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2.8125525339581237E-5</v>
      </c>
      <c r="Q21" s="33">
        <f>+C21-15018.5</f>
        <v>36897.399999999907</v>
      </c>
      <c r="S21" s="6">
        <f ca="1">+(O21-G21)^2</f>
        <v>7.910451756274262E-10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55663.855000000003</v>
      </c>
      <c r="D22" s="3">
        <v>5.0000000000000001E-4</v>
      </c>
      <c r="E22" s="6">
        <f>+(C22-C$7)/C$8</f>
        <v>1961.9668063477279</v>
      </c>
      <c r="F22" s="6">
        <f>ROUND(2*E22,0)/2</f>
        <v>1962</v>
      </c>
      <c r="G22" s="6">
        <f>+C22-(C$7+F22*C$8)</f>
        <v>-6.3409999900613911E-2</v>
      </c>
      <c r="I22" s="6">
        <f>+G22</f>
        <v>-6.3409999900613911E-2</v>
      </c>
      <c r="O22" s="6">
        <f ca="1">+C$11+C$12*$F22</f>
        <v>-6.3683380006914606E-2</v>
      </c>
      <c r="Q22" s="33">
        <f>+C22-15018.5</f>
        <v>40645.355000000003</v>
      </c>
      <c r="S22" s="6">
        <f ca="1">+(O22-G22)^2</f>
        <v>7.4736682520978798E-8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56093.665800000002</v>
      </c>
      <c r="D23" s="3">
        <v>5.0000000000000001E-4</v>
      </c>
      <c r="E23" s="6">
        <f>+(C23-C$7)/C$8</f>
        <v>2186.9627101431947</v>
      </c>
      <c r="F23" s="6">
        <f>ROUND(2*E23,0)/2</f>
        <v>2187</v>
      </c>
      <c r="G23" s="6">
        <f>+C23-(C$7+F23*C$8)</f>
        <v>-7.123499990120763E-2</v>
      </c>
      <c r="I23" s="6">
        <f>+G23</f>
        <v>-7.123499990120763E-2</v>
      </c>
      <c r="O23" s="6">
        <f ca="1">+C$11+C$12*$F23</f>
        <v>-7.0989745320246517E-2</v>
      </c>
      <c r="Q23" s="33">
        <f>+C23-15018.5</f>
        <v>41075.165800000002</v>
      </c>
      <c r="S23" s="6">
        <f ca="1">+(O23-G23)^2</f>
        <v>6.014980948241106E-8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2024-02-18T04:52:07Z</dcterms:modified>
</cp:coreProperties>
</file>