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16B9064-78A4-4206-B2C3-E692773EC1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1" i="1"/>
  <c r="S21" i="1" s="1"/>
  <c r="C15" i="1"/>
  <c r="E16" i="1" s="1"/>
  <c r="O22" i="1"/>
  <c r="S22" i="1" s="1"/>
  <c r="E15" i="1"/>
  <c r="S19" i="1" l="1"/>
  <c r="C18" i="1"/>
  <c r="E17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<sst xmlns="http://schemas.openxmlformats.org/spreadsheetml/2006/main" count="56" uniqueCount="52">
  <si>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</si>
  <si>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</si>
  <si>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</si>
  <si>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</si>
  <si>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</si>
  <si>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</si>
  <si>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</si>
  <si>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</si>
  <si>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</si>
  <si>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</si>
  <si>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</si>
  <si>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</si>
  <si>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</si>
  <si>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</si>
  <si>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</si>
  <si>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</si>
  <si>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</si>
  <si>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</si>
  <si>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</si>
  <si>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</si>
  <si>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</si>
  <si>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</si>
  <si>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</si>
  <si>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</si>
  <si>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</si>
  <si>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</si>
  <si>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</si>
  <si>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</si>
  <si>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</si>
  <si>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</si>
  <si>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</si>
  <si>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</si>
  <si>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</si>
  <si>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</si>
  <si>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</si>
  <si>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</si>
  <si>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</si>
  <si>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</si>
  <si>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</si>
  <si>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</si>
  <si>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</si>
  <si>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</si>
  <si>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G6155-0352</t>
  </si>
  <si>
    <t>G6155-0352_Lib.xls</t>
  </si>
  <si>
    <t>ESDED</t>
  </si>
  <si>
    <t>Lib</t>
  </si>
  <si>
    <t>VSX</t>
  </si>
  <si>
    <t>IBVS 5992</t>
  </si>
  <si>
    <t>I</t>
  </si>
  <si>
    <t>IBVS 6029</t>
  </si>
  <si>
    <t>V0371 Li8b / GSC 6155-0352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</si>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</sst>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V0371</a:t>
            </a:r>
            <a:r>
              <a:rPr lang="en-AU" baseline="0"/>
              <a:t> Lib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D8-46E5-A6F7-0D20EDA775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-4.6593499871960375E-2</c:v>
                </c:pt>
                <c:pt idx="2">
                  <c:v>-5.4368499870179221E-2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D8-46E5-A6F7-0D20EDA775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D8-46E5-A6F7-0D20EDA775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D8-46E5-A6F7-0D20EDA775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D8-46E5-A6F7-0D20EDA775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D8-46E5-A6F7-0D20EDA775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D8-46E5-A6F7-0D20EDA775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2.2070857255166637E-2</c:v>
                </c:pt>
                <c:pt idx="1">
                  <c:v>-4.6593499871960375E-2</c:v>
                </c:pt>
                <c:pt idx="2">
                  <c:v>-5.4368499870179221E-2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D8-46E5-A6F7-0D20EDA775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1545.5</c:v>
                </c:pt>
                <c:pt idx="2">
                  <c:v>1720.5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D8-46E5-A6F7-0D20EDA77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38688"/>
        <c:axId val="1"/>
      </c:scatterChart>
      <c:valAx>
        <c:axId val="67203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03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95CBAD-C741-B6A0-6611-B9CEF0A0D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51906.60999999987</v>
      </c>
      <c r="D7" s="13" t="s">
        <v>46</v>
      </c>
    </row>
    <row r="8" spans="1:7" s="6" customFormat="1" ht="12.95" customHeight="1" x14ac:dyDescent="0.2">
      <c r="A8" s="6" t="s">
        <v>3</v>
      </c>
      <c r="C8" s="34">
        <v>2.4220570000000001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2.2070857255166637E-2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-4.4428571418393406E-5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60358.745370138888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56072.493693714285</v>
      </c>
      <c r="D15" s="19" t="s">
        <v>38</v>
      </c>
      <c r="E15" s="20">
        <f ca="1">ROUND(2*(E14-$C$7)/$C$8,0)/2+E13</f>
        <v>3490.5</v>
      </c>
    </row>
    <row r="16" spans="1:7" s="6" customFormat="1" ht="12.95" customHeight="1" x14ac:dyDescent="0.2">
      <c r="A16" s="9" t="s">
        <v>4</v>
      </c>
      <c r="C16" s="23">
        <f ca="1">+C8+C12</f>
        <v>2.4220125714285818</v>
      </c>
      <c r="D16" s="19" t="s">
        <v>39</v>
      </c>
      <c r="E16" s="17">
        <f ca="1">ROUND(2*(E14-$C$15)/$C$16,0)/2+E13</f>
        <v>1770.5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45342.562784761925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56072.493693714285</v>
      </c>
      <c r="D18" s="26">
        <f ca="1">+C16</f>
        <v>2.4220125714285818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1.5606452831728639E-2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51906.60999999987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2.2070857255166637E-2</v>
      </c>
      <c r="Q21" s="33">
        <f>+C21-15018.5</f>
        <v>36888.10999999987</v>
      </c>
      <c r="S21" s="6">
        <f ca="1">+(O21-G21)^2</f>
        <v>4.8712273997794176E-4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55649.852500000001</v>
      </c>
      <c r="D22" s="3">
        <v>1.1000000000000001E-3</v>
      </c>
      <c r="E22" s="6">
        <f>+(C22-C$7)/C$8</f>
        <v>1545.4807628392441</v>
      </c>
      <c r="F22" s="6">
        <f>ROUND(2*E22,0)/2</f>
        <v>1545.5</v>
      </c>
      <c r="G22" s="6">
        <f>+C22-(C$7+F22*C$8)</f>
        <v>-4.6593499871960375E-2</v>
      </c>
      <c r="I22" s="6">
        <f>+G22</f>
        <v>-4.6593499871960375E-2</v>
      </c>
      <c r="O22" s="6">
        <f ca="1">+C$11+C$12*$F22</f>
        <v>-4.6593499871960375E-2</v>
      </c>
      <c r="Q22" s="33">
        <f>+C22-15018.5</f>
        <v>40631.352500000001</v>
      </c>
      <c r="S22" s="6">
        <f ca="1">+(O22-G22)^2</f>
        <v>0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56073.704700000002</v>
      </c>
      <c r="D23" s="3">
        <v>8.9999999999999998E-4</v>
      </c>
      <c r="E23" s="6">
        <f>+(C23-C$7)/C$8</f>
        <v>1720.4775527578963</v>
      </c>
      <c r="F23" s="6">
        <f>ROUND(2*E23,0)/2</f>
        <v>1720.5</v>
      </c>
      <c r="G23" s="6">
        <f>+C23-(C$7+F23*C$8)</f>
        <v>-5.4368499870179221E-2</v>
      </c>
      <c r="I23" s="6">
        <f>+G23</f>
        <v>-5.4368499870179221E-2</v>
      </c>
      <c r="O23" s="6">
        <f ca="1">+C$11+C$12*$F23</f>
        <v>-5.4368499870179221E-2</v>
      </c>
      <c r="Q23" s="33">
        <f>+C23-15018.5</f>
        <v>41055.204700000002</v>
      </c>
      <c r="S23" s="6">
        <f ca="1">+(O23-G23)^2</f>
        <v>0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2024-02-18T04:53:20Z</dcterms:modified>
</cp:coreProperties>
</file>