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7DED3DD-A8D9-44E7-81CC-71CED3C9E8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4" i="1"/>
  <c r="C8" i="1"/>
  <c r="C4" i="1"/>
  <c r="C7" i="1"/>
  <c r="B2" i="1"/>
  <c r="G11" i="1"/>
  <c r="F11" i="1"/>
  <c r="Q21" i="1"/>
  <c r="E15" i="1"/>
  <c r="C17" i="1"/>
  <c r="E22" i="1"/>
  <c r="F22" i="1"/>
  <c r="G22" i="1"/>
  <c r="I22" i="1"/>
  <c r="E21" i="1"/>
  <c r="F21" i="1"/>
  <c r="G21" i="1"/>
  <c r="H21" i="1"/>
  <c r="C11" i="1"/>
  <c r="C12" i="1" l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<sst xmlns="http://schemas.openxmlformats.org/spreadsheetml/2006/main" count="46" uniqueCount="44">
  <si>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</si>
  <si>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</si>
  <si>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</si>
  <si>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</si>
  <si>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</si>
  <si>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</si>
  <si>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</si>
  <si>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</si>
  <si>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</si>
  <si>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</si>
  <si>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</si>
  <si>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</si>
  <si>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</si>
  <si>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</si>
  <si>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</si>
  <si>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</si>
  <si>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</si>
  <si>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</si>
  <si>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</si>
  <si>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</si>
  <si>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</si>
  <si>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</si>
  <si>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</si>
  <si>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</si>
  <si>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</si>
  <si>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</si>
  <si>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</si>
  <si>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</si>
  <si>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</si>
  <si>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</si>
  <si>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</si>
  <si>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</si>
  <si>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</si>
  <si>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</si>
  <si>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</si>
  <si>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</si>
  <si>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</si>
  <si>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</si>
  <si>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</si>
  <si>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</si>
  <si>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FS Lup / GSC 8292-0462               </t>
  </si>
  <si>
    <t xml:space="preserve">EA        </t>
  </si>
  <si>
    <t>IBVS 5843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</si>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</sst>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FS Lup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1.1999999999999999E-3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A0-45F0-B0FC-364664F45B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6.7012999934377149E-3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A0-45F0-B0FC-364664F45B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A0-45F0-B0FC-364664F45B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A0-45F0-B0FC-364664F45B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A0-45F0-B0FC-364664F45B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A0-45F0-B0FC-364664F45B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A0-45F0-B0FC-364664F45B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2527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6.7012999934377149E-3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A0-45F0-B0FC-364664F45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132632"/>
        <c:axId val="1"/>
      </c:scatterChart>
      <c:valAx>
        <c:axId val="84413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13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</xdr:rowOff>
    </xdr:from>
    <xdr:to>
      <xdr:col>17</xdr:col>
      <xdr:colOff>571500</xdr:colOff>
      <xdr:row>18</xdr:row>
      <xdr:rowOff>28576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29A964-5A03-6D44-EDB6-F63EAF47F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52500.076300000001</v>
      </c>
      <c r="G1" s="3">
        <v>0.38139810000000002</v>
      </c>
      <c r="H1" s="3" t="s">
        <v>41</v>
      </c>
    </row>
    <row r="2" spans="1:8" ht="12.95" customHeight="1" x14ac:dyDescent="0.2">
      <c r="A2" t="s">
        <v>23</v>
      </c>
      <c r="B2" t="str">
        <f>H1</f>
        <v xml:space="preserve">EA   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39</v>
      </c>
      <c r="C4" s="8">
        <f>F1</f>
        <v>52500.076300000001</v>
      </c>
      <c r="D4" s="9">
        <f>G1</f>
        <v>0.38139810000000002</v>
      </c>
    </row>
    <row r="5" spans="1:8" ht="12.95" customHeight="1" x14ac:dyDescent="0.2">
      <c r="C5" s="31" t="s">
        <v>37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52500.076300000001</v>
      </c>
    </row>
    <row r="8" spans="1:8" ht="12.95" customHeight="1" x14ac:dyDescent="0.2">
      <c r="A8" t="s">
        <v>2</v>
      </c>
      <c r="C8">
        <f>D4</f>
        <v>0.38139810000000002</v>
      </c>
      <c r="D8" s="30"/>
    </row>
    <row r="9" spans="1:8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ht="12.95" customHeight="1" x14ac:dyDescent="0.2">
      <c r="A12" s="12" t="s">
        <v>15</v>
      </c>
      <c r="B12" s="12"/>
      <c r="C12" s="24">
        <f ca="1">SLOPE(INDIRECT($G$11):G975,INDIRECT($F$11):F975)</f>
        <v>2.6518796966512523E-6</v>
      </c>
      <c r="D12" s="3"/>
      <c r="E12" s="12"/>
    </row>
    <row r="13" spans="1:8" ht="12.95" customHeight="1" x14ac:dyDescent="0.2">
      <c r="A13" s="12" t="s">
        <v>18</v>
      </c>
      <c r="B13" s="12"/>
      <c r="C13" s="3" t="s">
        <v>12</v>
      </c>
      <c r="D13" s="3"/>
      <c r="E13" s="12"/>
    </row>
    <row r="14" spans="1:8" ht="12.95" customHeight="1" x14ac:dyDescent="0.2">
      <c r="A14" s="12"/>
      <c r="B14" s="12"/>
      <c r="C14" s="12"/>
      <c r="D14" s="12"/>
      <c r="E14" s="12"/>
    </row>
    <row r="15" spans="1:8" ht="12.95" customHeight="1" x14ac:dyDescent="0.2">
      <c r="A15" s="14" t="s">
        <v>16</v>
      </c>
      <c r="B15" s="12"/>
      <c r="C15" s="15">
        <f ca="1">(C7+C11)+(C8+C12)*INT(MAX(F21:F3516))</f>
        <v>53463.875999999997</v>
      </c>
      <c r="D15" s="16" t="s">
        <v>31</v>
      </c>
      <c r="E15" s="17">
        <f ca="1">TODAY()+15018.5-B9/24</f>
        <v>60358.5</v>
      </c>
    </row>
    <row r="16" spans="1:8" ht="12.95" customHeight="1" x14ac:dyDescent="0.2">
      <c r="A16" s="18" t="s">
        <v>3</v>
      </c>
      <c r="B16" s="12"/>
      <c r="C16" s="19">
        <f ca="1">+C8+C12</f>
        <v>0.38140075187969669</v>
      </c>
      <c r="D16" s="16" t="s">
        <v>32</v>
      </c>
      <c r="E16" s="17">
        <f ca="1">ROUND(2*(E15-C15)/C16,0)/2+1</f>
        <v>18078</v>
      </c>
    </row>
    <row r="17" spans="1:17" ht="12.95" customHeight="1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45340.73462581449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53463.875999999997</v>
      </c>
      <c r="D18" s="22">
        <f ca="1">+C16</f>
        <v>0.38140075187969669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43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.95" customHeight="1" x14ac:dyDescent="0.2">
      <c r="A21" s="33" t="s">
        <v>38</v>
      </c>
      <c r="B21" s="32" t="s">
        <v>36</v>
      </c>
      <c r="C21" s="33">
        <v>52500.076300000001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37481.576300000001</v>
      </c>
    </row>
    <row r="22" spans="1:17" ht="12.95" customHeight="1" x14ac:dyDescent="0.2">
      <c r="A22" s="34" t="s">
        <v>42</v>
      </c>
      <c r="B22" s="35" t="s">
        <v>36</v>
      </c>
      <c r="C22" s="29">
        <v>53463.875999999997</v>
      </c>
      <c r="D22" s="29">
        <v>1.1999999999999999E-3</v>
      </c>
      <c r="E22">
        <f>+(C22-C$7)/C$8</f>
        <v>2527.0175703549544</v>
      </c>
      <c r="F22">
        <f>ROUND(2*E22,0)/2</f>
        <v>2527</v>
      </c>
      <c r="G22">
        <f>+C22-(C$7+F22*C$8)</f>
        <v>6.7012999934377149E-3</v>
      </c>
      <c r="I22">
        <f>+G22</f>
        <v>6.7012999934377149E-3</v>
      </c>
      <c r="O22">
        <f ca="1">+C$11+C$12*$F22</f>
        <v>6.7012999934377149E-3</v>
      </c>
      <c r="Q22" s="2">
        <f>+C22-15018.5</f>
        <v>38445.375999999997</v>
      </c>
    </row>
    <row r="23" spans="1:17" ht="12.95" customHeight="1" x14ac:dyDescent="0.2">
      <c r="C23" s="10"/>
      <c r="D23" s="10"/>
    </row>
    <row r="24" spans="1:17" ht="12.95" customHeight="1" x14ac:dyDescent="0.2">
      <c r="C24" s="10"/>
      <c r="D24" s="10"/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ht="12.95" customHeight="1" x14ac:dyDescent="0.2">
      <c r="C42" s="10"/>
      <c r="D42" s="10"/>
    </row>
    <row r="43" spans="3:4" ht="12.95" customHeight="1" x14ac:dyDescent="0.2">
      <c r="C43" s="10"/>
      <c r="D43" s="10"/>
    </row>
    <row r="44" spans="3:4" ht="12.95" customHeight="1" x14ac:dyDescent="0.2">
      <c r="C44" s="10"/>
      <c r="D44" s="10"/>
    </row>
    <row r="45" spans="3:4" ht="12.95" customHeight="1" x14ac:dyDescent="0.2">
      <c r="C45" s="10"/>
      <c r="D45" s="10"/>
    </row>
    <row r="46" spans="3:4" ht="12.95" customHeight="1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2024-02-18T05:45:30Z</dcterms:modified>
</cp:coreProperties>
</file>