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0459D92-8D31-4CF4-A964-616957387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<sst xmlns="http://schemas.openxmlformats.org/spreadsheetml/2006/main" count="55" uniqueCount="51">
  <si>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</si>
  <si>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</si>
  <si>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</si>
  <si>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</si>
  <si>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</si>
  <si>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</si>
  <si>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</si>
  <si>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</si>
  <si>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</si>
  <si>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</si>
  <si>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</si>
  <si>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</si>
  <si>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</si>
  <si>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</si>
  <si>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</si>
  <si>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</si>
  <si>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</si>
  <si>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</si>
  <si>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</si>
  <si>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</si>
  <si>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</si>
  <si>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</si>
  <si>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</si>
  <si>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</si>
  <si>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</si>
  <si>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</si>
  <si>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</si>
  <si>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</si>
  <si>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</si>
  <si>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</si>
  <si>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</si>
  <si>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</si>
  <si>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</si>
  <si>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</si>
  <si>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</si>
  <si>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</si>
  <si>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</si>
  <si>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</si>
  <si>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</si>
  <si>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</si>
  <si>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</si>
  <si>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</si>
  <si>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</si>
  <si>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</si>
  <si>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</si>
  <si>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IY Lyn</t>
  </si>
  <si>
    <t>EA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</si>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</sst>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IY Lyn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2.5889350195939187E-2</c:v>
                </c:pt>
                <c:pt idx="2">
                  <c:v>1.291250015492551E-2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1.1412774840451057E-5</c:v>
                </c:pt>
                <c:pt idx="1">
                  <c:v>1.9378215831836739E-2</c:v>
                </c:pt>
                <c:pt idx="2">
                  <c:v>1.9412221744187504E-2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11105.5</c:v>
                </c:pt>
                <c:pt idx="2">
                  <c:v>11125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8: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2" customFormat="1" ht="12.95" customHeight="1" x14ac:dyDescent="0.2">
      <c r="A2" s="12" t="s">
        <v>23</v>
      </c>
      <c r="B2" s="13" t="s">
        <v>46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37</v>
      </c>
      <c r="D4" s="15" t="s">
        <v>37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41">
        <v>54524.404999999999</v>
      </c>
      <c r="D7" s="20" t="s">
        <v>47</v>
      </c>
    </row>
    <row r="8" spans="1:15" s="12" customFormat="1" ht="12.95" customHeight="1" x14ac:dyDescent="0.2">
      <c r="A8" s="12" t="s">
        <v>3</v>
      </c>
      <c r="C8" s="41">
        <v>0.45417829999999998</v>
      </c>
      <c r="D8" s="20" t="s">
        <v>47</v>
      </c>
    </row>
    <row r="9" spans="1:15" s="12" customFormat="1" ht="12.95" customHeight="1" x14ac:dyDescent="0.2">
      <c r="A9" s="21" t="s">
        <v>32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1.1412774840451057E-5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1.7438929410649037E-6</v>
      </c>
      <c r="D12" s="15"/>
    </row>
    <row r="13" spans="1:15" s="12" customFormat="1" ht="12.95" customHeight="1" x14ac:dyDescent="0.2">
      <c r="A13" s="12" t="s">
        <v>18</v>
      </c>
      <c r="C13" s="15" t="s">
        <v>13</v>
      </c>
    </row>
    <row r="14" spans="1:15" s="12" customFormat="1" ht="12.95" customHeight="1" x14ac:dyDescent="0.2">
      <c r="E14" s="26" t="s">
        <v>34</v>
      </c>
      <c r="F14" s="27">
        <v>1</v>
      </c>
    </row>
    <row r="15" spans="1:15" s="12" customFormat="1" ht="12.95" customHeight="1" x14ac:dyDescent="0.2">
      <c r="A15" s="28" t="s">
        <v>17</v>
      </c>
      <c r="C15" s="29">
        <f ca="1">(C7+C11)+(C8+C12)*INT(MAX(F21:F3533))</f>
        <v>59577.157999721741</v>
      </c>
      <c r="E15" s="26" t="s">
        <v>30</v>
      </c>
      <c r="F15" s="30">
        <f ca="1">NOW()+15018.5+$C$5/24</f>
        <v>60358.824323726847</v>
      </c>
    </row>
    <row r="16" spans="1:15" s="12" customFormat="1" ht="12.95" customHeight="1" x14ac:dyDescent="0.2">
      <c r="A16" s="16" t="s">
        <v>4</v>
      </c>
      <c r="C16" s="30">
        <f ca="1">+C8+C12</f>
        <v>0.45418004389294103</v>
      </c>
      <c r="E16" s="26" t="s">
        <v>35</v>
      </c>
      <c r="F16" s="31">
        <f ca="1">ROUND(2*(F15-$C$7)/$C$8,0)/2+F14</f>
        <v>12847</v>
      </c>
    </row>
    <row r="17" spans="1:21" s="12" customFormat="1" ht="12.95" customHeight="1" thickBot="1" x14ac:dyDescent="0.25">
      <c r="A17" s="26" t="s">
        <v>27</v>
      </c>
      <c r="C17" s="12">
        <f>COUNT(C21:C2191)</f>
        <v>3</v>
      </c>
      <c r="E17" s="26" t="s">
        <v>36</v>
      </c>
      <c r="F17" s="24">
        <f ca="1">ROUND(2*(F15-$C$15)/$C$16,0)/2+F14</f>
        <v>1722</v>
      </c>
    </row>
    <row r="18" spans="1:21" s="12" customFormat="1" ht="12.95" customHeight="1" thickTop="1" thickBot="1" x14ac:dyDescent="0.25">
      <c r="A18" s="16" t="s">
        <v>5</v>
      </c>
      <c r="C18" s="32">
        <f ca="1">+C15</f>
        <v>59577.157999721741</v>
      </c>
      <c r="D18" s="33">
        <f ca="1">+C16</f>
        <v>0.45418004389294103</v>
      </c>
      <c r="E18" s="26" t="s">
        <v>31</v>
      </c>
      <c r="F18" s="34">
        <f ca="1">+$C$15+$C$16*F17-15018.5-$C$5/24</f>
        <v>45341.151868638721</v>
      </c>
    </row>
    <row r="19" spans="1:21" s="12" customFormat="1" ht="12.95" customHeight="1" thickTop="1" x14ac:dyDescent="0.2">
      <c r="F19" s="12" t="s">
        <v>43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38</v>
      </c>
      <c r="I20" s="35" t="s">
        <v>39</v>
      </c>
      <c r="J20" s="35" t="s">
        <v>40</v>
      </c>
      <c r="K20" s="35" t="s">
        <v>41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2" customFormat="1" ht="12.95" customHeight="1" x14ac:dyDescent="0.2">
      <c r="A21" s="12" t="str">
        <f>D7</f>
        <v>VSX</v>
      </c>
      <c r="C21" s="19">
        <f>C$7</f>
        <v>54524.404999999999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K21" s="12">
        <f>+G21</f>
        <v>0</v>
      </c>
      <c r="O21" s="12">
        <f ca="1">+C$11+C$12*$F21</f>
        <v>1.1412774840451057E-5</v>
      </c>
      <c r="Q21" s="38">
        <f>+C21-15018.5</f>
        <v>39505.904999999999</v>
      </c>
    </row>
    <row r="22" spans="1:21" s="12" customFormat="1" ht="12.95" customHeight="1" x14ac:dyDescent="0.2">
      <c r="A22" s="39" t="s">
        <v>48</v>
      </c>
      <c r="B22" s="40" t="s">
        <v>49</v>
      </c>
      <c r="C22" s="42">
        <v>59568.308000000194</v>
      </c>
      <c r="D22" s="19"/>
      <c r="E22" s="12">
        <f t="shared" ref="E22:E23" si="0">+(C22-C$7)/C$8</f>
        <v>11105.557002613721</v>
      </c>
      <c r="F22" s="12">
        <f t="shared" ref="F22:F23" si="1">ROUND(2*E22,0)/2</f>
        <v>11105.5</v>
      </c>
      <c r="G22" s="12">
        <f t="shared" ref="G22:G23" si="2">+C22-(C$7+F22*C$8)</f>
        <v>2.5889350195939187E-2</v>
      </c>
      <c r="K22" s="12">
        <f t="shared" ref="K22:K23" si="3">+G22</f>
        <v>2.5889350195939187E-2</v>
      </c>
      <c r="O22" s="12">
        <f t="shared" ref="O22:O23" ca="1" si="4">+C$11+C$12*$F22</f>
        <v>1.9378215831836739E-2</v>
      </c>
      <c r="Q22" s="38">
        <f t="shared" ref="Q22:Q23" si="5">+C22-15018.5</f>
        <v>44549.808000000194</v>
      </c>
    </row>
    <row r="23" spans="1:21" s="12" customFormat="1" ht="12.95" customHeight="1" x14ac:dyDescent="0.2">
      <c r="A23" s="39" t="s">
        <v>48</v>
      </c>
      <c r="B23" s="40" t="s">
        <v>50</v>
      </c>
      <c r="C23" s="42">
        <v>59577.151500000153</v>
      </c>
      <c r="D23" s="19"/>
      <c r="E23" s="12">
        <f t="shared" si="0"/>
        <v>11125.028430464763</v>
      </c>
      <c r="F23" s="12">
        <f t="shared" si="1"/>
        <v>11125</v>
      </c>
      <c r="G23" s="12">
        <f t="shared" si="2"/>
        <v>1.291250015492551E-2</v>
      </c>
      <c r="K23" s="12">
        <f t="shared" si="3"/>
        <v>1.291250015492551E-2</v>
      </c>
      <c r="O23" s="12">
        <f t="shared" ca="1" si="4"/>
        <v>1.9412221744187504E-2</v>
      </c>
      <c r="Q23" s="38">
        <f t="shared" si="5"/>
        <v>44558.651500000153</v>
      </c>
    </row>
    <row r="24" spans="1:21" s="12" customFormat="1" ht="12.95" customHeight="1" x14ac:dyDescent="0.2">
      <c r="C24" s="19"/>
      <c r="D24" s="19"/>
      <c r="Q24" s="38"/>
    </row>
    <row r="25" spans="1:21" s="12" customFormat="1" ht="12.95" customHeight="1" x14ac:dyDescent="0.2">
      <c r="C25" s="19"/>
      <c r="D25" s="19"/>
      <c r="Q25" s="38"/>
    </row>
    <row r="26" spans="1:21" s="12" customFormat="1" ht="12.95" customHeight="1" x14ac:dyDescent="0.2">
      <c r="C26" s="19"/>
      <c r="D26" s="19"/>
      <c r="Q26" s="38"/>
    </row>
    <row r="27" spans="1:21" s="12" customFormat="1" ht="12.95" customHeight="1" x14ac:dyDescent="0.2">
      <c r="C27" s="19"/>
      <c r="D27" s="19"/>
      <c r="Q27" s="38"/>
    </row>
    <row r="28" spans="1:21" s="12" customFormat="1" ht="12.95" customHeight="1" x14ac:dyDescent="0.2">
      <c r="C28" s="19"/>
      <c r="D28" s="19"/>
      <c r="Q28" s="38"/>
    </row>
    <row r="29" spans="1:21" s="12" customFormat="1" ht="12.95" customHeight="1" x14ac:dyDescent="0.2">
      <c r="C29" s="19"/>
      <c r="D29" s="19"/>
      <c r="Q29" s="38"/>
    </row>
    <row r="30" spans="1:21" s="12" customFormat="1" ht="12.95" customHeight="1" x14ac:dyDescent="0.2">
      <c r="C30" s="19"/>
      <c r="D30" s="19"/>
      <c r="Q30" s="38"/>
    </row>
    <row r="31" spans="1:21" s="12" customFormat="1" ht="12.95" customHeight="1" x14ac:dyDescent="0.2">
      <c r="C31" s="19"/>
      <c r="D31" s="19"/>
      <c r="Q31" s="38"/>
    </row>
    <row r="32" spans="1:21" s="12" customFormat="1" ht="12.95" customHeight="1" x14ac:dyDescent="0.2">
      <c r="C32" s="19"/>
      <c r="D32" s="19"/>
      <c r="Q32" s="38"/>
    </row>
    <row r="33" spans="3:17" s="12" customFormat="1" ht="12.95" customHeight="1" x14ac:dyDescent="0.2">
      <c r="C33" s="19"/>
      <c r="D33" s="19"/>
      <c r="Q33" s="38"/>
    </row>
    <row r="34" spans="3:17" s="12" customFormat="1" ht="12.95" customHeight="1" x14ac:dyDescent="0.2">
      <c r="C34" s="19"/>
      <c r="D34" s="19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2024-02-18T06:47:01Z</dcterms:modified>
</cp:coreProperties>
</file>