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564EB3A-B9AD-4A3C-9720-EDDB2B58C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<sst xmlns="http://schemas.openxmlformats.org/spreadsheetml/2006/main" count="54" uniqueCount="51">
  <si>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</si>
  <si>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</si>
  <si>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</si>
  <si>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</si>
  <si>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</si>
  <si>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</si>
  <si>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</si>
  <si>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</si>
  <si>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</si>
  <si>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</si>
  <si>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</si>
  <si>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</si>
  <si>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</si>
  <si>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</si>
  <si>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</si>
  <si>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</si>
  <si>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</si>
  <si>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</si>
  <si>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</si>
  <si>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</si>
  <si>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</si>
  <si>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</si>
  <si>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</si>
  <si>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</si>
  <si>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</si>
  <si>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</si>
  <si>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</si>
  <si>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</si>
  <si>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</si>
  <si>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</si>
  <si>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</si>
  <si>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</si>
  <si>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</si>
  <si>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</si>
  <si>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</si>
  <si>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</si>
  <si>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</si>
  <si>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</si>
  <si>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</si>
  <si>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</si>
  <si>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</si>
  <si>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</si>
  <si>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</si>
  <si>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</si>
  <si>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MO Lyn</t>
  </si>
  <si>
    <t>EB</t>
  </si>
  <si>
    <t>VSX</t>
  </si>
  <si>
    <t>JBAV, 60</t>
  </si>
  <si>
    <t>I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</si>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</sst>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Lyn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-2.7774999995017424E-2</c:v>
                </c:pt>
                <c:pt idx="2">
                  <c:v>-2.0564999998896383E-2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-1.5212813169011158E-4</c:v>
                </c:pt>
                <c:pt idx="1">
                  <c:v>-2.3644743790570421E-2</c:v>
                </c:pt>
                <c:pt idx="2">
                  <c:v>-2.4543128071653278E-2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8812.5</c:v>
                </c:pt>
                <c:pt idx="2">
                  <c:v>9149.5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5" customFormat="1" ht="12.95" customHeight="1" x14ac:dyDescent="0.2">
      <c r="A2" s="15" t="s">
        <v>23</v>
      </c>
      <c r="B2" s="16" t="s">
        <v>45</v>
      </c>
      <c r="C2" s="17"/>
      <c r="D2" s="18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6">
        <v>54204.644999999997</v>
      </c>
      <c r="D7" s="25" t="s">
        <v>46</v>
      </c>
    </row>
    <row r="8" spans="1:15" s="15" customFormat="1" ht="12.95" customHeight="1" x14ac:dyDescent="0.2">
      <c r="A8" s="15" t="s">
        <v>3</v>
      </c>
      <c r="C8" s="46">
        <v>0.57347000000000004</v>
      </c>
      <c r="D8" s="25" t="s">
        <v>46</v>
      </c>
    </row>
    <row r="9" spans="1:15" s="15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-1.5212813169011158E-4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-2.6658287272488296E-6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31" t="s">
        <v>34</v>
      </c>
      <c r="F14" s="32">
        <v>1</v>
      </c>
    </row>
    <row r="15" spans="1:15" s="15" customFormat="1" ht="12.95" customHeight="1" x14ac:dyDescent="0.2">
      <c r="A15" s="33" t="s">
        <v>17</v>
      </c>
      <c r="C15" s="34">
        <f ca="1">(C7+C11)+(C8+C12)*INT(MAX(F21:F3533))</f>
        <v>59451.297488204844</v>
      </c>
      <c r="E15" s="31" t="s">
        <v>30</v>
      </c>
      <c r="F15" s="35">
        <f ca="1">NOW()+15018.5+$C$5/24</f>
        <v>60358.827871296293</v>
      </c>
    </row>
    <row r="16" spans="1:15" s="15" customFormat="1" ht="12.95" customHeight="1" x14ac:dyDescent="0.2">
      <c r="A16" s="19" t="s">
        <v>4</v>
      </c>
      <c r="C16" s="35">
        <f ca="1">+C8+C12</f>
        <v>0.57346733417127282</v>
      </c>
      <c r="E16" s="31" t="s">
        <v>35</v>
      </c>
      <c r="F16" s="36">
        <f ca="1">ROUND(2*(F15-$C$7)/$C$8,0)/2+F14</f>
        <v>10732.5</v>
      </c>
    </row>
    <row r="17" spans="1:21" s="15" customFormat="1" ht="12.95" customHeight="1" thickBot="1" x14ac:dyDescent="0.25">
      <c r="A17" s="31" t="s">
        <v>27</v>
      </c>
      <c r="C17" s="15">
        <f>COUNT(C21:C2191)</f>
        <v>3</v>
      </c>
      <c r="E17" s="31" t="s">
        <v>36</v>
      </c>
      <c r="F17" s="29">
        <f ca="1">ROUND(2*(F15-$C$15)/$C$16,0)/2+F14</f>
        <v>1583.5</v>
      </c>
    </row>
    <row r="18" spans="1:21" s="15" customFormat="1" ht="12.95" customHeight="1" thickTop="1" thickBot="1" x14ac:dyDescent="0.25">
      <c r="A18" s="19" t="s">
        <v>5</v>
      </c>
      <c r="C18" s="37">
        <f ca="1">+C15</f>
        <v>59451.297488204844</v>
      </c>
      <c r="D18" s="38">
        <f ca="1">+C16</f>
        <v>0.57346733417127282</v>
      </c>
      <c r="E18" s="31" t="s">
        <v>31</v>
      </c>
      <c r="F18" s="39">
        <f ca="1">+$C$15+$C$16*F17-15018.5-$C$5/24</f>
        <v>45341.278845198387</v>
      </c>
    </row>
    <row r="19" spans="1:21" s="15" customFormat="1" ht="12.95" customHeight="1" thickTop="1" x14ac:dyDescent="0.2">
      <c r="F19" s="40" t="s">
        <v>43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5" customFormat="1" ht="12.95" customHeight="1" x14ac:dyDescent="0.2">
      <c r="A21" s="16" t="s">
        <v>46</v>
      </c>
      <c r="C21" s="24">
        <v>54204.644999999997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-1.5212813169011158E-4</v>
      </c>
      <c r="Q21" s="44">
        <f>+C21-15018.5</f>
        <v>39186.144999999997</v>
      </c>
    </row>
    <row r="22" spans="1:21" s="15" customFormat="1" ht="12.95" customHeight="1" x14ac:dyDescent="0.2">
      <c r="A22" s="12" t="s">
        <v>47</v>
      </c>
      <c r="B22" s="13" t="s">
        <v>48</v>
      </c>
      <c r="C22" s="14">
        <v>59258.321600000003</v>
      </c>
      <c r="D22" s="12">
        <v>2.3999999999999998E-3</v>
      </c>
      <c r="E22" s="15">
        <f t="shared" ref="E22:E23" si="0">+(C22-C$7)/C$8</f>
        <v>8812.4515667776977</v>
      </c>
      <c r="F22" s="15">
        <f t="shared" ref="F22:F23" si="1">ROUND(2*E22,0)/2</f>
        <v>8812.5</v>
      </c>
      <c r="G22" s="15">
        <f t="shared" ref="G22:G23" si="2">+C22-(C$7+F22*C$8)</f>
        <v>-2.7774999995017424E-2</v>
      </c>
      <c r="K22" s="15">
        <f>+G22</f>
        <v>-2.7774999995017424E-2</v>
      </c>
      <c r="O22" s="15">
        <f t="shared" ref="O22:O23" ca="1" si="3">+C$11+C$12*$F22</f>
        <v>-2.3644743790570421E-2</v>
      </c>
      <c r="Q22" s="44">
        <f t="shared" ref="Q22:Q23" si="4">+C22-15018.5</f>
        <v>44239.821600000003</v>
      </c>
    </row>
    <row r="23" spans="1:21" s="15" customFormat="1" ht="12.95" customHeight="1" x14ac:dyDescent="0.2">
      <c r="A23" s="12" t="s">
        <v>49</v>
      </c>
      <c r="B23" s="13" t="s">
        <v>50</v>
      </c>
      <c r="C23" s="14">
        <v>59451.588199999998</v>
      </c>
      <c r="D23" s="12">
        <v>2.0999999999999999E-3</v>
      </c>
      <c r="E23" s="15">
        <f t="shared" si="0"/>
        <v>9149.4641393621314</v>
      </c>
      <c r="F23" s="15">
        <f t="shared" si="1"/>
        <v>9149.5</v>
      </c>
      <c r="G23" s="15">
        <f t="shared" si="2"/>
        <v>-2.0564999998896383E-2</v>
      </c>
      <c r="K23" s="15">
        <f>+G23</f>
        <v>-2.0564999998896383E-2</v>
      </c>
      <c r="O23" s="15">
        <f t="shared" ca="1" si="3"/>
        <v>-2.4543128071653278E-2</v>
      </c>
      <c r="Q23" s="44">
        <f t="shared" si="4"/>
        <v>44433.088199999998</v>
      </c>
    </row>
    <row r="24" spans="1:21" s="15" customFormat="1" ht="12.95" customHeight="1" x14ac:dyDescent="0.2">
      <c r="C24" s="24"/>
      <c r="D24" s="24"/>
      <c r="Q24" s="45"/>
    </row>
    <row r="25" spans="1:21" s="15" customFormat="1" ht="12.95" customHeight="1" x14ac:dyDescent="0.2">
      <c r="C25" s="24"/>
      <c r="D25" s="24"/>
      <c r="Q25" s="45"/>
    </row>
    <row r="26" spans="1:21" s="15" customFormat="1" ht="12.95" customHeight="1" x14ac:dyDescent="0.2">
      <c r="C26" s="24"/>
      <c r="D26" s="24"/>
      <c r="Q26" s="45"/>
    </row>
    <row r="27" spans="1:21" s="15" customFormat="1" ht="12.95" customHeight="1" x14ac:dyDescent="0.2">
      <c r="C27" s="24"/>
      <c r="D27" s="24"/>
      <c r="Q27" s="45"/>
    </row>
    <row r="28" spans="1:21" s="15" customFormat="1" ht="12.95" customHeight="1" x14ac:dyDescent="0.2">
      <c r="C28" s="24"/>
      <c r="D28" s="24"/>
      <c r="Q28" s="45"/>
    </row>
    <row r="29" spans="1:21" s="15" customFormat="1" ht="12.95" customHeight="1" x14ac:dyDescent="0.2">
      <c r="C29" s="24"/>
      <c r="D29" s="24"/>
      <c r="Q29" s="45"/>
    </row>
    <row r="30" spans="1:21" s="15" customFormat="1" ht="12.95" customHeight="1" x14ac:dyDescent="0.2">
      <c r="C30" s="24"/>
      <c r="D30" s="24"/>
      <c r="Q30" s="45"/>
    </row>
    <row r="31" spans="1:21" s="15" customFormat="1" ht="12.95" customHeight="1" x14ac:dyDescent="0.2">
      <c r="C31" s="24"/>
      <c r="D31" s="24"/>
      <c r="Q31" s="45"/>
    </row>
    <row r="32" spans="1:21" s="15" customFormat="1" ht="12.95" customHeight="1" x14ac:dyDescent="0.2">
      <c r="C32" s="24"/>
      <c r="D32" s="24"/>
      <c r="Q32" s="45"/>
    </row>
    <row r="33" spans="3:17" s="15" customFormat="1" ht="12.95" customHeight="1" x14ac:dyDescent="0.2">
      <c r="C33" s="24"/>
      <c r="D33" s="24"/>
      <c r="Q33" s="45"/>
    </row>
    <row r="34" spans="3:17" s="15" customFormat="1" ht="12.95" customHeight="1" x14ac:dyDescent="0.2">
      <c r="C34" s="24"/>
      <c r="D34" s="24"/>
    </row>
    <row r="35" spans="3:17" s="15" customFormat="1" ht="12.95" customHeight="1" x14ac:dyDescent="0.2">
      <c r="C35" s="24"/>
      <c r="D35" s="24"/>
    </row>
    <row r="36" spans="3:17" s="15" customFormat="1" ht="12.95" customHeight="1" x14ac:dyDescent="0.2">
      <c r="C36" s="24"/>
      <c r="D36" s="24"/>
    </row>
    <row r="37" spans="3:17" s="15" customFormat="1" ht="12.95" customHeight="1" x14ac:dyDescent="0.2">
      <c r="C37" s="24"/>
      <c r="D37" s="24"/>
    </row>
    <row r="38" spans="3:17" s="15" customFormat="1" ht="12.95" customHeight="1" x14ac:dyDescent="0.2">
      <c r="C38" s="24"/>
      <c r="D38" s="24"/>
    </row>
    <row r="39" spans="3:17" s="15" customFormat="1" ht="12.95" customHeight="1" x14ac:dyDescent="0.2">
      <c r="C39" s="24"/>
      <c r="D39" s="24"/>
    </row>
    <row r="40" spans="3:17" s="15" customFormat="1" ht="12.95" customHeight="1" x14ac:dyDescent="0.2">
      <c r="C40" s="24"/>
      <c r="D40" s="24"/>
    </row>
    <row r="41" spans="3:17" s="15" customFormat="1" ht="12.95" customHeight="1" x14ac:dyDescent="0.2">
      <c r="C41" s="24"/>
      <c r="D41" s="24"/>
    </row>
    <row r="42" spans="3:17" s="15" customFormat="1" ht="12.95" customHeight="1" x14ac:dyDescent="0.2">
      <c r="C42" s="24"/>
      <c r="D42" s="24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2024-02-18T06:52:08Z</dcterms:modified>
</cp:coreProperties>
</file>