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4E12905-09EC-4815-AA3D-C0441E616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9" i="1" l="1"/>
  <c r="F169" i="1" s="1"/>
  <c r="G169" i="1" s="1"/>
  <c r="K169" i="1" s="1"/>
  <c r="Q169" i="1"/>
  <c r="Q166" i="1"/>
  <c r="Q167" i="1"/>
  <c r="Q168" i="1"/>
  <c r="Q125" i="1"/>
  <c r="Q126" i="1"/>
  <c r="Q137" i="1"/>
  <c r="Q138" i="1"/>
  <c r="Q139" i="1"/>
  <c r="Q140" i="1"/>
  <c r="C7" i="1"/>
  <c r="E166" i="1"/>
  <c r="F166" i="1"/>
  <c r="C8" i="1"/>
  <c r="I75" i="1"/>
  <c r="K154" i="1"/>
  <c r="D9" i="1"/>
  <c r="C9" i="1"/>
  <c r="Q161" i="1"/>
  <c r="Q165" i="1"/>
  <c r="Q162" i="1"/>
  <c r="Q163" i="1"/>
  <c r="Q164" i="1"/>
  <c r="Q56" i="1"/>
  <c r="Q110" i="1"/>
  <c r="Q114" i="1"/>
  <c r="Q124" i="1"/>
  <c r="Q152" i="1"/>
  <c r="G47" i="2"/>
  <c r="C47" i="2"/>
  <c r="G46" i="2"/>
  <c r="C46" i="2"/>
  <c r="G45" i="2"/>
  <c r="C45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39" i="2"/>
  <c r="C139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38" i="2"/>
  <c r="C138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137" i="2"/>
  <c r="C137" i="2"/>
  <c r="G97" i="2"/>
  <c r="C97" i="2"/>
  <c r="G96" i="2"/>
  <c r="C96" i="2"/>
  <c r="G136" i="2"/>
  <c r="C136" i="2"/>
  <c r="G135" i="2"/>
  <c r="C135" i="2"/>
  <c r="E135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E82" i="2"/>
  <c r="E93" i="1"/>
  <c r="G81" i="2"/>
  <c r="C81" i="2"/>
  <c r="E81" i="2"/>
  <c r="E92" i="1"/>
  <c r="G80" i="2"/>
  <c r="C80" i="2"/>
  <c r="E80" i="2"/>
  <c r="E91" i="1"/>
  <c r="G79" i="2"/>
  <c r="C79" i="2"/>
  <c r="E79" i="2"/>
  <c r="E90" i="1"/>
  <c r="G78" i="2"/>
  <c r="C78" i="2"/>
  <c r="E78" i="2"/>
  <c r="E89" i="1"/>
  <c r="G77" i="2"/>
  <c r="C77" i="2"/>
  <c r="E77" i="2"/>
  <c r="E88" i="1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E64" i="2"/>
  <c r="E75" i="1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134" i="2"/>
  <c r="C134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E32" i="2"/>
  <c r="E42" i="1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47" i="2"/>
  <c r="B47" i="2"/>
  <c r="D47" i="2"/>
  <c r="A47" i="2"/>
  <c r="H46" i="2"/>
  <c r="B46" i="2"/>
  <c r="D46" i="2"/>
  <c r="A46" i="2"/>
  <c r="H45" i="2"/>
  <c r="B45" i="2"/>
  <c r="D45" i="2"/>
  <c r="A45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39" i="2"/>
  <c r="B139" i="2"/>
  <c r="D139" i="2"/>
  <c r="A139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38" i="2"/>
  <c r="B138" i="2"/>
  <c r="D138" i="2"/>
  <c r="A138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137" i="2"/>
  <c r="B137" i="2"/>
  <c r="D137" i="2"/>
  <c r="A137" i="2"/>
  <c r="H97" i="2"/>
  <c r="B97" i="2"/>
  <c r="D97" i="2"/>
  <c r="A97" i="2"/>
  <c r="H96" i="2"/>
  <c r="B96" i="2"/>
  <c r="D96" i="2"/>
  <c r="A96" i="2"/>
  <c r="H136" i="2"/>
  <c r="B136" i="2"/>
  <c r="D136" i="2"/>
  <c r="A136" i="2"/>
  <c r="H135" i="2"/>
  <c r="B135" i="2"/>
  <c r="D135" i="2"/>
  <c r="A135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F84" i="2"/>
  <c r="D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B80" i="2"/>
  <c r="F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134" i="2"/>
  <c r="B134" i="2"/>
  <c r="D134" i="2"/>
  <c r="A134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47" i="1"/>
  <c r="Q148" i="1"/>
  <c r="Q133" i="1"/>
  <c r="Q149" i="1"/>
  <c r="Q155" i="1"/>
  <c r="Q156" i="1"/>
  <c r="Q158" i="1"/>
  <c r="Q159" i="1"/>
  <c r="Q160" i="1"/>
  <c r="Q153" i="1"/>
  <c r="Q154" i="1"/>
  <c r="Q157" i="1"/>
  <c r="Q151" i="1"/>
  <c r="Q146" i="1"/>
  <c r="Q144" i="1"/>
  <c r="Q142" i="1"/>
  <c r="Q141" i="1"/>
  <c r="Q150" i="1"/>
  <c r="Q143" i="1"/>
  <c r="Q145" i="1"/>
  <c r="F42" i="1"/>
  <c r="G42" i="1"/>
  <c r="I42" i="1"/>
  <c r="F75" i="1"/>
  <c r="F88" i="1"/>
  <c r="G88" i="1"/>
  <c r="I88" i="1"/>
  <c r="F89" i="1"/>
  <c r="G89" i="1"/>
  <c r="I89" i="1"/>
  <c r="F90" i="1"/>
  <c r="F91" i="1"/>
  <c r="G91" i="1"/>
  <c r="I91" i="1"/>
  <c r="F92" i="1"/>
  <c r="G92" i="1"/>
  <c r="I92" i="1"/>
  <c r="F93" i="1"/>
  <c r="G93" i="1"/>
  <c r="I93" i="1"/>
  <c r="F16" i="1"/>
  <c r="F17" i="1" s="1"/>
  <c r="C17" i="1"/>
  <c r="Q135" i="1"/>
  <c r="Q136" i="1"/>
  <c r="G90" i="1"/>
  <c r="I90" i="1"/>
  <c r="Q129" i="1"/>
  <c r="Q130" i="1"/>
  <c r="Q131" i="1"/>
  <c r="Q132" i="1"/>
  <c r="Q134" i="1"/>
  <c r="Q107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128" i="1"/>
  <c r="Q127" i="1"/>
  <c r="Q112" i="1"/>
  <c r="Q119" i="1"/>
  <c r="Q122" i="1"/>
  <c r="Q118" i="1"/>
  <c r="Q121" i="1"/>
  <c r="Q123" i="1"/>
  <c r="Q115" i="1"/>
  <c r="Q116" i="1"/>
  <c r="Q113" i="1"/>
  <c r="Q108" i="1"/>
  <c r="Q120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9" i="1"/>
  <c r="Q111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43" i="1"/>
  <c r="Q44" i="1"/>
  <c r="Q45" i="1"/>
  <c r="Q46" i="1"/>
  <c r="Q47" i="1"/>
  <c r="Q48" i="1"/>
  <c r="Q49" i="1"/>
  <c r="Q50" i="1"/>
  <c r="Q117" i="1"/>
  <c r="Q51" i="1"/>
  <c r="Q52" i="1"/>
  <c r="Q53" i="1"/>
  <c r="Q54" i="1"/>
  <c r="Q55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89" i="1"/>
  <c r="Q90" i="1"/>
  <c r="Q91" i="1"/>
  <c r="Q92" i="1"/>
  <c r="Q93" i="1"/>
  <c r="Q94" i="1"/>
  <c r="Q42" i="1"/>
  <c r="Q57" i="1"/>
  <c r="E83" i="2"/>
  <c r="E134" i="2"/>
  <c r="E125" i="1"/>
  <c r="F125" i="1"/>
  <c r="E140" i="1"/>
  <c r="F140" i="1"/>
  <c r="G140" i="1"/>
  <c r="K140" i="1"/>
  <c r="E124" i="1"/>
  <c r="F124" i="1"/>
  <c r="G124" i="1"/>
  <c r="K124" i="1"/>
  <c r="E134" i="1"/>
  <c r="F134" i="1"/>
  <c r="E146" i="1"/>
  <c r="F146" i="1"/>
  <c r="G146" i="1"/>
  <c r="K146" i="1"/>
  <c r="E155" i="1"/>
  <c r="F155" i="1"/>
  <c r="E163" i="1"/>
  <c r="F163" i="1"/>
  <c r="G163" i="1"/>
  <c r="J163" i="1"/>
  <c r="E113" i="1"/>
  <c r="F113" i="1"/>
  <c r="G113" i="1"/>
  <c r="J113" i="1"/>
  <c r="E44" i="1"/>
  <c r="F44" i="1"/>
  <c r="E46" i="1"/>
  <c r="F46" i="1"/>
  <c r="G46" i="1"/>
  <c r="I46" i="1"/>
  <c r="E48" i="1"/>
  <c r="F48" i="1"/>
  <c r="G48" i="1"/>
  <c r="I48" i="1"/>
  <c r="E50" i="1"/>
  <c r="F50" i="1"/>
  <c r="G50" i="1"/>
  <c r="I50" i="1"/>
  <c r="E52" i="1"/>
  <c r="F52" i="1"/>
  <c r="G52" i="1"/>
  <c r="I52" i="1"/>
  <c r="E54" i="1"/>
  <c r="F54" i="1"/>
  <c r="E56" i="1"/>
  <c r="F56" i="1"/>
  <c r="E58" i="1"/>
  <c r="F58" i="1"/>
  <c r="G58" i="1"/>
  <c r="I58" i="1"/>
  <c r="E60" i="1"/>
  <c r="E50" i="2"/>
  <c r="F60" i="1"/>
  <c r="G60" i="1"/>
  <c r="I60" i="1"/>
  <c r="E62" i="1"/>
  <c r="F62" i="1"/>
  <c r="E64" i="1"/>
  <c r="F64" i="1"/>
  <c r="E66" i="1"/>
  <c r="F66" i="1"/>
  <c r="G66" i="1"/>
  <c r="I66" i="1"/>
  <c r="E68" i="1"/>
  <c r="F68" i="1"/>
  <c r="G68" i="1"/>
  <c r="I68" i="1"/>
  <c r="E70" i="1"/>
  <c r="F70" i="1"/>
  <c r="E72" i="1"/>
  <c r="F72" i="1"/>
  <c r="G72" i="1"/>
  <c r="I72" i="1"/>
  <c r="E74" i="1"/>
  <c r="F74" i="1"/>
  <c r="E119" i="1"/>
  <c r="F119" i="1"/>
  <c r="E129" i="1"/>
  <c r="F129" i="1"/>
  <c r="G129" i="1"/>
  <c r="J129" i="1"/>
  <c r="E141" i="1"/>
  <c r="F141" i="1"/>
  <c r="E149" i="1"/>
  <c r="F149" i="1"/>
  <c r="G149" i="1"/>
  <c r="J149" i="1"/>
  <c r="E158" i="1"/>
  <c r="F158" i="1"/>
  <c r="E154" i="1"/>
  <c r="F154" i="1"/>
  <c r="U154" i="1"/>
  <c r="E108" i="1"/>
  <c r="E116" i="1"/>
  <c r="F116" i="1"/>
  <c r="E94" i="1"/>
  <c r="F94" i="1"/>
  <c r="G94" i="1"/>
  <c r="I94" i="1"/>
  <c r="E96" i="1"/>
  <c r="F96" i="1"/>
  <c r="G96" i="1"/>
  <c r="I96" i="1"/>
  <c r="E98" i="1"/>
  <c r="F98" i="1"/>
  <c r="G98" i="1"/>
  <c r="I98" i="1"/>
  <c r="E100" i="1"/>
  <c r="F100" i="1"/>
  <c r="E102" i="1"/>
  <c r="F102" i="1"/>
  <c r="G102" i="1"/>
  <c r="I102" i="1"/>
  <c r="E104" i="1"/>
  <c r="F104" i="1"/>
  <c r="G104" i="1"/>
  <c r="J104" i="1"/>
  <c r="E77" i="1"/>
  <c r="E66" i="2"/>
  <c r="F77" i="1"/>
  <c r="E79" i="1"/>
  <c r="F79" i="1"/>
  <c r="G79" i="1"/>
  <c r="I79" i="1"/>
  <c r="E81" i="1"/>
  <c r="E83" i="1"/>
  <c r="F83" i="1"/>
  <c r="E85" i="1"/>
  <c r="F85" i="1"/>
  <c r="G85" i="1"/>
  <c r="I85" i="1"/>
  <c r="E22" i="1"/>
  <c r="F22" i="1"/>
  <c r="G22" i="1"/>
  <c r="H22" i="1"/>
  <c r="E24" i="1"/>
  <c r="F24" i="1"/>
  <c r="G24" i="1"/>
  <c r="H24" i="1"/>
  <c r="E26" i="1"/>
  <c r="F26" i="1"/>
  <c r="E28" i="1"/>
  <c r="E30" i="1"/>
  <c r="F30" i="1"/>
  <c r="G30" i="1"/>
  <c r="H30" i="1"/>
  <c r="E32" i="1"/>
  <c r="F32" i="1"/>
  <c r="E34" i="1"/>
  <c r="F34" i="1"/>
  <c r="G34" i="1"/>
  <c r="H34" i="1"/>
  <c r="E36" i="1"/>
  <c r="E38" i="1"/>
  <c r="F38" i="1"/>
  <c r="G38" i="1"/>
  <c r="H38" i="1"/>
  <c r="E40" i="1"/>
  <c r="F40" i="1"/>
  <c r="G40" i="1"/>
  <c r="H40" i="1"/>
  <c r="E21" i="1"/>
  <c r="F21" i="1"/>
  <c r="G21" i="1"/>
  <c r="H21" i="1"/>
  <c r="G125" i="1"/>
  <c r="K125" i="1"/>
  <c r="E138" i="1"/>
  <c r="F138" i="1"/>
  <c r="G138" i="1"/>
  <c r="K138" i="1"/>
  <c r="E122" i="1"/>
  <c r="E132" i="1"/>
  <c r="G134" i="1"/>
  <c r="K134" i="1"/>
  <c r="E144" i="1"/>
  <c r="F144" i="1"/>
  <c r="G144" i="1"/>
  <c r="J144" i="1"/>
  <c r="E152" i="1"/>
  <c r="F152" i="1"/>
  <c r="G155" i="1"/>
  <c r="J155" i="1"/>
  <c r="E161" i="1"/>
  <c r="F161" i="1"/>
  <c r="E111" i="1"/>
  <c r="F111" i="1"/>
  <c r="G111" i="1"/>
  <c r="K111" i="1"/>
  <c r="G44" i="1"/>
  <c r="I44" i="1"/>
  <c r="G54" i="1"/>
  <c r="I54" i="1"/>
  <c r="G56" i="1"/>
  <c r="I56" i="1"/>
  <c r="G62" i="1"/>
  <c r="I62" i="1"/>
  <c r="G64" i="1"/>
  <c r="I64" i="1"/>
  <c r="G70" i="1"/>
  <c r="I70" i="1"/>
  <c r="G74" i="1"/>
  <c r="I74" i="1"/>
  <c r="E117" i="1"/>
  <c r="G119" i="1"/>
  <c r="J119" i="1"/>
  <c r="E127" i="1"/>
  <c r="E135" i="1"/>
  <c r="G141" i="1"/>
  <c r="J141" i="1"/>
  <c r="E147" i="1"/>
  <c r="E156" i="1"/>
  <c r="F156" i="1"/>
  <c r="G156" i="1"/>
  <c r="J156" i="1"/>
  <c r="G158" i="1"/>
  <c r="J158" i="1"/>
  <c r="E164" i="1"/>
  <c r="F164" i="1"/>
  <c r="G164" i="1"/>
  <c r="J164" i="1"/>
  <c r="E106" i="1"/>
  <c r="F106" i="1"/>
  <c r="G106" i="1"/>
  <c r="I106" i="1"/>
  <c r="E114" i="1"/>
  <c r="F114" i="1"/>
  <c r="G116" i="1"/>
  <c r="J116" i="1"/>
  <c r="G100" i="1"/>
  <c r="I100" i="1"/>
  <c r="G77" i="1"/>
  <c r="I77" i="1"/>
  <c r="G83" i="1"/>
  <c r="I83" i="1"/>
  <c r="G26" i="1"/>
  <c r="H26" i="1"/>
  <c r="G32" i="1"/>
  <c r="H32" i="1"/>
  <c r="E126" i="1"/>
  <c r="F126" i="1"/>
  <c r="G126" i="1"/>
  <c r="K126" i="1"/>
  <c r="E120" i="1"/>
  <c r="F120" i="1"/>
  <c r="G120" i="1"/>
  <c r="K120" i="1"/>
  <c r="E130" i="1"/>
  <c r="F130" i="1"/>
  <c r="G130" i="1"/>
  <c r="J130" i="1"/>
  <c r="E142" i="1"/>
  <c r="F142" i="1"/>
  <c r="G142" i="1"/>
  <c r="J142" i="1"/>
  <c r="E150" i="1"/>
  <c r="F150" i="1"/>
  <c r="G150" i="1"/>
  <c r="K150" i="1"/>
  <c r="G152" i="1"/>
  <c r="K152" i="1"/>
  <c r="E159" i="1"/>
  <c r="F159" i="1"/>
  <c r="G159" i="1"/>
  <c r="J159" i="1"/>
  <c r="G161" i="1"/>
  <c r="K161" i="1"/>
  <c r="E109" i="1"/>
  <c r="F109" i="1"/>
  <c r="G109" i="1"/>
  <c r="K109" i="1"/>
  <c r="E43" i="1"/>
  <c r="F43" i="1"/>
  <c r="G43" i="1"/>
  <c r="I43" i="1"/>
  <c r="E45" i="1"/>
  <c r="F45" i="1"/>
  <c r="G45" i="1"/>
  <c r="I45" i="1"/>
  <c r="E47" i="1"/>
  <c r="F47" i="1"/>
  <c r="G47" i="1"/>
  <c r="I47" i="1"/>
  <c r="E49" i="1"/>
  <c r="F49" i="1"/>
  <c r="G49" i="1"/>
  <c r="I49" i="1"/>
  <c r="E51" i="1"/>
  <c r="F51" i="1"/>
  <c r="G51" i="1"/>
  <c r="I51" i="1"/>
  <c r="E53" i="1"/>
  <c r="F53" i="1"/>
  <c r="G53" i="1"/>
  <c r="I53" i="1"/>
  <c r="E55" i="1"/>
  <c r="F55" i="1"/>
  <c r="G55" i="1"/>
  <c r="I55" i="1"/>
  <c r="E57" i="1"/>
  <c r="F57" i="1"/>
  <c r="G57" i="1"/>
  <c r="E59" i="1"/>
  <c r="F59" i="1"/>
  <c r="G59" i="1"/>
  <c r="I59" i="1"/>
  <c r="E61" i="1"/>
  <c r="F61" i="1"/>
  <c r="G61" i="1"/>
  <c r="I61" i="1"/>
  <c r="E63" i="1"/>
  <c r="F63" i="1"/>
  <c r="G63" i="1"/>
  <c r="I63" i="1"/>
  <c r="E65" i="1"/>
  <c r="F65" i="1"/>
  <c r="G65" i="1"/>
  <c r="I65" i="1"/>
  <c r="E67" i="1"/>
  <c r="E57" i="2"/>
  <c r="E69" i="1"/>
  <c r="F69" i="1"/>
  <c r="G69" i="1"/>
  <c r="I69" i="1"/>
  <c r="E71" i="1"/>
  <c r="F71" i="1"/>
  <c r="G71" i="1"/>
  <c r="I71" i="1"/>
  <c r="E73" i="1"/>
  <c r="F73" i="1"/>
  <c r="G73" i="1"/>
  <c r="I73" i="1"/>
  <c r="E139" i="1"/>
  <c r="F139" i="1"/>
  <c r="G139" i="1"/>
  <c r="K139" i="1"/>
  <c r="E123" i="1"/>
  <c r="F123" i="1"/>
  <c r="G123" i="1"/>
  <c r="J123" i="1"/>
  <c r="E133" i="1"/>
  <c r="F133" i="1"/>
  <c r="G133" i="1"/>
  <c r="J133" i="1"/>
  <c r="E145" i="1"/>
  <c r="F145" i="1"/>
  <c r="G145" i="1"/>
  <c r="K145" i="1"/>
  <c r="E153" i="1"/>
  <c r="E162" i="1"/>
  <c r="F162" i="1"/>
  <c r="G162" i="1"/>
  <c r="J162" i="1"/>
  <c r="E112" i="1"/>
  <c r="F112" i="1"/>
  <c r="G112" i="1"/>
  <c r="K112" i="1"/>
  <c r="G114" i="1"/>
  <c r="K114" i="1"/>
  <c r="E95" i="1"/>
  <c r="E97" i="1"/>
  <c r="F97" i="1"/>
  <c r="G97" i="1"/>
  <c r="J97" i="1"/>
  <c r="E99" i="1"/>
  <c r="E87" i="2"/>
  <c r="E101" i="1"/>
  <c r="F101" i="1"/>
  <c r="G101" i="1"/>
  <c r="I101" i="1"/>
  <c r="E103" i="1"/>
  <c r="E91" i="2"/>
  <c r="E105" i="1"/>
  <c r="F105" i="1"/>
  <c r="G105" i="1"/>
  <c r="J105" i="1"/>
  <c r="E76" i="1"/>
  <c r="E65" i="2"/>
  <c r="E78" i="1"/>
  <c r="F78" i="1"/>
  <c r="G78" i="1"/>
  <c r="I78" i="1"/>
  <c r="E80" i="1"/>
  <c r="F80" i="1"/>
  <c r="G80" i="1"/>
  <c r="I80" i="1"/>
  <c r="E82" i="1"/>
  <c r="F82" i="1"/>
  <c r="G82" i="1"/>
  <c r="I82" i="1"/>
  <c r="E84" i="1"/>
  <c r="E73" i="2"/>
  <c r="E86" i="1"/>
  <c r="F86" i="1"/>
  <c r="G86" i="1"/>
  <c r="I86" i="1"/>
  <c r="E23" i="1"/>
  <c r="E25" i="1"/>
  <c r="F25" i="1"/>
  <c r="G25" i="1"/>
  <c r="H25" i="1"/>
  <c r="E27" i="1"/>
  <c r="F27" i="1"/>
  <c r="G27" i="1"/>
  <c r="H27" i="1"/>
  <c r="E29" i="1"/>
  <c r="F29" i="1"/>
  <c r="G29" i="1"/>
  <c r="H29" i="1"/>
  <c r="E31" i="1"/>
  <c r="E33" i="1"/>
  <c r="F33" i="1"/>
  <c r="G33" i="1"/>
  <c r="H33" i="1"/>
  <c r="E35" i="1"/>
  <c r="F35" i="1"/>
  <c r="G35" i="1"/>
  <c r="H35" i="1"/>
  <c r="E37" i="1"/>
  <c r="F37" i="1"/>
  <c r="G37" i="1"/>
  <c r="H37" i="1"/>
  <c r="E39" i="1"/>
  <c r="F39" i="1"/>
  <c r="G39" i="1"/>
  <c r="H39" i="1"/>
  <c r="E41" i="1"/>
  <c r="F41" i="1"/>
  <c r="G41" i="1"/>
  <c r="H41" i="1"/>
  <c r="E87" i="1"/>
  <c r="F87" i="1"/>
  <c r="G87" i="1"/>
  <c r="J87" i="1"/>
  <c r="E118" i="1"/>
  <c r="F118" i="1"/>
  <c r="G118" i="1"/>
  <c r="J118" i="1"/>
  <c r="E128" i="1"/>
  <c r="F128" i="1"/>
  <c r="G128" i="1"/>
  <c r="J128" i="1"/>
  <c r="E136" i="1"/>
  <c r="F136" i="1"/>
  <c r="G136" i="1"/>
  <c r="K136" i="1"/>
  <c r="E108" i="2"/>
  <c r="E117" i="2"/>
  <c r="E122" i="2"/>
  <c r="E126" i="2"/>
  <c r="E107" i="1"/>
  <c r="F107" i="1"/>
  <c r="G107" i="1"/>
  <c r="J107" i="1"/>
  <c r="E157" i="1"/>
  <c r="F157" i="1"/>
  <c r="G157" i="1"/>
  <c r="K157" i="1"/>
  <c r="E143" i="1"/>
  <c r="F143" i="1"/>
  <c r="G143" i="1"/>
  <c r="K143" i="1"/>
  <c r="E139" i="2"/>
  <c r="E131" i="2"/>
  <c r="E137" i="1"/>
  <c r="F137" i="1"/>
  <c r="G137" i="1"/>
  <c r="K137" i="1"/>
  <c r="E31" i="2"/>
  <c r="E29" i="2"/>
  <c r="F23" i="1"/>
  <c r="G23" i="1"/>
  <c r="H23" i="1"/>
  <c r="E13" i="2"/>
  <c r="F147" i="1"/>
  <c r="G147" i="1"/>
  <c r="J147" i="1"/>
  <c r="E123" i="2"/>
  <c r="F132" i="1"/>
  <c r="G132" i="1"/>
  <c r="J132" i="1"/>
  <c r="E112" i="2"/>
  <c r="E128" i="2"/>
  <c r="E93" i="2"/>
  <c r="E72" i="2"/>
  <c r="E41" i="2"/>
  <c r="E40" i="2"/>
  <c r="E54" i="2"/>
  <c r="E44" i="2"/>
  <c r="E74" i="2"/>
  <c r="E58" i="2"/>
  <c r="F36" i="1"/>
  <c r="G36" i="1"/>
  <c r="H36" i="1"/>
  <c r="E26" i="2"/>
  <c r="E132" i="2"/>
  <c r="E53" i="2"/>
  <c r="E37" i="2"/>
  <c r="E48" i="2"/>
  <c r="E36" i="2"/>
  <c r="E47" i="2"/>
  <c r="E30" i="2"/>
  <c r="E69" i="2"/>
  <c r="E25" i="2"/>
  <c r="E39" i="2"/>
  <c r="F135" i="1"/>
  <c r="G135" i="1"/>
  <c r="K135" i="1"/>
  <c r="E115" i="2"/>
  <c r="F122" i="1"/>
  <c r="G122" i="1"/>
  <c r="J122" i="1"/>
  <c r="E105" i="2"/>
  <c r="E103" i="2"/>
  <c r="E119" i="2"/>
  <c r="E38" i="2"/>
  <c r="E14" i="2"/>
  <c r="E27" i="2"/>
  <c r="E22" i="2"/>
  <c r="E97" i="2"/>
  <c r="E17" i="2"/>
  <c r="E43" i="2"/>
  <c r="E62" i="2"/>
  <c r="E127" i="2"/>
  <c r="F153" i="1"/>
  <c r="G153" i="1"/>
  <c r="K153" i="1"/>
  <c r="F81" i="1"/>
  <c r="G81" i="1"/>
  <c r="I81" i="1"/>
  <c r="E70" i="2"/>
  <c r="E121" i="2"/>
  <c r="E99" i="2"/>
  <c r="E106" i="2"/>
  <c r="E28" i="2"/>
  <c r="E109" i="2"/>
  <c r="E120" i="2"/>
  <c r="E137" i="2"/>
  <c r="E89" i="2"/>
  <c r="E68" i="2"/>
  <c r="E20" i="2"/>
  <c r="E49" i="2"/>
  <c r="E15" i="2"/>
  <c r="F31" i="1"/>
  <c r="G31" i="1"/>
  <c r="H31" i="1"/>
  <c r="E21" i="2"/>
  <c r="F95" i="1"/>
  <c r="G95" i="1"/>
  <c r="J95" i="1"/>
  <c r="E84" i="2"/>
  <c r="F127" i="1"/>
  <c r="G127" i="1"/>
  <c r="K127" i="1"/>
  <c r="E107" i="2"/>
  <c r="E45" i="2"/>
  <c r="E94" i="2"/>
  <c r="E102" i="2"/>
  <c r="E24" i="2"/>
  <c r="E33" i="2"/>
  <c r="E90" i="2"/>
  <c r="E56" i="2"/>
  <c r="E75" i="2"/>
  <c r="E130" i="2"/>
  <c r="E16" i="2"/>
  <c r="E52" i="2"/>
  <c r="E67" i="2"/>
  <c r="F28" i="1"/>
  <c r="G28" i="1"/>
  <c r="H28" i="1"/>
  <c r="E18" i="2"/>
  <c r="E129" i="2"/>
  <c r="E110" i="2"/>
  <c r="E114" i="2"/>
  <c r="E19" i="2"/>
  <c r="E85" i="2"/>
  <c r="E76" i="2"/>
  <c r="E35" i="2"/>
  <c r="E59" i="2"/>
  <c r="E96" i="2"/>
  <c r="E11" i="2"/>
  <c r="E34" i="2"/>
  <c r="E60" i="2"/>
  <c r="E113" i="2"/>
  <c r="E101" i="2"/>
  <c r="F117" i="1"/>
  <c r="G117" i="1"/>
  <c r="K117" i="1"/>
  <c r="E100" i="2"/>
  <c r="F108" i="1"/>
  <c r="G108" i="1"/>
  <c r="J108" i="1"/>
  <c r="E95" i="2"/>
  <c r="E125" i="2"/>
  <c r="E138" i="2"/>
  <c r="E92" i="2"/>
  <c r="E63" i="2"/>
  <c r="E71" i="2"/>
  <c r="E51" i="2"/>
  <c r="E12" i="2"/>
  <c r="E55" i="2"/>
  <c r="E88" i="2"/>
  <c r="E46" i="2"/>
  <c r="E23" i="2"/>
  <c r="E42" i="2"/>
  <c r="I57" i="1"/>
  <c r="H57" i="1"/>
  <c r="E116" i="2"/>
  <c r="F99" i="1"/>
  <c r="G99" i="1"/>
  <c r="I99" i="1"/>
  <c r="F103" i="1"/>
  <c r="G103" i="1"/>
  <c r="J103" i="1"/>
  <c r="E118" i="2"/>
  <c r="E61" i="2"/>
  <c r="F76" i="1"/>
  <c r="G76" i="1"/>
  <c r="I76" i="1"/>
  <c r="F67" i="1"/>
  <c r="G67" i="1"/>
  <c r="I67" i="1"/>
  <c r="E86" i="2"/>
  <c r="F84" i="1"/>
  <c r="G84" i="1"/>
  <c r="I84" i="1"/>
  <c r="E136" i="2"/>
  <c r="E160" i="1"/>
  <c r="F160" i="1"/>
  <c r="G160" i="1"/>
  <c r="J160" i="1"/>
  <c r="E121" i="1"/>
  <c r="F121" i="1"/>
  <c r="G121" i="1"/>
  <c r="J121" i="1"/>
  <c r="E115" i="1"/>
  <c r="E151" i="1"/>
  <c r="F151" i="1"/>
  <c r="G151" i="1"/>
  <c r="K151" i="1"/>
  <c r="E167" i="1"/>
  <c r="F167" i="1"/>
  <c r="G167" i="1"/>
  <c r="K167" i="1"/>
  <c r="E110" i="1"/>
  <c r="F110" i="1"/>
  <c r="G110" i="1"/>
  <c r="E148" i="1"/>
  <c r="F148" i="1"/>
  <c r="G148" i="1"/>
  <c r="J148" i="1"/>
  <c r="E168" i="1"/>
  <c r="F168" i="1"/>
  <c r="G168" i="1"/>
  <c r="K168" i="1"/>
  <c r="G166" i="1"/>
  <c r="K166" i="1"/>
  <c r="E165" i="1"/>
  <c r="F165" i="1"/>
  <c r="G165" i="1"/>
  <c r="K165" i="1"/>
  <c r="E131" i="1"/>
  <c r="K110" i="1"/>
  <c r="E104" i="2"/>
  <c r="E133" i="2"/>
  <c r="E124" i="2"/>
  <c r="F115" i="1"/>
  <c r="G115" i="1"/>
  <c r="E98" i="2"/>
  <c r="F131" i="1"/>
  <c r="G131" i="1"/>
  <c r="J131" i="1"/>
  <c r="E111" i="2"/>
  <c r="J115" i="1"/>
  <c r="C12" i="1"/>
  <c r="C11" i="1"/>
  <c r="O169" i="1" l="1"/>
  <c r="O129" i="1"/>
  <c r="O143" i="1"/>
  <c r="O142" i="1"/>
  <c r="O153" i="1"/>
  <c r="O141" i="1"/>
  <c r="O107" i="1"/>
  <c r="O149" i="1"/>
  <c r="C15" i="1"/>
  <c r="O104" i="1"/>
  <c r="O155" i="1"/>
  <c r="O109" i="1"/>
  <c r="O146" i="1"/>
  <c r="O105" i="1"/>
  <c r="O112" i="1"/>
  <c r="O115" i="1"/>
  <c r="O136" i="1"/>
  <c r="O168" i="1"/>
  <c r="O158" i="1"/>
  <c r="O139" i="1"/>
  <c r="O113" i="1"/>
  <c r="O111" i="1"/>
  <c r="O120" i="1"/>
  <c r="O108" i="1"/>
  <c r="O114" i="1"/>
  <c r="O147" i="1"/>
  <c r="O148" i="1"/>
  <c r="O145" i="1"/>
  <c r="O163" i="1"/>
  <c r="O126" i="1"/>
  <c r="O167" i="1"/>
  <c r="O132" i="1"/>
  <c r="O128" i="1"/>
  <c r="O130" i="1"/>
  <c r="O125" i="1"/>
  <c r="O118" i="1"/>
  <c r="O106" i="1"/>
  <c r="O164" i="1"/>
  <c r="O161" i="1"/>
  <c r="O144" i="1"/>
  <c r="O117" i="1"/>
  <c r="O152" i="1"/>
  <c r="O138" i="1"/>
  <c r="O159" i="1"/>
  <c r="O166" i="1"/>
  <c r="O133" i="1"/>
  <c r="O122" i="1"/>
  <c r="O151" i="1"/>
  <c r="O103" i="1"/>
  <c r="O140" i="1"/>
  <c r="O150" i="1"/>
  <c r="O135" i="1"/>
  <c r="O160" i="1"/>
  <c r="O121" i="1"/>
  <c r="O124" i="1"/>
  <c r="O119" i="1"/>
  <c r="O134" i="1"/>
  <c r="O156" i="1"/>
  <c r="O110" i="1"/>
  <c r="O165" i="1"/>
  <c r="O56" i="1"/>
  <c r="O157" i="1"/>
  <c r="O137" i="1"/>
  <c r="O116" i="1"/>
  <c r="O123" i="1"/>
  <c r="O162" i="1"/>
  <c r="O127" i="1"/>
  <c r="O131" i="1"/>
  <c r="O15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<sst xmlns="http://schemas.openxmlformats.org/spreadsheetml/2006/main" count="1384" uniqueCount="614">
  <si>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</si>
  <si>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</si>
  <si>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</si>
  <si>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</si>
  <si>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</si>
  <si>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</si>
  <si>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</si>
  <si>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</si>
  <si>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</si>
  <si>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</si>
  <si>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</si>
  <si>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</si>
  <si>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</si>
  <si>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</si>
  <si>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</si>
  <si>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</si>
  <si>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</si>
  <si>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</si>
  <si>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</si>
  <si>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</si>
  <si>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</si>
  <si>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</si>
  <si>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</si>
  <si>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</si>
  <si>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</si>
  <si>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EB</t>
  </si>
  <si>
    <t>Diethelm R</t>
  </si>
  <si>
    <t>BBSAG Bull.21</t>
  </si>
  <si>
    <t>B</t>
  </si>
  <si>
    <t>BBSAG Bull.26</t>
  </si>
  <si>
    <t>BBSAG Bull.27</t>
  </si>
  <si>
    <t>Peter H</t>
  </si>
  <si>
    <t>BBSAG Bull.33</t>
  </si>
  <si>
    <t>:</t>
  </si>
  <si>
    <t>v</t>
  </si>
  <si>
    <t>BBSAG Bull.36</t>
  </si>
  <si>
    <t>BBSAG Bull.43</t>
  </si>
  <si>
    <t>BBSAG Bull.46</t>
  </si>
  <si>
    <t>BAV-M 32</t>
  </si>
  <si>
    <t>K</t>
  </si>
  <si>
    <t>pg</t>
  </si>
  <si>
    <t>MVS 9,163</t>
  </si>
  <si>
    <t>S pg</t>
  </si>
  <si>
    <t>BAV-M 38</t>
  </si>
  <si>
    <t>BAV-M 36</t>
  </si>
  <si>
    <t>BBSAG Bull.88</t>
  </si>
  <si>
    <t>BAV-M 52</t>
  </si>
  <si>
    <t>BRNO 30</t>
  </si>
  <si>
    <t>BBSAG Bull.94</t>
  </si>
  <si>
    <t>BBSAG Bull.95</t>
  </si>
  <si>
    <t>BRNO 31</t>
  </si>
  <si>
    <t>BBSAG Bull.97</t>
  </si>
  <si>
    <t>BBSAG Bull.98</t>
  </si>
  <si>
    <t>BBSAG Bull.101</t>
  </si>
  <si>
    <t>BBSAG Bull.103</t>
  </si>
  <si>
    <t>BBSAG Bull.104</t>
  </si>
  <si>
    <t>BBSAG Bull.106</t>
  </si>
  <si>
    <t>BBSAG Bull.108</t>
  </si>
  <si>
    <t>Martignoni M</t>
  </si>
  <si>
    <t>BBSAG Bull.113</t>
  </si>
  <si>
    <t>BBSAG Bull.109</t>
  </si>
  <si>
    <t>BBSAG Bull.111</t>
  </si>
  <si>
    <t>BAV-M 93</t>
  </si>
  <si>
    <t>BBSAG Bull.112</t>
  </si>
  <si>
    <t>ccd</t>
  </si>
  <si>
    <t>BBSAG Bull.114</t>
  </si>
  <si>
    <t>BBSAG Bull.115</t>
  </si>
  <si>
    <t>BBSAG Bull.117</t>
  </si>
  <si>
    <t>s</t>
  </si>
  <si>
    <t>IBVS 4872</t>
  </si>
  <si>
    <t>W.Strohmeier VB 5.16</t>
  </si>
  <si>
    <t>W.Quester BAVM 29</t>
  </si>
  <si>
    <t>R.Diethelm BBS 26</t>
  </si>
  <si>
    <t>M.Dietrich MVS 7.149</t>
  </si>
  <si>
    <t>A.Dedoch BRNO 31</t>
  </si>
  <si>
    <t>A.Dedoch BRNO 32</t>
  </si>
  <si>
    <t>ROTSE</t>
  </si>
  <si>
    <t>J.Safar BRNO 32</t>
  </si>
  <si>
    <t>R.Diethelm BBS 124</t>
  </si>
  <si>
    <t>E.Bl„ttler BBS 129</t>
  </si>
  <si>
    <t>Misc</t>
  </si>
  <si>
    <t>IBVS 5493</t>
  </si>
  <si>
    <t>IBVS 5502</t>
  </si>
  <si>
    <t>I</t>
  </si>
  <si>
    <t>IBVS 5592</t>
  </si>
  <si>
    <t>IBVS 5643</t>
  </si>
  <si>
    <t># of data points:</t>
  </si>
  <si>
    <t>UU Lyn / gsc 2990-0255</t>
  </si>
  <si>
    <t>IBVS 5672</t>
  </si>
  <si>
    <t>IBVS 5657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</si>
  <si>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</si>
  <si>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</si>
  <si>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</si>
  <si>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</si>
  <si>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</si>
  <si>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</si>
  <si>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</si>
  <si>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</si>
  <si>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IBVS 5814</t>
  </si>
  <si>
    <t>II</t>
  </si>
  <si>
    <t>Start of linear fit &gt;&gt;&gt;&gt;&gt;&gt;&gt;&gt;&gt;&gt;&gt;&gt;&gt;&gt;&gt;&gt;&gt;&gt;&gt;&gt;&gt;</t>
  </si>
  <si>
    <t>IBVS 5874</t>
  </si>
  <si>
    <t>IBVS 5894</t>
  </si>
  <si>
    <t>OEJV 0074</t>
  </si>
  <si>
    <t>Note bad quad fit in Zhu, et al. 2007ChJAp...7..251Z</t>
  </si>
  <si>
    <t>IBVS 5933</t>
  </si>
  <si>
    <t>Add cycle</t>
  </si>
  <si>
    <t>Old Cycle</t>
  </si>
  <si>
    <t>IBVS 5974</t>
  </si>
  <si>
    <t>IBVS 6018</t>
  </si>
  <si>
    <t>IBVS 5918</t>
  </si>
  <si>
    <t>IBVS 5959</t>
  </si>
  <si>
    <t>IBVS 5992</t>
  </si>
  <si>
    <t>IBVS 6029</t>
  </si>
  <si>
    <t>BAD</t>
  </si>
  <si>
    <t>IBVS 6048</t>
  </si>
  <si>
    <t>OEJV 0160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</si>
  <si>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</si>
  <si>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</si>
  <si>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</si>
  <si>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</si>
  <si>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</si>
  <si>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</si>
  <si>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</si>
  <si>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</si>
  <si>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</si>
  <si>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</si>
  <si>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</si>
  <si>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 -0.003 </t>
  </si>
  <si>
    <t>F </t>
  </si>
  <si>
    <t>2425687.344 </t>
  </si>
  <si>
    <t> 16.03.1929 20:15 </t>
  </si>
  <si>
    <t> -0.014 </t>
  </si>
  <si>
    <t>P </t>
  </si>
  <si>
    <t> W.Strohmeier </t>
  </si>
  <si>
    <t> VB 5.16 </t>
  </si>
  <si>
    <t>2426308.527 </t>
  </si>
  <si>
    <t> 28.11.1930 00:38 </t>
  </si>
  <si>
    <t> -0.009 </t>
  </si>
  <si>
    <t>2426382.540 </t>
  </si>
  <si>
    <t> 10.02.1931 00:57 </t>
  </si>
  <si>
    <t> -0.013 </t>
  </si>
  <si>
    <t>2426769.497 </t>
  </si>
  <si>
    <t> 02.03.1932 23:55 </t>
  </si>
  <si>
    <t> -0.004 </t>
  </si>
  <si>
    <t>2426769.517 </t>
  </si>
  <si>
    <t> 03.03.1932 00:24 </t>
  </si>
  <si>
    <t> 0.016 </t>
  </si>
  <si>
    <t>2426770.412 </t>
  </si>
  <si>
    <t> 03.03.1932 21:53 </t>
  </si>
  <si>
    <t> -0.026 </t>
  </si>
  <si>
    <t>2426770.455 </t>
  </si>
  <si>
    <t> 03.03.1932 22:55 </t>
  </si>
  <si>
    <t> 0.017 </t>
  </si>
  <si>
    <t>2427119.442 </t>
  </si>
  <si>
    <t> 15.02.1933 22:36 </t>
  </si>
  <si>
    <t> 0.001 </t>
  </si>
  <si>
    <t>2427119.462 </t>
  </si>
  <si>
    <t> 15.02.1933 23:05 </t>
  </si>
  <si>
    <t> 0.021 </t>
  </si>
  <si>
    <t>2427133.477 </t>
  </si>
  <si>
    <t> 01.03.1933 23:26 </t>
  </si>
  <si>
    <t> -0.017 </t>
  </si>
  <si>
    <t>2427398.646 </t>
  </si>
  <si>
    <t> 22.11.1933 03:30 </t>
  </si>
  <si>
    <t> 0.003 </t>
  </si>
  <si>
    <t>2427421.588 </t>
  </si>
  <si>
    <t> 15.12.1933 02:06 </t>
  </si>
  <si>
    <t>2427459.555 </t>
  </si>
  <si>
    <t> 22.01.1934 01:19 </t>
  </si>
  <si>
    <t> 0.012 </t>
  </si>
  <si>
    <t>2427513.420 </t>
  </si>
  <si>
    <t> 16.03.1934 22:04 </t>
  </si>
  <si>
    <t> 0.004 </t>
  </si>
  <si>
    <t>2428626.479 </t>
  </si>
  <si>
    <t> 02.04.1937 23:29 </t>
  </si>
  <si>
    <t> 0.002 </t>
  </si>
  <si>
    <t>2428953.461 </t>
  </si>
  <si>
    <t> 23.02.1938 23:03 </t>
  </si>
  <si>
    <t> -0.001 </t>
  </si>
  <si>
    <t>2428954.407 </t>
  </si>
  <si>
    <t> 24.02.1938 21:46 </t>
  </si>
  <si>
    <t> 0.008 </t>
  </si>
  <si>
    <t>2428991.402 </t>
  </si>
  <si>
    <t> 02.04.1938 21:38 </t>
  </si>
  <si>
    <t> -0.005 </t>
  </si>
  <si>
    <t>2429014.365 </t>
  </si>
  <si>
    <t> 25.04.1938 20:45 </t>
  </si>
  <si>
    <t>2429195.656 </t>
  </si>
  <si>
    <t> 24.10.1938 03:44 </t>
  </si>
  <si>
    <t> 0.000 </t>
  </si>
  <si>
    <t>2429363.376 </t>
  </si>
  <si>
    <t> 09.04.1939 21:01 </t>
  </si>
  <si>
    <t> 0.011 </t>
  </si>
  <si>
    <t>2442464.322 </t>
  </si>
  <si>
    <t> 20.02.1975 19:43 </t>
  </si>
  <si>
    <t>V </t>
  </si>
  <si>
    <t> R.Diethelm </t>
  </si>
  <si>
    <t> BBS 21 </t>
  </si>
  <si>
    <t>2442478.374 </t>
  </si>
  <si>
    <t> 06.03.1975 20:58 </t>
  </si>
  <si>
    <t> W.Quester </t>
  </si>
  <si>
    <t>BAVM 29 </t>
  </si>
  <si>
    <t>2442782.407 </t>
  </si>
  <si>
    <t> 04.01.1976 21:46 </t>
  </si>
  <si>
    <t> BBS 26 </t>
  </si>
  <si>
    <t>2442805.388 </t>
  </si>
  <si>
    <t> 27.01.1976 21:18 </t>
  </si>
  <si>
    <t> 0.027 </t>
  </si>
  <si>
    <t> M.Dietrich </t>
  </si>
  <si>
    <t> MVS 7.149 </t>
  </si>
  <si>
    <t>2442828.344 </t>
  </si>
  <si>
    <t> 19.02.1976 20:15 </t>
  </si>
  <si>
    <t> 0.029 </t>
  </si>
  <si>
    <t>2442887.341 </t>
  </si>
  <si>
    <t> 18.04.1976 20:11 </t>
  </si>
  <si>
    <t> -0.000 </t>
  </si>
  <si>
    <t> BBS 27 </t>
  </si>
  <si>
    <t>2443213.381 </t>
  </si>
  <si>
    <t> 10.03.1977 21:08 </t>
  </si>
  <si>
    <t> -0.008 </t>
  </si>
  <si>
    <t> H.Peter </t>
  </si>
  <si>
    <t> BBS 33 </t>
  </si>
  <si>
    <t>2443220.428 </t>
  </si>
  <si>
    <t> 17.03.1977 22:16 </t>
  </si>
  <si>
    <t>2443250.395 </t>
  </si>
  <si>
    <t> 16.04.1977 21:28 </t>
  </si>
  <si>
    <t>2443510.412 </t>
  </si>
  <si>
    <t> 01.01.1978 21:53 </t>
  </si>
  <si>
    <t> 0.019 </t>
  </si>
  <si>
    <t> BBS 36 </t>
  </si>
  <si>
    <t>2444008.393 </t>
  </si>
  <si>
    <t> 14.05.1979 21:25 </t>
  </si>
  <si>
    <t> BBS 43 </t>
  </si>
  <si>
    <t>2444291.323 </t>
  </si>
  <si>
    <t> 21.02.1980 19:45 </t>
  </si>
  <si>
    <t> 0.007 </t>
  </si>
  <si>
    <t> BBS 46 </t>
  </si>
  <si>
    <t>2444662.331 </t>
  </si>
  <si>
    <t> 26.02.1981 19:56 </t>
  </si>
  <si>
    <t> -0.006 </t>
  </si>
  <si>
    <t>BAVM 32 </t>
  </si>
  <si>
    <t>2444674.0470 </t>
  </si>
  <si>
    <t> 10.03.1981 13:07 </t>
  </si>
  <si>
    <t> -0.0011 </t>
  </si>
  <si>
    <t>E </t>
  </si>
  <si>
    <t>?</t>
  </si>
  <si>
    <t> Yamasaki et al. </t>
  </si>
  <si>
    <t> PASJ 35.133 </t>
  </si>
  <si>
    <t>2444691.382 </t>
  </si>
  <si>
    <t> 27.03.1981 21:10 </t>
  </si>
  <si>
    <t>2444989.328 </t>
  </si>
  <si>
    <t> 19.01.1982 19:52 </t>
  </si>
  <si>
    <t> 0.006 </t>
  </si>
  <si>
    <t> MVS 9.163 </t>
  </si>
  <si>
    <t>2445347.463 </t>
  </si>
  <si>
    <t> 12.01.1983 23:06 </t>
  </si>
  <si>
    <t> P.Frank </t>
  </si>
  <si>
    <t>BAVM 38 </t>
  </si>
  <si>
    <t>2445402.512 </t>
  </si>
  <si>
    <t> 09.03.1983 00:17 </t>
  </si>
  <si>
    <t>BAVM 36 </t>
  </si>
  <si>
    <t>2445406.498 </t>
  </si>
  <si>
    <t> 12.03.1983 23:57 </t>
  </si>
  <si>
    <t>2447239.339 </t>
  </si>
  <si>
    <t> 18.03.1988 20:08 </t>
  </si>
  <si>
    <t> BBS 88 </t>
  </si>
  <si>
    <t>2447267.450 </t>
  </si>
  <si>
    <t> 15.04.1988 22:48 </t>
  </si>
  <si>
    <t>2447565.380 </t>
  </si>
  <si>
    <t> 07.02.1989 21:07 </t>
  </si>
  <si>
    <t> Moschner&amp;Kleikamp </t>
  </si>
  <si>
    <t>BAVM 52 </t>
  </si>
  <si>
    <t>2447609.417 </t>
  </si>
  <si>
    <t> 23.03.1989 22:00 </t>
  </si>
  <si>
    <t> -0.002 </t>
  </si>
  <si>
    <t> J.Borovicka </t>
  </si>
  <si>
    <t> BRNO 30 </t>
  </si>
  <si>
    <t>2447616.446 </t>
  </si>
  <si>
    <t> 30.03.1989 22:42 </t>
  </si>
  <si>
    <t>2447616.450 </t>
  </si>
  <si>
    <t> 30.03.1989 22:48 </t>
  </si>
  <si>
    <t> A.Dedoch </t>
  </si>
  <si>
    <t>2447945.308 </t>
  </si>
  <si>
    <t> 22.02.1990 19:23 </t>
  </si>
  <si>
    <t> BBS 94 </t>
  </si>
  <si>
    <t>2447996.379 </t>
  </si>
  <si>
    <t> 14.04.1990 21:05 </t>
  </si>
  <si>
    <t> BBS 95 </t>
  </si>
  <si>
    <t>2448002.444 </t>
  </si>
  <si>
    <t> 20.04.1990 22:39 </t>
  </si>
  <si>
    <t>2448003.392 </t>
  </si>
  <si>
    <t> 21.04.1990 21:24 </t>
  </si>
  <si>
    <t>2448017.444 </t>
  </si>
  <si>
    <t> 05.05.1990 22:39 </t>
  </si>
  <si>
    <t> BRNO 31 </t>
  </si>
  <si>
    <t>2448331.343 </t>
  </si>
  <si>
    <t> 15.03.1991 20:13 </t>
  </si>
  <si>
    <t> 0.026 </t>
  </si>
  <si>
    <t> BBS 97 </t>
  </si>
  <si>
    <t>2448359.427 </t>
  </si>
  <si>
    <t> 12.04.1991 22:14 </t>
  </si>
  <si>
    <t>2448404.409 </t>
  </si>
  <si>
    <t> 27.05.1991 21:48 </t>
  </si>
  <si>
    <t> 0.013 </t>
  </si>
  <si>
    <t> BBS 98 </t>
  </si>
  <si>
    <t>2448739.342 </t>
  </si>
  <si>
    <t> 26.04.1992 20:12 </t>
  </si>
  <si>
    <t> BBS 101 </t>
  </si>
  <si>
    <t>2448760.425 </t>
  </si>
  <si>
    <t> 17.05.1992 22:12 </t>
  </si>
  <si>
    <t>2448768.396 </t>
  </si>
  <si>
    <t> 25.05.1992 21:30 </t>
  </si>
  <si>
    <t>2449057.427 </t>
  </si>
  <si>
    <t> 10.03.1993 22:14 </t>
  </si>
  <si>
    <t> BBS 103 </t>
  </si>
  <si>
    <t>2449065.398 </t>
  </si>
  <si>
    <t> 18.03.1993 21:33 </t>
  </si>
  <si>
    <t>2449132.382 </t>
  </si>
  <si>
    <t> 24.05.1993 21:10 </t>
  </si>
  <si>
    <t> BBS 104 </t>
  </si>
  <si>
    <t>2449421.420 </t>
  </si>
  <si>
    <t> 09.03.1994 22:04 </t>
  </si>
  <si>
    <t> BBS 106 </t>
  </si>
  <si>
    <t>2449473.423 </t>
  </si>
  <si>
    <t> 30.04.1994 22:09 </t>
  </si>
  <si>
    <t>2449779.329 </t>
  </si>
  <si>
    <t> 02.03.1995 19:53 </t>
  </si>
  <si>
    <t> BBS 108 </t>
  </si>
  <si>
    <t>2449785.4206 </t>
  </si>
  <si>
    <t> 08.03.1995 22:05 </t>
  </si>
  <si>
    <t> 0.0037 </t>
  </si>
  <si>
    <t> BRNO 32 </t>
  </si>
  <si>
    <t>2449793.378 </t>
  </si>
  <si>
    <t> 16.03.1995 21:04 </t>
  </si>
  <si>
    <t>2449800.419 </t>
  </si>
  <si>
    <t> 23.03.1995 22:03 </t>
  </si>
  <si>
    <t> M.Martignoni </t>
  </si>
  <si>
    <t> BBS 113 </t>
  </si>
  <si>
    <t>2449807.438 </t>
  </si>
  <si>
    <t> 30.03.1995 22:30 </t>
  </si>
  <si>
    <t>2449844.437 </t>
  </si>
  <si>
    <t> 06.05.1995 22:29 </t>
  </si>
  <si>
    <t> BBS 109 </t>
  </si>
  <si>
    <t>2450151.296 </t>
  </si>
  <si>
    <t> 08.03.1996 19:06 </t>
  </si>
  <si>
    <t> BBS 111 </t>
  </si>
  <si>
    <t>2450157.370 </t>
  </si>
  <si>
    <t> 14.03.1996 20:52 </t>
  </si>
  <si>
    <t> J.Gensler </t>
  </si>
  <si>
    <t>BAVM 93 </t>
  </si>
  <si>
    <t>2450179.389 </t>
  </si>
  <si>
    <t> 05.04.1996 21:20 </t>
  </si>
  <si>
    <t> BBS 112 </t>
  </si>
  <si>
    <t>2450192.4946 </t>
  </si>
  <si>
    <t> 18.04.1996 23:52 </t>
  </si>
  <si>
    <t> -0.0142 </t>
  </si>
  <si>
    <t>2450194.3794 </t>
  </si>
  <si>
    <t> 20.04.1996 21:06 </t>
  </si>
  <si>
    <t> -0.0032 </t>
  </si>
  <si>
    <t>2450209.372 </t>
  </si>
  <si>
    <t> 05.05.1996 20:55 </t>
  </si>
  <si>
    <t>2450514.338 </t>
  </si>
  <si>
    <t> 06.03.1997 20:06 </t>
  </si>
  <si>
    <t> BBS 114 </t>
  </si>
  <si>
    <t>2450557.433 </t>
  </si>
  <si>
    <t> 18.04.1997 22:23 </t>
  </si>
  <si>
    <t> BBS 115 </t>
  </si>
  <si>
    <t>2450871.315 </t>
  </si>
  <si>
    <t> 26.02.1998 19:33 </t>
  </si>
  <si>
    <t> BBS 117 </t>
  </si>
  <si>
    <t>2450900.351 </t>
  </si>
  <si>
    <t> 27.03.1998 20:25 </t>
  </si>
  <si>
    <t>2451270.4313 </t>
  </si>
  <si>
    <t> 01.04.1999 22:21 </t>
  </si>
  <si>
    <t> -0.0043 </t>
  </si>
  <si>
    <t> van Cauteren&amp;Wils </t>
  </si>
  <si>
    <t>IBVS 4872 </t>
  </si>
  <si>
    <t>2451596.4817 </t>
  </si>
  <si>
    <t> 21.02.2000 23:33 </t>
  </si>
  <si>
    <t> -0.0022 </t>
  </si>
  <si>
    <t> J.Safar </t>
  </si>
  <si>
    <t>2451952.505 </t>
  </si>
  <si>
    <t> 12.02.2001 00:07 </t>
  </si>
  <si>
    <t> BBS 124 </t>
  </si>
  <si>
    <t>2452320.25160 </t>
  </si>
  <si>
    <t> 14.02.2002 18:02 </t>
  </si>
  <si>
    <t> -0.00323 </t>
  </si>
  <si>
    <t>C </t>
  </si>
  <si>
    <t>o</t>
  </si>
  <si>
    <t> J.Šafár </t>
  </si>
  <si>
    <t>OEJV 0074 </t>
  </si>
  <si>
    <t>2452644.8921 </t>
  </si>
  <si>
    <t> 05.01.2003 09:24 </t>
  </si>
  <si>
    <t> -0.0056 </t>
  </si>
  <si>
    <t> S.Dvorak </t>
  </si>
  <si>
    <t>IBVS 5502 </t>
  </si>
  <si>
    <t>2452644.8922 </t>
  </si>
  <si>
    <t> -0.0055 </t>
  </si>
  <si>
    <t> R.Nelson </t>
  </si>
  <si>
    <t>IBVS 5493 </t>
  </si>
  <si>
    <t>2452646.2977 </t>
  </si>
  <si>
    <t> 06.01.2003 19:08 </t>
  </si>
  <si>
    <t> -0.0054 </t>
  </si>
  <si>
    <t> Nakajima </t>
  </si>
  <si>
    <t>VSB 42 </t>
  </si>
  <si>
    <t>2452691.2725 </t>
  </si>
  <si>
    <t> 20.02.2003 18:32 </t>
  </si>
  <si>
    <t> -0.0028 </t>
  </si>
  <si>
    <t> E.Blättler </t>
  </si>
  <si>
    <t> BBS 129 </t>
  </si>
  <si>
    <t>2452901.6086 </t>
  </si>
  <si>
    <t> 19.09.2003 02:36 </t>
  </si>
  <si>
    <t> -0.0053 </t>
  </si>
  <si>
    <t> Moschner&amp;Frank </t>
  </si>
  <si>
    <t>BAVM 172 </t>
  </si>
  <si>
    <t>2452989.2103 </t>
  </si>
  <si>
    <t> 15.12.2003 17:02 </t>
  </si>
  <si>
    <t>2453081.4970 </t>
  </si>
  <si>
    <t> 16.03.2004 23:55 </t>
  </si>
  <si>
    <t>-I</t>
  </si>
  <si>
    <t> K. &amp; M. Rätz </t>
  </si>
  <si>
    <t>BAVM 173 </t>
  </si>
  <si>
    <t>2453105.3859 </t>
  </si>
  <si>
    <t> 09.04.2004 21:15 </t>
  </si>
  <si>
    <t>17998</t>
  </si>
  <si>
    <t> -0.0082 </t>
  </si>
  <si>
    <t> v.Poschinger </t>
  </si>
  <si>
    <t>2453123.1899 </t>
  </si>
  <si>
    <t> 27.04.2004 16:33 </t>
  </si>
  <si>
    <t>18036</t>
  </si>
  <si>
    <t> T.Krajci </t>
  </si>
  <si>
    <t>IBVS 5592 </t>
  </si>
  <si>
    <t>2453386.4644 </t>
  </si>
  <si>
    <t> 15.01.2005 23:08 </t>
  </si>
  <si>
    <t>18598</t>
  </si>
  <si>
    <t> -0.0058 </t>
  </si>
  <si>
    <t> W.Moschner </t>
  </si>
  <si>
    <t>BAVM 178 </t>
  </si>
  <si>
    <t>2453407.5450 </t>
  </si>
  <si>
    <t> 06.02.2005 01:04 </t>
  </si>
  <si>
    <t>18643</t>
  </si>
  <si>
    <t> -0.0059 </t>
  </si>
  <si>
    <t>2453439.8689 </t>
  </si>
  <si>
    <t> 10.03.2005 08:51 </t>
  </si>
  <si>
    <t>18712</t>
  </si>
  <si>
    <t> -0.0057 </t>
  </si>
  <si>
    <t>IBVS 5672 </t>
  </si>
  <si>
    <t>2453461.4167 </t>
  </si>
  <si>
    <t> 31.03.2005 22:00 </t>
  </si>
  <si>
    <t>18758</t>
  </si>
  <si>
    <t> -0.0071 </t>
  </si>
  <si>
    <t> H.Jungbluth </t>
  </si>
  <si>
    <t>2453462.3541 </t>
  </si>
  <si>
    <t> 01.04.2005 20:29 </t>
  </si>
  <si>
    <t>18760</t>
  </si>
  <si>
    <t> -0.0066 </t>
  </si>
  <si>
    <t>2453462.3547 </t>
  </si>
  <si>
    <t> 01.04.2005 20:30 </t>
  </si>
  <si>
    <t> -0.0060 </t>
  </si>
  <si>
    <t>2453746.2415 </t>
  </si>
  <si>
    <t> 10.01.2006 17:47 </t>
  </si>
  <si>
    <t>19366</t>
  </si>
  <si>
    <t> -0.0061 </t>
  </si>
  <si>
    <t> K.Nagai et al. </t>
  </si>
  <si>
    <t>VSB 45 </t>
  </si>
  <si>
    <t>2454166.6857 </t>
  </si>
  <si>
    <t> 07.03.2007 04:27 </t>
  </si>
  <si>
    <t>20263.5</t>
  </si>
  <si>
    <t> -0.0049 </t>
  </si>
  <si>
    <t>IBVS 5814 </t>
  </si>
  <si>
    <t>2454175.3512 </t>
  </si>
  <si>
    <t> 15.03.2007 20:25 </t>
  </si>
  <si>
    <t>20282</t>
  </si>
  <si>
    <t> F.Walter </t>
  </si>
  <si>
    <t>BAVM 186 </t>
  </si>
  <si>
    <t>2454187.5311 </t>
  </si>
  <si>
    <t> 28.03.2007 00:44 </t>
  </si>
  <si>
    <t>20308</t>
  </si>
  <si>
    <t> M.&amp; C.Rätz </t>
  </si>
  <si>
    <t>BAVM 201 </t>
  </si>
  <si>
    <t>2454219.3876 </t>
  </si>
  <si>
    <t> 28.04.2007 21:18 </t>
  </si>
  <si>
    <t>20376</t>
  </si>
  <si>
    <t> -0.0047 </t>
  </si>
  <si>
    <t>2454535.3647 </t>
  </si>
  <si>
    <t> 09.03.2008 20:45 </t>
  </si>
  <si>
    <t>21050.5</t>
  </si>
  <si>
    <t> -0.0040 </t>
  </si>
  <si>
    <t> F.Agerer </t>
  </si>
  <si>
    <t>2454535.5979 </t>
  </si>
  <si>
    <t> 10.03.2008 02:20 </t>
  </si>
  <si>
    <t>21051</t>
  </si>
  <si>
    <t> -0.0050 </t>
  </si>
  <si>
    <t>2454765.6094 </t>
  </si>
  <si>
    <t> 26.10.2008 02:37 </t>
  </si>
  <si>
    <t>21542</t>
  </si>
  <si>
    <t> -0.0075 </t>
  </si>
  <si>
    <t> G.Monninger </t>
  </si>
  <si>
    <t>BAVM 228 </t>
  </si>
  <si>
    <t>2454842.908 </t>
  </si>
  <si>
    <t> 11.01.2009 09:47 </t>
  </si>
  <si>
    <t>21707</t>
  </si>
  <si>
    <t>IBVS 5894 </t>
  </si>
  <si>
    <t>2454848.5266 </t>
  </si>
  <si>
    <t> 17.01.2009 00:38 </t>
  </si>
  <si>
    <t>21719</t>
  </si>
  <si>
    <t> -0.0077 </t>
  </si>
  <si>
    <t> S.Kleidis </t>
  </si>
  <si>
    <t>IBVS 5933 </t>
  </si>
  <si>
    <t>2454858.3645 </t>
  </si>
  <si>
    <t> 26.01.2009 20:44 </t>
  </si>
  <si>
    <t>21740</t>
  </si>
  <si>
    <t>2454924.4137 </t>
  </si>
  <si>
    <t> 02.04.2009 21:55 </t>
  </si>
  <si>
    <t>21881</t>
  </si>
  <si>
    <t> -0.0112 </t>
  </si>
  <si>
    <t> U.Schmidt </t>
  </si>
  <si>
    <t>BAVM 209 </t>
  </si>
  <si>
    <t>2454942.4533 </t>
  </si>
  <si>
    <t> 20.04.2009 22:52 </t>
  </si>
  <si>
    <t>21919.5</t>
  </si>
  <si>
    <t> -0.0073 </t>
  </si>
  <si>
    <t>2455222.8255 </t>
  </si>
  <si>
    <t> 26.01.2010 07:48 </t>
  </si>
  <si>
    <t>22518</t>
  </si>
  <si>
    <t> -0.0085 </t>
  </si>
  <si>
    <t>IBVS 5974 </t>
  </si>
  <si>
    <t>2455311.3646 </t>
  </si>
  <si>
    <t> 24.04.2010 20:45 </t>
  </si>
  <si>
    <t>22707</t>
  </si>
  <si>
    <t> -0.0084 </t>
  </si>
  <si>
    <t> L.Pagel </t>
  </si>
  <si>
    <t>BAVM 214 </t>
  </si>
  <si>
    <t>2455499.9207 </t>
  </si>
  <si>
    <t> 30.10.2010 10:05 </t>
  </si>
  <si>
    <t>23109.5</t>
  </si>
  <si>
    <t>2455577.9183 </t>
  </si>
  <si>
    <t> 16.01.2011 10:02 </t>
  </si>
  <si>
    <t>23276</t>
  </si>
  <si>
    <t>IBVS 5992 </t>
  </si>
  <si>
    <t>2455600.4045 </t>
  </si>
  <si>
    <t> 07.02.2011 21:42 </t>
  </si>
  <si>
    <t>23324</t>
  </si>
  <si>
    <t>BAVM 215 </t>
  </si>
  <si>
    <t>2455600.6394 </t>
  </si>
  <si>
    <t> 08.02.2011 03:20 </t>
  </si>
  <si>
    <t>23324.5</t>
  </si>
  <si>
    <t>2455644.4397 </t>
  </si>
  <si>
    <t> 23.03.2011 22:33 </t>
  </si>
  <si>
    <t>23418</t>
  </si>
  <si>
    <t>2455851.0346 </t>
  </si>
  <si>
    <t> 16.10.2011 12:49 </t>
  </si>
  <si>
    <t>23859</t>
  </si>
  <si>
    <t> -0.0045 </t>
  </si>
  <si>
    <t>IBVS 6018 </t>
  </si>
  <si>
    <t>2455857.5883 </t>
  </si>
  <si>
    <t> 23.10.2011 02:07 </t>
  </si>
  <si>
    <t>23873</t>
  </si>
  <si>
    <t> -0.0092 </t>
  </si>
  <si>
    <t> W.Moschner &amp; P.Frank </t>
  </si>
  <si>
    <t>BAVM 225 </t>
  </si>
  <si>
    <t>2455934.41219 </t>
  </si>
  <si>
    <t> 07.01.2012 21:53 </t>
  </si>
  <si>
    <t>24037</t>
  </si>
  <si>
    <t> -0.01278 </t>
  </si>
  <si>
    <t> M.Magris </t>
  </si>
  <si>
    <t>OEJV 0160 </t>
  </si>
  <si>
    <t>2456002.3429 </t>
  </si>
  <si>
    <t> 15.03.2012 20:13 </t>
  </si>
  <si>
    <t>24182</t>
  </si>
  <si>
    <t> -0.0088 </t>
  </si>
  <si>
    <t>2456009.3714 </t>
  </si>
  <si>
    <t> 22.03.2012 20:54 </t>
  </si>
  <si>
    <t>24197</t>
  </si>
  <si>
    <t> -0.0072 </t>
  </si>
  <si>
    <t>2456011.7108 </t>
  </si>
  <si>
    <t> 25.03.2012 05:03 </t>
  </si>
  <si>
    <t>24202</t>
  </si>
  <si>
    <t> -0.0101 </t>
  </si>
  <si>
    <t>IBVS 6029 </t>
  </si>
  <si>
    <t>2456013.3567 </t>
  </si>
  <si>
    <t> 26.03.2012 20:33 </t>
  </si>
  <si>
    <t>24205.5</t>
  </si>
  <si>
    <t> -0.0038 </t>
  </si>
  <si>
    <t>2456013.5866 </t>
  </si>
  <si>
    <t> 27.03.2012 02:04 </t>
  </si>
  <si>
    <t>24206</t>
  </si>
  <si>
    <t> -0.0081 </t>
  </si>
  <si>
    <t>2456046.3787 </t>
  </si>
  <si>
    <t> 28.04.2012 21:05 </t>
  </si>
  <si>
    <t>24276</t>
  </si>
  <si>
    <t>2457093.3862 </t>
  </si>
  <si>
    <t> 11.03.2015 21:16 </t>
  </si>
  <si>
    <t>26511</t>
  </si>
  <si>
    <t>BAVM 241 (=IBVS 6157) </t>
  </si>
  <si>
    <t>2457101.5835 </t>
  </si>
  <si>
    <t> 20.03.2015 02:00 </t>
  </si>
  <si>
    <t>26528.5</t>
  </si>
  <si>
    <t> -0.0100 </t>
  </si>
  <si>
    <t>2457134.3783 </t>
  </si>
  <si>
    <t> 21.04.2015 21:04 </t>
  </si>
  <si>
    <t>26598.5</t>
  </si>
  <si>
    <t> -0.0074 </t>
  </si>
  <si>
    <t>IBVS 6157</t>
  </si>
  <si>
    <t>OEJV 0179</t>
  </si>
  <si>
    <t>IBVS 6234</t>
  </si>
  <si>
    <t>IBVS 6230</t>
  </si>
  <si>
    <t>JAVSO..44…69</t>
  </si>
  <si>
    <t>OEJV 0211</t>
  </si>
  <si>
    <t>VSB 069</t>
  </si>
  <si>
    <t>JAAVSO, 50, 255</t>
  </si>
  <si>
    <t>S5</t>
  </si>
  <si>
    <t>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</si>
</sst>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34" fillId="0" borderId="0"/>
    <xf numFmtId="0" fontId="34" fillId="0" borderId="0"/>
    <xf numFmtId="0" fontId="23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5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22" fontId="9" fillId="0" borderId="0" xfId="0" applyNumberFormat="1" applyFont="1" applyAlignment="1"/>
    <xf numFmtId="14" fontId="9" fillId="0" borderId="0" xfId="0" applyNumberFormat="1" applyFont="1" applyAlignment="1"/>
    <xf numFmtId="0" fontId="10" fillId="0" borderId="0" xfId="0" applyFont="1" applyAlignment="1"/>
    <xf numFmtId="0" fontId="9" fillId="0" borderId="0" xfId="0" applyFont="1" applyAlignment="1">
      <alignment horizontal="left"/>
    </xf>
    <xf numFmtId="0" fontId="9" fillId="0" borderId="11" xfId="0" applyFont="1" applyBorder="1" applyAlignment="1">
      <alignment horizontal="left"/>
    </xf>
    <xf numFmtId="165" fontId="10" fillId="0" borderId="0" xfId="0" applyNumberFormat="1" applyFont="1" applyAlignment="1">
      <alignment horizontal="left" vertical="top"/>
    </xf>
    <xf numFmtId="0" fontId="0" fillId="0" borderId="0" xfId="0">
      <alignment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165" fontId="9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7" fillId="0" borderId="0" xfId="0" applyFont="1" applyAlignment="1"/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8" fillId="0" borderId="0" xfId="42" applyFont="1" applyAlignment="1">
      <alignment horizontal="left" wrapText="1"/>
    </xf>
    <xf numFmtId="0" fontId="38" fillId="0" borderId="0" xfId="42" applyFont="1" applyAlignment="1">
      <alignment horizontal="center" vertical="center" wrapText="1"/>
    </xf>
    <xf numFmtId="0" fontId="38" fillId="0" borderId="0" xfId="42" applyFont="1" applyAlignment="1">
      <alignment horizontal="left" vertical="center" wrapText="1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9" fillId="0" borderId="0" xfId="43" applyFont="1"/>
    <xf numFmtId="0" fontId="9" fillId="0" borderId="0" xfId="43" applyFont="1" applyAlignment="1">
      <alignment horizontal="center"/>
    </xf>
    <xf numFmtId="0" fontId="9" fillId="0" borderId="0" xfId="43" applyFont="1" applyAlignment="1">
      <alignment horizontal="left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6" fontId="40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Lyn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-1.381519999995362E-2</c:v>
                </c:pt>
                <c:pt idx="1">
                  <c:v>-8.9873600009013899E-3</c:v>
                </c:pt>
                <c:pt idx="2">
                  <c:v>-1.2692639997112565E-2</c:v>
                </c:pt>
                <c:pt idx="3">
                  <c:v>-3.7847999992663972E-3</c:v>
                </c:pt>
                <c:pt idx="4">
                  <c:v>1.621520000117016E-2</c:v>
                </c:pt>
                <c:pt idx="5">
                  <c:v>-2.570511999874725E-2</c:v>
                </c:pt>
                <c:pt idx="6">
                  <c:v>1.7294880002737045E-2</c:v>
                </c:pt>
                <c:pt idx="7">
                  <c:v>1.4756800010218285E-3</c:v>
                </c:pt>
                <c:pt idx="8">
                  <c:v>2.1475680001458386E-2</c:v>
                </c:pt>
                <c:pt idx="9">
                  <c:v>-1.7329120000795228E-2</c:v>
                </c:pt>
                <c:pt idx="10">
                  <c:v>3.2203200025833212E-3</c:v>
                </c:pt>
                <c:pt idx="11">
                  <c:v>-9.3275199978961609E-3</c:v>
                </c:pt>
                <c:pt idx="12">
                  <c:v>1.2399520001054043E-2</c:v>
                </c:pt>
                <c:pt idx="13">
                  <c:v>4.4811199986725114E-3</c:v>
                </c:pt>
                <c:pt idx="14">
                  <c:v>2.1409600012702867E-3</c:v>
                </c:pt>
                <c:pt idx="15">
                  <c:v>-1.0507200022402685E-3</c:v>
                </c:pt>
                <c:pt idx="16">
                  <c:v>8.028960000956431E-3</c:v>
                </c:pt>
                <c:pt idx="17">
                  <c:v>-5.3236800013110042E-3</c:v>
                </c:pt>
                <c:pt idx="18">
                  <c:v>3.1284800024877768E-3</c:v>
                </c:pt>
                <c:pt idx="19">
                  <c:v>4.6559998736483976E-5</c:v>
                </c:pt>
                <c:pt idx="20">
                  <c:v>1.1309279998386046E-2</c:v>
                </c:pt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0C-4527-BE44-8AA1224D80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Active!$D$22:$D$47</c:f>
                <c:numCache>
                  <c:formatCode>General</c:formatCode>
                  <c:ptCount val="26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1">
                  <c:v>4.7472000005654991E-4</c:v>
                </c:pt>
                <c:pt idx="22">
                  <c:v>-1.3300799982971512E-3</c:v>
                </c:pt>
                <c:pt idx="23">
                  <c:v>1.026079997245688E-3</c:v>
                </c:pt>
                <c:pt idx="24">
                  <c:v>1.026079997245688E-3</c:v>
                </c:pt>
                <c:pt idx="25">
                  <c:v>2.7478240001073573E-2</c:v>
                </c:pt>
                <c:pt idx="26">
                  <c:v>2.8930399996170308E-2</c:v>
                </c:pt>
                <c:pt idx="27">
                  <c:v>-4.9759997637011111E-5</c:v>
                </c:pt>
                <c:pt idx="28">
                  <c:v>-8.321119996253401E-3</c:v>
                </c:pt>
                <c:pt idx="29">
                  <c:v>1.1776480001572054E-2</c:v>
                </c:pt>
                <c:pt idx="30">
                  <c:v>-2.6737600055639632E-3</c:v>
                </c:pt>
                <c:pt idx="31">
                  <c:v>1.8937439999717753E-2</c:v>
                </c:pt>
                <c:pt idx="32">
                  <c:v>2.6787359995068982E-2</c:v>
                </c:pt>
                <c:pt idx="33">
                  <c:v>6.8507199976011179E-3</c:v>
                </c:pt>
                <c:pt idx="34">
                  <c:v>-5.5960000026971102E-3</c:v>
                </c:pt>
                <c:pt idx="35">
                  <c:v>-1.1000000013154931E-3</c:v>
                </c:pt>
                <c:pt idx="36">
                  <c:v>0</c:v>
                </c:pt>
                <c:pt idx="37">
                  <c:v>8.740799967199564E-4</c:v>
                </c:pt>
                <c:pt idx="38">
                  <c:v>6.2123200041241944E-3</c:v>
                </c:pt>
                <c:pt idx="39">
                  <c:v>3.4200000009150244E-3</c:v>
                </c:pt>
                <c:pt idx="40">
                  <c:v>8.3512000055634417E-3</c:v>
                </c:pt>
                <c:pt idx="41">
                  <c:v>1.2439840000297409E-2</c:v>
                </c:pt>
                <c:pt idx="42">
                  <c:v>3.0638399985036813E-3</c:v>
                </c:pt>
                <c:pt idx="43">
                  <c:v>6.454239999584388E-3</c:v>
                </c:pt>
                <c:pt idx="44">
                  <c:v>-4.2075200035469607E-3</c:v>
                </c:pt>
                <c:pt idx="45">
                  <c:v>-2.4625599980936386E-3</c:v>
                </c:pt>
                <c:pt idx="46">
                  <c:v>-3.6495999665930867E-4</c:v>
                </c:pt>
                <c:pt idx="47">
                  <c:v>3.635039996879641E-3</c:v>
                </c:pt>
                <c:pt idx="48">
                  <c:v>2.6027200001408346E-3</c:v>
                </c:pt>
                <c:pt idx="49">
                  <c:v>1.1445280004409142E-2</c:v>
                </c:pt>
                <c:pt idx="50">
                  <c:v>-1.3536799997382332E-2</c:v>
                </c:pt>
                <c:pt idx="51">
                  <c:v>-2.4571199974161573E-3</c:v>
                </c:pt>
                <c:pt idx="52">
                  <c:v>-4.2619199957698584E-3</c:v>
                </c:pt>
                <c:pt idx="53">
                  <c:v>-4.2619199957698584E-3</c:v>
                </c:pt>
                <c:pt idx="54">
                  <c:v>0</c:v>
                </c:pt>
                <c:pt idx="55">
                  <c:v>2.8212800025357865E-3</c:v>
                </c:pt>
                <c:pt idx="56">
                  <c:v>1.2645919996430166E-2</c:v>
                </c:pt>
                <c:pt idx="57">
                  <c:v>-3.3684800000628456E-3</c:v>
                </c:pt>
                <c:pt idx="58">
                  <c:v>-1.0756799965747632E-3</c:v>
                </c:pt>
                <c:pt idx="59">
                  <c:v>6.1016000036033802E-3</c:v>
                </c:pt>
                <c:pt idx="60">
                  <c:v>-2.8171199955977499E-3</c:v>
                </c:pt>
                <c:pt idx="61">
                  <c:v>4.3601600045803934E-3</c:v>
                </c:pt>
                <c:pt idx="62">
                  <c:v>-1.442720000341069E-3</c:v>
                </c:pt>
                <c:pt idx="63">
                  <c:v>-3.3614400017540902E-3</c:v>
                </c:pt>
                <c:pt idx="64">
                  <c:v>5.607999992207624E-4</c:v>
                </c:pt>
                <c:pt idx="65">
                  <c:v>2.07632000092417E-3</c:v>
                </c:pt>
                <c:pt idx="67">
                  <c:v>-2.7284800016786903E-3</c:v>
                </c:pt>
                <c:pt idx="68">
                  <c:v>1.1369120002200361E-2</c:v>
                </c:pt>
                <c:pt idx="69">
                  <c:v>3.4667200015974231E-3</c:v>
                </c:pt>
                <c:pt idx="70">
                  <c:v>-5.8859199998551048E-3</c:v>
                </c:pt>
                <c:pt idx="71">
                  <c:v>1.1709279999195132E-2</c:v>
                </c:pt>
                <c:pt idx="72">
                  <c:v>-4.2727999971248209E-3</c:v>
                </c:pt>
                <c:pt idx="73">
                  <c:v>-2.9003199961152859E-3</c:v>
                </c:pt>
                <c:pt idx="75">
                  <c:v>-3.6254399965400808E-3</c:v>
                </c:pt>
                <c:pt idx="77">
                  <c:v>-1.350559999991674E-3</c:v>
                </c:pt>
                <c:pt idx="78">
                  <c:v>-2.9147199966246262E-3</c:v>
                </c:pt>
                <c:pt idx="79">
                  <c:v>-6.2494400044670328E-3</c:v>
                </c:pt>
                <c:pt idx="80">
                  <c:v>7.443360002071131E-3</c:v>
                </c:pt>
                <c:pt idx="81">
                  <c:v>-1.0865599979297258E-3</c:v>
                </c:pt>
                <c:pt idx="85">
                  <c:v>-8.6059200039017014E-3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0C-4527-BE44-8AA1224D80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3.6942399965482764E-3</c:v>
                </c:pt>
                <c:pt idx="74">
                  <c:v>-1.4184799998474773E-2</c:v>
                </c:pt>
                <c:pt idx="76">
                  <c:v>-3.2254399993689731E-3</c:v>
                </c:pt>
                <c:pt idx="82">
                  <c:v>-4.3129600016982295E-3</c:v>
                </c:pt>
                <c:pt idx="83">
                  <c:v>-4.7145599965006113E-3</c:v>
                </c:pt>
                <c:pt idx="84">
                  <c:v>-2.1843200011062436E-3</c:v>
                </c:pt>
                <c:pt idx="86">
                  <c:v>-3.2315199932781979E-3</c:v>
                </c:pt>
                <c:pt idx="87">
                  <c:v>-5.6223999999929219E-3</c:v>
                </c:pt>
                <c:pt idx="92">
                  <c:v>-5.2900800001225434E-3</c:v>
                </c:pt>
                <c:pt idx="94">
                  <c:v>-5.5915199991432019E-3</c:v>
                </c:pt>
                <c:pt idx="95">
                  <c:v>-8.1596800009720027E-3</c:v>
                </c:pt>
                <c:pt idx="97">
                  <c:v>-5.7556800020392984E-3</c:v>
                </c:pt>
                <c:pt idx="98">
                  <c:v>-5.8628800034057349E-3</c:v>
                </c:pt>
                <c:pt idx="100">
                  <c:v>-7.0812799967825413E-3</c:v>
                </c:pt>
                <c:pt idx="101">
                  <c:v>-6.601600005524233E-3</c:v>
                </c:pt>
                <c:pt idx="102">
                  <c:v>-6.001599998853635E-3</c:v>
                </c:pt>
                <c:pt idx="107">
                  <c:v>-5.8651200015447102E-3</c:v>
                </c:pt>
                <c:pt idx="108">
                  <c:v>-5.9292799996910617E-3</c:v>
                </c:pt>
                <c:pt idx="109">
                  <c:v>-4.7201599954860285E-3</c:v>
                </c:pt>
                <c:pt idx="110">
                  <c:v>-3.9980799992918037E-3</c:v>
                </c:pt>
                <c:pt idx="111">
                  <c:v>-5.0281599978916347E-3</c:v>
                </c:pt>
                <c:pt idx="112">
                  <c:v>-7.4667199951363727E-3</c:v>
                </c:pt>
                <c:pt idx="120">
                  <c:v>-1.1160960006236564E-2</c:v>
                </c:pt>
                <c:pt idx="121">
                  <c:v>-7.277119999343995E-3</c:v>
                </c:pt>
                <c:pt idx="123">
                  <c:v>-8.3531199998105876E-3</c:v>
                </c:pt>
                <c:pt idx="126">
                  <c:v>-8.3718400055659004E-3</c:v>
                </c:pt>
                <c:pt idx="127">
                  <c:v>-7.7019199961796403E-3</c:v>
                </c:pt>
                <c:pt idx="128">
                  <c:v>-8.4268799982964993E-3</c:v>
                </c:pt>
                <c:pt idx="134">
                  <c:v>-8.7891199946170673E-3</c:v>
                </c:pt>
                <c:pt idx="135">
                  <c:v>-7.1915199951035902E-3</c:v>
                </c:pt>
                <c:pt idx="137">
                  <c:v>-3.8028800045140088E-3</c:v>
                </c:pt>
                <c:pt idx="138">
                  <c:v>-8.1329599997843616E-3</c:v>
                </c:pt>
                <c:pt idx="139">
                  <c:v>-8.2441599952289835E-3</c:v>
                </c:pt>
                <c:pt idx="141">
                  <c:v>-9.2017600036342628E-3</c:v>
                </c:pt>
                <c:pt idx="142">
                  <c:v>-9.9545600023702718E-3</c:v>
                </c:pt>
                <c:pt idx="143">
                  <c:v>-7.3657600005390123E-3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0C-4527-BE44-8AA1224D80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88">
                  <c:v>-5.4728852701373398E-3</c:v>
                </c:pt>
                <c:pt idx="89">
                  <c:v>-5.4028800004743971E-3</c:v>
                </c:pt>
                <c:pt idx="90">
                  <c:v>-2.7782399993157014E-3</c:v>
                </c:pt>
                <c:pt idx="91">
                  <c:v>-2.7782399993157014E-3</c:v>
                </c:pt>
                <c:pt idx="93">
                  <c:v>-5.6400000030407682E-3</c:v>
                </c:pt>
                <c:pt idx="96">
                  <c:v>-5.6457600003341213E-3</c:v>
                </c:pt>
                <c:pt idx="99">
                  <c:v>-5.7139199998346157E-3</c:v>
                </c:pt>
                <c:pt idx="103">
                  <c:v>-6.0585600076592527E-3</c:v>
                </c:pt>
                <c:pt idx="104">
                  <c:v>-5.324799996742513E-3</c:v>
                </c:pt>
                <c:pt idx="105">
                  <c:v>-5.5654399984632619E-3</c:v>
                </c:pt>
                <c:pt idx="106">
                  <c:v>-4.8521599965170026E-3</c:v>
                </c:pt>
                <c:pt idx="113">
                  <c:v>-4.793119995156303E-3</c:v>
                </c:pt>
                <c:pt idx="114">
                  <c:v>-7.7150400029495358E-3</c:v>
                </c:pt>
                <c:pt idx="115">
                  <c:v>-7.4783999953069724E-3</c:v>
                </c:pt>
                <c:pt idx="116">
                  <c:v>-7.3270400025648996E-3</c:v>
                </c:pt>
                <c:pt idx="117">
                  <c:v>-6.7383999994490296E-3</c:v>
                </c:pt>
                <c:pt idx="118">
                  <c:v>-8.5091200016904622E-3</c:v>
                </c:pt>
                <c:pt idx="119">
                  <c:v>-7.9294399984064512E-3</c:v>
                </c:pt>
                <c:pt idx="122">
                  <c:v>-8.4828800027025864E-3</c:v>
                </c:pt>
                <c:pt idx="124">
                  <c:v>-7.4675200012279674E-3</c:v>
                </c:pt>
                <c:pt idx="125">
                  <c:v>-8.4841600037179887E-3</c:v>
                </c:pt>
                <c:pt idx="129">
                  <c:v>-4.4574400017154403E-3</c:v>
                </c:pt>
                <c:pt idx="130">
                  <c:v>-4.4574400017154403E-3</c:v>
                </c:pt>
                <c:pt idx="131">
                  <c:v>-9.1996799965272658E-3</c:v>
                </c:pt>
                <c:pt idx="132">
                  <c:v>-1.2775919996784069E-2</c:v>
                </c:pt>
                <c:pt idx="133">
                  <c:v>0</c:v>
                </c:pt>
                <c:pt idx="136">
                  <c:v>-1.0092320000694599E-2</c:v>
                </c:pt>
                <c:pt idx="140">
                  <c:v>-4.8415199998999014E-3</c:v>
                </c:pt>
                <c:pt idx="144">
                  <c:v>-9.6532800016575493E-3</c:v>
                </c:pt>
                <c:pt idx="145">
                  <c:v>-2.9044000257272273E-3</c:v>
                </c:pt>
                <c:pt idx="146">
                  <c:v>-1.0172400223382283E-2</c:v>
                </c:pt>
                <c:pt idx="147">
                  <c:v>-1.0147679997317027E-2</c:v>
                </c:pt>
                <c:pt idx="148">
                  <c:v>-1.0912639998423401E-2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0C-4527-BE44-8AA1224D80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0C-4527-BE44-8AA1224D80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Active!$D$21:$D$418</c:f>
                <c:numCache>
                  <c:formatCode>General</c:formatCode>
                  <c:ptCount val="398"/>
                  <c:pt idx="29">
                    <c:v>0</c:v>
                  </c:pt>
                  <c:pt idx="36">
                    <c:v>0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7.0000000000000001E-3</c:v>
                  </c:pt>
                  <c:pt idx="59">
                    <c:v>7.0000000000000001E-3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6.0000000000000001E-3</c:v>
                  </c:pt>
                  <c:pt idx="65">
                    <c:v>4.0000000000000001E-3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3">
                    <c:v>5.0000000000000001E-3</c:v>
                  </c:pt>
                  <c:pt idx="75">
                    <c:v>2E-3</c:v>
                  </c:pt>
                  <c:pt idx="76">
                    <c:v>2E-3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6.0000000000000001E-3</c:v>
                  </c:pt>
                  <c:pt idx="81">
                    <c:v>7.0000000000000001E-3</c:v>
                  </c:pt>
                  <c:pt idx="82">
                    <c:v>4.0000000000000002E-4</c:v>
                  </c:pt>
                  <c:pt idx="86">
                    <c:v>2.8E-3</c:v>
                  </c:pt>
                  <c:pt idx="87">
                    <c:v>2.9999999999999997E-4</c:v>
                  </c:pt>
                  <c:pt idx="88">
                    <c:v>1E-4</c:v>
                  </c:pt>
                  <c:pt idx="91">
                    <c:v>1E-3</c:v>
                  </c:pt>
                  <c:pt idx="92">
                    <c:v>2.0000000000000001E-4</c:v>
                  </c:pt>
                  <c:pt idx="94">
                    <c:v>2.0000000000000001E-4</c:v>
                  </c:pt>
                  <c:pt idx="95">
                    <c:v>3.0999999999999999E-3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4.1000000000000003E-3</c:v>
                  </c:pt>
                  <c:pt idx="99">
                    <c:v>1E-4</c:v>
                  </c:pt>
                  <c:pt idx="100">
                    <c:v>1E-3</c:v>
                  </c:pt>
                  <c:pt idx="101">
                    <c:v>4.7999999999999996E-3</c:v>
                  </c:pt>
                  <c:pt idx="102">
                    <c:v>8.0000000000000004E-4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2.0000000000000001E-4</c:v>
                  </c:pt>
                  <c:pt idx="107">
                    <c:v>1E-4</c:v>
                  </c:pt>
                  <c:pt idx="108">
                    <c:v>5.9999999999999995E-4</c:v>
                  </c:pt>
                  <c:pt idx="109">
                    <c:v>2.0000000000000001E-4</c:v>
                  </c:pt>
                  <c:pt idx="110">
                    <c:v>1.9E-3</c:v>
                  </c:pt>
                  <c:pt idx="111">
                    <c:v>5.9999999999999995E-4</c:v>
                  </c:pt>
                  <c:pt idx="112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19">
                    <c:v>2.9999999999999997E-4</c:v>
                  </c:pt>
                  <c:pt idx="120">
                    <c:v>2.2000000000000001E-3</c:v>
                  </c:pt>
                  <c:pt idx="121">
                    <c:v>1.6000000000000001E-3</c:v>
                  </c:pt>
                  <c:pt idx="122">
                    <c:v>1E-4</c:v>
                  </c:pt>
                  <c:pt idx="123">
                    <c:v>2.0999999999999999E-3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2.3E-3</c:v>
                  </c:pt>
                  <c:pt idx="127">
                    <c:v>6.1999999999999998E-3</c:v>
                  </c:pt>
                  <c:pt idx="128">
                    <c:v>1E-4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2">
                    <c:v>5.0000000000000001E-3</c:v>
                  </c:pt>
                  <c:pt idx="133">
                    <c:v>5.0000000000000001E-4</c:v>
                  </c:pt>
                  <c:pt idx="134">
                    <c:v>5.5999999999999999E-3</c:v>
                  </c:pt>
                  <c:pt idx="135">
                    <c:v>2.0999999999999999E-3</c:v>
                  </c:pt>
                  <c:pt idx="136">
                    <c:v>2.9999999999999997E-4</c:v>
                  </c:pt>
                  <c:pt idx="137">
                    <c:v>1.6999999999999999E-3</c:v>
                  </c:pt>
                  <c:pt idx="138">
                    <c:v>2.3999999999999998E-3</c:v>
                  </c:pt>
                  <c:pt idx="139">
                    <c:v>0.21</c:v>
                  </c:pt>
                  <c:pt idx="140">
                    <c:v>1E-4</c:v>
                  </c:pt>
                  <c:pt idx="141">
                    <c:v>1.2999999999999999E-3</c:v>
                  </c:pt>
                  <c:pt idx="142">
                    <c:v>7.1000000000000004E-3</c:v>
                  </c:pt>
                  <c:pt idx="143">
                    <c:v>1.6999999999999999E-3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2.0000000000000001E-4</c:v>
                  </c:pt>
                  <c:pt idx="147">
                    <c:v>0</c:v>
                  </c:pt>
                  <c:pt idx="148">
                    <c:v>2.9999999999999997E-4</c:v>
                  </c:pt>
                </c:numCache>
              </c:numRef>
            </c:plus>
            <c:minus>
              <c:numRef>
                <c:f>Active!$D$21:$D$418</c:f>
                <c:numCache>
                  <c:formatCode>General</c:formatCode>
                  <c:ptCount val="398"/>
                  <c:pt idx="29">
                    <c:v>0</c:v>
                  </c:pt>
                  <c:pt idx="36">
                    <c:v>0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7.0000000000000001E-3</c:v>
                  </c:pt>
                  <c:pt idx="59">
                    <c:v>7.0000000000000001E-3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6.0000000000000001E-3</c:v>
                  </c:pt>
                  <c:pt idx="65">
                    <c:v>4.0000000000000001E-3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3">
                    <c:v>5.0000000000000001E-3</c:v>
                  </c:pt>
                  <c:pt idx="75">
                    <c:v>2E-3</c:v>
                  </c:pt>
                  <c:pt idx="76">
                    <c:v>2E-3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6.0000000000000001E-3</c:v>
                  </c:pt>
                  <c:pt idx="81">
                    <c:v>7.0000000000000001E-3</c:v>
                  </c:pt>
                  <c:pt idx="82">
                    <c:v>4.0000000000000002E-4</c:v>
                  </c:pt>
                  <c:pt idx="86">
                    <c:v>2.8E-3</c:v>
                  </c:pt>
                  <c:pt idx="87">
                    <c:v>2.9999999999999997E-4</c:v>
                  </c:pt>
                  <c:pt idx="88">
                    <c:v>1E-4</c:v>
                  </c:pt>
                  <c:pt idx="91">
                    <c:v>1E-3</c:v>
                  </c:pt>
                  <c:pt idx="92">
                    <c:v>2.0000000000000001E-4</c:v>
                  </c:pt>
                  <c:pt idx="94">
                    <c:v>2.0000000000000001E-4</c:v>
                  </c:pt>
                  <c:pt idx="95">
                    <c:v>3.0999999999999999E-3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4.1000000000000003E-3</c:v>
                  </c:pt>
                  <c:pt idx="99">
                    <c:v>1E-4</c:v>
                  </c:pt>
                  <c:pt idx="100">
                    <c:v>1E-3</c:v>
                  </c:pt>
                  <c:pt idx="101">
                    <c:v>4.7999999999999996E-3</c:v>
                  </c:pt>
                  <c:pt idx="102">
                    <c:v>8.0000000000000004E-4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2.0000000000000001E-4</c:v>
                  </c:pt>
                  <c:pt idx="107">
                    <c:v>1E-4</c:v>
                  </c:pt>
                  <c:pt idx="108">
                    <c:v>5.9999999999999995E-4</c:v>
                  </c:pt>
                  <c:pt idx="109">
                    <c:v>2.0000000000000001E-4</c:v>
                  </c:pt>
                  <c:pt idx="110">
                    <c:v>1.9E-3</c:v>
                  </c:pt>
                  <c:pt idx="111">
                    <c:v>5.9999999999999995E-4</c:v>
                  </c:pt>
                  <c:pt idx="112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19">
                    <c:v>2.9999999999999997E-4</c:v>
                  </c:pt>
                  <c:pt idx="120">
                    <c:v>2.2000000000000001E-3</c:v>
                  </c:pt>
                  <c:pt idx="121">
                    <c:v>1.6000000000000001E-3</c:v>
                  </c:pt>
                  <c:pt idx="122">
                    <c:v>1E-4</c:v>
                  </c:pt>
                  <c:pt idx="123">
                    <c:v>2.0999999999999999E-3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2.3E-3</c:v>
                  </c:pt>
                  <c:pt idx="127">
                    <c:v>6.1999999999999998E-3</c:v>
                  </c:pt>
                  <c:pt idx="128">
                    <c:v>1E-4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2">
                    <c:v>5.0000000000000001E-3</c:v>
                  </c:pt>
                  <c:pt idx="133">
                    <c:v>5.0000000000000001E-4</c:v>
                  </c:pt>
                  <c:pt idx="134">
                    <c:v>5.5999999999999999E-3</c:v>
                  </c:pt>
                  <c:pt idx="135">
                    <c:v>2.0999999999999999E-3</c:v>
                  </c:pt>
                  <c:pt idx="136">
                    <c:v>2.9999999999999997E-4</c:v>
                  </c:pt>
                  <c:pt idx="137">
                    <c:v>1.6999999999999999E-3</c:v>
                  </c:pt>
                  <c:pt idx="138">
                    <c:v>2.3999999999999998E-3</c:v>
                  </c:pt>
                  <c:pt idx="139">
                    <c:v>0.21</c:v>
                  </c:pt>
                  <c:pt idx="140">
                    <c:v>1E-4</c:v>
                  </c:pt>
                  <c:pt idx="141">
                    <c:v>1.2999999999999999E-3</c:v>
                  </c:pt>
                  <c:pt idx="142">
                    <c:v>7.1000000000000004E-3</c:v>
                  </c:pt>
                  <c:pt idx="143">
                    <c:v>1.6999999999999999E-3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2.0000000000000001E-4</c:v>
                  </c:pt>
                  <c:pt idx="147">
                    <c:v>0</c:v>
                  </c:pt>
                  <c:pt idx="1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0C-4527-BE44-8AA1224D80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0C-4527-BE44-8AA1224D80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35">
                  <c:v>-1.06470728393716E-5</c:v>
                </c:pt>
                <c:pt idx="82">
                  <c:v>-4.4513844045165132E-3</c:v>
                </c:pt>
                <c:pt idx="83">
                  <c:v>-4.4545381132954894E-3</c:v>
                </c:pt>
                <c:pt idx="84">
                  <c:v>-4.6708825355332934E-3</c:v>
                </c:pt>
                <c:pt idx="85">
                  <c:v>-4.9105644027355256E-3</c:v>
                </c:pt>
                <c:pt idx="86">
                  <c:v>-5.1581305418851994E-3</c:v>
                </c:pt>
                <c:pt idx="87">
                  <c:v>-5.3766825602682873E-3</c:v>
                </c:pt>
                <c:pt idx="88">
                  <c:v>-5.3766825602682873E-3</c:v>
                </c:pt>
                <c:pt idx="89">
                  <c:v>-5.3776286729019804E-3</c:v>
                </c:pt>
                <c:pt idx="90">
                  <c:v>-5.4079042771801571E-3</c:v>
                </c:pt>
                <c:pt idx="91">
                  <c:v>-5.4079042771801571E-3</c:v>
                </c:pt>
                <c:pt idx="92">
                  <c:v>-5.549505801356212E-3</c:v>
                </c:pt>
                <c:pt idx="93">
                  <c:v>-5.6084801555230769E-3</c:v>
                </c:pt>
                <c:pt idx="94">
                  <c:v>-5.6706082184689189E-3</c:v>
                </c:pt>
                <c:pt idx="95">
                  <c:v>-5.6866921332416999E-3</c:v>
                </c:pt>
                <c:pt idx="96">
                  <c:v>-5.6986762266018117E-3</c:v>
                </c:pt>
                <c:pt idx="97">
                  <c:v>-5.8759146599803042E-3</c:v>
                </c:pt>
                <c:pt idx="98">
                  <c:v>-5.8901063494856999E-3</c:v>
                </c:pt>
                <c:pt idx="99">
                  <c:v>-5.9118669400606396E-3</c:v>
                </c:pt>
                <c:pt idx="100">
                  <c:v>-5.9263740004439321E-3</c:v>
                </c:pt>
                <c:pt idx="101">
                  <c:v>-5.9270047421997275E-3</c:v>
                </c:pt>
                <c:pt idx="102">
                  <c:v>-5.9270047421997275E-3</c:v>
                </c:pt>
                <c:pt idx="103">
                  <c:v>-6.118119494205718E-3</c:v>
                </c:pt>
                <c:pt idx="104">
                  <c:v>-6.3669471168669818E-3</c:v>
                </c:pt>
                <c:pt idx="105">
                  <c:v>-6.3682086003785726E-3</c:v>
                </c:pt>
                <c:pt idx="106">
                  <c:v>-6.4011648571188793E-3</c:v>
                </c:pt>
                <c:pt idx="107">
                  <c:v>-6.4069992183599864E-3</c:v>
                </c:pt>
                <c:pt idx="108">
                  <c:v>-6.4151988611853266E-3</c:v>
                </c:pt>
                <c:pt idx="109">
                  <c:v>-6.4366440808823677E-3</c:v>
                </c:pt>
                <c:pt idx="110">
                  <c:v>-6.6493617380243486E-3</c:v>
                </c:pt>
                <c:pt idx="111">
                  <c:v>-6.6495194234632978E-3</c:v>
                </c:pt>
                <c:pt idx="112">
                  <c:v>-6.8043665245110553E-3</c:v>
                </c:pt>
                <c:pt idx="113">
                  <c:v>-6.8564027193641717E-3</c:v>
                </c:pt>
                <c:pt idx="114">
                  <c:v>-6.8601871698989432E-3</c:v>
                </c:pt>
                <c:pt idx="115">
                  <c:v>-6.866809958334795E-3</c:v>
                </c:pt>
                <c:pt idx="116">
                  <c:v>-6.8838399857412691E-3</c:v>
                </c:pt>
                <c:pt idx="117">
                  <c:v>-6.8865206382033991E-3</c:v>
                </c:pt>
                <c:pt idx="118">
                  <c:v>-6.8879398071539392E-3</c:v>
                </c:pt>
                <c:pt idx="119">
                  <c:v>-6.8885705489097337E-3</c:v>
                </c:pt>
                <c:pt idx="120">
                  <c:v>-6.9112772521183665E-3</c:v>
                </c:pt>
                <c:pt idx="121">
                  <c:v>-6.9234190309174267E-3</c:v>
                </c:pt>
                <c:pt idx="122">
                  <c:v>-7.1121685013391849E-3</c:v>
                </c:pt>
                <c:pt idx="123">
                  <c:v>-7.1717735972618452E-3</c:v>
                </c:pt>
                <c:pt idx="124">
                  <c:v>-7.2987103756156583E-3</c:v>
                </c:pt>
                <c:pt idx="125">
                  <c:v>-7.3512196267856217E-3</c:v>
                </c:pt>
                <c:pt idx="126">
                  <c:v>-7.3663574289247096E-3</c:v>
                </c:pt>
                <c:pt idx="127">
                  <c:v>-7.3665151143636589E-3</c:v>
                </c:pt>
                <c:pt idx="128">
                  <c:v>-7.3960022914470909E-3</c:v>
                </c:pt>
                <c:pt idx="129">
                  <c:v>-7.535080848599965E-3</c:v>
                </c:pt>
                <c:pt idx="130">
                  <c:v>-7.535080848599965E-3</c:v>
                </c:pt>
                <c:pt idx="131">
                  <c:v>-7.539496040890532E-3</c:v>
                </c:pt>
                <c:pt idx="132">
                  <c:v>-7.5912168648657507E-3</c:v>
                </c:pt>
                <c:pt idx="133">
                  <c:v>-7.6296921119692667E-3</c:v>
                </c:pt>
                <c:pt idx="134">
                  <c:v>-7.6369456421609139E-3</c:v>
                </c:pt>
                <c:pt idx="135">
                  <c:v>-7.6416762053293785E-3</c:v>
                </c:pt>
                <c:pt idx="136">
                  <c:v>-7.643253059718867E-3</c:v>
                </c:pt>
                <c:pt idx="137">
                  <c:v>-7.6443568577915086E-3</c:v>
                </c:pt>
                <c:pt idx="138">
                  <c:v>-7.6445145432304578E-3</c:v>
                </c:pt>
                <c:pt idx="139">
                  <c:v>-7.6665905046832952E-3</c:v>
                </c:pt>
                <c:pt idx="140">
                  <c:v>-8.3512606805991457E-3</c:v>
                </c:pt>
                <c:pt idx="141">
                  <c:v>-8.3714444167845951E-3</c:v>
                </c:pt>
                <c:pt idx="142">
                  <c:v>-8.3769634071478062E-3</c:v>
                </c:pt>
                <c:pt idx="143">
                  <c:v>-8.3990393686006401E-3</c:v>
                </c:pt>
                <c:pt idx="144">
                  <c:v>-9.0248928757885732E-3</c:v>
                </c:pt>
                <c:pt idx="145">
                  <c:v>-8.8299936732478129E-3</c:v>
                </c:pt>
                <c:pt idx="146">
                  <c:v>-9.0822903755659531E-3</c:v>
                </c:pt>
                <c:pt idx="147">
                  <c:v>-9.6051752911202951E-3</c:v>
                </c:pt>
                <c:pt idx="148">
                  <c:v>-1.0107718785050238E-2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0C-4527-BE44-8AA1224D8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39232"/>
        <c:axId val="1"/>
      </c:scatterChart>
      <c:valAx>
        <c:axId val="952339232"/>
        <c:scaling>
          <c:orientation val="minMax"/>
          <c:max val="30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39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16818253130313"/>
          <c:y val="0.92073298764483702"/>
          <c:w val="0.7302105249767851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Lyn - O-C Diagr.</a:t>
            </a:r>
          </a:p>
        </c:rich>
      </c:tx>
      <c:layout>
        <c:manualLayout>
          <c:xMode val="edge"/>
          <c:yMode val="edge"/>
          <c:x val="0.3821266717623316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9332235389357"/>
          <c:y val="0.1458966565349544"/>
          <c:w val="0.8151007673319283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-1.381519999995362E-2</c:v>
                </c:pt>
                <c:pt idx="1">
                  <c:v>-8.9873600009013899E-3</c:v>
                </c:pt>
                <c:pt idx="2">
                  <c:v>-1.2692639997112565E-2</c:v>
                </c:pt>
                <c:pt idx="3">
                  <c:v>-3.7847999992663972E-3</c:v>
                </c:pt>
                <c:pt idx="4">
                  <c:v>1.621520000117016E-2</c:v>
                </c:pt>
                <c:pt idx="5">
                  <c:v>-2.570511999874725E-2</c:v>
                </c:pt>
                <c:pt idx="6">
                  <c:v>1.7294880002737045E-2</c:v>
                </c:pt>
                <c:pt idx="7">
                  <c:v>1.4756800010218285E-3</c:v>
                </c:pt>
                <c:pt idx="8">
                  <c:v>2.1475680001458386E-2</c:v>
                </c:pt>
                <c:pt idx="9">
                  <c:v>-1.7329120000795228E-2</c:v>
                </c:pt>
                <c:pt idx="10">
                  <c:v>3.2203200025833212E-3</c:v>
                </c:pt>
                <c:pt idx="11">
                  <c:v>-9.3275199978961609E-3</c:v>
                </c:pt>
                <c:pt idx="12">
                  <c:v>1.2399520001054043E-2</c:v>
                </c:pt>
                <c:pt idx="13">
                  <c:v>4.4811199986725114E-3</c:v>
                </c:pt>
                <c:pt idx="14">
                  <c:v>2.1409600012702867E-3</c:v>
                </c:pt>
                <c:pt idx="15">
                  <c:v>-1.0507200022402685E-3</c:v>
                </c:pt>
                <c:pt idx="16">
                  <c:v>8.028960000956431E-3</c:v>
                </c:pt>
                <c:pt idx="17">
                  <c:v>-5.3236800013110042E-3</c:v>
                </c:pt>
                <c:pt idx="18">
                  <c:v>3.1284800024877768E-3</c:v>
                </c:pt>
                <c:pt idx="19">
                  <c:v>4.6559998736483976E-5</c:v>
                </c:pt>
                <c:pt idx="20">
                  <c:v>1.1309279998386046E-2</c:v>
                </c:pt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45-480E-8E7A-5F53A3F313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Active!$D$22:$D$47</c:f>
                <c:numCache>
                  <c:formatCode>General</c:formatCode>
                  <c:ptCount val="26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1">
                  <c:v>4.7472000005654991E-4</c:v>
                </c:pt>
                <c:pt idx="22">
                  <c:v>-1.3300799982971512E-3</c:v>
                </c:pt>
                <c:pt idx="23">
                  <c:v>1.026079997245688E-3</c:v>
                </c:pt>
                <c:pt idx="24">
                  <c:v>1.026079997245688E-3</c:v>
                </c:pt>
                <c:pt idx="25">
                  <c:v>2.7478240001073573E-2</c:v>
                </c:pt>
                <c:pt idx="26">
                  <c:v>2.8930399996170308E-2</c:v>
                </c:pt>
                <c:pt idx="27">
                  <c:v>-4.9759997637011111E-5</c:v>
                </c:pt>
                <c:pt idx="28">
                  <c:v>-8.321119996253401E-3</c:v>
                </c:pt>
                <c:pt idx="29">
                  <c:v>1.1776480001572054E-2</c:v>
                </c:pt>
                <c:pt idx="30">
                  <c:v>-2.6737600055639632E-3</c:v>
                </c:pt>
                <c:pt idx="31">
                  <c:v>1.8937439999717753E-2</c:v>
                </c:pt>
                <c:pt idx="32">
                  <c:v>2.6787359995068982E-2</c:v>
                </c:pt>
                <c:pt idx="33">
                  <c:v>6.8507199976011179E-3</c:v>
                </c:pt>
                <c:pt idx="34">
                  <c:v>-5.5960000026971102E-3</c:v>
                </c:pt>
                <c:pt idx="35">
                  <c:v>-1.1000000013154931E-3</c:v>
                </c:pt>
                <c:pt idx="36">
                  <c:v>0</c:v>
                </c:pt>
                <c:pt idx="37">
                  <c:v>8.740799967199564E-4</c:v>
                </c:pt>
                <c:pt idx="38">
                  <c:v>6.2123200041241944E-3</c:v>
                </c:pt>
                <c:pt idx="39">
                  <c:v>3.4200000009150244E-3</c:v>
                </c:pt>
                <c:pt idx="40">
                  <c:v>8.3512000055634417E-3</c:v>
                </c:pt>
                <c:pt idx="41">
                  <c:v>1.2439840000297409E-2</c:v>
                </c:pt>
                <c:pt idx="42">
                  <c:v>3.0638399985036813E-3</c:v>
                </c:pt>
                <c:pt idx="43">
                  <c:v>6.454239999584388E-3</c:v>
                </c:pt>
                <c:pt idx="44">
                  <c:v>-4.2075200035469607E-3</c:v>
                </c:pt>
                <c:pt idx="45">
                  <c:v>-2.4625599980936386E-3</c:v>
                </c:pt>
                <c:pt idx="46">
                  <c:v>-3.6495999665930867E-4</c:v>
                </c:pt>
                <c:pt idx="47">
                  <c:v>3.635039996879641E-3</c:v>
                </c:pt>
                <c:pt idx="48">
                  <c:v>2.6027200001408346E-3</c:v>
                </c:pt>
                <c:pt idx="49">
                  <c:v>1.1445280004409142E-2</c:v>
                </c:pt>
                <c:pt idx="50">
                  <c:v>-1.3536799997382332E-2</c:v>
                </c:pt>
                <c:pt idx="51">
                  <c:v>-2.4571199974161573E-3</c:v>
                </c:pt>
                <c:pt idx="52">
                  <c:v>-4.2619199957698584E-3</c:v>
                </c:pt>
                <c:pt idx="53">
                  <c:v>-4.2619199957698584E-3</c:v>
                </c:pt>
                <c:pt idx="54">
                  <c:v>0</c:v>
                </c:pt>
                <c:pt idx="55">
                  <c:v>2.8212800025357865E-3</c:v>
                </c:pt>
                <c:pt idx="56">
                  <c:v>1.2645919996430166E-2</c:v>
                </c:pt>
                <c:pt idx="57">
                  <c:v>-3.3684800000628456E-3</c:v>
                </c:pt>
                <c:pt idx="58">
                  <c:v>-1.0756799965747632E-3</c:v>
                </c:pt>
                <c:pt idx="59">
                  <c:v>6.1016000036033802E-3</c:v>
                </c:pt>
                <c:pt idx="60">
                  <c:v>-2.8171199955977499E-3</c:v>
                </c:pt>
                <c:pt idx="61">
                  <c:v>4.3601600045803934E-3</c:v>
                </c:pt>
                <c:pt idx="62">
                  <c:v>-1.442720000341069E-3</c:v>
                </c:pt>
                <c:pt idx="63">
                  <c:v>-3.3614400017540902E-3</c:v>
                </c:pt>
                <c:pt idx="64">
                  <c:v>5.607999992207624E-4</c:v>
                </c:pt>
                <c:pt idx="65">
                  <c:v>2.07632000092417E-3</c:v>
                </c:pt>
                <c:pt idx="67">
                  <c:v>-2.7284800016786903E-3</c:v>
                </c:pt>
                <c:pt idx="68">
                  <c:v>1.1369120002200361E-2</c:v>
                </c:pt>
                <c:pt idx="69">
                  <c:v>3.4667200015974231E-3</c:v>
                </c:pt>
                <c:pt idx="70">
                  <c:v>-5.8859199998551048E-3</c:v>
                </c:pt>
                <c:pt idx="71">
                  <c:v>1.1709279999195132E-2</c:v>
                </c:pt>
                <c:pt idx="72">
                  <c:v>-4.2727999971248209E-3</c:v>
                </c:pt>
                <c:pt idx="73">
                  <c:v>-2.9003199961152859E-3</c:v>
                </c:pt>
                <c:pt idx="75">
                  <c:v>-3.6254399965400808E-3</c:v>
                </c:pt>
                <c:pt idx="77">
                  <c:v>-1.350559999991674E-3</c:v>
                </c:pt>
                <c:pt idx="78">
                  <c:v>-2.9147199966246262E-3</c:v>
                </c:pt>
                <c:pt idx="79">
                  <c:v>-6.2494400044670328E-3</c:v>
                </c:pt>
                <c:pt idx="80">
                  <c:v>7.443360002071131E-3</c:v>
                </c:pt>
                <c:pt idx="81">
                  <c:v>-1.0865599979297258E-3</c:v>
                </c:pt>
                <c:pt idx="85">
                  <c:v>-8.6059200039017014E-3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45-480E-8E7A-5F53A3F313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3.6942399965482764E-3</c:v>
                </c:pt>
                <c:pt idx="74">
                  <c:v>-1.4184799998474773E-2</c:v>
                </c:pt>
                <c:pt idx="76">
                  <c:v>-3.2254399993689731E-3</c:v>
                </c:pt>
                <c:pt idx="82">
                  <c:v>-4.3129600016982295E-3</c:v>
                </c:pt>
                <c:pt idx="83">
                  <c:v>-4.7145599965006113E-3</c:v>
                </c:pt>
                <c:pt idx="84">
                  <c:v>-2.1843200011062436E-3</c:v>
                </c:pt>
                <c:pt idx="86">
                  <c:v>-3.2315199932781979E-3</c:v>
                </c:pt>
                <c:pt idx="87">
                  <c:v>-5.6223999999929219E-3</c:v>
                </c:pt>
                <c:pt idx="92">
                  <c:v>-5.2900800001225434E-3</c:v>
                </c:pt>
                <c:pt idx="94">
                  <c:v>-5.5915199991432019E-3</c:v>
                </c:pt>
                <c:pt idx="95">
                  <c:v>-8.1596800009720027E-3</c:v>
                </c:pt>
                <c:pt idx="97">
                  <c:v>-5.7556800020392984E-3</c:v>
                </c:pt>
                <c:pt idx="98">
                  <c:v>-5.8628800034057349E-3</c:v>
                </c:pt>
                <c:pt idx="100">
                  <c:v>-7.0812799967825413E-3</c:v>
                </c:pt>
                <c:pt idx="101">
                  <c:v>-6.601600005524233E-3</c:v>
                </c:pt>
                <c:pt idx="102">
                  <c:v>-6.001599998853635E-3</c:v>
                </c:pt>
                <c:pt idx="107">
                  <c:v>-5.8651200015447102E-3</c:v>
                </c:pt>
                <c:pt idx="108">
                  <c:v>-5.9292799996910617E-3</c:v>
                </c:pt>
                <c:pt idx="109">
                  <c:v>-4.7201599954860285E-3</c:v>
                </c:pt>
                <c:pt idx="110">
                  <c:v>-3.9980799992918037E-3</c:v>
                </c:pt>
                <c:pt idx="111">
                  <c:v>-5.0281599978916347E-3</c:v>
                </c:pt>
                <c:pt idx="112">
                  <c:v>-7.4667199951363727E-3</c:v>
                </c:pt>
                <c:pt idx="120">
                  <c:v>-1.1160960006236564E-2</c:v>
                </c:pt>
                <c:pt idx="121">
                  <c:v>-7.277119999343995E-3</c:v>
                </c:pt>
                <c:pt idx="123">
                  <c:v>-8.3531199998105876E-3</c:v>
                </c:pt>
                <c:pt idx="126">
                  <c:v>-8.3718400055659004E-3</c:v>
                </c:pt>
                <c:pt idx="127">
                  <c:v>-7.7019199961796403E-3</c:v>
                </c:pt>
                <c:pt idx="128">
                  <c:v>-8.4268799982964993E-3</c:v>
                </c:pt>
                <c:pt idx="134">
                  <c:v>-8.7891199946170673E-3</c:v>
                </c:pt>
                <c:pt idx="135">
                  <c:v>-7.1915199951035902E-3</c:v>
                </c:pt>
                <c:pt idx="137">
                  <c:v>-3.8028800045140088E-3</c:v>
                </c:pt>
                <c:pt idx="138">
                  <c:v>-8.1329599997843616E-3</c:v>
                </c:pt>
                <c:pt idx="139">
                  <c:v>-8.2441599952289835E-3</c:v>
                </c:pt>
                <c:pt idx="141">
                  <c:v>-9.2017600036342628E-3</c:v>
                </c:pt>
                <c:pt idx="142">
                  <c:v>-9.9545600023702718E-3</c:v>
                </c:pt>
                <c:pt idx="143">
                  <c:v>-7.3657600005390123E-3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45-480E-8E7A-5F53A3F313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88">
                  <c:v>-5.4728852701373398E-3</c:v>
                </c:pt>
                <c:pt idx="89">
                  <c:v>-5.4028800004743971E-3</c:v>
                </c:pt>
                <c:pt idx="90">
                  <c:v>-2.7782399993157014E-3</c:v>
                </c:pt>
                <c:pt idx="91">
                  <c:v>-2.7782399993157014E-3</c:v>
                </c:pt>
                <c:pt idx="93">
                  <c:v>-5.6400000030407682E-3</c:v>
                </c:pt>
                <c:pt idx="96">
                  <c:v>-5.6457600003341213E-3</c:v>
                </c:pt>
                <c:pt idx="99">
                  <c:v>-5.7139199998346157E-3</c:v>
                </c:pt>
                <c:pt idx="103">
                  <c:v>-6.0585600076592527E-3</c:v>
                </c:pt>
                <c:pt idx="104">
                  <c:v>-5.324799996742513E-3</c:v>
                </c:pt>
                <c:pt idx="105">
                  <c:v>-5.5654399984632619E-3</c:v>
                </c:pt>
                <c:pt idx="106">
                  <c:v>-4.8521599965170026E-3</c:v>
                </c:pt>
                <c:pt idx="113">
                  <c:v>-4.793119995156303E-3</c:v>
                </c:pt>
                <c:pt idx="114">
                  <c:v>-7.7150400029495358E-3</c:v>
                </c:pt>
                <c:pt idx="115">
                  <c:v>-7.4783999953069724E-3</c:v>
                </c:pt>
                <c:pt idx="116">
                  <c:v>-7.3270400025648996E-3</c:v>
                </c:pt>
                <c:pt idx="117">
                  <c:v>-6.7383999994490296E-3</c:v>
                </c:pt>
                <c:pt idx="118">
                  <c:v>-8.5091200016904622E-3</c:v>
                </c:pt>
                <c:pt idx="119">
                  <c:v>-7.9294399984064512E-3</c:v>
                </c:pt>
                <c:pt idx="122">
                  <c:v>-8.4828800027025864E-3</c:v>
                </c:pt>
                <c:pt idx="124">
                  <c:v>-7.4675200012279674E-3</c:v>
                </c:pt>
                <c:pt idx="125">
                  <c:v>-8.4841600037179887E-3</c:v>
                </c:pt>
                <c:pt idx="129">
                  <c:v>-4.4574400017154403E-3</c:v>
                </c:pt>
                <c:pt idx="130">
                  <c:v>-4.4574400017154403E-3</c:v>
                </c:pt>
                <c:pt idx="131">
                  <c:v>-9.1996799965272658E-3</c:v>
                </c:pt>
                <c:pt idx="132">
                  <c:v>-1.2775919996784069E-2</c:v>
                </c:pt>
                <c:pt idx="133">
                  <c:v>0</c:v>
                </c:pt>
                <c:pt idx="136">
                  <c:v>-1.0092320000694599E-2</c:v>
                </c:pt>
                <c:pt idx="140">
                  <c:v>-4.8415199998999014E-3</c:v>
                </c:pt>
                <c:pt idx="144">
                  <c:v>-9.6532800016575493E-3</c:v>
                </c:pt>
                <c:pt idx="145">
                  <c:v>-2.9044000257272273E-3</c:v>
                </c:pt>
                <c:pt idx="146">
                  <c:v>-1.0172400223382283E-2</c:v>
                </c:pt>
                <c:pt idx="147">
                  <c:v>-1.0147679997317027E-2</c:v>
                </c:pt>
                <c:pt idx="148">
                  <c:v>-1.0912639998423401E-2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45-480E-8E7A-5F53A3F313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45-480E-8E7A-5F53A3F313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45-480E-8E7A-5F53A3F313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45-480E-8E7A-5F53A3F313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35">
                  <c:v>-1.06470728393716E-5</c:v>
                </c:pt>
                <c:pt idx="82">
                  <c:v>-4.4513844045165132E-3</c:v>
                </c:pt>
                <c:pt idx="83">
                  <c:v>-4.4545381132954894E-3</c:v>
                </c:pt>
                <c:pt idx="84">
                  <c:v>-4.6708825355332934E-3</c:v>
                </c:pt>
                <c:pt idx="85">
                  <c:v>-4.9105644027355256E-3</c:v>
                </c:pt>
                <c:pt idx="86">
                  <c:v>-5.1581305418851994E-3</c:v>
                </c:pt>
                <c:pt idx="87">
                  <c:v>-5.3766825602682873E-3</c:v>
                </c:pt>
                <c:pt idx="88">
                  <c:v>-5.3766825602682873E-3</c:v>
                </c:pt>
                <c:pt idx="89">
                  <c:v>-5.3776286729019804E-3</c:v>
                </c:pt>
                <c:pt idx="90">
                  <c:v>-5.4079042771801571E-3</c:v>
                </c:pt>
                <c:pt idx="91">
                  <c:v>-5.4079042771801571E-3</c:v>
                </c:pt>
                <c:pt idx="92">
                  <c:v>-5.549505801356212E-3</c:v>
                </c:pt>
                <c:pt idx="93">
                  <c:v>-5.6084801555230769E-3</c:v>
                </c:pt>
                <c:pt idx="94">
                  <c:v>-5.6706082184689189E-3</c:v>
                </c:pt>
                <c:pt idx="95">
                  <c:v>-5.6866921332416999E-3</c:v>
                </c:pt>
                <c:pt idx="96">
                  <c:v>-5.6986762266018117E-3</c:v>
                </c:pt>
                <c:pt idx="97">
                  <c:v>-5.8759146599803042E-3</c:v>
                </c:pt>
                <c:pt idx="98">
                  <c:v>-5.8901063494856999E-3</c:v>
                </c:pt>
                <c:pt idx="99">
                  <c:v>-5.9118669400606396E-3</c:v>
                </c:pt>
                <c:pt idx="100">
                  <c:v>-5.9263740004439321E-3</c:v>
                </c:pt>
                <c:pt idx="101">
                  <c:v>-5.9270047421997275E-3</c:v>
                </c:pt>
                <c:pt idx="102">
                  <c:v>-5.9270047421997275E-3</c:v>
                </c:pt>
                <c:pt idx="103">
                  <c:v>-6.118119494205718E-3</c:v>
                </c:pt>
                <c:pt idx="104">
                  <c:v>-6.3669471168669818E-3</c:v>
                </c:pt>
                <c:pt idx="105">
                  <c:v>-6.3682086003785726E-3</c:v>
                </c:pt>
                <c:pt idx="106">
                  <c:v>-6.4011648571188793E-3</c:v>
                </c:pt>
                <c:pt idx="107">
                  <c:v>-6.4069992183599864E-3</c:v>
                </c:pt>
                <c:pt idx="108">
                  <c:v>-6.4151988611853266E-3</c:v>
                </c:pt>
                <c:pt idx="109">
                  <c:v>-6.4366440808823677E-3</c:v>
                </c:pt>
                <c:pt idx="110">
                  <c:v>-6.6493617380243486E-3</c:v>
                </c:pt>
                <c:pt idx="111">
                  <c:v>-6.6495194234632978E-3</c:v>
                </c:pt>
                <c:pt idx="112">
                  <c:v>-6.8043665245110553E-3</c:v>
                </c:pt>
                <c:pt idx="113">
                  <c:v>-6.8564027193641717E-3</c:v>
                </c:pt>
                <c:pt idx="114">
                  <c:v>-6.8601871698989432E-3</c:v>
                </c:pt>
                <c:pt idx="115">
                  <c:v>-6.866809958334795E-3</c:v>
                </c:pt>
                <c:pt idx="116">
                  <c:v>-6.8838399857412691E-3</c:v>
                </c:pt>
                <c:pt idx="117">
                  <c:v>-6.8865206382033991E-3</c:v>
                </c:pt>
                <c:pt idx="118">
                  <c:v>-6.8879398071539392E-3</c:v>
                </c:pt>
                <c:pt idx="119">
                  <c:v>-6.8885705489097337E-3</c:v>
                </c:pt>
                <c:pt idx="120">
                  <c:v>-6.9112772521183665E-3</c:v>
                </c:pt>
                <c:pt idx="121">
                  <c:v>-6.9234190309174267E-3</c:v>
                </c:pt>
                <c:pt idx="122">
                  <c:v>-7.1121685013391849E-3</c:v>
                </c:pt>
                <c:pt idx="123">
                  <c:v>-7.1717735972618452E-3</c:v>
                </c:pt>
                <c:pt idx="124">
                  <c:v>-7.2987103756156583E-3</c:v>
                </c:pt>
                <c:pt idx="125">
                  <c:v>-7.3512196267856217E-3</c:v>
                </c:pt>
                <c:pt idx="126">
                  <c:v>-7.3663574289247096E-3</c:v>
                </c:pt>
                <c:pt idx="127">
                  <c:v>-7.3665151143636589E-3</c:v>
                </c:pt>
                <c:pt idx="128">
                  <c:v>-7.3960022914470909E-3</c:v>
                </c:pt>
                <c:pt idx="129">
                  <c:v>-7.535080848599965E-3</c:v>
                </c:pt>
                <c:pt idx="130">
                  <c:v>-7.535080848599965E-3</c:v>
                </c:pt>
                <c:pt idx="131">
                  <c:v>-7.539496040890532E-3</c:v>
                </c:pt>
                <c:pt idx="132">
                  <c:v>-7.5912168648657507E-3</c:v>
                </c:pt>
                <c:pt idx="133">
                  <c:v>-7.6296921119692667E-3</c:v>
                </c:pt>
                <c:pt idx="134">
                  <c:v>-7.6369456421609139E-3</c:v>
                </c:pt>
                <c:pt idx="135">
                  <c:v>-7.6416762053293785E-3</c:v>
                </c:pt>
                <c:pt idx="136">
                  <c:v>-7.643253059718867E-3</c:v>
                </c:pt>
                <c:pt idx="137">
                  <c:v>-7.6443568577915086E-3</c:v>
                </c:pt>
                <c:pt idx="138">
                  <c:v>-7.6445145432304578E-3</c:v>
                </c:pt>
                <c:pt idx="139">
                  <c:v>-7.6665905046832952E-3</c:v>
                </c:pt>
                <c:pt idx="140">
                  <c:v>-8.3512606805991457E-3</c:v>
                </c:pt>
                <c:pt idx="141">
                  <c:v>-8.3714444167845951E-3</c:v>
                </c:pt>
                <c:pt idx="142">
                  <c:v>-8.3769634071478062E-3</c:v>
                </c:pt>
                <c:pt idx="143">
                  <c:v>-8.3990393686006401E-3</c:v>
                </c:pt>
                <c:pt idx="144">
                  <c:v>-9.0248928757885732E-3</c:v>
                </c:pt>
                <c:pt idx="145">
                  <c:v>-8.8299936732478129E-3</c:v>
                </c:pt>
                <c:pt idx="146">
                  <c:v>-9.0822903755659531E-3</c:v>
                </c:pt>
                <c:pt idx="147">
                  <c:v>-9.6051752911202951E-3</c:v>
                </c:pt>
                <c:pt idx="148">
                  <c:v>-1.0107718785050238E-2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45-480E-8E7A-5F53A3F3136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33">
                  <c:v>0.10159455999382772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45-480E-8E7A-5F53A3F31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47104"/>
        <c:axId val="1"/>
      </c:scatterChart>
      <c:valAx>
        <c:axId val="95234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3423882492346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066255778120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47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3.0816640986132512E-2"/>
          <c:y val="0.92097264437689974"/>
          <c:w val="0.9167957164060193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4E1A45D1-0520-2881-6420-7C1BF38FA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295275</xdr:colOff>
      <xdr:row>0</xdr:row>
      <xdr:rowOff>9525</xdr:rowOff>
    </xdr:from>
    <xdr:to>
      <xdr:col>26</xdr:col>
      <xdr:colOff>333375</xdr:colOff>
      <xdr:row>18</xdr:row>
      <xdr:rowOff>57150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1FA34706-6867-AEA4-0156-CD9E70AB1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vsolj.cetus-net.org/no42.pdf" TargetMode="External"/><Relationship Id="rId18" Type="http://schemas.openxmlformats.org/officeDocument/2006/relationships/hyperlink" Target="http://www.konkoly.hu/cgi-bin/IBVS?5592" TargetMode="External"/><Relationship Id="rId26" Type="http://schemas.openxmlformats.org/officeDocument/2006/relationships/hyperlink" Target="http://www.konkoly.hu/cgi-bin/IBVS?5814" TargetMode="External"/><Relationship Id="rId39" Type="http://schemas.openxmlformats.org/officeDocument/2006/relationships/hyperlink" Target="http://www.bav-astro.de/sfs/BAVM_link.php?BAVMnr=214" TargetMode="External"/><Relationship Id="rId21" Type="http://schemas.openxmlformats.org/officeDocument/2006/relationships/hyperlink" Target="http://www.konkoly.hu/cgi-bin/IBVS?5672" TargetMode="External"/><Relationship Id="rId34" Type="http://schemas.openxmlformats.org/officeDocument/2006/relationships/hyperlink" Target="http://www.konkoly.hu/cgi-bin/IBVS?5933" TargetMode="External"/><Relationship Id="rId42" Type="http://schemas.openxmlformats.org/officeDocument/2006/relationships/hyperlink" Target="http://www.bav-astro.de/sfs/BAVM_link.php?BAVMnr=215" TargetMode="External"/><Relationship Id="rId47" Type="http://schemas.openxmlformats.org/officeDocument/2006/relationships/hyperlink" Target="http://var.astro.cz/oejv/issues/oejv0160.pdf" TargetMode="External"/><Relationship Id="rId50" Type="http://schemas.openxmlformats.org/officeDocument/2006/relationships/hyperlink" Target="http://www.konkoly.hu/cgi-bin/IBVS?6029" TargetMode="External"/><Relationship Id="rId55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bav-astro.de/sfs/BAVM_link.php?BAVMnr=52" TargetMode="External"/><Relationship Id="rId12" Type="http://schemas.openxmlformats.org/officeDocument/2006/relationships/hyperlink" Target="http://www.konkoly.hu/cgi-bin/IBVS?5493" TargetMode="External"/><Relationship Id="rId17" Type="http://schemas.openxmlformats.org/officeDocument/2006/relationships/hyperlink" Target="http://www.bav-astro.de/sfs/BAVM_link.php?BAVMnr=172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www.konkoly.hu/cgi-bin/IBVS?5894" TargetMode="External"/><Relationship Id="rId38" Type="http://schemas.openxmlformats.org/officeDocument/2006/relationships/hyperlink" Target="http://www.konkoly.hu/cgi-bin/IBVS?5974" TargetMode="External"/><Relationship Id="rId46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32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bav-astro.de/sfs/BAVM_link.php?BAVMnr=173" TargetMode="External"/><Relationship Id="rId29" Type="http://schemas.openxmlformats.org/officeDocument/2006/relationships/hyperlink" Target="http://www.bav-astro.de/sfs/BAVM_link.php?BAVMnr=201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bav-astro.de/sfs/BAVM_link.php?BAVMnr=29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konkoly.hu/cgi-bin/IBVS?5502" TargetMode="External"/><Relationship Id="rId24" Type="http://schemas.openxmlformats.org/officeDocument/2006/relationships/hyperlink" Target="http://www.bav-astro.de/sfs/BAVM_link.php?BAVMnr=178" TargetMode="External"/><Relationship Id="rId32" Type="http://schemas.openxmlformats.org/officeDocument/2006/relationships/hyperlink" Target="http://www.bav-astro.de/sfs/BAVM_link.php?BAVMnr=228" TargetMode="External"/><Relationship Id="rId37" Type="http://schemas.openxmlformats.org/officeDocument/2006/relationships/hyperlink" Target="http://www.bav-astro.de/sfs/BAVM_link.php?BAVMnr=209" TargetMode="External"/><Relationship Id="rId40" Type="http://schemas.openxmlformats.org/officeDocument/2006/relationships/hyperlink" Target="http://www.konkoly.hu/cgi-bin/IBVS?5974" TargetMode="External"/><Relationship Id="rId45" Type="http://schemas.openxmlformats.org/officeDocument/2006/relationships/hyperlink" Target="http://www.konkoly.hu/cgi-bin/IBVS?6018" TargetMode="External"/><Relationship Id="rId53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solj.cetus-net.org/no42.pdf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www.bav-astro.de/sfs/BAVM_link.php?BAVMnr=209" TargetMode="External"/><Relationship Id="rId49" Type="http://schemas.openxmlformats.org/officeDocument/2006/relationships/hyperlink" Target="http://www.bav-astro.de/sfs/BAVM_link.php?BAVMnr=228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www.bav-astro.de/sfs/BAVM_link.php?BAVMnr=201" TargetMode="External"/><Relationship Id="rId44" Type="http://schemas.openxmlformats.org/officeDocument/2006/relationships/hyperlink" Target="http://www.bav-astro.de/sfs/BAVM_link.php?BAVMnr=228" TargetMode="External"/><Relationship Id="rId52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38" TargetMode="External"/><Relationship Id="rId9" Type="http://schemas.openxmlformats.org/officeDocument/2006/relationships/hyperlink" Target="http://www.konkoly.hu/cgi-bin/IBVS?4872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186" TargetMode="External"/><Relationship Id="rId30" Type="http://schemas.openxmlformats.org/officeDocument/2006/relationships/hyperlink" Target="http://www.bav-astro.de/sfs/BAVM_link.php?BAVMnr=201" TargetMode="External"/><Relationship Id="rId35" Type="http://schemas.openxmlformats.org/officeDocument/2006/relationships/hyperlink" Target="http://www.konkoly.hu/cgi-bin/IBVS?5933" TargetMode="External"/><Relationship Id="rId43" Type="http://schemas.openxmlformats.org/officeDocument/2006/relationships/hyperlink" Target="http://www.bav-astro.de/sfs/BAVM_link.php?BAVMnr=215" TargetMode="External"/><Relationship Id="rId48" Type="http://schemas.openxmlformats.org/officeDocument/2006/relationships/hyperlink" Target="http://www.bav-astro.de/sfs/BAVM_link.php?BAVMnr=228" TargetMode="External"/><Relationship Id="rId56" Type="http://schemas.openxmlformats.org/officeDocument/2006/relationships/hyperlink" Target="http://www.bav-astro.de/sfs/BAVM_link.php?BAVMnr=241" TargetMode="External"/><Relationship Id="rId8" Type="http://schemas.openxmlformats.org/officeDocument/2006/relationships/hyperlink" Target="http://www.bav-astro.de/sfs/BAVM_link.php?BAVMnr=93" TargetMode="External"/><Relationship Id="rId51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bav-astro.de/sfs/BAVM_link.php?BAVMnr=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02"/>
  <sheetViews>
    <sheetView tabSelected="1" workbookViewId="0">
      <pane xSplit="13" ySplit="21" topLeftCell="N151" activePane="bottomRight" state="frozen"/>
      <selection pane="topRight" activeCell="N1" sqref="N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8.5703125" customWidth="1"/>
    <col min="2" max="2" width="5.140625" customWidth="1"/>
    <col min="3" max="3" width="14.71093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 x14ac:dyDescent="0.3">
      <c r="A1" s="1" t="s">
        <v>87</v>
      </c>
    </row>
    <row r="2" spans="1:6" x14ac:dyDescent="0.2">
      <c r="A2" t="s">
        <v>24</v>
      </c>
      <c r="B2" t="s">
        <v>25</v>
      </c>
    </row>
    <row r="3" spans="1:6" ht="13.5" thickBot="1" x14ac:dyDescent="0.25">
      <c r="A3" s="43" t="s">
        <v>104</v>
      </c>
    </row>
    <row r="4" spans="1:6" ht="14.25" thickTop="1" thickBot="1" x14ac:dyDescent="0.25">
      <c r="A4" s="5" t="s">
        <v>0</v>
      </c>
      <c r="C4" s="2">
        <v>44674.0481</v>
      </c>
      <c r="D4" s="3">
        <v>0.46846016000000001</v>
      </c>
    </row>
    <row r="5" spans="1:6" ht="13.5" thickTop="1" x14ac:dyDescent="0.2">
      <c r="A5" s="27" t="s">
        <v>92</v>
      </c>
      <c r="B5" s="16"/>
      <c r="C5" s="28">
        <v>-9.5</v>
      </c>
      <c r="D5" s="16" t="s">
        <v>93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44674.0481</v>
      </c>
    </row>
    <row r="8" spans="1:6" x14ac:dyDescent="0.2">
      <c r="A8" t="s">
        <v>3</v>
      </c>
      <c r="C8">
        <f>+D4</f>
        <v>0.46846016000000001</v>
      </c>
    </row>
    <row r="9" spans="1:6" x14ac:dyDescent="0.2">
      <c r="A9" s="41" t="s">
        <v>100</v>
      </c>
      <c r="B9" s="42">
        <v>106</v>
      </c>
      <c r="C9" s="40" t="str">
        <f>"F"&amp;B9</f>
        <v>F106</v>
      </c>
      <c r="D9" s="8" t="str">
        <f>"G"&amp;B9</f>
        <v>G106</v>
      </c>
    </row>
    <row r="10" spans="1:6" ht="13.5" thickBot="1" x14ac:dyDescent="0.25">
      <c r="A10" s="16"/>
      <c r="B10" s="16"/>
      <c r="C10" s="4" t="s">
        <v>20</v>
      </c>
      <c r="D10" s="4" t="s">
        <v>21</v>
      </c>
      <c r="E10" s="16"/>
    </row>
    <row r="11" spans="1:6" x14ac:dyDescent="0.2">
      <c r="A11" s="16" t="s">
        <v>16</v>
      </c>
      <c r="B11" s="16"/>
      <c r="C11" s="39">
        <f ca="1">INTERCEPT(INDIRECT($D$9):G991,INDIRECT($C$9):F991)</f>
        <v>-1.06470728393716E-5</v>
      </c>
      <c r="D11" s="29"/>
      <c r="E11" s="16"/>
    </row>
    <row r="12" spans="1:6" x14ac:dyDescent="0.2">
      <c r="A12" s="16" t="s">
        <v>17</v>
      </c>
      <c r="B12" s="16"/>
      <c r="C12" s="39">
        <f ca="1">SLOPE(INDIRECT($D$9):G991,INDIRECT($C$9):F991)</f>
        <v>-3.1537087789767356E-7</v>
      </c>
      <c r="D12" s="29"/>
      <c r="E12" s="16"/>
    </row>
    <row r="13" spans="1:6" x14ac:dyDescent="0.2">
      <c r="A13" s="16" t="s">
        <v>19</v>
      </c>
      <c r="B13" s="16"/>
      <c r="C13" s="29" t="s">
        <v>14</v>
      </c>
    </row>
    <row r="14" spans="1:6" x14ac:dyDescent="0.2">
      <c r="A14" s="16"/>
      <c r="B14" s="16"/>
      <c r="C14" s="16"/>
    </row>
    <row r="15" spans="1:6" x14ac:dyDescent="0.2">
      <c r="A15" s="30" t="s">
        <v>18</v>
      </c>
      <c r="B15" s="16"/>
      <c r="C15" s="31">
        <f ca="1">(C7+C11)+(C8+C12)*INT(MAX(F21:F3532))</f>
        <v>59672.258474998896</v>
      </c>
      <c r="E15" s="32" t="s">
        <v>106</v>
      </c>
      <c r="F15" s="28">
        <v>1</v>
      </c>
    </row>
    <row r="16" spans="1:6" x14ac:dyDescent="0.2">
      <c r="A16" s="34" t="s">
        <v>4</v>
      </c>
      <c r="B16" s="16"/>
      <c r="C16" s="35">
        <f ca="1">+C8+C12</f>
        <v>0.4684598446291221</v>
      </c>
      <c r="E16" s="32" t="s">
        <v>94</v>
      </c>
      <c r="F16" s="33">
        <f ca="1">NOW()+15018.5+$C$5/24</f>
        <v>60358.837791203703</v>
      </c>
    </row>
    <row r="17" spans="1:21" ht="13.5" thickBot="1" x14ac:dyDescent="0.25">
      <c r="A17" s="32" t="s">
        <v>86</v>
      </c>
      <c r="B17" s="16"/>
      <c r="C17" s="16">
        <f>COUNT(C21:C2190)</f>
        <v>149</v>
      </c>
      <c r="E17" s="32" t="s">
        <v>107</v>
      </c>
      <c r="F17" s="33">
        <f ca="1">ROUND(2*(F16-$C$7)/$C$8,0)/2+F15</f>
        <v>33482.5</v>
      </c>
    </row>
    <row r="18" spans="1:21" ht="14.25" thickTop="1" thickBot="1" x14ac:dyDescent="0.25">
      <c r="A18" s="34" t="s">
        <v>5</v>
      </c>
      <c r="B18" s="16"/>
      <c r="C18" s="37">
        <f ca="1">+C15</f>
        <v>59672.258474998896</v>
      </c>
      <c r="D18" s="38">
        <f ca="1">+C16</f>
        <v>0.4684598446291221</v>
      </c>
      <c r="E18" s="32" t="s">
        <v>95</v>
      </c>
      <c r="F18" s="8">
        <f ca="1">ROUND(2*(F16-$C$15)/$C$16,0)/2+F15</f>
        <v>1466.5</v>
      </c>
    </row>
    <row r="19" spans="1:21" ht="13.5" thickTop="1" x14ac:dyDescent="0.2">
      <c r="E19" s="32" t="s">
        <v>96</v>
      </c>
      <c r="F19" s="36">
        <f ca="1">+$C$15+$C$16*F18-15018.5-$C$5/24</f>
        <v>45341.150670480842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127</v>
      </c>
      <c r="J20" s="7" t="s">
        <v>122</v>
      </c>
      <c r="K20" s="7" t="s">
        <v>120</v>
      </c>
      <c r="L20" s="7" t="s">
        <v>612</v>
      </c>
      <c r="M20" s="7" t="s">
        <v>613</v>
      </c>
      <c r="N20" s="7" t="s">
        <v>80</v>
      </c>
      <c r="O20" s="7" t="s">
        <v>23</v>
      </c>
      <c r="P20" s="6" t="s">
        <v>22</v>
      </c>
      <c r="Q20" s="4" t="s">
        <v>15</v>
      </c>
      <c r="R20" s="29"/>
      <c r="U20" s="46" t="s">
        <v>114</v>
      </c>
    </row>
    <row r="21" spans="1:21" s="9" customFormat="1" x14ac:dyDescent="0.2">
      <c r="A21" s="9" t="s">
        <v>70</v>
      </c>
      <c r="B21" s="21"/>
      <c r="C21" s="13">
        <v>25687.344000000001</v>
      </c>
      <c r="D21" s="13"/>
      <c r="E21" s="9">
        <f t="shared" ref="E21:E52" si="0">+(C21-C$7)/C$8</f>
        <v>-40530.029490661487</v>
      </c>
      <c r="F21" s="9">
        <f t="shared" ref="F21:F52" si="1">ROUND(2*E21,0)/2</f>
        <v>-40530</v>
      </c>
      <c r="G21" s="9">
        <f t="shared" ref="G21:G52" si="2">+C21-(C$7+F21*C$8)</f>
        <v>-1.381519999995362E-2</v>
      </c>
      <c r="H21" s="9">
        <f t="shared" ref="H21:H41" si="3">G21</f>
        <v>-1.381519999995362E-2</v>
      </c>
      <c r="Q21" s="11">
        <f t="shared" ref="Q21:Q52" si="4">+C21-15018.5</f>
        <v>10668.844000000001</v>
      </c>
      <c r="R21" s="11"/>
    </row>
    <row r="22" spans="1:21" s="9" customFormat="1" x14ac:dyDescent="0.2">
      <c r="A22" s="9" t="s">
        <v>70</v>
      </c>
      <c r="B22" s="21"/>
      <c r="C22" s="13">
        <v>26308.526999999998</v>
      </c>
      <c r="D22" s="13"/>
      <c r="E22" s="9">
        <f t="shared" si="0"/>
        <v>-39204.019184897174</v>
      </c>
      <c r="F22" s="9">
        <f t="shared" si="1"/>
        <v>-39204</v>
      </c>
      <c r="G22" s="9">
        <f t="shared" si="2"/>
        <v>-8.9873600009013899E-3</v>
      </c>
      <c r="H22" s="9">
        <f t="shared" si="3"/>
        <v>-8.9873600009013899E-3</v>
      </c>
      <c r="Q22" s="11">
        <f t="shared" si="4"/>
        <v>11290.026999999998</v>
      </c>
      <c r="R22" s="11"/>
    </row>
    <row r="23" spans="1:21" s="9" customFormat="1" x14ac:dyDescent="0.2">
      <c r="A23" s="10" t="s">
        <v>70</v>
      </c>
      <c r="B23" s="21"/>
      <c r="C23" s="13">
        <v>26382.54</v>
      </c>
      <c r="D23" s="13"/>
      <c r="E23" s="9">
        <f t="shared" si="0"/>
        <v>-39046.027094385143</v>
      </c>
      <c r="F23" s="9">
        <f t="shared" si="1"/>
        <v>-39046</v>
      </c>
      <c r="G23" s="9">
        <f t="shared" si="2"/>
        <v>-1.2692639997112565E-2</v>
      </c>
      <c r="H23" s="9">
        <f t="shared" si="3"/>
        <v>-1.2692639997112565E-2</v>
      </c>
      <c r="Q23" s="11">
        <f t="shared" si="4"/>
        <v>11364.04</v>
      </c>
      <c r="R23" s="11"/>
      <c r="S23" s="47"/>
      <c r="U23" s="47"/>
    </row>
    <row r="24" spans="1:21" s="9" customFormat="1" x14ac:dyDescent="0.2">
      <c r="A24" s="9" t="s">
        <v>70</v>
      </c>
      <c r="B24" s="21"/>
      <c r="C24" s="13">
        <v>26769.496999999999</v>
      </c>
      <c r="D24" s="13"/>
      <c r="E24" s="9">
        <f t="shared" si="0"/>
        <v>-38220.008079235595</v>
      </c>
      <c r="F24" s="9">
        <f t="shared" si="1"/>
        <v>-38220</v>
      </c>
      <c r="G24" s="9">
        <f t="shared" si="2"/>
        <v>-3.7847999992663972E-3</v>
      </c>
      <c r="H24" s="9">
        <f t="shared" si="3"/>
        <v>-3.7847999992663972E-3</v>
      </c>
      <c r="Q24" s="11">
        <f t="shared" si="4"/>
        <v>11750.996999999999</v>
      </c>
      <c r="R24" s="11"/>
      <c r="S24" s="47"/>
      <c r="U24" s="47"/>
    </row>
    <row r="25" spans="1:21" s="9" customFormat="1" x14ac:dyDescent="0.2">
      <c r="A25" s="9" t="s">
        <v>70</v>
      </c>
      <c r="B25" s="21"/>
      <c r="C25" s="13">
        <v>26769.517</v>
      </c>
      <c r="D25" s="13"/>
      <c r="E25" s="9">
        <f t="shared" si="0"/>
        <v>-38219.965386170727</v>
      </c>
      <c r="F25" s="9">
        <f t="shared" si="1"/>
        <v>-38220</v>
      </c>
      <c r="G25" s="9">
        <f t="shared" si="2"/>
        <v>1.621520000117016E-2</v>
      </c>
      <c r="H25" s="9">
        <f t="shared" si="3"/>
        <v>1.621520000117016E-2</v>
      </c>
      <c r="Q25" s="11">
        <f t="shared" si="4"/>
        <v>11751.017</v>
      </c>
      <c r="R25" s="11"/>
      <c r="S25" s="47"/>
      <c r="U25" s="47"/>
    </row>
    <row r="26" spans="1:21" s="9" customFormat="1" x14ac:dyDescent="0.2">
      <c r="A26" s="9" t="s">
        <v>70</v>
      </c>
      <c r="B26" s="21"/>
      <c r="C26" s="13">
        <v>26770.412</v>
      </c>
      <c r="D26" s="13"/>
      <c r="E26" s="9">
        <f t="shared" si="0"/>
        <v>-38218.054871517779</v>
      </c>
      <c r="F26" s="9">
        <f t="shared" si="1"/>
        <v>-38218</v>
      </c>
      <c r="G26" s="9">
        <f t="shared" si="2"/>
        <v>-2.570511999874725E-2</v>
      </c>
      <c r="H26" s="9">
        <f t="shared" si="3"/>
        <v>-2.570511999874725E-2</v>
      </c>
      <c r="Q26" s="11">
        <f t="shared" si="4"/>
        <v>11751.912</v>
      </c>
      <c r="R26" s="11"/>
      <c r="S26" s="47"/>
      <c r="U26" s="47"/>
    </row>
    <row r="27" spans="1:21" s="9" customFormat="1" x14ac:dyDescent="0.2">
      <c r="A27" s="9" t="s">
        <v>70</v>
      </c>
      <c r="B27" s="21"/>
      <c r="C27" s="13">
        <v>26770.455000000002</v>
      </c>
      <c r="D27" s="13"/>
      <c r="E27" s="9">
        <f t="shared" si="0"/>
        <v>-38217.963081428308</v>
      </c>
      <c r="F27" s="9">
        <f t="shared" si="1"/>
        <v>-38218</v>
      </c>
      <c r="G27" s="9">
        <f t="shared" si="2"/>
        <v>1.7294880002737045E-2</v>
      </c>
      <c r="H27" s="9">
        <f t="shared" si="3"/>
        <v>1.7294880002737045E-2</v>
      </c>
      <c r="Q27" s="11">
        <f t="shared" si="4"/>
        <v>11751.955000000002</v>
      </c>
      <c r="R27" s="11"/>
      <c r="S27" s="47"/>
      <c r="U27" s="47"/>
    </row>
    <row r="28" spans="1:21" s="9" customFormat="1" x14ac:dyDescent="0.2">
      <c r="A28" s="9" t="s">
        <v>70</v>
      </c>
      <c r="B28" s="21"/>
      <c r="C28" s="13">
        <v>27119.441999999999</v>
      </c>
      <c r="D28" s="13"/>
      <c r="E28" s="9">
        <f t="shared" si="0"/>
        <v>-37472.996849934905</v>
      </c>
      <c r="F28" s="9">
        <f t="shared" si="1"/>
        <v>-37473</v>
      </c>
      <c r="G28" s="9">
        <f t="shared" si="2"/>
        <v>1.4756800010218285E-3</v>
      </c>
      <c r="H28" s="9">
        <f t="shared" si="3"/>
        <v>1.4756800010218285E-3</v>
      </c>
      <c r="Q28" s="11">
        <f t="shared" si="4"/>
        <v>12100.941999999999</v>
      </c>
      <c r="R28" s="11"/>
      <c r="S28" s="47"/>
      <c r="U28" s="47"/>
    </row>
    <row r="29" spans="1:21" s="9" customFormat="1" x14ac:dyDescent="0.2">
      <c r="A29" s="9" t="s">
        <v>70</v>
      </c>
      <c r="B29" s="21"/>
      <c r="C29" s="13">
        <v>27119.462</v>
      </c>
      <c r="D29" s="13"/>
      <c r="E29" s="9">
        <f t="shared" si="0"/>
        <v>-37472.95415687003</v>
      </c>
      <c r="F29" s="9">
        <f t="shared" si="1"/>
        <v>-37473</v>
      </c>
      <c r="G29" s="9">
        <f t="shared" si="2"/>
        <v>2.1475680001458386E-2</v>
      </c>
      <c r="H29" s="9">
        <f t="shared" si="3"/>
        <v>2.1475680001458386E-2</v>
      </c>
      <c r="Q29" s="11">
        <f t="shared" si="4"/>
        <v>12100.962</v>
      </c>
      <c r="R29" s="11"/>
      <c r="S29" s="47"/>
      <c r="U29" s="47"/>
    </row>
    <row r="30" spans="1:21" s="9" customFormat="1" x14ac:dyDescent="0.2">
      <c r="A30" s="9" t="s">
        <v>70</v>
      </c>
      <c r="B30" s="21"/>
      <c r="C30" s="13">
        <v>27133.476999999999</v>
      </c>
      <c r="D30" s="13"/>
      <c r="E30" s="9">
        <f t="shared" si="0"/>
        <v>-37443.036991662215</v>
      </c>
      <c r="F30" s="9">
        <f t="shared" si="1"/>
        <v>-37443</v>
      </c>
      <c r="G30" s="9">
        <f t="shared" si="2"/>
        <v>-1.7329120000795228E-2</v>
      </c>
      <c r="H30" s="9">
        <f t="shared" si="3"/>
        <v>-1.7329120000795228E-2</v>
      </c>
      <c r="Q30" s="11">
        <f t="shared" si="4"/>
        <v>12114.976999999999</v>
      </c>
      <c r="R30" s="11"/>
      <c r="S30" s="47"/>
      <c r="U30" s="47"/>
    </row>
    <row r="31" spans="1:21" s="9" customFormat="1" x14ac:dyDescent="0.2">
      <c r="A31" s="9" t="s">
        <v>70</v>
      </c>
      <c r="B31" s="21"/>
      <c r="C31" s="13">
        <v>27398.646000000001</v>
      </c>
      <c r="D31" s="13"/>
      <c r="E31" s="9">
        <f t="shared" si="0"/>
        <v>-36876.993125733461</v>
      </c>
      <c r="F31" s="9">
        <f t="shared" si="1"/>
        <v>-36877</v>
      </c>
      <c r="G31" s="9">
        <f t="shared" si="2"/>
        <v>3.2203200025833212E-3</v>
      </c>
      <c r="H31" s="9">
        <f t="shared" si="3"/>
        <v>3.2203200025833212E-3</v>
      </c>
      <c r="Q31" s="11">
        <f t="shared" si="4"/>
        <v>12380.146000000001</v>
      </c>
      <c r="R31" s="11"/>
      <c r="S31" s="47"/>
      <c r="U31" s="47"/>
    </row>
    <row r="32" spans="1:21" s="9" customFormat="1" x14ac:dyDescent="0.2">
      <c r="A32" s="9" t="s">
        <v>70</v>
      </c>
      <c r="B32" s="21"/>
      <c r="C32" s="13">
        <v>27421.588</v>
      </c>
      <c r="D32" s="13"/>
      <c r="E32" s="9">
        <f t="shared" si="0"/>
        <v>-36828.01991102082</v>
      </c>
      <c r="F32" s="9">
        <f t="shared" si="1"/>
        <v>-36828</v>
      </c>
      <c r="G32" s="9">
        <f t="shared" si="2"/>
        <v>-9.3275199978961609E-3</v>
      </c>
      <c r="H32" s="9">
        <f t="shared" si="3"/>
        <v>-9.3275199978961609E-3</v>
      </c>
      <c r="Q32" s="11">
        <f t="shared" si="4"/>
        <v>12403.088</v>
      </c>
      <c r="R32" s="11"/>
      <c r="S32" s="47"/>
      <c r="U32" s="47"/>
    </row>
    <row r="33" spans="1:32" s="9" customFormat="1" x14ac:dyDescent="0.2">
      <c r="A33" s="9" t="s">
        <v>70</v>
      </c>
      <c r="B33" s="21"/>
      <c r="C33" s="13">
        <v>27459.555</v>
      </c>
      <c r="D33" s="13"/>
      <c r="E33" s="9">
        <f t="shared" si="0"/>
        <v>-36746.973531324409</v>
      </c>
      <c r="F33" s="9">
        <f t="shared" si="1"/>
        <v>-36747</v>
      </c>
      <c r="G33" s="9">
        <f t="shared" si="2"/>
        <v>1.2399520001054043E-2</v>
      </c>
      <c r="H33" s="9">
        <f t="shared" si="3"/>
        <v>1.2399520001054043E-2</v>
      </c>
      <c r="Q33" s="11">
        <f t="shared" si="4"/>
        <v>12441.055</v>
      </c>
      <c r="R33" s="11"/>
      <c r="S33" s="47"/>
      <c r="U33" s="47"/>
    </row>
    <row r="34" spans="1:32" s="9" customFormat="1" x14ac:dyDescent="0.2">
      <c r="A34" s="9" t="s">
        <v>70</v>
      </c>
      <c r="B34" s="21"/>
      <c r="C34" s="13">
        <v>27513.42</v>
      </c>
      <c r="D34" s="13"/>
      <c r="E34" s="9">
        <f t="shared" si="0"/>
        <v>-36631.990434362662</v>
      </c>
      <c r="F34" s="9">
        <f t="shared" si="1"/>
        <v>-36632</v>
      </c>
      <c r="G34" s="9">
        <f t="shared" si="2"/>
        <v>4.4811199986725114E-3</v>
      </c>
      <c r="H34" s="9">
        <f t="shared" si="3"/>
        <v>4.4811199986725114E-3</v>
      </c>
      <c r="Q34" s="11">
        <f t="shared" si="4"/>
        <v>12494.919999999998</v>
      </c>
      <c r="R34" s="11"/>
      <c r="S34" s="47"/>
      <c r="U34" s="47"/>
    </row>
    <row r="35" spans="1:32" s="9" customFormat="1" x14ac:dyDescent="0.2">
      <c r="A35" s="9" t="s">
        <v>70</v>
      </c>
      <c r="B35" s="21"/>
      <c r="C35" s="13">
        <v>28626.478999999999</v>
      </c>
      <c r="D35" s="13"/>
      <c r="E35" s="9">
        <f t="shared" si="0"/>
        <v>-34255.995429792791</v>
      </c>
      <c r="F35" s="9">
        <f t="shared" si="1"/>
        <v>-34256</v>
      </c>
      <c r="G35" s="9">
        <f t="shared" si="2"/>
        <v>2.1409600012702867E-3</v>
      </c>
      <c r="H35" s="9">
        <f t="shared" si="3"/>
        <v>2.1409600012702867E-3</v>
      </c>
      <c r="Q35" s="11">
        <f t="shared" si="4"/>
        <v>13607.978999999999</v>
      </c>
      <c r="R35" s="11"/>
      <c r="S35" s="47"/>
      <c r="U35" s="47"/>
    </row>
    <row r="36" spans="1:32" s="9" customFormat="1" x14ac:dyDescent="0.2">
      <c r="A36" s="9" t="s">
        <v>70</v>
      </c>
      <c r="B36" s="21"/>
      <c r="C36" s="13">
        <v>28953.460999999999</v>
      </c>
      <c r="D36" s="13"/>
      <c r="E36" s="9">
        <f t="shared" si="0"/>
        <v>-33558.002242922856</v>
      </c>
      <c r="F36" s="9">
        <f t="shared" si="1"/>
        <v>-33558</v>
      </c>
      <c r="G36" s="9">
        <f t="shared" si="2"/>
        <v>-1.0507200022402685E-3</v>
      </c>
      <c r="H36" s="9">
        <f t="shared" si="3"/>
        <v>-1.0507200022402685E-3</v>
      </c>
      <c r="Q36" s="11">
        <f t="shared" si="4"/>
        <v>13934.960999999999</v>
      </c>
      <c r="R36" s="11"/>
      <c r="S36" s="47"/>
      <c r="U36" s="47"/>
    </row>
    <row r="37" spans="1:32" s="9" customFormat="1" x14ac:dyDescent="0.2">
      <c r="A37" s="9" t="s">
        <v>70</v>
      </c>
      <c r="B37" s="21"/>
      <c r="C37" s="13">
        <v>28954.406999999999</v>
      </c>
      <c r="D37" s="13"/>
      <c r="E37" s="9">
        <f t="shared" si="0"/>
        <v>-33555.982860954493</v>
      </c>
      <c r="F37" s="9">
        <f t="shared" si="1"/>
        <v>-33556</v>
      </c>
      <c r="G37" s="9">
        <f t="shared" si="2"/>
        <v>8.028960000956431E-3</v>
      </c>
      <c r="H37" s="9">
        <f t="shared" si="3"/>
        <v>8.028960000956431E-3</v>
      </c>
      <c r="Q37" s="11">
        <f t="shared" si="4"/>
        <v>13935.906999999999</v>
      </c>
      <c r="R37" s="11"/>
      <c r="S37" s="47"/>
      <c r="U37" s="47"/>
    </row>
    <row r="38" spans="1:32" s="9" customFormat="1" x14ac:dyDescent="0.2">
      <c r="A38" s="9" t="s">
        <v>70</v>
      </c>
      <c r="B38" s="21"/>
      <c r="C38" s="13">
        <v>28991.401999999998</v>
      </c>
      <c r="D38" s="13"/>
      <c r="E38" s="9">
        <f t="shared" si="0"/>
        <v>-33477.011364210783</v>
      </c>
      <c r="F38" s="9">
        <f t="shared" si="1"/>
        <v>-33477</v>
      </c>
      <c r="G38" s="9">
        <f t="shared" si="2"/>
        <v>-5.3236800013110042E-3</v>
      </c>
      <c r="H38" s="9">
        <f t="shared" si="3"/>
        <v>-5.3236800013110042E-3</v>
      </c>
      <c r="Q38" s="11">
        <f t="shared" si="4"/>
        <v>13972.901999999998</v>
      </c>
      <c r="R38" s="11"/>
      <c r="S38" s="47"/>
      <c r="U38" s="47"/>
    </row>
    <row r="39" spans="1:32" s="9" customFormat="1" x14ac:dyDescent="0.2">
      <c r="A39" s="9" t="s">
        <v>70</v>
      </c>
      <c r="B39" s="21"/>
      <c r="C39" s="13">
        <v>29014.365000000002</v>
      </c>
      <c r="D39" s="13"/>
      <c r="E39" s="9">
        <f t="shared" si="0"/>
        <v>-33427.993321780014</v>
      </c>
      <c r="F39" s="9">
        <f t="shared" si="1"/>
        <v>-33428</v>
      </c>
      <c r="G39" s="9">
        <f t="shared" si="2"/>
        <v>3.1284800024877768E-3</v>
      </c>
      <c r="H39" s="9">
        <f t="shared" si="3"/>
        <v>3.1284800024877768E-3</v>
      </c>
      <c r="Q39" s="11">
        <f t="shared" si="4"/>
        <v>13995.865000000002</v>
      </c>
      <c r="R39" s="11"/>
      <c r="S39" s="47"/>
      <c r="U39" s="47"/>
    </row>
    <row r="40" spans="1:32" s="9" customFormat="1" x14ac:dyDescent="0.2">
      <c r="A40" s="9" t="s">
        <v>70</v>
      </c>
      <c r="B40" s="21"/>
      <c r="C40" s="13">
        <v>29195.655999999999</v>
      </c>
      <c r="D40" s="13"/>
      <c r="E40" s="9">
        <f t="shared" si="0"/>
        <v>-33040.999900610543</v>
      </c>
      <c r="F40" s="9">
        <f t="shared" si="1"/>
        <v>-33041</v>
      </c>
      <c r="G40" s="9">
        <f t="shared" si="2"/>
        <v>4.6559998736483976E-5</v>
      </c>
      <c r="H40" s="9">
        <f t="shared" si="3"/>
        <v>4.6559998736483976E-5</v>
      </c>
      <c r="Q40" s="11">
        <f t="shared" si="4"/>
        <v>14177.155999999999</v>
      </c>
      <c r="R40" s="11"/>
      <c r="S40" s="47"/>
      <c r="U40" s="47"/>
    </row>
    <row r="41" spans="1:32" s="9" customFormat="1" x14ac:dyDescent="0.2">
      <c r="A41" s="9" t="s">
        <v>70</v>
      </c>
      <c r="B41" s="21"/>
      <c r="C41" s="13">
        <v>29363.376</v>
      </c>
      <c r="D41" s="13"/>
      <c r="E41" s="9">
        <f t="shared" si="0"/>
        <v>-32682.975858608766</v>
      </c>
      <c r="F41" s="9">
        <f t="shared" si="1"/>
        <v>-32683</v>
      </c>
      <c r="G41" s="9">
        <f t="shared" si="2"/>
        <v>1.1309279998386046E-2</v>
      </c>
      <c r="H41" s="9">
        <f t="shared" si="3"/>
        <v>1.1309279998386046E-2</v>
      </c>
      <c r="Q41" s="11">
        <f t="shared" si="4"/>
        <v>14344.876</v>
      </c>
      <c r="R41" s="11"/>
      <c r="S41" s="47"/>
      <c r="U41" s="47"/>
    </row>
    <row r="42" spans="1:32" s="9" customFormat="1" x14ac:dyDescent="0.2">
      <c r="A42" s="9" t="s">
        <v>27</v>
      </c>
      <c r="B42" s="21"/>
      <c r="C42" s="13">
        <v>42464.322</v>
      </c>
      <c r="D42" s="13"/>
      <c r="E42" s="9">
        <f t="shared" si="0"/>
        <v>-4716.9989866374117</v>
      </c>
      <c r="F42" s="9">
        <f t="shared" si="1"/>
        <v>-4717</v>
      </c>
      <c r="G42" s="9">
        <f t="shared" si="2"/>
        <v>4.7472000005654991E-4</v>
      </c>
      <c r="I42" s="9">
        <f t="shared" ref="I42:I86" si="5">G42</f>
        <v>4.7472000005654991E-4</v>
      </c>
      <c r="Q42" s="11">
        <f t="shared" si="4"/>
        <v>27445.822</v>
      </c>
      <c r="R42" s="11"/>
      <c r="S42" s="47"/>
      <c r="U42" s="47"/>
      <c r="AB42" s="9">
        <v>6</v>
      </c>
      <c r="AD42" s="9" t="s">
        <v>26</v>
      </c>
      <c r="AF42" s="9" t="s">
        <v>28</v>
      </c>
    </row>
    <row r="43" spans="1:32" s="9" customFormat="1" x14ac:dyDescent="0.2">
      <c r="A43" s="9" t="s">
        <v>71</v>
      </c>
      <c r="B43" s="21"/>
      <c r="C43" s="13">
        <v>42478.374000000003</v>
      </c>
      <c r="D43" s="13"/>
      <c r="E43" s="9">
        <f t="shared" si="0"/>
        <v>-4687.0028392595786</v>
      </c>
      <c r="F43" s="9">
        <f t="shared" si="1"/>
        <v>-4687</v>
      </c>
      <c r="G43" s="9">
        <f t="shared" si="2"/>
        <v>-1.3300799982971512E-3</v>
      </c>
      <c r="I43" s="9">
        <f t="shared" si="5"/>
        <v>-1.3300799982971512E-3</v>
      </c>
      <c r="Q43" s="11">
        <f t="shared" si="4"/>
        <v>27459.874000000003</v>
      </c>
      <c r="R43" s="11"/>
      <c r="S43" s="47"/>
      <c r="U43" s="47"/>
    </row>
    <row r="44" spans="1:32" s="9" customFormat="1" x14ac:dyDescent="0.2">
      <c r="A44" s="9" t="s">
        <v>29</v>
      </c>
      <c r="B44" s="21"/>
      <c r="C44" s="13">
        <v>42782.406999999999</v>
      </c>
      <c r="D44" s="13"/>
      <c r="E44" s="9">
        <f t="shared" si="0"/>
        <v>-4037.9978096750015</v>
      </c>
      <c r="F44" s="9">
        <f t="shared" si="1"/>
        <v>-4038</v>
      </c>
      <c r="G44" s="9">
        <f t="shared" si="2"/>
        <v>1.026079997245688E-3</v>
      </c>
      <c r="I44" s="9">
        <f t="shared" si="5"/>
        <v>1.026079997245688E-3</v>
      </c>
      <c r="Q44" s="11">
        <f t="shared" si="4"/>
        <v>27763.906999999999</v>
      </c>
      <c r="R44" s="11"/>
      <c r="S44" s="47"/>
      <c r="U44" s="47"/>
      <c r="AB44" s="9">
        <v>6</v>
      </c>
      <c r="AD44" s="9" t="s">
        <v>26</v>
      </c>
      <c r="AF44" s="9" t="s">
        <v>28</v>
      </c>
    </row>
    <row r="45" spans="1:32" s="9" customFormat="1" x14ac:dyDescent="0.2">
      <c r="A45" s="9" t="s">
        <v>72</v>
      </c>
      <c r="B45" s="21"/>
      <c r="C45" s="13">
        <v>42782.406999999999</v>
      </c>
      <c r="D45" s="13"/>
      <c r="E45" s="9">
        <f t="shared" si="0"/>
        <v>-4037.9978096750015</v>
      </c>
      <c r="F45" s="9">
        <f t="shared" si="1"/>
        <v>-4038</v>
      </c>
      <c r="G45" s="9">
        <f t="shared" si="2"/>
        <v>1.026079997245688E-3</v>
      </c>
      <c r="I45" s="9">
        <f t="shared" si="5"/>
        <v>1.026079997245688E-3</v>
      </c>
      <c r="Q45" s="11">
        <f t="shared" si="4"/>
        <v>27763.906999999999</v>
      </c>
      <c r="R45" s="11"/>
      <c r="S45" s="47"/>
      <c r="U45" s="47"/>
    </row>
    <row r="46" spans="1:32" s="9" customFormat="1" x14ac:dyDescent="0.2">
      <c r="A46" s="9" t="s">
        <v>73</v>
      </c>
      <c r="B46" s="21"/>
      <c r="C46" s="13">
        <v>42805.387999999999</v>
      </c>
      <c r="D46" s="13"/>
      <c r="E46" s="9">
        <f t="shared" si="0"/>
        <v>-3988.9413434858598</v>
      </c>
      <c r="F46" s="9">
        <f t="shared" si="1"/>
        <v>-3989</v>
      </c>
      <c r="G46" s="9">
        <f t="shared" si="2"/>
        <v>2.7478240001073573E-2</v>
      </c>
      <c r="I46" s="9">
        <f t="shared" si="5"/>
        <v>2.7478240001073573E-2</v>
      </c>
      <c r="Q46" s="11">
        <f t="shared" si="4"/>
        <v>27786.887999999999</v>
      </c>
      <c r="R46" s="11"/>
      <c r="S46" s="47"/>
      <c r="U46" s="47"/>
    </row>
    <row r="47" spans="1:32" s="9" customFormat="1" x14ac:dyDescent="0.2">
      <c r="A47" s="9" t="s">
        <v>73</v>
      </c>
      <c r="B47" s="21"/>
      <c r="C47" s="13">
        <v>42828.343999999997</v>
      </c>
      <c r="D47" s="13"/>
      <c r="E47" s="9">
        <f t="shared" si="0"/>
        <v>-3939.9382436278092</v>
      </c>
      <c r="F47" s="9">
        <f t="shared" si="1"/>
        <v>-3940</v>
      </c>
      <c r="G47" s="9">
        <f t="shared" si="2"/>
        <v>2.8930399996170308E-2</v>
      </c>
      <c r="I47" s="9">
        <f t="shared" si="5"/>
        <v>2.8930399996170308E-2</v>
      </c>
      <c r="Q47" s="11">
        <f t="shared" si="4"/>
        <v>27809.843999999997</v>
      </c>
      <c r="R47" s="11"/>
      <c r="S47" s="47"/>
      <c r="U47" s="47"/>
    </row>
    <row r="48" spans="1:32" s="9" customFormat="1" x14ac:dyDescent="0.2">
      <c r="A48" s="9" t="s">
        <v>30</v>
      </c>
      <c r="B48" s="21"/>
      <c r="C48" s="13">
        <v>42887.341</v>
      </c>
      <c r="D48" s="13"/>
      <c r="E48" s="9">
        <f t="shared" si="0"/>
        <v>-3814.0001062203446</v>
      </c>
      <c r="F48" s="9">
        <f t="shared" si="1"/>
        <v>-3814</v>
      </c>
      <c r="G48" s="9">
        <f t="shared" si="2"/>
        <v>-4.9759997637011111E-5</v>
      </c>
      <c r="I48" s="9">
        <f t="shared" si="5"/>
        <v>-4.9759997637011111E-5</v>
      </c>
      <c r="Q48" s="11">
        <f t="shared" si="4"/>
        <v>27868.841</v>
      </c>
      <c r="R48" s="11"/>
      <c r="S48" s="47"/>
      <c r="U48" s="47"/>
      <c r="AB48" s="9">
        <v>5</v>
      </c>
      <c r="AD48" s="9" t="s">
        <v>26</v>
      </c>
      <c r="AF48" s="9" t="s">
        <v>28</v>
      </c>
    </row>
    <row r="49" spans="1:32" s="9" customFormat="1" x14ac:dyDescent="0.2">
      <c r="A49" s="9" t="s">
        <v>32</v>
      </c>
      <c r="B49" s="21"/>
      <c r="C49" s="13">
        <v>43213.381000000001</v>
      </c>
      <c r="D49" s="13"/>
      <c r="E49" s="9">
        <f t="shared" si="0"/>
        <v>-3118.0177627057951</v>
      </c>
      <c r="F49" s="9">
        <f t="shared" si="1"/>
        <v>-3118</v>
      </c>
      <c r="G49" s="9">
        <f t="shared" si="2"/>
        <v>-8.321119996253401E-3</v>
      </c>
      <c r="I49" s="9">
        <f t="shared" si="5"/>
        <v>-8.321119996253401E-3</v>
      </c>
      <c r="Q49" s="11">
        <f t="shared" si="4"/>
        <v>28194.881000000001</v>
      </c>
      <c r="R49" s="11"/>
      <c r="S49" s="47"/>
      <c r="U49" s="47"/>
      <c r="AB49" s="9">
        <v>9</v>
      </c>
      <c r="AD49" s="9" t="s">
        <v>31</v>
      </c>
      <c r="AF49" s="9" t="s">
        <v>28</v>
      </c>
    </row>
    <row r="50" spans="1:32" s="9" customFormat="1" x14ac:dyDescent="0.2">
      <c r="A50" s="9" t="s">
        <v>32</v>
      </c>
      <c r="B50" s="21"/>
      <c r="C50" s="13">
        <v>43220.428</v>
      </c>
      <c r="D50" s="13" t="s">
        <v>33</v>
      </c>
      <c r="E50" s="9">
        <f t="shared" si="0"/>
        <v>-3102.974861298771</v>
      </c>
      <c r="F50" s="9">
        <f t="shared" si="1"/>
        <v>-3103</v>
      </c>
      <c r="G50" s="9">
        <f t="shared" si="2"/>
        <v>1.1776480001572054E-2</v>
      </c>
      <c r="I50" s="9">
        <f t="shared" si="5"/>
        <v>1.1776480001572054E-2</v>
      </c>
      <c r="Q50" s="11">
        <f t="shared" si="4"/>
        <v>28201.928</v>
      </c>
      <c r="R50" s="11"/>
      <c r="S50" s="47"/>
      <c r="U50" s="47"/>
      <c r="AA50" s="9" t="s">
        <v>34</v>
      </c>
      <c r="AB50" s="9">
        <v>8</v>
      </c>
      <c r="AD50" s="9" t="s">
        <v>31</v>
      </c>
      <c r="AF50" s="9" t="s">
        <v>28</v>
      </c>
    </row>
    <row r="51" spans="1:32" s="9" customFormat="1" x14ac:dyDescent="0.2">
      <c r="A51" s="9" t="s">
        <v>32</v>
      </c>
      <c r="B51" s="21"/>
      <c r="C51" s="13">
        <v>43250.394999999997</v>
      </c>
      <c r="D51" s="13"/>
      <c r="E51" s="9">
        <f t="shared" si="0"/>
        <v>-3039.0057075504633</v>
      </c>
      <c r="F51" s="9">
        <f t="shared" si="1"/>
        <v>-3039</v>
      </c>
      <c r="G51" s="9">
        <f t="shared" si="2"/>
        <v>-2.6737600055639632E-3</v>
      </c>
      <c r="I51" s="9">
        <f t="shared" si="5"/>
        <v>-2.6737600055639632E-3</v>
      </c>
      <c r="Q51" s="11">
        <f t="shared" si="4"/>
        <v>28231.894999999997</v>
      </c>
      <c r="R51" s="11"/>
      <c r="S51" s="47"/>
      <c r="U51" s="47"/>
      <c r="AA51" s="9" t="s">
        <v>34</v>
      </c>
      <c r="AB51" s="9">
        <v>8</v>
      </c>
      <c r="AD51" s="9" t="s">
        <v>26</v>
      </c>
      <c r="AF51" s="9" t="s">
        <v>28</v>
      </c>
    </row>
    <row r="52" spans="1:32" s="9" customFormat="1" x14ac:dyDescent="0.2">
      <c r="A52" s="9" t="s">
        <v>35</v>
      </c>
      <c r="B52" s="21"/>
      <c r="C52" s="13">
        <v>43510.411999999997</v>
      </c>
      <c r="D52" s="13"/>
      <c r="E52" s="9">
        <f t="shared" si="0"/>
        <v>-2483.9595751322872</v>
      </c>
      <c r="F52" s="9">
        <f t="shared" si="1"/>
        <v>-2484</v>
      </c>
      <c r="G52" s="9">
        <f t="shared" si="2"/>
        <v>1.8937439999717753E-2</v>
      </c>
      <c r="I52" s="9">
        <f t="shared" si="5"/>
        <v>1.8937439999717753E-2</v>
      </c>
      <c r="Q52" s="11">
        <f t="shared" si="4"/>
        <v>28491.911999999997</v>
      </c>
      <c r="R52" s="11"/>
      <c r="S52" s="47"/>
      <c r="U52" s="47"/>
      <c r="AA52" s="9" t="s">
        <v>34</v>
      </c>
      <c r="AB52" s="9">
        <v>9</v>
      </c>
      <c r="AD52" s="9" t="s">
        <v>31</v>
      </c>
      <c r="AF52" s="9" t="s">
        <v>28</v>
      </c>
    </row>
    <row r="53" spans="1:32" s="9" customFormat="1" x14ac:dyDescent="0.2">
      <c r="A53" s="9" t="s">
        <v>36</v>
      </c>
      <c r="B53" s="21"/>
      <c r="C53" s="13">
        <v>44008.392999999996</v>
      </c>
      <c r="D53" s="13"/>
      <c r="E53" s="9">
        <f t="shared" ref="E53:E84" si="6">+(C53-C$7)/C$8</f>
        <v>-1420.9428182750985</v>
      </c>
      <c r="F53" s="9">
        <f t="shared" ref="F53:F84" si="7">ROUND(2*E53,0)/2</f>
        <v>-1421</v>
      </c>
      <c r="G53" s="9">
        <f t="shared" ref="G53:G74" si="8">+C53-(C$7+F53*C$8)</f>
        <v>2.6787359995068982E-2</v>
      </c>
      <c r="I53" s="9">
        <f t="shared" si="5"/>
        <v>2.6787359995068982E-2</v>
      </c>
      <c r="Q53" s="11">
        <f t="shared" ref="Q53:Q84" si="9">+C53-15018.5</f>
        <v>28989.892999999996</v>
      </c>
      <c r="R53" s="11"/>
      <c r="S53" s="47"/>
      <c r="U53" s="47"/>
      <c r="AA53" s="9" t="s">
        <v>34</v>
      </c>
      <c r="AB53" s="9">
        <v>9</v>
      </c>
      <c r="AD53" s="9" t="s">
        <v>31</v>
      </c>
      <c r="AF53" s="9" t="s">
        <v>28</v>
      </c>
    </row>
    <row r="54" spans="1:32" s="9" customFormat="1" x14ac:dyDescent="0.2">
      <c r="A54" s="9" t="s">
        <v>37</v>
      </c>
      <c r="B54" s="21"/>
      <c r="C54" s="13">
        <v>44291.322999999997</v>
      </c>
      <c r="D54" s="13"/>
      <c r="E54" s="9">
        <f t="shared" si="6"/>
        <v>-816.98537608833863</v>
      </c>
      <c r="F54" s="9">
        <f t="shared" si="7"/>
        <v>-817</v>
      </c>
      <c r="G54" s="9">
        <f t="shared" si="8"/>
        <v>6.8507199976011179E-3</v>
      </c>
      <c r="I54" s="9">
        <f t="shared" si="5"/>
        <v>6.8507199976011179E-3</v>
      </c>
      <c r="Q54" s="11">
        <f t="shared" si="9"/>
        <v>29272.822999999997</v>
      </c>
      <c r="R54" s="11"/>
      <c r="S54" s="47"/>
      <c r="U54" s="47"/>
      <c r="AA54" s="9" t="s">
        <v>34</v>
      </c>
      <c r="AB54" s="9">
        <v>10</v>
      </c>
      <c r="AD54" s="9" t="s">
        <v>26</v>
      </c>
      <c r="AF54" s="9" t="s">
        <v>28</v>
      </c>
    </row>
    <row r="55" spans="1:32" s="9" customFormat="1" x14ac:dyDescent="0.2">
      <c r="A55" s="9" t="s">
        <v>38</v>
      </c>
      <c r="B55" s="21"/>
      <c r="C55" s="13">
        <v>44662.330999999998</v>
      </c>
      <c r="D55" s="13"/>
      <c r="E55" s="9">
        <f t="shared" si="6"/>
        <v>-25.011945519554246</v>
      </c>
      <c r="F55" s="9">
        <f t="shared" si="7"/>
        <v>-25</v>
      </c>
      <c r="G55" s="9">
        <f t="shared" si="8"/>
        <v>-5.5960000026971102E-3</v>
      </c>
      <c r="I55" s="9">
        <f t="shared" si="5"/>
        <v>-5.5960000026971102E-3</v>
      </c>
      <c r="Q55" s="11">
        <f t="shared" si="9"/>
        <v>29643.830999999998</v>
      </c>
      <c r="R55" s="11"/>
      <c r="S55" s="47"/>
      <c r="U55" s="47"/>
      <c r="AA55" s="9" t="s">
        <v>34</v>
      </c>
      <c r="AF55" s="9" t="s">
        <v>39</v>
      </c>
    </row>
    <row r="56" spans="1:32" s="9" customFormat="1" x14ac:dyDescent="0.2">
      <c r="A56" s="64" t="s">
        <v>248</v>
      </c>
      <c r="B56" s="83" t="s">
        <v>83</v>
      </c>
      <c r="C56" s="65">
        <v>44674.046999999999</v>
      </c>
      <c r="D56" s="13"/>
      <c r="E56" s="9">
        <f t="shared" si="6"/>
        <v>-2.3481185706709681E-3</v>
      </c>
      <c r="F56" s="9">
        <f t="shared" si="7"/>
        <v>0</v>
      </c>
      <c r="G56" s="9">
        <f t="shared" si="8"/>
        <v>-1.1000000013154931E-3</v>
      </c>
      <c r="I56" s="9">
        <f t="shared" si="5"/>
        <v>-1.1000000013154931E-3</v>
      </c>
      <c r="O56" s="9">
        <f ca="1">+C$11+C$12*F56</f>
        <v>-1.06470728393716E-5</v>
      </c>
      <c r="Q56" s="11">
        <f t="shared" si="9"/>
        <v>29655.546999999999</v>
      </c>
      <c r="R56" s="11"/>
      <c r="S56" s="47"/>
      <c r="U56" s="47"/>
    </row>
    <row r="57" spans="1:32" s="9" customFormat="1" x14ac:dyDescent="0.2">
      <c r="A57" s="9" t="s">
        <v>12</v>
      </c>
      <c r="B57" s="21"/>
      <c r="C57" s="13">
        <v>44674.0481</v>
      </c>
      <c r="D57" s="13" t="s">
        <v>14</v>
      </c>
      <c r="E57" s="9">
        <f t="shared" si="6"/>
        <v>0</v>
      </c>
      <c r="F57" s="9">
        <f t="shared" si="7"/>
        <v>0</v>
      </c>
      <c r="G57" s="9">
        <f t="shared" si="8"/>
        <v>0</v>
      </c>
      <c r="H57" s="9">
        <f>+G57</f>
        <v>0</v>
      </c>
      <c r="I57" s="9">
        <f t="shared" si="5"/>
        <v>0</v>
      </c>
      <c r="Q57" s="11">
        <f t="shared" si="9"/>
        <v>29655.5481</v>
      </c>
      <c r="R57" s="11"/>
      <c r="S57" s="47"/>
      <c r="U57" s="47"/>
    </row>
    <row r="58" spans="1:32" s="9" customFormat="1" x14ac:dyDescent="0.2">
      <c r="A58" s="9" t="s">
        <v>38</v>
      </c>
      <c r="B58" s="21"/>
      <c r="C58" s="13">
        <v>44691.381999999998</v>
      </c>
      <c r="D58" s="13"/>
      <c r="E58" s="9">
        <f t="shared" si="6"/>
        <v>37.001865857702413</v>
      </c>
      <c r="F58" s="9">
        <f t="shared" si="7"/>
        <v>37</v>
      </c>
      <c r="G58" s="9">
        <f t="shared" si="8"/>
        <v>8.740799967199564E-4</v>
      </c>
      <c r="I58" s="9">
        <f t="shared" si="5"/>
        <v>8.740799967199564E-4</v>
      </c>
      <c r="Q58" s="11">
        <f t="shared" si="9"/>
        <v>29672.881999999998</v>
      </c>
      <c r="R58" s="11"/>
      <c r="S58" s="47"/>
      <c r="U58" s="47"/>
      <c r="AA58" s="9" t="s">
        <v>34</v>
      </c>
      <c r="AF58" s="9" t="s">
        <v>39</v>
      </c>
    </row>
    <row r="59" spans="1:32" s="9" customFormat="1" x14ac:dyDescent="0.2">
      <c r="A59" s="9" t="s">
        <v>41</v>
      </c>
      <c r="B59" s="21"/>
      <c r="C59" s="13">
        <v>44989.328000000001</v>
      </c>
      <c r="D59" s="13"/>
      <c r="E59" s="9">
        <f t="shared" si="6"/>
        <v>673.01326114904066</v>
      </c>
      <c r="F59" s="9">
        <f t="shared" si="7"/>
        <v>673</v>
      </c>
      <c r="G59" s="9">
        <f t="shared" si="8"/>
        <v>6.2123200041241944E-3</v>
      </c>
      <c r="I59" s="9">
        <f t="shared" si="5"/>
        <v>6.2123200041241944E-3</v>
      </c>
      <c r="Q59" s="11">
        <f t="shared" si="9"/>
        <v>29970.828000000001</v>
      </c>
      <c r="R59" s="11"/>
      <c r="S59" s="47"/>
      <c r="U59" s="47"/>
      <c r="AA59" s="9" t="s">
        <v>40</v>
      </c>
      <c r="AF59" s="9" t="s">
        <v>39</v>
      </c>
    </row>
    <row r="60" spans="1:32" s="9" customFormat="1" x14ac:dyDescent="0.2">
      <c r="A60" s="9" t="s">
        <v>43</v>
      </c>
      <c r="B60" s="21" t="s">
        <v>68</v>
      </c>
      <c r="C60" s="13">
        <v>45347.463000000003</v>
      </c>
      <c r="D60" s="13"/>
      <c r="E60" s="9">
        <f t="shared" si="6"/>
        <v>1437.5073005141001</v>
      </c>
      <c r="F60" s="9">
        <f t="shared" si="7"/>
        <v>1437.5</v>
      </c>
      <c r="G60" s="9">
        <f t="shared" si="8"/>
        <v>3.4200000009150244E-3</v>
      </c>
      <c r="I60" s="9">
        <f t="shared" si="5"/>
        <v>3.4200000009150244E-3</v>
      </c>
      <c r="Q60" s="11">
        <f t="shared" si="9"/>
        <v>30328.963000000003</v>
      </c>
      <c r="R60" s="11"/>
      <c r="S60" s="47"/>
      <c r="U60" s="47"/>
      <c r="AA60" s="9" t="s">
        <v>42</v>
      </c>
      <c r="AF60" s="9" t="s">
        <v>39</v>
      </c>
    </row>
    <row r="61" spans="1:32" s="9" customFormat="1" x14ac:dyDescent="0.2">
      <c r="A61" s="9" t="s">
        <v>44</v>
      </c>
      <c r="B61" s="21"/>
      <c r="C61" s="13">
        <v>45402.512000000002</v>
      </c>
      <c r="D61" s="13"/>
      <c r="E61" s="9">
        <f t="shared" si="6"/>
        <v>1555.0178269161725</v>
      </c>
      <c r="F61" s="9">
        <f t="shared" si="7"/>
        <v>1555</v>
      </c>
      <c r="G61" s="9">
        <f t="shared" si="8"/>
        <v>8.3512000055634417E-3</v>
      </c>
      <c r="I61" s="9">
        <f t="shared" si="5"/>
        <v>8.3512000055634417E-3</v>
      </c>
      <c r="Q61" s="11">
        <f t="shared" si="9"/>
        <v>30384.012000000002</v>
      </c>
      <c r="R61" s="11"/>
      <c r="S61" s="47"/>
      <c r="U61" s="47"/>
      <c r="AA61" s="9" t="s">
        <v>40</v>
      </c>
      <c r="AF61" s="9" t="s">
        <v>39</v>
      </c>
    </row>
    <row r="62" spans="1:32" s="9" customFormat="1" x14ac:dyDescent="0.2">
      <c r="A62" s="9" t="s">
        <v>43</v>
      </c>
      <c r="B62" s="21" t="s">
        <v>68</v>
      </c>
      <c r="C62" s="13">
        <v>45406.498</v>
      </c>
      <c r="D62" s="13"/>
      <c r="E62" s="9">
        <f t="shared" si="6"/>
        <v>1563.5265547448039</v>
      </c>
      <c r="F62" s="9">
        <f t="shared" si="7"/>
        <v>1563.5</v>
      </c>
      <c r="G62" s="9">
        <f t="shared" si="8"/>
        <v>1.2439840000297409E-2</v>
      </c>
      <c r="I62" s="9">
        <f t="shared" si="5"/>
        <v>1.2439840000297409E-2</v>
      </c>
      <c r="Q62" s="11">
        <f t="shared" si="9"/>
        <v>30387.998</v>
      </c>
      <c r="R62" s="11"/>
      <c r="S62" s="47"/>
      <c r="U62" s="47"/>
      <c r="AA62" s="9" t="s">
        <v>42</v>
      </c>
      <c r="AF62" s="9" t="s">
        <v>39</v>
      </c>
    </row>
    <row r="63" spans="1:32" s="9" customFormat="1" x14ac:dyDescent="0.2">
      <c r="A63" s="9" t="s">
        <v>45</v>
      </c>
      <c r="B63" s="21"/>
      <c r="C63" s="13">
        <v>47239.339</v>
      </c>
      <c r="D63" s="13"/>
      <c r="E63" s="9">
        <f t="shared" si="6"/>
        <v>5476.0065402359933</v>
      </c>
      <c r="F63" s="9">
        <f t="shared" si="7"/>
        <v>5476</v>
      </c>
      <c r="G63" s="9">
        <f t="shared" si="8"/>
        <v>3.0638399985036813E-3</v>
      </c>
      <c r="I63" s="9">
        <f t="shared" si="5"/>
        <v>3.0638399985036813E-3</v>
      </c>
      <c r="Q63" s="11">
        <f t="shared" si="9"/>
        <v>32220.839</v>
      </c>
      <c r="R63" s="11"/>
      <c r="S63" s="47"/>
      <c r="U63" s="47"/>
      <c r="AA63" s="9" t="s">
        <v>34</v>
      </c>
      <c r="AB63" s="9">
        <v>7</v>
      </c>
      <c r="AD63" s="9" t="s">
        <v>31</v>
      </c>
      <c r="AF63" s="9" t="s">
        <v>28</v>
      </c>
    </row>
    <row r="64" spans="1:32" s="9" customFormat="1" x14ac:dyDescent="0.2">
      <c r="A64" s="9" t="s">
        <v>45</v>
      </c>
      <c r="B64" s="21"/>
      <c r="C64" s="13">
        <v>47267.45</v>
      </c>
      <c r="D64" s="13"/>
      <c r="E64" s="9">
        <f t="shared" si="6"/>
        <v>5536.0137775643443</v>
      </c>
      <c r="F64" s="9">
        <f t="shared" si="7"/>
        <v>5536</v>
      </c>
      <c r="G64" s="9">
        <f t="shared" si="8"/>
        <v>6.454239999584388E-3</v>
      </c>
      <c r="I64" s="9">
        <f t="shared" si="5"/>
        <v>6.454239999584388E-3</v>
      </c>
      <c r="Q64" s="11">
        <f t="shared" si="9"/>
        <v>32248.949999999997</v>
      </c>
      <c r="R64" s="11"/>
      <c r="S64" s="47"/>
      <c r="U64" s="47"/>
      <c r="AA64" s="9" t="s">
        <v>34</v>
      </c>
      <c r="AB64" s="9">
        <v>7</v>
      </c>
      <c r="AD64" s="9" t="s">
        <v>31</v>
      </c>
      <c r="AF64" s="9" t="s">
        <v>28</v>
      </c>
    </row>
    <row r="65" spans="1:32" s="9" customFormat="1" x14ac:dyDescent="0.2">
      <c r="A65" s="9" t="s">
        <v>46</v>
      </c>
      <c r="B65" s="21"/>
      <c r="C65" s="13">
        <v>47565.38</v>
      </c>
      <c r="D65" s="13"/>
      <c r="E65" s="9">
        <f t="shared" si="6"/>
        <v>6171.991018403779</v>
      </c>
      <c r="F65" s="9">
        <f t="shared" si="7"/>
        <v>6172</v>
      </c>
      <c r="G65" s="9">
        <f t="shared" si="8"/>
        <v>-4.2075200035469607E-3</v>
      </c>
      <c r="I65" s="9">
        <f t="shared" si="5"/>
        <v>-4.2075200035469607E-3</v>
      </c>
      <c r="Q65" s="11">
        <f t="shared" si="9"/>
        <v>32546.879999999997</v>
      </c>
      <c r="R65" s="11"/>
      <c r="S65" s="47"/>
      <c r="U65" s="47"/>
      <c r="AA65" s="9" t="s">
        <v>40</v>
      </c>
      <c r="AF65" s="9" t="s">
        <v>39</v>
      </c>
    </row>
    <row r="66" spans="1:32" s="9" customFormat="1" x14ac:dyDescent="0.2">
      <c r="A66" s="9" t="s">
        <v>47</v>
      </c>
      <c r="B66" s="21"/>
      <c r="C66" s="13">
        <v>47609.417000000001</v>
      </c>
      <c r="D66" s="13"/>
      <c r="E66" s="9">
        <f t="shared" si="6"/>
        <v>6265.9947432883109</v>
      </c>
      <c r="F66" s="9">
        <f t="shared" si="7"/>
        <v>6266</v>
      </c>
      <c r="G66" s="9">
        <f t="shared" si="8"/>
        <v>-2.4625599980936386E-3</v>
      </c>
      <c r="I66" s="9">
        <f t="shared" si="5"/>
        <v>-2.4625599980936386E-3</v>
      </c>
      <c r="Q66" s="11">
        <f t="shared" si="9"/>
        <v>32590.917000000001</v>
      </c>
      <c r="R66" s="11"/>
      <c r="S66" s="47"/>
      <c r="U66" s="47"/>
      <c r="AA66" s="9" t="s">
        <v>34</v>
      </c>
      <c r="AF66" s="9" t="s">
        <v>39</v>
      </c>
    </row>
    <row r="67" spans="1:32" s="9" customFormat="1" x14ac:dyDescent="0.2">
      <c r="A67" s="9" t="s">
        <v>47</v>
      </c>
      <c r="B67" s="21"/>
      <c r="C67" s="13">
        <v>47616.446000000004</v>
      </c>
      <c r="D67" s="13"/>
      <c r="E67" s="9">
        <f t="shared" si="6"/>
        <v>6280.9992209369593</v>
      </c>
      <c r="F67" s="9">
        <f t="shared" si="7"/>
        <v>6281</v>
      </c>
      <c r="G67" s="9">
        <f t="shared" si="8"/>
        <v>-3.6495999665930867E-4</v>
      </c>
      <c r="I67" s="9">
        <f t="shared" si="5"/>
        <v>-3.6495999665930867E-4</v>
      </c>
      <c r="Q67" s="11">
        <f t="shared" si="9"/>
        <v>32597.946000000004</v>
      </c>
      <c r="R67" s="11"/>
      <c r="S67" s="47"/>
      <c r="U67" s="47"/>
      <c r="AA67" s="9" t="s">
        <v>34</v>
      </c>
      <c r="AF67" s="9" t="s">
        <v>39</v>
      </c>
    </row>
    <row r="68" spans="1:32" s="9" customFormat="1" x14ac:dyDescent="0.2">
      <c r="A68" s="9" t="s">
        <v>47</v>
      </c>
      <c r="B68" s="21"/>
      <c r="C68" s="13">
        <v>47616.45</v>
      </c>
      <c r="D68" s="13"/>
      <c r="E68" s="9">
        <f t="shared" si="6"/>
        <v>6281.0077595499197</v>
      </c>
      <c r="F68" s="9">
        <f t="shared" si="7"/>
        <v>6281</v>
      </c>
      <c r="G68" s="9">
        <f t="shared" si="8"/>
        <v>3.635039996879641E-3</v>
      </c>
      <c r="I68" s="9">
        <f t="shared" si="5"/>
        <v>3.635039996879641E-3</v>
      </c>
      <c r="Q68" s="11">
        <f t="shared" si="9"/>
        <v>32597.949999999997</v>
      </c>
      <c r="R68" s="11"/>
      <c r="S68" s="47"/>
      <c r="U68" s="47"/>
      <c r="AA68" s="9" t="s">
        <v>34</v>
      </c>
      <c r="AF68" s="9" t="s">
        <v>39</v>
      </c>
    </row>
    <row r="69" spans="1:32" s="9" customFormat="1" x14ac:dyDescent="0.2">
      <c r="A69" s="9" t="s">
        <v>48</v>
      </c>
      <c r="B69" s="21"/>
      <c r="C69" s="13">
        <v>47945.307999999997</v>
      </c>
      <c r="D69" s="13"/>
      <c r="E69" s="9">
        <f t="shared" si="6"/>
        <v>6983.0055559046841</v>
      </c>
      <c r="F69" s="9">
        <f t="shared" si="7"/>
        <v>6983</v>
      </c>
      <c r="G69" s="9">
        <f t="shared" si="8"/>
        <v>2.6027200001408346E-3</v>
      </c>
      <c r="I69" s="9">
        <f t="shared" si="5"/>
        <v>2.6027200001408346E-3</v>
      </c>
      <c r="Q69" s="11">
        <f t="shared" si="9"/>
        <v>32926.807999999997</v>
      </c>
      <c r="R69" s="11"/>
      <c r="S69" s="47"/>
      <c r="U69" s="47"/>
      <c r="AA69" s="9" t="s">
        <v>34</v>
      </c>
      <c r="AB69" s="9">
        <v>6</v>
      </c>
      <c r="AD69" s="9" t="s">
        <v>31</v>
      </c>
      <c r="AF69" s="9" t="s">
        <v>28</v>
      </c>
    </row>
    <row r="70" spans="1:32" s="9" customFormat="1" x14ac:dyDescent="0.2">
      <c r="A70" s="9" t="s">
        <v>49</v>
      </c>
      <c r="B70" s="21"/>
      <c r="C70" s="13">
        <v>47996.379000000001</v>
      </c>
      <c r="D70" s="13"/>
      <c r="E70" s="9">
        <f t="shared" si="6"/>
        <v>7092.0244317040761</v>
      </c>
      <c r="F70" s="9">
        <f t="shared" si="7"/>
        <v>7092</v>
      </c>
      <c r="G70" s="9">
        <f t="shared" si="8"/>
        <v>1.1445280004409142E-2</v>
      </c>
      <c r="I70" s="9">
        <f t="shared" si="5"/>
        <v>1.1445280004409142E-2</v>
      </c>
      <c r="Q70" s="11">
        <f t="shared" si="9"/>
        <v>32977.879000000001</v>
      </c>
      <c r="R70" s="11"/>
      <c r="S70" s="47"/>
      <c r="U70" s="47"/>
      <c r="AA70" s="9" t="s">
        <v>34</v>
      </c>
      <c r="AB70" s="9">
        <v>7</v>
      </c>
      <c r="AD70" s="9" t="s">
        <v>31</v>
      </c>
      <c r="AF70" s="9" t="s">
        <v>28</v>
      </c>
    </row>
    <row r="71" spans="1:32" s="9" customFormat="1" x14ac:dyDescent="0.2">
      <c r="A71" s="9" t="s">
        <v>49</v>
      </c>
      <c r="B71" s="21"/>
      <c r="C71" s="13">
        <v>48002.444000000003</v>
      </c>
      <c r="D71" s="13"/>
      <c r="E71" s="9">
        <f t="shared" si="6"/>
        <v>7104.9711036259796</v>
      </c>
      <c r="F71" s="9">
        <f t="shared" si="7"/>
        <v>7105</v>
      </c>
      <c r="G71" s="9">
        <f t="shared" si="8"/>
        <v>-1.3536799997382332E-2</v>
      </c>
      <c r="I71" s="9">
        <f t="shared" si="5"/>
        <v>-1.3536799997382332E-2</v>
      </c>
      <c r="Q71" s="11">
        <f t="shared" si="9"/>
        <v>32983.944000000003</v>
      </c>
      <c r="R71" s="11"/>
      <c r="S71" s="47"/>
      <c r="U71" s="47"/>
      <c r="AA71" s="9" t="s">
        <v>34</v>
      </c>
      <c r="AB71" s="9">
        <v>8</v>
      </c>
      <c r="AD71" s="9" t="s">
        <v>31</v>
      </c>
      <c r="AF71" s="9" t="s">
        <v>28</v>
      </c>
    </row>
    <row r="72" spans="1:32" s="9" customFormat="1" x14ac:dyDescent="0.2">
      <c r="A72" s="9" t="s">
        <v>49</v>
      </c>
      <c r="B72" s="21"/>
      <c r="C72" s="13">
        <v>48003.392</v>
      </c>
      <c r="D72" s="13"/>
      <c r="E72" s="9">
        <f t="shared" si="6"/>
        <v>7106.994754900822</v>
      </c>
      <c r="F72" s="9">
        <f t="shared" si="7"/>
        <v>7107</v>
      </c>
      <c r="G72" s="9">
        <f t="shared" si="8"/>
        <v>-2.4571199974161573E-3</v>
      </c>
      <c r="I72" s="9">
        <f t="shared" si="5"/>
        <v>-2.4571199974161573E-3</v>
      </c>
      <c r="Q72" s="11">
        <f t="shared" si="9"/>
        <v>32984.892</v>
      </c>
      <c r="R72" s="11"/>
      <c r="S72" s="47"/>
      <c r="U72" s="47"/>
      <c r="AA72" s="9" t="s">
        <v>34</v>
      </c>
      <c r="AB72" s="9">
        <v>6</v>
      </c>
      <c r="AD72" s="9" t="s">
        <v>31</v>
      </c>
      <c r="AF72" s="9" t="s">
        <v>28</v>
      </c>
    </row>
    <row r="73" spans="1:32" s="9" customFormat="1" x14ac:dyDescent="0.2">
      <c r="A73" s="9" t="s">
        <v>50</v>
      </c>
      <c r="B73" s="21"/>
      <c r="C73" s="13">
        <v>48017.444000000003</v>
      </c>
      <c r="D73" s="13"/>
      <c r="E73" s="9">
        <f t="shared" si="6"/>
        <v>7136.9909022786551</v>
      </c>
      <c r="F73" s="9">
        <f t="shared" si="7"/>
        <v>7137</v>
      </c>
      <c r="G73" s="9">
        <f t="shared" si="8"/>
        <v>-4.2619199957698584E-3</v>
      </c>
      <c r="I73" s="9">
        <f t="shared" si="5"/>
        <v>-4.2619199957698584E-3</v>
      </c>
      <c r="Q73" s="11">
        <f t="shared" si="9"/>
        <v>32998.944000000003</v>
      </c>
      <c r="R73" s="11"/>
      <c r="S73" s="47"/>
      <c r="U73" s="47"/>
      <c r="AA73" s="9" t="s">
        <v>34</v>
      </c>
      <c r="AF73" s="9" t="s">
        <v>39</v>
      </c>
    </row>
    <row r="74" spans="1:32" s="9" customFormat="1" x14ac:dyDescent="0.2">
      <c r="A74" s="9" t="s">
        <v>74</v>
      </c>
      <c r="B74" s="21"/>
      <c r="C74" s="14">
        <v>48017.444000000003</v>
      </c>
      <c r="D74" s="14"/>
      <c r="E74" s="9">
        <f t="shared" si="6"/>
        <v>7136.9909022786551</v>
      </c>
      <c r="F74" s="9">
        <f t="shared" si="7"/>
        <v>7137</v>
      </c>
      <c r="G74" s="9">
        <f t="shared" si="8"/>
        <v>-4.2619199957698584E-3</v>
      </c>
      <c r="I74" s="9">
        <f t="shared" si="5"/>
        <v>-4.2619199957698584E-3</v>
      </c>
      <c r="Q74" s="11">
        <f t="shared" si="9"/>
        <v>32998.944000000003</v>
      </c>
      <c r="R74" s="11"/>
      <c r="S74" s="47"/>
      <c r="U74" s="47"/>
    </row>
    <row r="75" spans="1:32" s="9" customFormat="1" x14ac:dyDescent="0.2">
      <c r="A75" s="9" t="s">
        <v>51</v>
      </c>
      <c r="B75" s="21"/>
      <c r="C75" s="13">
        <v>48331.343000000001</v>
      </c>
      <c r="D75" s="13"/>
      <c r="E75" s="9">
        <f t="shared" si="6"/>
        <v>7807.0564207637226</v>
      </c>
      <c r="F75" s="9">
        <f t="shared" si="7"/>
        <v>7807</v>
      </c>
      <c r="I75" s="9">
        <f t="shared" si="5"/>
        <v>0</v>
      </c>
      <c r="Q75" s="11">
        <f t="shared" si="9"/>
        <v>33312.843000000001</v>
      </c>
      <c r="R75" s="11"/>
      <c r="S75" s="47"/>
      <c r="U75" s="47"/>
      <c r="AA75" s="9" t="s">
        <v>34</v>
      </c>
      <c r="AB75" s="9">
        <v>9</v>
      </c>
      <c r="AD75" s="9" t="s">
        <v>31</v>
      </c>
      <c r="AF75" s="9" t="s">
        <v>28</v>
      </c>
    </row>
    <row r="76" spans="1:32" s="9" customFormat="1" x14ac:dyDescent="0.2">
      <c r="A76" s="9" t="s">
        <v>51</v>
      </c>
      <c r="B76" s="21"/>
      <c r="C76" s="13">
        <v>48359.427000000003</v>
      </c>
      <c r="D76" s="13"/>
      <c r="E76" s="9">
        <f t="shared" si="6"/>
        <v>7867.0060224545095</v>
      </c>
      <c r="F76" s="9">
        <f t="shared" si="7"/>
        <v>7867</v>
      </c>
      <c r="G76" s="9">
        <f t="shared" ref="G76:G105" si="10">+C76-(C$7+F76*C$8)</f>
        <v>2.8212800025357865E-3</v>
      </c>
      <c r="I76" s="9">
        <f t="shared" si="5"/>
        <v>2.8212800025357865E-3</v>
      </c>
      <c r="Q76" s="11">
        <f t="shared" si="9"/>
        <v>33340.927000000003</v>
      </c>
      <c r="R76" s="11"/>
      <c r="S76" s="47"/>
      <c r="U76" s="47"/>
      <c r="AA76" s="9" t="s">
        <v>34</v>
      </c>
      <c r="AB76" s="9">
        <v>7</v>
      </c>
      <c r="AD76" s="9" t="s">
        <v>31</v>
      </c>
      <c r="AF76" s="9" t="s">
        <v>28</v>
      </c>
    </row>
    <row r="77" spans="1:32" s="9" customFormat="1" x14ac:dyDescent="0.2">
      <c r="A77" s="9" t="s">
        <v>52</v>
      </c>
      <c r="B77" s="21"/>
      <c r="C77" s="13">
        <v>48404.409</v>
      </c>
      <c r="D77" s="13">
        <v>4.0000000000000001E-3</v>
      </c>
      <c r="E77" s="9">
        <f t="shared" si="6"/>
        <v>7963.0269946541439</v>
      </c>
      <c r="F77" s="9">
        <f t="shared" si="7"/>
        <v>7963</v>
      </c>
      <c r="G77" s="9">
        <f t="shared" si="10"/>
        <v>1.2645919996430166E-2</v>
      </c>
      <c r="I77" s="9">
        <f t="shared" si="5"/>
        <v>1.2645919996430166E-2</v>
      </c>
      <c r="Q77" s="11">
        <f t="shared" si="9"/>
        <v>33385.909</v>
      </c>
      <c r="R77" s="11"/>
      <c r="S77" s="47"/>
      <c r="U77" s="47"/>
      <c r="AA77" s="9" t="s">
        <v>34</v>
      </c>
      <c r="AB77" s="9">
        <v>9</v>
      </c>
      <c r="AD77" s="9" t="s">
        <v>31</v>
      </c>
      <c r="AF77" s="9" t="s">
        <v>28</v>
      </c>
    </row>
    <row r="78" spans="1:32" s="9" customFormat="1" x14ac:dyDescent="0.2">
      <c r="A78" s="9" t="s">
        <v>53</v>
      </c>
      <c r="B78" s="21"/>
      <c r="C78" s="13">
        <v>48739.341999999997</v>
      </c>
      <c r="D78" s="13">
        <v>5.0000000000000001E-3</v>
      </c>
      <c r="E78" s="9">
        <f t="shared" si="6"/>
        <v>8677.992809463236</v>
      </c>
      <c r="F78" s="9">
        <f t="shared" si="7"/>
        <v>8678</v>
      </c>
      <c r="G78" s="9">
        <f t="shared" si="10"/>
        <v>-3.3684800000628456E-3</v>
      </c>
      <c r="I78" s="9">
        <f t="shared" si="5"/>
        <v>-3.3684800000628456E-3</v>
      </c>
      <c r="Q78" s="11">
        <f t="shared" si="9"/>
        <v>33720.841999999997</v>
      </c>
      <c r="R78" s="11"/>
      <c r="S78" s="47"/>
      <c r="U78" s="47"/>
      <c r="AA78" s="9" t="s">
        <v>34</v>
      </c>
      <c r="AB78" s="9">
        <v>9</v>
      </c>
      <c r="AD78" s="9" t="s">
        <v>31</v>
      </c>
      <c r="AF78" s="9" t="s">
        <v>28</v>
      </c>
    </row>
    <row r="79" spans="1:32" s="9" customFormat="1" x14ac:dyDescent="0.2">
      <c r="A79" s="9" t="s">
        <v>53</v>
      </c>
      <c r="B79" s="21"/>
      <c r="C79" s="13">
        <v>48760.425000000003</v>
      </c>
      <c r="D79" s="13">
        <v>7.0000000000000001E-3</v>
      </c>
      <c r="E79" s="9">
        <f t="shared" si="6"/>
        <v>8722.9977037962053</v>
      </c>
      <c r="F79" s="9">
        <f t="shared" si="7"/>
        <v>8723</v>
      </c>
      <c r="G79" s="9">
        <f t="shared" si="10"/>
        <v>-1.0756799965747632E-3</v>
      </c>
      <c r="I79" s="9">
        <f t="shared" si="5"/>
        <v>-1.0756799965747632E-3</v>
      </c>
      <c r="Q79" s="11">
        <f t="shared" si="9"/>
        <v>33741.925000000003</v>
      </c>
      <c r="R79" s="11"/>
      <c r="S79" s="47"/>
      <c r="U79" s="47"/>
      <c r="AA79" s="9" t="s">
        <v>34</v>
      </c>
      <c r="AB79" s="9">
        <v>7</v>
      </c>
      <c r="AD79" s="9" t="s">
        <v>31</v>
      </c>
      <c r="AF79" s="9" t="s">
        <v>28</v>
      </c>
    </row>
    <row r="80" spans="1:32" s="9" customFormat="1" x14ac:dyDescent="0.2">
      <c r="A80" s="9" t="s">
        <v>53</v>
      </c>
      <c r="B80" s="21"/>
      <c r="C80" s="13">
        <v>48768.396000000001</v>
      </c>
      <c r="D80" s="13">
        <v>7.0000000000000001E-3</v>
      </c>
      <c r="E80" s="9">
        <f t="shared" si="6"/>
        <v>8740.0130248002315</v>
      </c>
      <c r="F80" s="9">
        <f t="shared" si="7"/>
        <v>8740</v>
      </c>
      <c r="G80" s="9">
        <f t="shared" si="10"/>
        <v>6.1016000036033802E-3</v>
      </c>
      <c r="I80" s="9">
        <f t="shared" si="5"/>
        <v>6.1016000036033802E-3</v>
      </c>
      <c r="Q80" s="11">
        <f t="shared" si="9"/>
        <v>33749.896000000001</v>
      </c>
      <c r="R80" s="11"/>
      <c r="S80" s="47"/>
      <c r="U80" s="47"/>
      <c r="AA80" s="9" t="s">
        <v>34</v>
      </c>
      <c r="AB80" s="9">
        <v>5</v>
      </c>
      <c r="AD80" s="9" t="s">
        <v>31</v>
      </c>
      <c r="AF80" s="9" t="s">
        <v>28</v>
      </c>
    </row>
    <row r="81" spans="1:32" s="9" customFormat="1" x14ac:dyDescent="0.2">
      <c r="A81" s="9" t="s">
        <v>54</v>
      </c>
      <c r="B81" s="21"/>
      <c r="C81" s="13">
        <v>49057.427000000003</v>
      </c>
      <c r="D81" s="13">
        <v>6.0000000000000001E-3</v>
      </c>
      <c r="E81" s="9">
        <f t="shared" si="6"/>
        <v>9356.9939864256612</v>
      </c>
      <c r="F81" s="9">
        <f t="shared" si="7"/>
        <v>9357</v>
      </c>
      <c r="G81" s="9">
        <f t="shared" si="10"/>
        <v>-2.8171199955977499E-3</v>
      </c>
      <c r="I81" s="9">
        <f t="shared" si="5"/>
        <v>-2.8171199955977499E-3</v>
      </c>
      <c r="Q81" s="11">
        <f t="shared" si="9"/>
        <v>34038.927000000003</v>
      </c>
      <c r="R81" s="11"/>
      <c r="S81" s="47"/>
      <c r="U81" s="47"/>
      <c r="AA81" s="9" t="s">
        <v>34</v>
      </c>
      <c r="AB81" s="9">
        <v>9</v>
      </c>
      <c r="AD81" s="9" t="s">
        <v>31</v>
      </c>
      <c r="AF81" s="9" t="s">
        <v>28</v>
      </c>
    </row>
    <row r="82" spans="1:32" s="9" customFormat="1" x14ac:dyDescent="0.2">
      <c r="A82" s="9" t="s">
        <v>54</v>
      </c>
      <c r="B82" s="21"/>
      <c r="C82" s="13">
        <v>49065.398000000001</v>
      </c>
      <c r="D82" s="13">
        <v>5.0000000000000001E-3</v>
      </c>
      <c r="E82" s="9">
        <f t="shared" si="6"/>
        <v>9374.0093074296874</v>
      </c>
      <c r="F82" s="9">
        <f t="shared" si="7"/>
        <v>9374</v>
      </c>
      <c r="G82" s="9">
        <f t="shared" si="10"/>
        <v>4.3601600045803934E-3</v>
      </c>
      <c r="I82" s="9">
        <f t="shared" si="5"/>
        <v>4.3601600045803934E-3</v>
      </c>
      <c r="Q82" s="11">
        <f t="shared" si="9"/>
        <v>34046.898000000001</v>
      </c>
      <c r="R82" s="11"/>
      <c r="S82" s="47"/>
      <c r="U82" s="47"/>
      <c r="AA82" s="9" t="s">
        <v>34</v>
      </c>
      <c r="AB82" s="9">
        <v>7</v>
      </c>
      <c r="AD82" s="9" t="s">
        <v>31</v>
      </c>
      <c r="AF82" s="9" t="s">
        <v>28</v>
      </c>
    </row>
    <row r="83" spans="1:32" s="9" customFormat="1" x14ac:dyDescent="0.2">
      <c r="A83" s="9" t="s">
        <v>55</v>
      </c>
      <c r="B83" s="21"/>
      <c r="C83" s="13">
        <v>49132.381999999998</v>
      </c>
      <c r="D83" s="13">
        <v>6.0000000000000001E-3</v>
      </c>
      <c r="E83" s="9">
        <f t="shared" si="6"/>
        <v>9516.9969202930679</v>
      </c>
      <c r="F83" s="9">
        <f t="shared" si="7"/>
        <v>9517</v>
      </c>
      <c r="G83" s="9">
        <f t="shared" si="10"/>
        <v>-1.442720000341069E-3</v>
      </c>
      <c r="I83" s="9">
        <f t="shared" si="5"/>
        <v>-1.442720000341069E-3</v>
      </c>
      <c r="Q83" s="11">
        <f t="shared" si="9"/>
        <v>34113.881999999998</v>
      </c>
      <c r="R83" s="11"/>
      <c r="S83" s="47"/>
      <c r="U83" s="47"/>
      <c r="AA83" s="9" t="s">
        <v>34</v>
      </c>
      <c r="AB83" s="9">
        <v>8</v>
      </c>
      <c r="AD83" s="9" t="s">
        <v>31</v>
      </c>
      <c r="AF83" s="9" t="s">
        <v>28</v>
      </c>
    </row>
    <row r="84" spans="1:32" s="9" customFormat="1" x14ac:dyDescent="0.2">
      <c r="A84" s="9" t="s">
        <v>56</v>
      </c>
      <c r="B84" s="21"/>
      <c r="C84" s="13">
        <v>49421.42</v>
      </c>
      <c r="D84" s="13"/>
      <c r="E84" s="9">
        <f t="shared" si="6"/>
        <v>10133.992824491197</v>
      </c>
      <c r="F84" s="9">
        <f t="shared" si="7"/>
        <v>10134</v>
      </c>
      <c r="G84" s="9">
        <f t="shared" si="10"/>
        <v>-3.3614400017540902E-3</v>
      </c>
      <c r="I84" s="9">
        <f t="shared" si="5"/>
        <v>-3.3614400017540902E-3</v>
      </c>
      <c r="Q84" s="11">
        <f t="shared" si="9"/>
        <v>34402.92</v>
      </c>
      <c r="R84" s="11"/>
      <c r="S84" s="47"/>
      <c r="U84" s="47"/>
      <c r="AA84" s="9" t="s">
        <v>34</v>
      </c>
      <c r="AB84" s="9">
        <v>8</v>
      </c>
      <c r="AD84" s="9" t="s">
        <v>31</v>
      </c>
      <c r="AF84" s="9" t="s">
        <v>28</v>
      </c>
    </row>
    <row r="85" spans="1:32" s="9" customFormat="1" x14ac:dyDescent="0.2">
      <c r="A85" s="9" t="s">
        <v>56</v>
      </c>
      <c r="B85" s="21"/>
      <c r="C85" s="13">
        <v>49473.423000000003</v>
      </c>
      <c r="D85" s="13"/>
      <c r="E85" s="9">
        <f t="shared" ref="E85:E105" si="11">+(C85-C$7)/C$8</f>
        <v>10245.001197113545</v>
      </c>
      <c r="F85" s="9">
        <f t="shared" ref="F85:F105" si="12">ROUND(2*E85,0)/2</f>
        <v>10245</v>
      </c>
      <c r="G85" s="9">
        <f t="shared" si="10"/>
        <v>5.607999992207624E-4</v>
      </c>
      <c r="I85" s="9">
        <f t="shared" si="5"/>
        <v>5.607999992207624E-4</v>
      </c>
      <c r="Q85" s="11">
        <f t="shared" ref="Q85:Q105" si="13">+C85-15018.5</f>
        <v>34454.923000000003</v>
      </c>
      <c r="R85" s="11"/>
      <c r="S85" s="47"/>
      <c r="U85" s="47"/>
      <c r="AA85" s="9" t="s">
        <v>34</v>
      </c>
      <c r="AB85" s="9">
        <v>10</v>
      </c>
      <c r="AD85" s="9" t="s">
        <v>31</v>
      </c>
      <c r="AF85" s="9" t="s">
        <v>28</v>
      </c>
    </row>
    <row r="86" spans="1:32" s="9" customFormat="1" x14ac:dyDescent="0.2">
      <c r="A86" s="9" t="s">
        <v>57</v>
      </c>
      <c r="B86" s="21"/>
      <c r="C86" s="13">
        <v>49779.328999999998</v>
      </c>
      <c r="D86" s="13">
        <v>4.0000000000000001E-3</v>
      </c>
      <c r="E86" s="9">
        <f t="shared" si="11"/>
        <v>10898.004432223217</v>
      </c>
      <c r="F86" s="9">
        <f t="shared" si="12"/>
        <v>10898</v>
      </c>
      <c r="G86" s="9">
        <f t="shared" si="10"/>
        <v>2.07632000092417E-3</v>
      </c>
      <c r="I86" s="9">
        <f t="shared" si="5"/>
        <v>2.07632000092417E-3</v>
      </c>
      <c r="Q86" s="11">
        <f t="shared" si="13"/>
        <v>34760.828999999998</v>
      </c>
      <c r="R86" s="11"/>
      <c r="S86" s="47"/>
      <c r="U86" s="47"/>
      <c r="AA86" s="9" t="s">
        <v>34</v>
      </c>
      <c r="AB86" s="9">
        <v>9</v>
      </c>
      <c r="AD86" s="9" t="s">
        <v>31</v>
      </c>
      <c r="AF86" s="9" t="s">
        <v>28</v>
      </c>
    </row>
    <row r="87" spans="1:32" s="9" customFormat="1" x14ac:dyDescent="0.2">
      <c r="A87" s="9" t="s">
        <v>75</v>
      </c>
      <c r="B87" s="21"/>
      <c r="C87" s="13">
        <v>49785.420599999998</v>
      </c>
      <c r="D87" s="13"/>
      <c r="E87" s="9">
        <f t="shared" si="11"/>
        <v>10911.007885921394</v>
      </c>
      <c r="F87" s="9">
        <f t="shared" si="12"/>
        <v>10911</v>
      </c>
      <c r="G87" s="9">
        <f t="shared" si="10"/>
        <v>3.6942399965482764E-3</v>
      </c>
      <c r="J87" s="9">
        <f>G87</f>
        <v>3.6942399965482764E-3</v>
      </c>
      <c r="Q87" s="11">
        <f t="shared" si="13"/>
        <v>34766.920599999998</v>
      </c>
      <c r="R87" s="11"/>
      <c r="S87" s="47"/>
      <c r="U87" s="47"/>
    </row>
    <row r="88" spans="1:32" s="9" customFormat="1" x14ac:dyDescent="0.2">
      <c r="A88" s="9" t="s">
        <v>57</v>
      </c>
      <c r="B88" s="21"/>
      <c r="C88" s="13">
        <v>49793.377999999997</v>
      </c>
      <c r="D88" s="13">
        <v>5.0000000000000001E-3</v>
      </c>
      <c r="E88" s="9">
        <f t="shared" si="11"/>
        <v>10927.994175641312</v>
      </c>
      <c r="F88" s="9">
        <f t="shared" si="12"/>
        <v>10928</v>
      </c>
      <c r="G88" s="9">
        <f t="shared" si="10"/>
        <v>-2.7284800016786903E-3</v>
      </c>
      <c r="I88" s="9">
        <f t="shared" ref="I88:I94" si="14">G88</f>
        <v>-2.7284800016786903E-3</v>
      </c>
      <c r="Q88" s="11">
        <f t="shared" si="13"/>
        <v>34774.877999999997</v>
      </c>
      <c r="R88" s="11"/>
      <c r="S88" s="47"/>
      <c r="U88" s="47"/>
      <c r="AA88" s="9" t="s">
        <v>34</v>
      </c>
      <c r="AB88" s="9">
        <v>7</v>
      </c>
      <c r="AD88" s="9" t="s">
        <v>31</v>
      </c>
      <c r="AF88" s="9" t="s">
        <v>28</v>
      </c>
    </row>
    <row r="89" spans="1:32" s="9" customFormat="1" x14ac:dyDescent="0.2">
      <c r="A89" s="9" t="s">
        <v>59</v>
      </c>
      <c r="B89" s="21"/>
      <c r="C89" s="13">
        <v>49800.419000000002</v>
      </c>
      <c r="D89" s="13">
        <v>6.0000000000000001E-3</v>
      </c>
      <c r="E89" s="9">
        <f t="shared" si="11"/>
        <v>10943.024269128888</v>
      </c>
      <c r="F89" s="9">
        <f t="shared" si="12"/>
        <v>10943</v>
      </c>
      <c r="G89" s="9">
        <f t="shared" si="10"/>
        <v>1.1369120002200361E-2</v>
      </c>
      <c r="I89" s="9">
        <f t="shared" si="14"/>
        <v>1.1369120002200361E-2</v>
      </c>
      <c r="Q89" s="11">
        <f t="shared" si="13"/>
        <v>34781.919000000002</v>
      </c>
      <c r="R89" s="11"/>
      <c r="S89" s="47"/>
      <c r="U89" s="47"/>
      <c r="AA89" s="9" t="s">
        <v>34</v>
      </c>
      <c r="AB89" s="9">
        <v>21</v>
      </c>
      <c r="AD89" s="9" t="s">
        <v>58</v>
      </c>
      <c r="AF89" s="9" t="s">
        <v>28</v>
      </c>
    </row>
    <row r="90" spans="1:32" s="9" customFormat="1" x14ac:dyDescent="0.2">
      <c r="A90" s="9" t="s">
        <v>59</v>
      </c>
      <c r="B90" s="21"/>
      <c r="C90" s="13">
        <v>49807.438000000002</v>
      </c>
      <c r="D90" s="13">
        <v>5.0000000000000001E-3</v>
      </c>
      <c r="E90" s="9">
        <f t="shared" si="11"/>
        <v>10958.007400245097</v>
      </c>
      <c r="F90" s="9">
        <f t="shared" si="12"/>
        <v>10958</v>
      </c>
      <c r="G90" s="9">
        <f t="shared" si="10"/>
        <v>3.4667200015974231E-3</v>
      </c>
      <c r="I90" s="9">
        <f t="shared" si="14"/>
        <v>3.4667200015974231E-3</v>
      </c>
      <c r="Q90" s="11">
        <f t="shared" si="13"/>
        <v>34788.938000000002</v>
      </c>
      <c r="R90" s="11"/>
      <c r="S90" s="47"/>
      <c r="U90" s="47"/>
      <c r="AA90" s="9" t="s">
        <v>34</v>
      </c>
      <c r="AB90" s="9">
        <v>12</v>
      </c>
      <c r="AD90" s="9" t="s">
        <v>58</v>
      </c>
      <c r="AF90" s="9" t="s">
        <v>28</v>
      </c>
    </row>
    <row r="91" spans="1:32" s="9" customFormat="1" x14ac:dyDescent="0.2">
      <c r="A91" s="9" t="s">
        <v>60</v>
      </c>
      <c r="B91" s="21"/>
      <c r="C91" s="13">
        <v>49844.436999999998</v>
      </c>
      <c r="D91" s="13">
        <v>5.0000000000000001E-3</v>
      </c>
      <c r="E91" s="9">
        <f t="shared" si="11"/>
        <v>11036.987435601777</v>
      </c>
      <c r="F91" s="9">
        <f t="shared" si="12"/>
        <v>11037</v>
      </c>
      <c r="G91" s="9">
        <f t="shared" si="10"/>
        <v>-5.8859199998551048E-3</v>
      </c>
      <c r="I91" s="9">
        <f t="shared" si="14"/>
        <v>-5.8859199998551048E-3</v>
      </c>
      <c r="Q91" s="11">
        <f t="shared" si="13"/>
        <v>34825.936999999998</v>
      </c>
      <c r="R91" s="11"/>
      <c r="S91" s="47"/>
      <c r="U91" s="47"/>
      <c r="AA91" s="9" t="s">
        <v>34</v>
      </c>
      <c r="AB91" s="9">
        <v>5</v>
      </c>
      <c r="AD91" s="9" t="s">
        <v>31</v>
      </c>
      <c r="AF91" s="9" t="s">
        <v>28</v>
      </c>
    </row>
    <row r="92" spans="1:32" s="9" customFormat="1" x14ac:dyDescent="0.2">
      <c r="A92" s="9" t="s">
        <v>61</v>
      </c>
      <c r="B92" s="21"/>
      <c r="C92" s="13">
        <v>50151.296000000002</v>
      </c>
      <c r="D92" s="13">
        <v>5.0000000000000001E-3</v>
      </c>
      <c r="E92" s="9">
        <f t="shared" si="11"/>
        <v>11692.024995252536</v>
      </c>
      <c r="F92" s="9">
        <f t="shared" si="12"/>
        <v>11692</v>
      </c>
      <c r="G92" s="9">
        <f t="shared" si="10"/>
        <v>1.1709279999195132E-2</v>
      </c>
      <c r="I92" s="9">
        <f t="shared" si="14"/>
        <v>1.1709279999195132E-2</v>
      </c>
      <c r="Q92" s="11">
        <f t="shared" si="13"/>
        <v>35132.796000000002</v>
      </c>
      <c r="R92" s="11"/>
      <c r="S92" s="47"/>
      <c r="U92" s="47"/>
      <c r="AA92" s="9" t="s">
        <v>34</v>
      </c>
      <c r="AB92" s="9">
        <v>6</v>
      </c>
      <c r="AD92" s="9" t="s">
        <v>31</v>
      </c>
      <c r="AF92" s="9" t="s">
        <v>28</v>
      </c>
    </row>
    <row r="93" spans="1:32" s="9" customFormat="1" x14ac:dyDescent="0.2">
      <c r="A93" s="9" t="s">
        <v>62</v>
      </c>
      <c r="B93" s="21"/>
      <c r="C93" s="13">
        <v>50157.37</v>
      </c>
      <c r="D93" s="13"/>
      <c r="E93" s="9">
        <f t="shared" si="11"/>
        <v>11704.990879053626</v>
      </c>
      <c r="F93" s="9">
        <f t="shared" si="12"/>
        <v>11705</v>
      </c>
      <c r="G93" s="9">
        <f t="shared" si="10"/>
        <v>-4.2727999971248209E-3</v>
      </c>
      <c r="I93" s="9">
        <f t="shared" si="14"/>
        <v>-4.2727999971248209E-3</v>
      </c>
      <c r="Q93" s="11">
        <f t="shared" si="13"/>
        <v>35138.870000000003</v>
      </c>
      <c r="R93" s="11"/>
      <c r="S93" s="47"/>
      <c r="U93" s="47"/>
      <c r="AA93" s="9" t="s">
        <v>34</v>
      </c>
      <c r="AF93" s="9" t="s">
        <v>39</v>
      </c>
    </row>
    <row r="94" spans="1:32" s="9" customFormat="1" x14ac:dyDescent="0.2">
      <c r="A94" s="9" t="s">
        <v>63</v>
      </c>
      <c r="B94" s="21"/>
      <c r="C94" s="13">
        <v>50179.389000000003</v>
      </c>
      <c r="D94" s="13">
        <v>5.0000000000000001E-3</v>
      </c>
      <c r="E94" s="9">
        <f t="shared" si="11"/>
        <v>11751.99380882251</v>
      </c>
      <c r="F94" s="9">
        <f t="shared" si="12"/>
        <v>11752</v>
      </c>
      <c r="G94" s="9">
        <f t="shared" si="10"/>
        <v>-2.9003199961152859E-3</v>
      </c>
      <c r="I94" s="9">
        <f t="shared" si="14"/>
        <v>-2.9003199961152859E-3</v>
      </c>
      <c r="Q94" s="11">
        <f t="shared" si="13"/>
        <v>35160.889000000003</v>
      </c>
      <c r="R94" s="11"/>
      <c r="S94" s="47"/>
      <c r="U94" s="47"/>
      <c r="AA94" s="9" t="s">
        <v>34</v>
      </c>
      <c r="AB94" s="9">
        <v>6</v>
      </c>
      <c r="AD94" s="9" t="s">
        <v>31</v>
      </c>
      <c r="AF94" s="9" t="s">
        <v>28</v>
      </c>
    </row>
    <row r="95" spans="1:32" s="9" customFormat="1" x14ac:dyDescent="0.2">
      <c r="A95" s="9" t="s">
        <v>75</v>
      </c>
      <c r="B95" s="21"/>
      <c r="C95" s="13">
        <v>50192.494599999998</v>
      </c>
      <c r="D95" s="13"/>
      <c r="E95" s="9">
        <f t="shared" si="11"/>
        <v>11779.969720370667</v>
      </c>
      <c r="F95" s="9">
        <f t="shared" si="12"/>
        <v>11780</v>
      </c>
      <c r="G95" s="9">
        <f t="shared" si="10"/>
        <v>-1.4184799998474773E-2</v>
      </c>
      <c r="J95" s="9">
        <f>G95</f>
        <v>-1.4184799998474773E-2</v>
      </c>
      <c r="Q95" s="11">
        <f t="shared" si="13"/>
        <v>35173.994599999998</v>
      </c>
      <c r="R95" s="11"/>
      <c r="S95" s="47"/>
      <c r="U95" s="47"/>
    </row>
    <row r="96" spans="1:32" s="9" customFormat="1" x14ac:dyDescent="0.2">
      <c r="A96" s="9" t="s">
        <v>63</v>
      </c>
      <c r="B96" s="21"/>
      <c r="C96" s="13">
        <v>50194.379000000001</v>
      </c>
      <c r="D96" s="13">
        <v>2E-3</v>
      </c>
      <c r="E96" s="9">
        <f t="shared" si="11"/>
        <v>11783.992260942747</v>
      </c>
      <c r="F96" s="9">
        <f t="shared" si="12"/>
        <v>11784</v>
      </c>
      <c r="G96" s="9">
        <f t="shared" si="10"/>
        <v>-3.6254399965400808E-3</v>
      </c>
      <c r="I96" s="9">
        <f>G96</f>
        <v>-3.6254399965400808E-3</v>
      </c>
      <c r="Q96" s="11">
        <f t="shared" si="13"/>
        <v>35175.879000000001</v>
      </c>
      <c r="R96" s="11"/>
      <c r="S96" s="47"/>
      <c r="U96" s="47"/>
      <c r="AB96" s="9">
        <v>20</v>
      </c>
      <c r="AD96" s="9" t="s">
        <v>26</v>
      </c>
      <c r="AF96" s="9" t="s">
        <v>28</v>
      </c>
    </row>
    <row r="97" spans="1:32" s="9" customFormat="1" x14ac:dyDescent="0.2">
      <c r="A97" s="9" t="s">
        <v>63</v>
      </c>
      <c r="B97" s="21"/>
      <c r="C97" s="13">
        <v>50194.379399999998</v>
      </c>
      <c r="D97" s="13">
        <v>2E-3</v>
      </c>
      <c r="E97" s="9">
        <f t="shared" si="11"/>
        <v>11783.993114804038</v>
      </c>
      <c r="F97" s="9">
        <f t="shared" si="12"/>
        <v>11784</v>
      </c>
      <c r="G97" s="9">
        <f t="shared" si="10"/>
        <v>-3.2254399993689731E-3</v>
      </c>
      <c r="J97" s="9">
        <f>G97</f>
        <v>-3.2254399993689731E-3</v>
      </c>
      <c r="Q97" s="11">
        <f t="shared" si="13"/>
        <v>35175.879399999998</v>
      </c>
      <c r="R97" s="11"/>
      <c r="S97" s="47"/>
      <c r="U97" s="47"/>
      <c r="AA97" s="9" t="s">
        <v>64</v>
      </c>
      <c r="AB97" s="9">
        <v>20</v>
      </c>
      <c r="AD97" s="9" t="s">
        <v>26</v>
      </c>
      <c r="AF97" s="9" t="s">
        <v>28</v>
      </c>
    </row>
    <row r="98" spans="1:32" s="9" customFormat="1" x14ac:dyDescent="0.2">
      <c r="A98" s="9" t="s">
        <v>63</v>
      </c>
      <c r="B98" s="21"/>
      <c r="C98" s="13">
        <v>50209.372000000003</v>
      </c>
      <c r="D98" s="13">
        <v>5.0000000000000001E-3</v>
      </c>
      <c r="E98" s="9">
        <f t="shared" si="11"/>
        <v>11815.997117022722</v>
      </c>
      <c r="F98" s="9">
        <f t="shared" si="12"/>
        <v>11816</v>
      </c>
      <c r="G98" s="9">
        <f t="shared" si="10"/>
        <v>-1.350559999991674E-3</v>
      </c>
      <c r="I98" s="9">
        <f>G98</f>
        <v>-1.350559999991674E-3</v>
      </c>
      <c r="Q98" s="11">
        <f t="shared" si="13"/>
        <v>35190.872000000003</v>
      </c>
      <c r="R98" s="11"/>
      <c r="S98" s="47"/>
      <c r="U98" s="47"/>
      <c r="AA98" s="9" t="s">
        <v>34</v>
      </c>
      <c r="AB98" s="9">
        <v>7</v>
      </c>
      <c r="AD98" s="9" t="s">
        <v>31</v>
      </c>
      <c r="AF98" s="9" t="s">
        <v>28</v>
      </c>
    </row>
    <row r="99" spans="1:32" s="9" customFormat="1" x14ac:dyDescent="0.2">
      <c r="A99" s="9" t="s">
        <v>65</v>
      </c>
      <c r="B99" s="21"/>
      <c r="C99" s="13">
        <v>50514.338000000003</v>
      </c>
      <c r="D99" s="13">
        <v>5.0000000000000001E-3</v>
      </c>
      <c r="E99" s="9">
        <f t="shared" si="11"/>
        <v>12466.993778083504</v>
      </c>
      <c r="F99" s="9">
        <f t="shared" si="12"/>
        <v>12467</v>
      </c>
      <c r="G99" s="9">
        <f t="shared" si="10"/>
        <v>-2.9147199966246262E-3</v>
      </c>
      <c r="I99" s="9">
        <f>G99</f>
        <v>-2.9147199966246262E-3</v>
      </c>
      <c r="Q99" s="11">
        <f t="shared" si="13"/>
        <v>35495.838000000003</v>
      </c>
      <c r="R99" s="11"/>
      <c r="S99" s="47"/>
      <c r="U99" s="47"/>
      <c r="AA99" s="9" t="s">
        <v>34</v>
      </c>
      <c r="AB99" s="9">
        <v>7</v>
      </c>
      <c r="AD99" s="9" t="s">
        <v>31</v>
      </c>
      <c r="AF99" s="9" t="s">
        <v>28</v>
      </c>
    </row>
    <row r="100" spans="1:32" s="9" customFormat="1" x14ac:dyDescent="0.2">
      <c r="A100" s="9" t="s">
        <v>66</v>
      </c>
      <c r="B100" s="21"/>
      <c r="C100" s="13">
        <v>50557.432999999997</v>
      </c>
      <c r="D100" s="13">
        <v>5.0000000000000001E-3</v>
      </c>
      <c r="E100" s="9">
        <f t="shared" si="11"/>
        <v>12558.986659612629</v>
      </c>
      <c r="F100" s="9">
        <f t="shared" si="12"/>
        <v>12559</v>
      </c>
      <c r="G100" s="9">
        <f t="shared" si="10"/>
        <v>-6.2494400044670328E-3</v>
      </c>
      <c r="I100" s="9">
        <f>G100</f>
        <v>-6.2494400044670328E-3</v>
      </c>
      <c r="Q100" s="11">
        <f t="shared" si="13"/>
        <v>35538.932999999997</v>
      </c>
      <c r="R100" s="11"/>
      <c r="S100" s="47"/>
      <c r="U100" s="47"/>
      <c r="AA100" s="9" t="s">
        <v>34</v>
      </c>
      <c r="AB100" s="9">
        <v>7</v>
      </c>
      <c r="AD100" s="9" t="s">
        <v>31</v>
      </c>
      <c r="AF100" s="9" t="s">
        <v>28</v>
      </c>
    </row>
    <row r="101" spans="1:32" s="9" customFormat="1" x14ac:dyDescent="0.2">
      <c r="A101" s="9" t="s">
        <v>67</v>
      </c>
      <c r="B101" s="21"/>
      <c r="C101" s="13">
        <v>50871.315000000002</v>
      </c>
      <c r="D101" s="13">
        <v>6.0000000000000001E-3</v>
      </c>
      <c r="E101" s="9">
        <f t="shared" si="11"/>
        <v>13229.015888992571</v>
      </c>
      <c r="F101" s="9">
        <f t="shared" si="12"/>
        <v>13229</v>
      </c>
      <c r="G101" s="9">
        <f t="shared" si="10"/>
        <v>7.443360002071131E-3</v>
      </c>
      <c r="I101" s="9">
        <f>G101</f>
        <v>7.443360002071131E-3</v>
      </c>
      <c r="Q101" s="11">
        <f t="shared" si="13"/>
        <v>35852.815000000002</v>
      </c>
      <c r="R101" s="11"/>
      <c r="S101" s="47"/>
      <c r="U101" s="47"/>
      <c r="AA101" s="9" t="s">
        <v>34</v>
      </c>
      <c r="AB101" s="9">
        <v>8</v>
      </c>
      <c r="AD101" s="9" t="s">
        <v>31</v>
      </c>
      <c r="AF101" s="9" t="s">
        <v>28</v>
      </c>
    </row>
    <row r="102" spans="1:32" s="9" customFormat="1" x14ac:dyDescent="0.2">
      <c r="A102" s="9" t="s">
        <v>67</v>
      </c>
      <c r="B102" s="21"/>
      <c r="C102" s="13">
        <v>50900.351000000002</v>
      </c>
      <c r="D102" s="13">
        <v>7.0000000000000001E-3</v>
      </c>
      <c r="E102" s="9">
        <f t="shared" si="11"/>
        <v>13290.997680571176</v>
      </c>
      <c r="F102" s="9">
        <f t="shared" si="12"/>
        <v>13291</v>
      </c>
      <c r="G102" s="9">
        <f t="shared" si="10"/>
        <v>-1.0865599979297258E-3</v>
      </c>
      <c r="I102" s="9">
        <f>G102</f>
        <v>-1.0865599979297258E-3</v>
      </c>
      <c r="Q102" s="11">
        <f t="shared" si="13"/>
        <v>35881.851000000002</v>
      </c>
      <c r="R102" s="11"/>
      <c r="S102" s="47"/>
      <c r="U102" s="47"/>
      <c r="AA102" s="9" t="s">
        <v>34</v>
      </c>
      <c r="AB102" s="9">
        <v>9</v>
      </c>
      <c r="AD102" s="9" t="s">
        <v>31</v>
      </c>
      <c r="AF102" s="9" t="s">
        <v>28</v>
      </c>
    </row>
    <row r="103" spans="1:32" s="9" customFormat="1" x14ac:dyDescent="0.2">
      <c r="A103" s="9" t="s">
        <v>69</v>
      </c>
      <c r="B103" s="21"/>
      <c r="C103" s="13">
        <v>51270.431299999997</v>
      </c>
      <c r="D103" s="13">
        <v>4.0000000000000002E-4</v>
      </c>
      <c r="E103" s="9">
        <f t="shared" si="11"/>
        <v>14080.990793325938</v>
      </c>
      <c r="F103" s="9">
        <f t="shared" si="12"/>
        <v>14081</v>
      </c>
      <c r="G103" s="9">
        <f t="shared" si="10"/>
        <v>-4.3129600016982295E-3</v>
      </c>
      <c r="J103" s="9">
        <f>G103</f>
        <v>-4.3129600016982295E-3</v>
      </c>
      <c r="O103" s="9">
        <f t="shared" ref="O103:O134" ca="1" si="15">+C$11+C$12*F103</f>
        <v>-4.4513844045165132E-3</v>
      </c>
      <c r="Q103" s="11">
        <f t="shared" si="13"/>
        <v>36251.931299999997</v>
      </c>
      <c r="R103" s="11"/>
      <c r="S103" s="47"/>
      <c r="U103" s="47"/>
    </row>
    <row r="104" spans="1:32" s="9" customFormat="1" x14ac:dyDescent="0.2">
      <c r="A104" s="9" t="s">
        <v>76</v>
      </c>
      <c r="B104" s="21"/>
      <c r="C104" s="13">
        <v>51275.1155</v>
      </c>
      <c r="D104" s="13"/>
      <c r="E104" s="9">
        <f t="shared" si="11"/>
        <v>14090.989936049204</v>
      </c>
      <c r="F104" s="9">
        <f t="shared" si="12"/>
        <v>14091</v>
      </c>
      <c r="G104" s="9">
        <f t="shared" si="10"/>
        <v>-4.7145599965006113E-3</v>
      </c>
      <c r="J104" s="9">
        <f>G104</f>
        <v>-4.7145599965006113E-3</v>
      </c>
      <c r="O104" s="9">
        <f t="shared" ca="1" si="15"/>
        <v>-4.4545381132954894E-3</v>
      </c>
      <c r="Q104" s="11">
        <f t="shared" si="13"/>
        <v>36256.6155</v>
      </c>
      <c r="R104" s="11"/>
      <c r="S104" s="47"/>
      <c r="U104" s="47"/>
    </row>
    <row r="105" spans="1:32" s="9" customFormat="1" x14ac:dyDescent="0.2">
      <c r="A105" s="9" t="s">
        <v>77</v>
      </c>
      <c r="B105" s="21"/>
      <c r="C105" s="13">
        <v>51596.481699999997</v>
      </c>
      <c r="D105" s="13"/>
      <c r="E105" s="9">
        <f t="shared" si="11"/>
        <v>14776.995337234219</v>
      </c>
      <c r="F105" s="9">
        <f t="shared" si="12"/>
        <v>14777</v>
      </c>
      <c r="G105" s="9">
        <f t="shared" si="10"/>
        <v>-2.1843200011062436E-3</v>
      </c>
      <c r="J105" s="9">
        <f>G105</f>
        <v>-2.1843200011062436E-3</v>
      </c>
      <c r="O105" s="9">
        <f t="shared" ca="1" si="15"/>
        <v>-4.6708825355332934E-3</v>
      </c>
      <c r="Q105" s="11">
        <f t="shared" si="13"/>
        <v>36577.981699999997</v>
      </c>
      <c r="R105" s="11"/>
      <c r="S105" s="47"/>
      <c r="U105" s="47"/>
    </row>
    <row r="106" spans="1:32" s="9" customFormat="1" x14ac:dyDescent="0.2">
      <c r="A106" s="9" t="s">
        <v>78</v>
      </c>
      <c r="B106" s="21"/>
      <c r="C106" s="13">
        <v>51952.504999999997</v>
      </c>
      <c r="D106" s="13"/>
      <c r="E106" s="9">
        <f t="shared" ref="E106:E137" si="16">+(C106-C$7)/C$8</f>
        <v>15536.981629344953</v>
      </c>
      <c r="F106" s="9">
        <f t="shared" ref="F106:F137" si="17">ROUND(2*E106,0)/2</f>
        <v>15537</v>
      </c>
      <c r="G106" s="9">
        <f t="shared" ref="G106:G153" si="18">+C106-(C$7+F106*C$8)</f>
        <v>-8.6059200039017014E-3</v>
      </c>
      <c r="I106" s="9">
        <f>G106</f>
        <v>-8.6059200039017014E-3</v>
      </c>
      <c r="O106" s="9">
        <f t="shared" ca="1" si="15"/>
        <v>-4.9105644027355256E-3</v>
      </c>
      <c r="Q106" s="11">
        <f t="shared" ref="Q106:Q137" si="19">+C106-15018.5</f>
        <v>36934.004999999997</v>
      </c>
      <c r="R106" s="11"/>
      <c r="S106" s="47"/>
      <c r="U106" s="47"/>
    </row>
    <row r="107" spans="1:32" s="9" customFormat="1" x14ac:dyDescent="0.2">
      <c r="A107" s="13" t="s">
        <v>103</v>
      </c>
      <c r="B107" s="21" t="s">
        <v>83</v>
      </c>
      <c r="C107" s="13">
        <v>52320.251600000003</v>
      </c>
      <c r="D107" s="13">
        <v>2.8E-3</v>
      </c>
      <c r="E107" s="9">
        <f t="shared" si="16"/>
        <v>16321.993101825357</v>
      </c>
      <c r="F107" s="9">
        <f t="shared" si="17"/>
        <v>16322</v>
      </c>
      <c r="G107" s="9">
        <f t="shared" si="18"/>
        <v>-3.2315199932781979E-3</v>
      </c>
      <c r="J107" s="9">
        <f>G107</f>
        <v>-3.2315199932781979E-3</v>
      </c>
      <c r="O107" s="9">
        <f t="shared" ca="1" si="15"/>
        <v>-5.1581305418851994E-3</v>
      </c>
      <c r="Q107" s="11">
        <f t="shared" si="19"/>
        <v>37301.751600000003</v>
      </c>
      <c r="R107" s="11"/>
      <c r="S107" s="47"/>
      <c r="U107" s="47"/>
    </row>
    <row r="108" spans="1:32" s="9" customFormat="1" x14ac:dyDescent="0.2">
      <c r="A108" s="17" t="s">
        <v>82</v>
      </c>
      <c r="B108" s="18" t="s">
        <v>83</v>
      </c>
      <c r="C108" s="19">
        <v>52644.892099999997</v>
      </c>
      <c r="D108" s="17">
        <v>2.9999999999999997E-4</v>
      </c>
      <c r="E108" s="9">
        <f t="shared" si="16"/>
        <v>17014.987998125598</v>
      </c>
      <c r="F108" s="9">
        <f t="shared" si="17"/>
        <v>17015</v>
      </c>
      <c r="G108" s="9">
        <f t="shared" si="18"/>
        <v>-5.6223999999929219E-3</v>
      </c>
      <c r="J108" s="9">
        <f>G108</f>
        <v>-5.6223999999929219E-3</v>
      </c>
      <c r="O108" s="9">
        <f t="shared" ca="1" si="15"/>
        <v>-5.3766825602682873E-3</v>
      </c>
      <c r="Q108" s="11">
        <f t="shared" si="19"/>
        <v>37626.392099999997</v>
      </c>
      <c r="R108" s="11"/>
      <c r="S108" s="47"/>
      <c r="U108" s="47"/>
    </row>
    <row r="109" spans="1:32" s="9" customFormat="1" x14ac:dyDescent="0.2">
      <c r="A109" s="12" t="s">
        <v>81</v>
      </c>
      <c r="B109" s="21"/>
      <c r="C109" s="15">
        <v>52644.892249514727</v>
      </c>
      <c r="D109" s="25">
        <v>1E-4</v>
      </c>
      <c r="E109" s="9">
        <f t="shared" si="16"/>
        <v>17014.988317287702</v>
      </c>
      <c r="F109" s="9">
        <f t="shared" si="17"/>
        <v>17015</v>
      </c>
      <c r="G109" s="9">
        <f t="shared" si="18"/>
        <v>-5.4728852701373398E-3</v>
      </c>
      <c r="K109" s="9">
        <f>G109</f>
        <v>-5.4728852701373398E-3</v>
      </c>
      <c r="O109" s="9">
        <f t="shared" ca="1" si="15"/>
        <v>-5.3766825602682873E-3</v>
      </c>
      <c r="Q109" s="11">
        <f t="shared" si="19"/>
        <v>37626.392249514727</v>
      </c>
      <c r="R109" s="11"/>
      <c r="S109" s="47"/>
      <c r="U109" s="47"/>
    </row>
    <row r="110" spans="1:32" s="9" customFormat="1" x14ac:dyDescent="0.2">
      <c r="A110" s="64" t="s">
        <v>405</v>
      </c>
      <c r="B110" s="83" t="s">
        <v>83</v>
      </c>
      <c r="C110" s="65">
        <v>52646.297700000003</v>
      </c>
      <c r="D110" s="13"/>
      <c r="E110" s="9">
        <f t="shared" si="16"/>
        <v>17017.988466724688</v>
      </c>
      <c r="F110" s="9">
        <f t="shared" si="17"/>
        <v>17018</v>
      </c>
      <c r="G110" s="9">
        <f t="shared" si="18"/>
        <v>-5.4028800004743971E-3</v>
      </c>
      <c r="K110" s="9">
        <f>G110</f>
        <v>-5.4028800004743971E-3</v>
      </c>
      <c r="O110" s="9">
        <f t="shared" ca="1" si="15"/>
        <v>-5.3776286729019804E-3</v>
      </c>
      <c r="Q110" s="11">
        <f t="shared" si="19"/>
        <v>37627.797700000003</v>
      </c>
      <c r="R110" s="11"/>
      <c r="S110" s="47"/>
      <c r="U110" s="47"/>
    </row>
    <row r="111" spans="1:32" s="9" customFormat="1" x14ac:dyDescent="0.2">
      <c r="A111" s="9" t="s">
        <v>79</v>
      </c>
      <c r="B111" s="21"/>
      <c r="C111" s="13">
        <v>52691.272499999999</v>
      </c>
      <c r="D111" s="13"/>
      <c r="E111" s="9">
        <f t="shared" si="16"/>
        <v>17113.994069420969</v>
      </c>
      <c r="F111" s="9">
        <f t="shared" si="17"/>
        <v>17114</v>
      </c>
      <c r="G111" s="9">
        <f t="shared" si="18"/>
        <v>-2.7782399993157014E-3</v>
      </c>
      <c r="K111" s="9">
        <f>G111</f>
        <v>-2.7782399993157014E-3</v>
      </c>
      <c r="O111" s="9">
        <f t="shared" ca="1" si="15"/>
        <v>-5.4079042771801571E-3</v>
      </c>
      <c r="Q111" s="11">
        <f t="shared" si="19"/>
        <v>37672.772499999999</v>
      </c>
      <c r="R111" s="11"/>
      <c r="S111" s="47"/>
      <c r="U111" s="47"/>
    </row>
    <row r="112" spans="1:32" s="9" customFormat="1" x14ac:dyDescent="0.2">
      <c r="A112" s="20" t="s">
        <v>91</v>
      </c>
      <c r="B112" s="21" t="s">
        <v>83</v>
      </c>
      <c r="C112" s="13">
        <v>52691.272499999999</v>
      </c>
      <c r="D112" s="13">
        <v>1E-3</v>
      </c>
      <c r="E112" s="9">
        <f t="shared" si="16"/>
        <v>17113.994069420969</v>
      </c>
      <c r="F112" s="9">
        <f t="shared" si="17"/>
        <v>17114</v>
      </c>
      <c r="G112" s="9">
        <f t="shared" si="18"/>
        <v>-2.7782399993157014E-3</v>
      </c>
      <c r="K112" s="9">
        <f>G112</f>
        <v>-2.7782399993157014E-3</v>
      </c>
      <c r="O112" s="9">
        <f t="shared" ca="1" si="15"/>
        <v>-5.4079042771801571E-3</v>
      </c>
      <c r="Q112" s="11">
        <f t="shared" si="19"/>
        <v>37672.772499999999</v>
      </c>
      <c r="R112" s="11"/>
      <c r="S112" s="47"/>
      <c r="U112" s="47"/>
    </row>
    <row r="113" spans="1:21" s="9" customFormat="1" x14ac:dyDescent="0.2">
      <c r="A113" s="22" t="s">
        <v>85</v>
      </c>
      <c r="B113" s="24"/>
      <c r="C113" s="13">
        <v>52901.6086</v>
      </c>
      <c r="D113" s="13">
        <v>2.0000000000000001E-4</v>
      </c>
      <c r="E113" s="9">
        <f t="shared" si="16"/>
        <v>17562.988707513567</v>
      </c>
      <c r="F113" s="9">
        <f t="shared" si="17"/>
        <v>17563</v>
      </c>
      <c r="G113" s="9">
        <f t="shared" si="18"/>
        <v>-5.2900800001225434E-3</v>
      </c>
      <c r="J113" s="9">
        <f>G113</f>
        <v>-5.2900800001225434E-3</v>
      </c>
      <c r="O113" s="9">
        <f t="shared" ca="1" si="15"/>
        <v>-5.549505801356212E-3</v>
      </c>
      <c r="Q113" s="11">
        <f t="shared" si="19"/>
        <v>37883.1086</v>
      </c>
      <c r="R113" s="11"/>
      <c r="S113" s="47"/>
      <c r="U113" s="47"/>
    </row>
    <row r="114" spans="1:21" s="9" customFormat="1" x14ac:dyDescent="0.2">
      <c r="A114" s="64" t="s">
        <v>405</v>
      </c>
      <c r="B114" s="83" t="s">
        <v>83</v>
      </c>
      <c r="C114" s="65">
        <v>52989.210299999999</v>
      </c>
      <c r="D114" s="13"/>
      <c r="E114" s="9">
        <f t="shared" si="16"/>
        <v>17749.987960555703</v>
      </c>
      <c r="F114" s="9">
        <f t="shared" si="17"/>
        <v>17750</v>
      </c>
      <c r="G114" s="9">
        <f t="shared" si="18"/>
        <v>-5.6400000030407682E-3</v>
      </c>
      <c r="K114" s="9">
        <f>G114</f>
        <v>-5.6400000030407682E-3</v>
      </c>
      <c r="O114" s="9">
        <f t="shared" ca="1" si="15"/>
        <v>-5.6084801555230769E-3</v>
      </c>
      <c r="Q114" s="11">
        <f t="shared" si="19"/>
        <v>37970.710299999999</v>
      </c>
      <c r="R114" s="11"/>
      <c r="S114" s="47"/>
      <c r="U114" s="47"/>
    </row>
    <row r="115" spans="1:21" s="9" customFormat="1" x14ac:dyDescent="0.2">
      <c r="A115" s="22" t="s">
        <v>89</v>
      </c>
      <c r="B115" s="24"/>
      <c r="C115" s="13">
        <v>53081.497000000003</v>
      </c>
      <c r="D115" s="13">
        <v>2.0000000000000001E-4</v>
      </c>
      <c r="E115" s="9">
        <f t="shared" si="16"/>
        <v>17946.9880640437</v>
      </c>
      <c r="F115" s="9">
        <f t="shared" si="17"/>
        <v>17947</v>
      </c>
      <c r="G115" s="9">
        <f t="shared" si="18"/>
        <v>-5.5915199991432019E-3</v>
      </c>
      <c r="J115" s="9">
        <f>G115</f>
        <v>-5.5915199991432019E-3</v>
      </c>
      <c r="O115" s="9">
        <f t="shared" ca="1" si="15"/>
        <v>-5.6706082184689189E-3</v>
      </c>
      <c r="Q115" s="11">
        <f t="shared" si="19"/>
        <v>38062.997000000003</v>
      </c>
      <c r="R115" s="11"/>
      <c r="S115" s="47"/>
      <c r="U115" s="47"/>
    </row>
    <row r="116" spans="1:21" s="9" customFormat="1" x14ac:dyDescent="0.2">
      <c r="A116" s="22" t="s">
        <v>85</v>
      </c>
      <c r="B116" s="24"/>
      <c r="C116" s="13">
        <v>53105.385900000001</v>
      </c>
      <c r="D116" s="13">
        <v>3.0999999999999999E-3</v>
      </c>
      <c r="E116" s="9">
        <f t="shared" si="16"/>
        <v>17997.982581912624</v>
      </c>
      <c r="F116" s="9">
        <f t="shared" si="17"/>
        <v>17998</v>
      </c>
      <c r="G116" s="9">
        <f t="shared" si="18"/>
        <v>-8.1596800009720027E-3</v>
      </c>
      <c r="J116" s="9">
        <f>G116</f>
        <v>-8.1596800009720027E-3</v>
      </c>
      <c r="O116" s="9">
        <f t="shared" ca="1" si="15"/>
        <v>-5.6866921332416999E-3</v>
      </c>
      <c r="Q116" s="11">
        <f t="shared" si="19"/>
        <v>38086.885900000001</v>
      </c>
      <c r="R116" s="11"/>
      <c r="S116" s="47"/>
      <c r="U116" s="47"/>
    </row>
    <row r="117" spans="1:21" s="9" customFormat="1" x14ac:dyDescent="0.2">
      <c r="A117" s="17" t="s">
        <v>84</v>
      </c>
      <c r="B117" s="21"/>
      <c r="C117" s="13">
        <v>53123.189899999998</v>
      </c>
      <c r="D117" s="13">
        <v>2.0000000000000001E-4</v>
      </c>
      <c r="E117" s="9">
        <f t="shared" si="16"/>
        <v>18035.987948260099</v>
      </c>
      <c r="F117" s="9">
        <f t="shared" si="17"/>
        <v>18036</v>
      </c>
      <c r="G117" s="9">
        <f t="shared" si="18"/>
        <v>-5.6457600003341213E-3</v>
      </c>
      <c r="K117" s="9">
        <f>G117</f>
        <v>-5.6457600003341213E-3</v>
      </c>
      <c r="O117" s="9">
        <f t="shared" ca="1" si="15"/>
        <v>-5.6986762266018117E-3</v>
      </c>
      <c r="Q117" s="11">
        <f t="shared" si="19"/>
        <v>38104.689899999998</v>
      </c>
      <c r="R117" s="11"/>
      <c r="S117" s="47"/>
      <c r="U117" s="47"/>
    </row>
    <row r="118" spans="1:21" s="9" customFormat="1" x14ac:dyDescent="0.2">
      <c r="A118" s="20" t="s">
        <v>90</v>
      </c>
      <c r="B118" s="24"/>
      <c r="C118" s="13">
        <v>53386.464399999997</v>
      </c>
      <c r="D118" s="13">
        <v>2.0000000000000001E-4</v>
      </c>
      <c r="E118" s="9">
        <f t="shared" si="16"/>
        <v>18597.987713619012</v>
      </c>
      <c r="F118" s="9">
        <f t="shared" si="17"/>
        <v>18598</v>
      </c>
      <c r="G118" s="9">
        <f t="shared" si="18"/>
        <v>-5.7556800020392984E-3</v>
      </c>
      <c r="J118" s="9">
        <f>G118</f>
        <v>-5.7556800020392984E-3</v>
      </c>
      <c r="O118" s="9">
        <f t="shared" ca="1" si="15"/>
        <v>-5.8759146599803042E-3</v>
      </c>
      <c r="Q118" s="11">
        <f t="shared" si="19"/>
        <v>38367.964399999997</v>
      </c>
      <c r="R118" s="11"/>
      <c r="S118" s="47"/>
      <c r="U118" s="47"/>
    </row>
    <row r="119" spans="1:21" s="9" customFormat="1" x14ac:dyDescent="0.2">
      <c r="A119" s="22" t="s">
        <v>89</v>
      </c>
      <c r="B119" s="24"/>
      <c r="C119" s="13">
        <v>53407.544999999998</v>
      </c>
      <c r="D119" s="13">
        <v>4.1000000000000003E-3</v>
      </c>
      <c r="E119" s="9">
        <f t="shared" si="16"/>
        <v>18642.987484784186</v>
      </c>
      <c r="F119" s="9">
        <f t="shared" si="17"/>
        <v>18643</v>
      </c>
      <c r="G119" s="9">
        <f t="shared" si="18"/>
        <v>-5.8628800034057349E-3</v>
      </c>
      <c r="J119" s="9">
        <f>G119</f>
        <v>-5.8628800034057349E-3</v>
      </c>
      <c r="O119" s="9">
        <f t="shared" ca="1" si="15"/>
        <v>-5.8901063494856999E-3</v>
      </c>
      <c r="Q119" s="11">
        <f t="shared" si="19"/>
        <v>38389.044999999998</v>
      </c>
      <c r="R119" s="11"/>
      <c r="S119" s="47"/>
      <c r="U119" s="47"/>
    </row>
    <row r="120" spans="1:21" s="9" customFormat="1" x14ac:dyDescent="0.2">
      <c r="A120" s="12" t="s">
        <v>88</v>
      </c>
      <c r="B120" s="21"/>
      <c r="C120" s="13">
        <v>53439.868900000001</v>
      </c>
      <c r="D120" s="13">
        <v>1E-4</v>
      </c>
      <c r="E120" s="9">
        <f t="shared" si="16"/>
        <v>18711.987802762142</v>
      </c>
      <c r="F120" s="9">
        <f t="shared" si="17"/>
        <v>18712</v>
      </c>
      <c r="G120" s="9">
        <f t="shared" si="18"/>
        <v>-5.7139199998346157E-3</v>
      </c>
      <c r="K120" s="9">
        <f>G120</f>
        <v>-5.7139199998346157E-3</v>
      </c>
      <c r="O120" s="9">
        <f t="shared" ca="1" si="15"/>
        <v>-5.9118669400606396E-3</v>
      </c>
      <c r="Q120" s="11">
        <f t="shared" si="19"/>
        <v>38421.368900000001</v>
      </c>
      <c r="R120" s="11"/>
      <c r="S120" s="47"/>
      <c r="U120" s="47"/>
    </row>
    <row r="121" spans="1:21" s="9" customFormat="1" x14ac:dyDescent="0.2">
      <c r="A121" s="20" t="s">
        <v>90</v>
      </c>
      <c r="B121" s="24"/>
      <c r="C121" s="13">
        <v>53461.416700000002</v>
      </c>
      <c r="D121" s="13">
        <v>1E-3</v>
      </c>
      <c r="E121" s="9">
        <f t="shared" si="16"/>
        <v>18757.984883922683</v>
      </c>
      <c r="F121" s="9">
        <f t="shared" si="17"/>
        <v>18758</v>
      </c>
      <c r="G121" s="9">
        <f t="shared" si="18"/>
        <v>-7.0812799967825413E-3</v>
      </c>
      <c r="J121" s="9">
        <f>G121</f>
        <v>-7.0812799967825413E-3</v>
      </c>
      <c r="O121" s="9">
        <f t="shared" ca="1" si="15"/>
        <v>-5.9263740004439321E-3</v>
      </c>
      <c r="Q121" s="11">
        <f t="shared" si="19"/>
        <v>38442.916700000002</v>
      </c>
      <c r="R121" s="11"/>
      <c r="S121" s="47"/>
      <c r="U121" s="47"/>
    </row>
    <row r="122" spans="1:21" s="9" customFormat="1" x14ac:dyDescent="0.2">
      <c r="A122" s="22" t="s">
        <v>89</v>
      </c>
      <c r="B122" s="24"/>
      <c r="C122" s="13">
        <v>53462.354099999997</v>
      </c>
      <c r="D122" s="13">
        <v>4.7999999999999996E-3</v>
      </c>
      <c r="E122" s="9">
        <f t="shared" si="16"/>
        <v>18759.985907873139</v>
      </c>
      <c r="F122" s="9">
        <f t="shared" si="17"/>
        <v>18760</v>
      </c>
      <c r="G122" s="9">
        <f t="shared" si="18"/>
        <v>-6.601600005524233E-3</v>
      </c>
      <c r="J122" s="9">
        <f>G122</f>
        <v>-6.601600005524233E-3</v>
      </c>
      <c r="O122" s="9">
        <f t="shared" ca="1" si="15"/>
        <v>-5.9270047421997275E-3</v>
      </c>
      <c r="Q122" s="11">
        <f t="shared" si="19"/>
        <v>38443.854099999997</v>
      </c>
      <c r="R122" s="11"/>
      <c r="S122" s="47"/>
      <c r="U122" s="47"/>
    </row>
    <row r="123" spans="1:21" s="9" customFormat="1" x14ac:dyDescent="0.2">
      <c r="A123" s="20" t="s">
        <v>90</v>
      </c>
      <c r="B123" s="24"/>
      <c r="C123" s="13">
        <v>53462.354700000004</v>
      </c>
      <c r="D123" s="13">
        <v>8.0000000000000004E-4</v>
      </c>
      <c r="E123" s="9">
        <f t="shared" si="16"/>
        <v>18759.987188665102</v>
      </c>
      <c r="F123" s="9">
        <f t="shared" si="17"/>
        <v>18760</v>
      </c>
      <c r="G123" s="9">
        <f t="shared" si="18"/>
        <v>-6.001599998853635E-3</v>
      </c>
      <c r="J123" s="9">
        <f>G123</f>
        <v>-6.001599998853635E-3</v>
      </c>
      <c r="O123" s="9">
        <f t="shared" ca="1" si="15"/>
        <v>-5.9270047421997275E-3</v>
      </c>
      <c r="Q123" s="11">
        <f t="shared" si="19"/>
        <v>38443.854700000004</v>
      </c>
      <c r="R123" s="11"/>
      <c r="S123" s="47"/>
      <c r="U123" s="47"/>
    </row>
    <row r="124" spans="1:21" s="9" customFormat="1" x14ac:dyDescent="0.2">
      <c r="A124" s="64" t="s">
        <v>465</v>
      </c>
      <c r="B124" s="83" t="s">
        <v>83</v>
      </c>
      <c r="C124" s="65">
        <v>53746.241499999996</v>
      </c>
      <c r="D124" s="13"/>
      <c r="E124" s="9">
        <f t="shared" si="16"/>
        <v>19365.987067075235</v>
      </c>
      <c r="F124" s="9">
        <f t="shared" si="17"/>
        <v>19366</v>
      </c>
      <c r="G124" s="9">
        <f t="shared" si="18"/>
        <v>-6.0585600076592527E-3</v>
      </c>
      <c r="K124" s="9">
        <f>G124</f>
        <v>-6.0585600076592527E-3</v>
      </c>
      <c r="O124" s="9">
        <f t="shared" ca="1" si="15"/>
        <v>-6.118119494205718E-3</v>
      </c>
      <c r="Q124" s="11">
        <f t="shared" si="19"/>
        <v>38727.741499999996</v>
      </c>
      <c r="R124" s="11"/>
      <c r="S124" s="47"/>
      <c r="U124" s="47"/>
    </row>
    <row r="125" spans="1:21" x14ac:dyDescent="0.2">
      <c r="A125" s="72" t="s">
        <v>608</v>
      </c>
      <c r="B125" s="71" t="s">
        <v>83</v>
      </c>
      <c r="C125" s="70">
        <v>54115.857300000003</v>
      </c>
      <c r="D125" s="70">
        <v>1E-4</v>
      </c>
      <c r="E125" s="9">
        <f t="shared" si="16"/>
        <v>20154.988633398414</v>
      </c>
      <c r="F125" s="9">
        <f t="shared" si="17"/>
        <v>20155</v>
      </c>
      <c r="G125" s="9">
        <f t="shared" si="18"/>
        <v>-5.324799996742513E-3</v>
      </c>
      <c r="H125" s="9"/>
      <c r="I125" s="9"/>
      <c r="J125" s="9"/>
      <c r="K125" s="9">
        <f>G125</f>
        <v>-5.324799996742513E-3</v>
      </c>
      <c r="L125" s="9"/>
      <c r="M125" s="9"/>
      <c r="N125" s="9"/>
      <c r="O125" s="9">
        <f t="shared" ca="1" si="15"/>
        <v>-6.3669471168669818E-3</v>
      </c>
      <c r="P125" s="9"/>
      <c r="Q125" s="11">
        <f t="shared" si="19"/>
        <v>39097.357300000003</v>
      </c>
      <c r="S125" s="47"/>
      <c r="U125" s="47"/>
    </row>
    <row r="126" spans="1:21" x14ac:dyDescent="0.2">
      <c r="A126" s="72" t="s">
        <v>608</v>
      </c>
      <c r="B126" s="71" t="s">
        <v>83</v>
      </c>
      <c r="C126" s="70">
        <v>54117.730900000002</v>
      </c>
      <c r="D126" s="70">
        <v>2.0000000000000001E-4</v>
      </c>
      <c r="E126" s="9">
        <f t="shared" si="16"/>
        <v>20158.988119715457</v>
      </c>
      <c r="F126" s="9">
        <f t="shared" si="17"/>
        <v>20159</v>
      </c>
      <c r="G126" s="9">
        <f t="shared" si="18"/>
        <v>-5.5654399984632619E-3</v>
      </c>
      <c r="H126" s="9"/>
      <c r="I126" s="9"/>
      <c r="J126" s="9"/>
      <c r="K126" s="9">
        <f>G126</f>
        <v>-5.5654399984632619E-3</v>
      </c>
      <c r="L126" s="9"/>
      <c r="M126" s="9"/>
      <c r="N126" s="9"/>
      <c r="O126" s="9">
        <f t="shared" ca="1" si="15"/>
        <v>-6.3682086003785726E-3</v>
      </c>
      <c r="P126" s="9"/>
      <c r="Q126" s="11">
        <f t="shared" si="19"/>
        <v>39099.230900000002</v>
      </c>
      <c r="S126" s="47"/>
      <c r="U126" s="47"/>
    </row>
    <row r="127" spans="1:21" s="9" customFormat="1" x14ac:dyDescent="0.2">
      <c r="A127" s="23" t="s">
        <v>98</v>
      </c>
      <c r="B127" s="24" t="s">
        <v>99</v>
      </c>
      <c r="C127" s="44">
        <v>54166.685700000002</v>
      </c>
      <c r="D127" s="44">
        <v>2.0000000000000001E-4</v>
      </c>
      <c r="E127" s="9">
        <f t="shared" si="16"/>
        <v>20263.489642320921</v>
      </c>
      <c r="F127" s="9">
        <f t="shared" si="17"/>
        <v>20263.5</v>
      </c>
      <c r="G127" s="9">
        <f t="shared" si="18"/>
        <v>-4.8521599965170026E-3</v>
      </c>
      <c r="K127" s="9">
        <f>G127</f>
        <v>-4.8521599965170026E-3</v>
      </c>
      <c r="O127" s="9">
        <f t="shared" ca="1" si="15"/>
        <v>-6.4011648571188793E-3</v>
      </c>
      <c r="Q127" s="11">
        <f t="shared" si="19"/>
        <v>39148.185700000002</v>
      </c>
      <c r="R127" s="11"/>
      <c r="S127" s="47"/>
      <c r="U127" s="47"/>
    </row>
    <row r="128" spans="1:21" s="9" customFormat="1" x14ac:dyDescent="0.2">
      <c r="A128" s="13" t="s">
        <v>97</v>
      </c>
      <c r="B128" s="24"/>
      <c r="C128" s="13">
        <v>54175.351199999997</v>
      </c>
      <c r="D128" s="13">
        <v>1E-4</v>
      </c>
      <c r="E128" s="9">
        <f t="shared" si="16"/>
        <v>20281.987480002561</v>
      </c>
      <c r="F128" s="9">
        <f t="shared" si="17"/>
        <v>20282</v>
      </c>
      <c r="G128" s="9">
        <f t="shared" si="18"/>
        <v>-5.8651200015447102E-3</v>
      </c>
      <c r="J128" s="9">
        <f t="shared" ref="J128:J133" si="20">G128</f>
        <v>-5.8651200015447102E-3</v>
      </c>
      <c r="O128" s="9">
        <f t="shared" ca="1" si="15"/>
        <v>-6.4069992183599864E-3</v>
      </c>
      <c r="Q128" s="11">
        <f t="shared" si="19"/>
        <v>39156.851199999997</v>
      </c>
      <c r="R128" s="11"/>
      <c r="S128" s="47"/>
      <c r="U128" s="47"/>
    </row>
    <row r="129" spans="1:21" s="9" customFormat="1" x14ac:dyDescent="0.2">
      <c r="A129" s="13" t="s">
        <v>101</v>
      </c>
      <c r="B129" s="21" t="s">
        <v>83</v>
      </c>
      <c r="C129" s="13">
        <v>54187.5311</v>
      </c>
      <c r="D129" s="13">
        <v>5.9999999999999995E-4</v>
      </c>
      <c r="E129" s="9">
        <f t="shared" si="16"/>
        <v>20307.987343043216</v>
      </c>
      <c r="F129" s="9">
        <f t="shared" si="17"/>
        <v>20308</v>
      </c>
      <c r="G129" s="9">
        <f t="shared" si="18"/>
        <v>-5.9292799996910617E-3</v>
      </c>
      <c r="J129" s="9">
        <f t="shared" si="20"/>
        <v>-5.9292799996910617E-3</v>
      </c>
      <c r="O129" s="9">
        <f t="shared" ca="1" si="15"/>
        <v>-6.4151988611853266E-3</v>
      </c>
      <c r="Q129" s="11">
        <f t="shared" si="19"/>
        <v>39169.0311</v>
      </c>
      <c r="R129" s="11"/>
      <c r="S129" s="47"/>
      <c r="U129" s="47"/>
    </row>
    <row r="130" spans="1:21" s="9" customFormat="1" x14ac:dyDescent="0.2">
      <c r="A130" s="13" t="s">
        <v>101</v>
      </c>
      <c r="B130" s="21" t="s">
        <v>83</v>
      </c>
      <c r="C130" s="13">
        <v>54219.387600000002</v>
      </c>
      <c r="D130" s="13">
        <v>2.0000000000000001E-4</v>
      </c>
      <c r="E130" s="9">
        <f t="shared" si="16"/>
        <v>20375.989924095149</v>
      </c>
      <c r="F130" s="9">
        <f t="shared" si="17"/>
        <v>20376</v>
      </c>
      <c r="G130" s="9">
        <f t="shared" si="18"/>
        <v>-4.7201599954860285E-3</v>
      </c>
      <c r="J130" s="9">
        <f t="shared" si="20"/>
        <v>-4.7201599954860285E-3</v>
      </c>
      <c r="O130" s="9">
        <f t="shared" ca="1" si="15"/>
        <v>-6.4366440808823677E-3</v>
      </c>
      <c r="Q130" s="11">
        <f t="shared" si="19"/>
        <v>39200.887600000002</v>
      </c>
      <c r="R130" s="11"/>
      <c r="S130" s="47"/>
      <c r="U130" s="47"/>
    </row>
    <row r="131" spans="1:21" s="9" customFormat="1" x14ac:dyDescent="0.2">
      <c r="A131" s="13" t="s">
        <v>101</v>
      </c>
      <c r="B131" s="21" t="s">
        <v>99</v>
      </c>
      <c r="C131" s="13">
        <v>54535.364699999998</v>
      </c>
      <c r="D131" s="13">
        <v>1.9E-3</v>
      </c>
      <c r="E131" s="9">
        <f t="shared" si="16"/>
        <v>21050.491465485557</v>
      </c>
      <c r="F131" s="9">
        <f t="shared" si="17"/>
        <v>21050.5</v>
      </c>
      <c r="G131" s="9">
        <f t="shared" si="18"/>
        <v>-3.9980799992918037E-3</v>
      </c>
      <c r="J131" s="9">
        <f t="shared" si="20"/>
        <v>-3.9980799992918037E-3</v>
      </c>
      <c r="O131" s="9">
        <f t="shared" ca="1" si="15"/>
        <v>-6.6493617380243486E-3</v>
      </c>
      <c r="Q131" s="11">
        <f t="shared" si="19"/>
        <v>39516.864699999998</v>
      </c>
      <c r="R131" s="11"/>
      <c r="S131" s="47"/>
      <c r="U131" s="47"/>
    </row>
    <row r="132" spans="1:21" s="9" customFormat="1" x14ac:dyDescent="0.2">
      <c r="A132" s="13" t="s">
        <v>101</v>
      </c>
      <c r="B132" s="21" t="s">
        <v>83</v>
      </c>
      <c r="C132" s="13">
        <v>54535.597900000001</v>
      </c>
      <c r="D132" s="13">
        <v>5.9999999999999995E-4</v>
      </c>
      <c r="E132" s="9">
        <f t="shared" si="16"/>
        <v>21050.989266621949</v>
      </c>
      <c r="F132" s="9">
        <f t="shared" si="17"/>
        <v>21051</v>
      </c>
      <c r="G132" s="9">
        <f t="shared" si="18"/>
        <v>-5.0281599978916347E-3</v>
      </c>
      <c r="J132" s="9">
        <f t="shared" si="20"/>
        <v>-5.0281599978916347E-3</v>
      </c>
      <c r="O132" s="9">
        <f t="shared" ca="1" si="15"/>
        <v>-6.6495194234632978E-3</v>
      </c>
      <c r="Q132" s="11">
        <f t="shared" si="19"/>
        <v>39517.097900000001</v>
      </c>
      <c r="R132" s="11"/>
      <c r="S132" s="47"/>
      <c r="U132" s="47"/>
    </row>
    <row r="133" spans="1:21" s="9" customFormat="1" x14ac:dyDescent="0.2">
      <c r="A133" s="48" t="s">
        <v>115</v>
      </c>
      <c r="B133" s="49" t="s">
        <v>83</v>
      </c>
      <c r="C133" s="50">
        <v>54765.609400000001</v>
      </c>
      <c r="D133" s="50">
        <v>5.9999999999999995E-4</v>
      </c>
      <c r="E133" s="9">
        <f t="shared" si="16"/>
        <v>21541.984061141935</v>
      </c>
      <c r="F133" s="9">
        <f t="shared" si="17"/>
        <v>21542</v>
      </c>
      <c r="G133" s="9">
        <f t="shared" si="18"/>
        <v>-7.4667199951363727E-3</v>
      </c>
      <c r="J133" s="9">
        <f t="shared" si="20"/>
        <v>-7.4667199951363727E-3</v>
      </c>
      <c r="O133" s="9">
        <f t="shared" ca="1" si="15"/>
        <v>-6.8043665245110553E-3</v>
      </c>
      <c r="Q133" s="11">
        <f t="shared" si="19"/>
        <v>39747.109400000001</v>
      </c>
      <c r="R133" s="11"/>
      <c r="S133" s="47"/>
      <c r="U133" s="47"/>
    </row>
    <row r="134" spans="1:21" s="9" customFormat="1" x14ac:dyDescent="0.2">
      <c r="A134" s="13" t="s">
        <v>102</v>
      </c>
      <c r="B134" s="21" t="s">
        <v>83</v>
      </c>
      <c r="C134" s="13">
        <v>54842.908000000003</v>
      </c>
      <c r="D134" s="13">
        <v>5.9999999999999995E-4</v>
      </c>
      <c r="E134" s="9">
        <f t="shared" si="16"/>
        <v>21706.98976835085</v>
      </c>
      <c r="F134" s="9">
        <f t="shared" si="17"/>
        <v>21707</v>
      </c>
      <c r="G134" s="9">
        <f t="shared" si="18"/>
        <v>-4.793119995156303E-3</v>
      </c>
      <c r="K134" s="9">
        <f t="shared" ref="K134:K140" si="21">G134</f>
        <v>-4.793119995156303E-3</v>
      </c>
      <c r="O134" s="9">
        <f t="shared" ca="1" si="15"/>
        <v>-6.8564027193641717E-3</v>
      </c>
      <c r="Q134" s="11">
        <f t="shared" si="19"/>
        <v>39824.408000000003</v>
      </c>
      <c r="R134" s="11"/>
      <c r="S134" s="47"/>
      <c r="U134" s="47"/>
    </row>
    <row r="135" spans="1:21" s="9" customFormat="1" x14ac:dyDescent="0.2">
      <c r="A135" s="17" t="s">
        <v>105</v>
      </c>
      <c r="B135" s="45" t="s">
        <v>83</v>
      </c>
      <c r="C135" s="17">
        <v>54848.526599999997</v>
      </c>
      <c r="D135" s="17">
        <v>1E-4</v>
      </c>
      <c r="E135" s="9">
        <f t="shared" si="16"/>
        <v>21718.983531064834</v>
      </c>
      <c r="F135" s="9">
        <f t="shared" si="17"/>
        <v>21719</v>
      </c>
      <c r="G135" s="9">
        <f t="shared" si="18"/>
        <v>-7.7150400029495358E-3</v>
      </c>
      <c r="K135" s="9">
        <f t="shared" si="21"/>
        <v>-7.7150400029495358E-3</v>
      </c>
      <c r="O135" s="9">
        <f t="shared" ref="O135:O165" ca="1" si="22">+C$11+C$12*F135</f>
        <v>-6.8601871698989432E-3</v>
      </c>
      <c r="Q135" s="11">
        <f t="shared" si="19"/>
        <v>39830.026599999997</v>
      </c>
      <c r="R135" s="11"/>
      <c r="S135" s="47"/>
      <c r="U135" s="47"/>
    </row>
    <row r="136" spans="1:21" s="9" customFormat="1" x14ac:dyDescent="0.2">
      <c r="A136" s="17" t="s">
        <v>105</v>
      </c>
      <c r="B136" s="45" t="s">
        <v>83</v>
      </c>
      <c r="C136" s="17">
        <v>54858.364500000003</v>
      </c>
      <c r="D136" s="17">
        <v>1E-4</v>
      </c>
      <c r="E136" s="9">
        <f t="shared" si="16"/>
        <v>21739.984036209189</v>
      </c>
      <c r="F136" s="9">
        <f t="shared" si="17"/>
        <v>21740</v>
      </c>
      <c r="G136" s="9">
        <f t="shared" si="18"/>
        <v>-7.4783999953069724E-3</v>
      </c>
      <c r="K136" s="9">
        <f t="shared" si="21"/>
        <v>-7.4783999953069724E-3</v>
      </c>
      <c r="O136" s="9">
        <f t="shared" ca="1" si="22"/>
        <v>-6.866809958334795E-3</v>
      </c>
      <c r="Q136" s="11">
        <f t="shared" si="19"/>
        <v>39839.864500000003</v>
      </c>
      <c r="R136" s="11"/>
      <c r="S136" s="47"/>
      <c r="U136" s="47"/>
    </row>
    <row r="137" spans="1:21" x14ac:dyDescent="0.2">
      <c r="A137" s="69" t="s">
        <v>607</v>
      </c>
      <c r="B137" s="68" t="s">
        <v>83</v>
      </c>
      <c r="C137" s="67">
        <v>54883.661500000002</v>
      </c>
      <c r="D137" s="67">
        <v>2.9999999999999997E-4</v>
      </c>
      <c r="E137" s="9">
        <f t="shared" si="16"/>
        <v>21793.984359310303</v>
      </c>
      <c r="F137" s="9">
        <f t="shared" si="17"/>
        <v>21794</v>
      </c>
      <c r="G137" s="9">
        <f t="shared" si="18"/>
        <v>-7.3270400025648996E-3</v>
      </c>
      <c r="H137" s="9"/>
      <c r="I137" s="9"/>
      <c r="J137" s="9"/>
      <c r="K137" s="9">
        <f t="shared" si="21"/>
        <v>-7.3270400025648996E-3</v>
      </c>
      <c r="L137" s="9"/>
      <c r="M137" s="9"/>
      <c r="N137" s="9"/>
      <c r="O137" s="9">
        <f t="shared" ca="1" si="22"/>
        <v>-6.8838399857412691E-3</v>
      </c>
      <c r="P137" s="9"/>
      <c r="Q137" s="11">
        <f t="shared" si="19"/>
        <v>39865.161500000002</v>
      </c>
      <c r="S137" s="47"/>
      <c r="U137" s="47"/>
    </row>
    <row r="138" spans="1:21" x14ac:dyDescent="0.2">
      <c r="A138" s="69" t="s">
        <v>607</v>
      </c>
      <c r="B138" s="68" t="s">
        <v>99</v>
      </c>
      <c r="C138" s="67">
        <v>54887.644</v>
      </c>
      <c r="D138" s="67">
        <v>4.0000000000000002E-4</v>
      </c>
      <c r="E138" s="9">
        <f t="shared" ref="E138:E165" si="23">+(C138-C$7)/C$8</f>
        <v>21802.485615852584</v>
      </c>
      <c r="F138" s="9">
        <f t="shared" ref="F138:F165" si="24">ROUND(2*E138,0)/2</f>
        <v>21802.5</v>
      </c>
      <c r="G138" s="9">
        <f t="shared" si="18"/>
        <v>-6.7383999994490296E-3</v>
      </c>
      <c r="H138" s="9"/>
      <c r="I138" s="9"/>
      <c r="J138" s="9"/>
      <c r="K138" s="9">
        <f t="shared" si="21"/>
        <v>-6.7383999994490296E-3</v>
      </c>
      <c r="L138" s="9"/>
      <c r="M138" s="9"/>
      <c r="N138" s="9"/>
      <c r="O138" s="9">
        <f t="shared" ca="1" si="22"/>
        <v>-6.8865206382033991E-3</v>
      </c>
      <c r="P138" s="9"/>
      <c r="Q138" s="11">
        <f t="shared" ref="Q138:Q165" si="25">+C138-15018.5</f>
        <v>39869.144</v>
      </c>
      <c r="S138" s="47"/>
      <c r="U138" s="47"/>
    </row>
    <row r="139" spans="1:21" x14ac:dyDescent="0.2">
      <c r="A139" s="69" t="s">
        <v>607</v>
      </c>
      <c r="B139" s="68" t="s">
        <v>83</v>
      </c>
      <c r="C139" s="67">
        <v>54889.7503</v>
      </c>
      <c r="D139" s="67">
        <v>2.9999999999999997E-4</v>
      </c>
      <c r="E139" s="9">
        <f t="shared" si="23"/>
        <v>21806.98183597939</v>
      </c>
      <c r="F139" s="9">
        <f t="shared" si="24"/>
        <v>21807</v>
      </c>
      <c r="G139" s="9">
        <f t="shared" si="18"/>
        <v>-8.5091200016904622E-3</v>
      </c>
      <c r="H139" s="9"/>
      <c r="I139" s="9"/>
      <c r="J139" s="9"/>
      <c r="K139" s="9">
        <f t="shared" si="21"/>
        <v>-8.5091200016904622E-3</v>
      </c>
      <c r="L139" s="9"/>
      <c r="M139" s="9"/>
      <c r="N139" s="9"/>
      <c r="O139" s="9">
        <f t="shared" ca="1" si="22"/>
        <v>-6.8879398071539392E-3</v>
      </c>
      <c r="P139" s="9"/>
      <c r="Q139" s="11">
        <f t="shared" si="25"/>
        <v>39871.2503</v>
      </c>
      <c r="S139" s="47"/>
      <c r="U139" s="47"/>
    </row>
    <row r="140" spans="1:21" x14ac:dyDescent="0.2">
      <c r="A140" s="69" t="s">
        <v>607</v>
      </c>
      <c r="B140" s="68" t="s">
        <v>83</v>
      </c>
      <c r="C140" s="67">
        <v>54890.6878</v>
      </c>
      <c r="D140" s="67">
        <v>2.9999999999999997E-4</v>
      </c>
      <c r="E140" s="9">
        <f t="shared" si="23"/>
        <v>21808.983073395182</v>
      </c>
      <c r="F140" s="9">
        <f t="shared" si="24"/>
        <v>21809</v>
      </c>
      <c r="G140" s="9">
        <f t="shared" si="18"/>
        <v>-7.9294399984064512E-3</v>
      </c>
      <c r="H140" s="9"/>
      <c r="I140" s="9"/>
      <c r="J140" s="9"/>
      <c r="K140" s="9">
        <f t="shared" si="21"/>
        <v>-7.9294399984064512E-3</v>
      </c>
      <c r="L140" s="9"/>
      <c r="M140" s="9"/>
      <c r="N140" s="9"/>
      <c r="O140" s="9">
        <f t="shared" ca="1" si="22"/>
        <v>-6.8885705489097337E-3</v>
      </c>
      <c r="P140" s="9"/>
      <c r="Q140" s="11">
        <f t="shared" si="25"/>
        <v>39872.1878</v>
      </c>
      <c r="S140" s="47"/>
      <c r="U140" s="47"/>
    </row>
    <row r="141" spans="1:21" s="9" customFormat="1" x14ac:dyDescent="0.2">
      <c r="A141" s="17" t="s">
        <v>110</v>
      </c>
      <c r="B141" s="45" t="s">
        <v>83</v>
      </c>
      <c r="C141" s="17">
        <v>54924.413699999997</v>
      </c>
      <c r="D141" s="17">
        <v>2.2000000000000001E-3</v>
      </c>
      <c r="E141" s="9">
        <f t="shared" si="23"/>
        <v>21880.97617522053</v>
      </c>
      <c r="F141" s="9">
        <f t="shared" si="24"/>
        <v>21881</v>
      </c>
      <c r="G141" s="9">
        <f t="shared" si="18"/>
        <v>-1.1160960006236564E-2</v>
      </c>
      <c r="J141" s="9">
        <f>G141</f>
        <v>-1.1160960006236564E-2</v>
      </c>
      <c r="O141" s="9">
        <f t="shared" ca="1" si="22"/>
        <v>-6.9112772521183665E-3</v>
      </c>
      <c r="Q141" s="11">
        <f t="shared" si="25"/>
        <v>39905.913699999997</v>
      </c>
      <c r="R141" s="11"/>
      <c r="S141" s="47"/>
      <c r="U141" s="47"/>
    </row>
    <row r="142" spans="1:21" s="9" customFormat="1" x14ac:dyDescent="0.2">
      <c r="A142" s="17" t="s">
        <v>110</v>
      </c>
      <c r="B142" s="45" t="s">
        <v>99</v>
      </c>
      <c r="C142" s="17">
        <v>54942.453300000001</v>
      </c>
      <c r="D142" s="17">
        <v>1.6000000000000001E-3</v>
      </c>
      <c r="E142" s="9">
        <f t="shared" si="23"/>
        <v>21919.484465872189</v>
      </c>
      <c r="F142" s="9">
        <f t="shared" si="24"/>
        <v>21919.5</v>
      </c>
      <c r="G142" s="9">
        <f t="shared" si="18"/>
        <v>-7.277119999343995E-3</v>
      </c>
      <c r="J142" s="9">
        <f>G142</f>
        <v>-7.277119999343995E-3</v>
      </c>
      <c r="O142" s="9">
        <f t="shared" ca="1" si="22"/>
        <v>-6.9234190309174267E-3</v>
      </c>
      <c r="Q142" s="11">
        <f t="shared" si="25"/>
        <v>39923.953300000001</v>
      </c>
      <c r="R142" s="11"/>
      <c r="S142" s="47"/>
      <c r="U142" s="47"/>
    </row>
    <row r="143" spans="1:21" s="9" customFormat="1" x14ac:dyDescent="0.2">
      <c r="A143" s="23" t="s">
        <v>108</v>
      </c>
      <c r="B143" s="24" t="s">
        <v>83</v>
      </c>
      <c r="C143" s="44">
        <v>55222.825499999999</v>
      </c>
      <c r="D143" s="44">
        <v>1E-4</v>
      </c>
      <c r="E143" s="9">
        <f t="shared" si="23"/>
        <v>22517.981891992691</v>
      </c>
      <c r="F143" s="9">
        <f t="shared" si="24"/>
        <v>22518</v>
      </c>
      <c r="G143" s="9">
        <f t="shared" si="18"/>
        <v>-8.4828800027025864E-3</v>
      </c>
      <c r="K143" s="9">
        <f>G143</f>
        <v>-8.4828800027025864E-3</v>
      </c>
      <c r="O143" s="9">
        <f t="shared" ca="1" si="22"/>
        <v>-7.1121685013391849E-3</v>
      </c>
      <c r="Q143" s="11">
        <f t="shared" si="25"/>
        <v>40204.325499999999</v>
      </c>
      <c r="R143" s="11"/>
      <c r="S143" s="47"/>
      <c r="U143" s="47"/>
    </row>
    <row r="144" spans="1:21" s="9" customFormat="1" x14ac:dyDescent="0.2">
      <c r="A144" s="17" t="s">
        <v>111</v>
      </c>
      <c r="B144" s="45" t="s">
        <v>83</v>
      </c>
      <c r="C144" s="17">
        <v>55311.364600000001</v>
      </c>
      <c r="D144" s="17">
        <v>2.0999999999999999E-3</v>
      </c>
      <c r="E144" s="9">
        <f t="shared" si="23"/>
        <v>22706.982168985298</v>
      </c>
      <c r="F144" s="9">
        <f t="shared" si="24"/>
        <v>22707</v>
      </c>
      <c r="G144" s="9">
        <f t="shared" si="18"/>
        <v>-8.3531199998105876E-3</v>
      </c>
      <c r="J144" s="9">
        <f>G144</f>
        <v>-8.3531199998105876E-3</v>
      </c>
      <c r="O144" s="9">
        <f t="shared" ca="1" si="22"/>
        <v>-7.1717735972618452E-3</v>
      </c>
      <c r="Q144" s="11">
        <f t="shared" si="25"/>
        <v>40292.864600000001</v>
      </c>
      <c r="R144" s="11"/>
      <c r="S144" s="47"/>
      <c r="U144" s="47"/>
    </row>
    <row r="145" spans="1:21" s="9" customFormat="1" x14ac:dyDescent="0.2">
      <c r="A145" s="23" t="s">
        <v>108</v>
      </c>
      <c r="B145" s="24" t="s">
        <v>99</v>
      </c>
      <c r="C145" s="44">
        <v>55499.920700000002</v>
      </c>
      <c r="D145" s="44">
        <v>1E-4</v>
      </c>
      <c r="E145" s="9">
        <f t="shared" si="23"/>
        <v>23109.484059434217</v>
      </c>
      <c r="F145" s="9">
        <f t="shared" si="24"/>
        <v>23109.5</v>
      </c>
      <c r="G145" s="9">
        <f t="shared" si="18"/>
        <v>-7.4675200012279674E-3</v>
      </c>
      <c r="K145" s="9">
        <f>G145</f>
        <v>-7.4675200012279674E-3</v>
      </c>
      <c r="O145" s="9">
        <f t="shared" ca="1" si="22"/>
        <v>-7.2987103756156583E-3</v>
      </c>
      <c r="Q145" s="11">
        <f t="shared" si="25"/>
        <v>40481.420700000002</v>
      </c>
      <c r="R145" s="11"/>
      <c r="S145" s="47"/>
      <c r="U145" s="47"/>
    </row>
    <row r="146" spans="1:21" s="9" customFormat="1" x14ac:dyDescent="0.2">
      <c r="A146" s="17" t="s">
        <v>112</v>
      </c>
      <c r="B146" s="45" t="s">
        <v>83</v>
      </c>
      <c r="C146" s="17">
        <v>55577.918299999998</v>
      </c>
      <c r="D146" s="17">
        <v>2.0000000000000001E-4</v>
      </c>
      <c r="E146" s="9">
        <f t="shared" si="23"/>
        <v>23275.981889260333</v>
      </c>
      <c r="F146" s="9">
        <f t="shared" si="24"/>
        <v>23276</v>
      </c>
      <c r="G146" s="9">
        <f t="shared" si="18"/>
        <v>-8.4841600037179887E-3</v>
      </c>
      <c r="K146" s="9">
        <f>G146</f>
        <v>-8.4841600037179887E-3</v>
      </c>
      <c r="O146" s="9">
        <f t="shared" ca="1" si="22"/>
        <v>-7.3512196267856217E-3</v>
      </c>
      <c r="Q146" s="11">
        <f t="shared" si="25"/>
        <v>40559.418299999998</v>
      </c>
      <c r="R146" s="11"/>
      <c r="S146" s="47"/>
      <c r="U146" s="47"/>
    </row>
    <row r="147" spans="1:21" s="9" customFormat="1" x14ac:dyDescent="0.2">
      <c r="A147" s="20" t="s">
        <v>117</v>
      </c>
      <c r="B147" s="84"/>
      <c r="C147" s="13">
        <v>55600.404499999997</v>
      </c>
      <c r="D147" s="13">
        <v>2.3E-3</v>
      </c>
      <c r="E147" s="9">
        <f t="shared" si="23"/>
        <v>23323.982129024582</v>
      </c>
      <c r="F147" s="9">
        <f t="shared" si="24"/>
        <v>23324</v>
      </c>
      <c r="G147" s="9">
        <f t="shared" si="18"/>
        <v>-8.3718400055659004E-3</v>
      </c>
      <c r="J147" s="9">
        <f>G147</f>
        <v>-8.3718400055659004E-3</v>
      </c>
      <c r="O147" s="9">
        <f t="shared" ca="1" si="22"/>
        <v>-7.3663574289247096E-3</v>
      </c>
      <c r="Q147" s="11">
        <f t="shared" si="25"/>
        <v>40581.904499999997</v>
      </c>
      <c r="R147" s="11"/>
      <c r="S147" s="47"/>
      <c r="U147" s="47"/>
    </row>
    <row r="148" spans="1:21" s="9" customFormat="1" x14ac:dyDescent="0.2">
      <c r="A148" s="20" t="s">
        <v>117</v>
      </c>
      <c r="B148" s="84"/>
      <c r="C148" s="13">
        <v>55600.6394</v>
      </c>
      <c r="D148" s="13">
        <v>6.1999999999999998E-3</v>
      </c>
      <c r="E148" s="9">
        <f t="shared" si="23"/>
        <v>23324.48355907149</v>
      </c>
      <c r="F148" s="9">
        <f t="shared" si="24"/>
        <v>23324.5</v>
      </c>
      <c r="G148" s="9">
        <f t="shared" si="18"/>
        <v>-7.7019199961796403E-3</v>
      </c>
      <c r="J148" s="9">
        <f>G148</f>
        <v>-7.7019199961796403E-3</v>
      </c>
      <c r="O148" s="9">
        <f t="shared" ca="1" si="22"/>
        <v>-7.3665151143636589E-3</v>
      </c>
      <c r="Q148" s="11">
        <f t="shared" si="25"/>
        <v>40582.1394</v>
      </c>
      <c r="R148" s="11"/>
      <c r="S148" s="47"/>
      <c r="U148" s="47"/>
    </row>
    <row r="149" spans="1:21" s="9" customFormat="1" x14ac:dyDescent="0.2">
      <c r="A149" s="20" t="s">
        <v>115</v>
      </c>
      <c r="B149" s="21" t="s">
        <v>83</v>
      </c>
      <c r="C149" s="13">
        <v>55644.439700000003</v>
      </c>
      <c r="D149" s="13">
        <v>1E-4</v>
      </c>
      <c r="E149" s="9">
        <f t="shared" si="23"/>
        <v>23417.98201153328</v>
      </c>
      <c r="F149" s="9">
        <f t="shared" si="24"/>
        <v>23418</v>
      </c>
      <c r="G149" s="9">
        <f t="shared" si="18"/>
        <v>-8.4268799982964993E-3</v>
      </c>
      <c r="J149" s="9">
        <f>G149</f>
        <v>-8.4268799982964993E-3</v>
      </c>
      <c r="O149" s="9">
        <f t="shared" ca="1" si="22"/>
        <v>-7.3960022914470909E-3</v>
      </c>
      <c r="Q149" s="11">
        <f t="shared" si="25"/>
        <v>40625.939700000003</v>
      </c>
      <c r="R149" s="11"/>
      <c r="S149" s="47"/>
      <c r="U149" s="47"/>
    </row>
    <row r="150" spans="1:21" s="9" customFormat="1" x14ac:dyDescent="0.2">
      <c r="A150" s="12" t="s">
        <v>109</v>
      </c>
      <c r="B150" s="21"/>
      <c r="C150" s="13">
        <v>55851.034599999999</v>
      </c>
      <c r="D150" s="13">
        <v>4.0000000000000002E-4</v>
      </c>
      <c r="E150" s="9">
        <f t="shared" si="23"/>
        <v>23858.990484911243</v>
      </c>
      <c r="F150" s="9">
        <f t="shared" si="24"/>
        <v>23859</v>
      </c>
      <c r="G150" s="9">
        <f t="shared" si="18"/>
        <v>-4.4574400017154403E-3</v>
      </c>
      <c r="K150" s="9">
        <f>G150</f>
        <v>-4.4574400017154403E-3</v>
      </c>
      <c r="O150" s="9">
        <f t="shared" ca="1" si="22"/>
        <v>-7.535080848599965E-3</v>
      </c>
      <c r="Q150" s="11">
        <f t="shared" si="25"/>
        <v>40832.534599999999</v>
      </c>
      <c r="R150" s="11"/>
      <c r="S150" s="47"/>
      <c r="U150" s="47"/>
    </row>
    <row r="151" spans="1:21" s="9" customFormat="1" x14ac:dyDescent="0.2">
      <c r="A151" s="13" t="s">
        <v>109</v>
      </c>
      <c r="B151" s="21" t="s">
        <v>83</v>
      </c>
      <c r="C151" s="13">
        <v>55851.034599999999</v>
      </c>
      <c r="D151" s="13">
        <v>4.0000000000000002E-4</v>
      </c>
      <c r="E151" s="9">
        <f t="shared" si="23"/>
        <v>23858.990484911243</v>
      </c>
      <c r="F151" s="9">
        <f t="shared" si="24"/>
        <v>23859</v>
      </c>
      <c r="G151" s="9">
        <f t="shared" si="18"/>
        <v>-4.4574400017154403E-3</v>
      </c>
      <c r="K151" s="9">
        <f>G151</f>
        <v>-4.4574400017154403E-3</v>
      </c>
      <c r="O151" s="9">
        <f t="shared" ca="1" si="22"/>
        <v>-7.535080848599965E-3</v>
      </c>
      <c r="Q151" s="11">
        <f t="shared" si="25"/>
        <v>40832.534599999999</v>
      </c>
      <c r="R151" s="11"/>
      <c r="S151" s="47"/>
      <c r="U151" s="47"/>
    </row>
    <row r="152" spans="1:21" s="9" customFormat="1" x14ac:dyDescent="0.2">
      <c r="A152" s="64" t="s">
        <v>561</v>
      </c>
      <c r="B152" s="83" t="s">
        <v>83</v>
      </c>
      <c r="C152" s="65">
        <v>55857.588300000003</v>
      </c>
      <c r="D152" s="13"/>
      <c r="E152" s="9">
        <f t="shared" si="23"/>
        <v>23872.980361873255</v>
      </c>
      <c r="F152" s="9">
        <f t="shared" si="24"/>
        <v>23873</v>
      </c>
      <c r="G152" s="9">
        <f t="shared" si="18"/>
        <v>-9.1996799965272658E-3</v>
      </c>
      <c r="K152" s="9">
        <f>G152</f>
        <v>-9.1996799965272658E-3</v>
      </c>
      <c r="O152" s="9">
        <f t="shared" ca="1" si="22"/>
        <v>-7.539496040890532E-3</v>
      </c>
      <c r="Q152" s="11">
        <f t="shared" si="25"/>
        <v>40839.088300000003</v>
      </c>
      <c r="R152" s="11"/>
      <c r="S152" s="47"/>
      <c r="U152" s="47"/>
    </row>
    <row r="153" spans="1:21" s="9" customFormat="1" x14ac:dyDescent="0.2">
      <c r="A153" s="20" t="s">
        <v>116</v>
      </c>
      <c r="B153" s="21" t="s">
        <v>83</v>
      </c>
      <c r="C153" s="13">
        <v>55934.412190000003</v>
      </c>
      <c r="D153" s="13">
        <v>5.0000000000000001E-3</v>
      </c>
      <c r="E153" s="9">
        <f t="shared" si="23"/>
        <v>24036.972727840937</v>
      </c>
      <c r="F153" s="9">
        <f t="shared" si="24"/>
        <v>24037</v>
      </c>
      <c r="G153" s="9">
        <f t="shared" si="18"/>
        <v>-1.2775919996784069E-2</v>
      </c>
      <c r="K153" s="9">
        <f>G153</f>
        <v>-1.2775919996784069E-2</v>
      </c>
      <c r="O153" s="9">
        <f t="shared" ca="1" si="22"/>
        <v>-7.5912168648657507E-3</v>
      </c>
      <c r="Q153" s="11">
        <f t="shared" si="25"/>
        <v>40915.912190000003</v>
      </c>
      <c r="R153" s="11"/>
      <c r="S153" s="47"/>
      <c r="U153" s="47"/>
    </row>
    <row r="154" spans="1:21" s="9" customFormat="1" x14ac:dyDescent="0.2">
      <c r="A154" s="13" t="s">
        <v>113</v>
      </c>
      <c r="B154" s="21" t="s">
        <v>99</v>
      </c>
      <c r="C154" s="13">
        <v>55991.678699999997</v>
      </c>
      <c r="D154" s="13">
        <v>5.0000000000000001E-4</v>
      </c>
      <c r="E154" s="9">
        <f t="shared" si="23"/>
        <v>24159.216869157019</v>
      </c>
      <c r="F154" s="9">
        <f t="shared" si="24"/>
        <v>24159</v>
      </c>
      <c r="K154" s="9">
        <f>G154</f>
        <v>0</v>
      </c>
      <c r="O154" s="9">
        <f t="shared" ca="1" si="22"/>
        <v>-7.6296921119692667E-3</v>
      </c>
      <c r="Q154" s="11">
        <f t="shared" si="25"/>
        <v>40973.178699999997</v>
      </c>
      <c r="R154" s="11"/>
      <c r="S154" s="47"/>
      <c r="U154" s="47">
        <f>+C154-(C$7+F154*C$8)</f>
        <v>0.10159455999382772</v>
      </c>
    </row>
    <row r="155" spans="1:21" s="9" customFormat="1" x14ac:dyDescent="0.2">
      <c r="A155" s="20" t="s">
        <v>115</v>
      </c>
      <c r="B155" s="21" t="s">
        <v>83</v>
      </c>
      <c r="C155" s="13">
        <v>56002.342900000003</v>
      </c>
      <c r="D155" s="13">
        <v>5.5999999999999999E-3</v>
      </c>
      <c r="E155" s="9">
        <f t="shared" si="23"/>
        <v>24181.98123827649</v>
      </c>
      <c r="F155" s="9">
        <f t="shared" si="24"/>
        <v>24182</v>
      </c>
      <c r="G155" s="9">
        <f t="shared" ref="G155:G165" si="26">+C155-(C$7+F155*C$8)</f>
        <v>-8.7891199946170673E-3</v>
      </c>
      <c r="J155" s="9">
        <f>G155</f>
        <v>-8.7891199946170673E-3</v>
      </c>
      <c r="O155" s="9">
        <f t="shared" ca="1" si="22"/>
        <v>-7.6369456421609139E-3</v>
      </c>
      <c r="Q155" s="11">
        <f t="shared" si="25"/>
        <v>40983.842900000003</v>
      </c>
      <c r="R155" s="11"/>
      <c r="S155" s="47"/>
      <c r="U155" s="47"/>
    </row>
    <row r="156" spans="1:21" s="9" customFormat="1" x14ac:dyDescent="0.2">
      <c r="A156" s="20" t="s">
        <v>115</v>
      </c>
      <c r="B156" s="21" t="s">
        <v>83</v>
      </c>
      <c r="C156" s="13">
        <v>56009.371400000004</v>
      </c>
      <c r="D156" s="13">
        <v>2.0999999999999999E-3</v>
      </c>
      <c r="E156" s="9">
        <f t="shared" si="23"/>
        <v>24196.984648598514</v>
      </c>
      <c r="F156" s="9">
        <f t="shared" si="24"/>
        <v>24197</v>
      </c>
      <c r="G156" s="9">
        <f t="shared" si="26"/>
        <v>-7.1915199951035902E-3</v>
      </c>
      <c r="J156" s="9">
        <f>G156</f>
        <v>-7.1915199951035902E-3</v>
      </c>
      <c r="O156" s="9">
        <f t="shared" ca="1" si="22"/>
        <v>-7.6416762053293785E-3</v>
      </c>
      <c r="Q156" s="11">
        <f t="shared" si="25"/>
        <v>40990.871400000004</v>
      </c>
      <c r="R156" s="11"/>
      <c r="S156" s="47"/>
      <c r="U156" s="47"/>
    </row>
    <row r="157" spans="1:21" s="9" customFormat="1" x14ac:dyDescent="0.2">
      <c r="A157" s="13" t="s">
        <v>113</v>
      </c>
      <c r="B157" s="21" t="s">
        <v>83</v>
      </c>
      <c r="C157" s="13">
        <v>56011.710800000001</v>
      </c>
      <c r="D157" s="13">
        <v>2.9999999999999997E-4</v>
      </c>
      <c r="E157" s="9">
        <f t="shared" si="23"/>
        <v>24201.978456396377</v>
      </c>
      <c r="F157" s="9">
        <f t="shared" si="24"/>
        <v>24202</v>
      </c>
      <c r="G157" s="9">
        <f t="shared" si="26"/>
        <v>-1.0092320000694599E-2</v>
      </c>
      <c r="K157" s="9">
        <f>G157</f>
        <v>-1.0092320000694599E-2</v>
      </c>
      <c r="O157" s="9">
        <f t="shared" ca="1" si="22"/>
        <v>-7.643253059718867E-3</v>
      </c>
      <c r="Q157" s="11">
        <f t="shared" si="25"/>
        <v>40993.210800000001</v>
      </c>
      <c r="R157" s="11"/>
      <c r="S157" s="47"/>
      <c r="U157" s="47"/>
    </row>
    <row r="158" spans="1:21" s="9" customFormat="1" x14ac:dyDescent="0.2">
      <c r="A158" s="20" t="s">
        <v>115</v>
      </c>
      <c r="B158" s="21" t="s">
        <v>99</v>
      </c>
      <c r="C158" s="13">
        <v>56013.356699999997</v>
      </c>
      <c r="D158" s="13">
        <v>1.6999999999999999E-3</v>
      </c>
      <c r="E158" s="9">
        <f t="shared" si="23"/>
        <v>24205.491882169867</v>
      </c>
      <c r="F158" s="9">
        <f t="shared" si="24"/>
        <v>24205.5</v>
      </c>
      <c r="G158" s="9">
        <f t="shared" si="26"/>
        <v>-3.8028800045140088E-3</v>
      </c>
      <c r="J158" s="9">
        <f>G158</f>
        <v>-3.8028800045140088E-3</v>
      </c>
      <c r="O158" s="9">
        <f t="shared" ca="1" si="22"/>
        <v>-7.6443568577915086E-3</v>
      </c>
      <c r="Q158" s="11">
        <f t="shared" si="25"/>
        <v>40994.856699999997</v>
      </c>
      <c r="R158" s="11"/>
      <c r="S158" s="47"/>
      <c r="U158" s="47"/>
    </row>
    <row r="159" spans="1:21" s="9" customFormat="1" x14ac:dyDescent="0.2">
      <c r="A159" s="20" t="s">
        <v>115</v>
      </c>
      <c r="B159" s="21" t="s">
        <v>83</v>
      </c>
      <c r="C159" s="13">
        <v>56013.586600000002</v>
      </c>
      <c r="D159" s="13">
        <v>2.3999999999999998E-3</v>
      </c>
      <c r="E159" s="9">
        <f t="shared" si="23"/>
        <v>24205.982638950562</v>
      </c>
      <c r="F159" s="9">
        <f t="shared" si="24"/>
        <v>24206</v>
      </c>
      <c r="G159" s="9">
        <f t="shared" si="26"/>
        <v>-8.1329599997843616E-3</v>
      </c>
      <c r="J159" s="9">
        <f>G159</f>
        <v>-8.1329599997843616E-3</v>
      </c>
      <c r="O159" s="9">
        <f t="shared" ca="1" si="22"/>
        <v>-7.6445145432304578E-3</v>
      </c>
      <c r="Q159" s="11">
        <f t="shared" si="25"/>
        <v>40995.086600000002</v>
      </c>
      <c r="R159" s="11"/>
      <c r="S159" s="47"/>
      <c r="U159" s="47"/>
    </row>
    <row r="160" spans="1:21" s="9" customFormat="1" x14ac:dyDescent="0.2">
      <c r="A160" s="20" t="s">
        <v>115</v>
      </c>
      <c r="B160" s="21" t="s">
        <v>83</v>
      </c>
      <c r="C160" s="13">
        <v>56046.378700000001</v>
      </c>
      <c r="D160" s="13">
        <v>0.21</v>
      </c>
      <c r="E160" s="9">
        <f t="shared" si="23"/>
        <v>24275.982401577119</v>
      </c>
      <c r="F160" s="9">
        <f t="shared" si="24"/>
        <v>24276</v>
      </c>
      <c r="G160" s="9">
        <f t="shared" si="26"/>
        <v>-8.2441599952289835E-3</v>
      </c>
      <c r="J160" s="9">
        <f>G160</f>
        <v>-8.2441599952289835E-3</v>
      </c>
      <c r="O160" s="9">
        <f t="shared" ca="1" si="22"/>
        <v>-7.6665905046832952E-3</v>
      </c>
      <c r="Q160" s="11">
        <f t="shared" si="25"/>
        <v>41027.878700000001</v>
      </c>
      <c r="R160" s="11"/>
      <c r="S160" s="47"/>
      <c r="U160" s="47"/>
    </row>
    <row r="161" spans="1:21" s="9" customFormat="1" x14ac:dyDescent="0.2">
      <c r="A161" s="73" t="s">
        <v>605</v>
      </c>
      <c r="B161" s="74" t="s">
        <v>83</v>
      </c>
      <c r="C161" s="75">
        <v>57063.409110000001</v>
      </c>
      <c r="D161" s="75">
        <v>1E-4</v>
      </c>
      <c r="E161" s="9">
        <f t="shared" si="23"/>
        <v>26446.98966503363</v>
      </c>
      <c r="F161" s="9">
        <f t="shared" si="24"/>
        <v>26447</v>
      </c>
      <c r="G161" s="9">
        <f t="shared" si="26"/>
        <v>-4.8415199998999014E-3</v>
      </c>
      <c r="K161" s="9">
        <f>G161</f>
        <v>-4.8415199998999014E-3</v>
      </c>
      <c r="O161" s="9">
        <f t="shared" ca="1" si="22"/>
        <v>-8.3512606805991457E-3</v>
      </c>
      <c r="Q161" s="11">
        <f t="shared" si="25"/>
        <v>42044.909110000001</v>
      </c>
      <c r="R161" s="11"/>
      <c r="S161" s="47"/>
      <c r="U161" s="47"/>
    </row>
    <row r="162" spans="1:21" s="9" customFormat="1" x14ac:dyDescent="0.2">
      <c r="A162" s="13" t="s">
        <v>604</v>
      </c>
      <c r="B162" s="21"/>
      <c r="C162" s="13">
        <v>57093.386200000001</v>
      </c>
      <c r="D162" s="13">
        <v>1.2999999999999999E-3</v>
      </c>
      <c r="E162" s="9">
        <f t="shared" si="23"/>
        <v>26510.980357433171</v>
      </c>
      <c r="F162" s="9">
        <f t="shared" si="24"/>
        <v>26511</v>
      </c>
      <c r="G162" s="9">
        <f t="shared" si="26"/>
        <v>-9.2017600036342628E-3</v>
      </c>
      <c r="J162" s="9">
        <f>G162</f>
        <v>-9.2017600036342628E-3</v>
      </c>
      <c r="O162" s="9">
        <f t="shared" ca="1" si="22"/>
        <v>-8.3714444167845951E-3</v>
      </c>
      <c r="Q162" s="11">
        <f t="shared" si="25"/>
        <v>42074.886200000001</v>
      </c>
      <c r="R162" s="11"/>
      <c r="S162" s="47"/>
      <c r="U162" s="47"/>
    </row>
    <row r="163" spans="1:21" s="9" customFormat="1" x14ac:dyDescent="0.2">
      <c r="A163" s="13" t="s">
        <v>604</v>
      </c>
      <c r="B163" s="21"/>
      <c r="C163" s="13">
        <v>57101.583500000001</v>
      </c>
      <c r="D163" s="13">
        <v>7.1000000000000004E-3</v>
      </c>
      <c r="E163" s="9">
        <f t="shared" si="23"/>
        <v>26528.478750466209</v>
      </c>
      <c r="F163" s="9">
        <f t="shared" si="24"/>
        <v>26528.5</v>
      </c>
      <c r="G163" s="9">
        <f t="shared" si="26"/>
        <v>-9.9545600023702718E-3</v>
      </c>
      <c r="J163" s="9">
        <f>G163</f>
        <v>-9.9545600023702718E-3</v>
      </c>
      <c r="O163" s="9">
        <f t="shared" ca="1" si="22"/>
        <v>-8.3769634071478062E-3</v>
      </c>
      <c r="Q163" s="11">
        <f t="shared" si="25"/>
        <v>42083.083500000001</v>
      </c>
      <c r="R163" s="11"/>
      <c r="S163" s="47"/>
      <c r="U163" s="47"/>
    </row>
    <row r="164" spans="1:21" s="9" customFormat="1" x14ac:dyDescent="0.2">
      <c r="A164" s="13" t="s">
        <v>604</v>
      </c>
      <c r="B164" s="21"/>
      <c r="C164" s="13">
        <v>57134.378299999997</v>
      </c>
      <c r="D164" s="13">
        <v>1.6999999999999999E-3</v>
      </c>
      <c r="E164" s="9">
        <f t="shared" si="23"/>
        <v>26598.484276656516</v>
      </c>
      <c r="F164" s="9">
        <f t="shared" si="24"/>
        <v>26598.5</v>
      </c>
      <c r="G164" s="9">
        <f t="shared" si="26"/>
        <v>-7.3657600005390123E-3</v>
      </c>
      <c r="J164" s="9">
        <f>G164</f>
        <v>-7.3657600005390123E-3</v>
      </c>
      <c r="O164" s="9">
        <f t="shared" ca="1" si="22"/>
        <v>-8.3990393686006401E-3</v>
      </c>
      <c r="Q164" s="11">
        <f t="shared" si="25"/>
        <v>42115.878299999997</v>
      </c>
      <c r="R164" s="11"/>
      <c r="S164" s="47"/>
      <c r="U164" s="47"/>
    </row>
    <row r="165" spans="1:21" s="9" customFormat="1" x14ac:dyDescent="0.2">
      <c r="A165" s="66" t="s">
        <v>606</v>
      </c>
      <c r="B165" s="21"/>
      <c r="C165" s="13">
        <v>58064.035199999998</v>
      </c>
      <c r="D165" s="13">
        <v>1E-4</v>
      </c>
      <c r="E165" s="9">
        <f t="shared" si="23"/>
        <v>28582.979393594534</v>
      </c>
      <c r="F165" s="9">
        <f t="shared" si="24"/>
        <v>28583</v>
      </c>
      <c r="G165" s="9">
        <f t="shared" si="26"/>
        <v>-9.6532800016575493E-3</v>
      </c>
      <c r="K165" s="9">
        <f>G165</f>
        <v>-9.6532800016575493E-3</v>
      </c>
      <c r="O165" s="9">
        <f t="shared" ca="1" si="22"/>
        <v>-9.0248928757885732E-3</v>
      </c>
      <c r="Q165" s="11">
        <f t="shared" si="25"/>
        <v>43045.535199999998</v>
      </c>
      <c r="R165" s="11"/>
      <c r="S165" s="47"/>
      <c r="U165" s="47"/>
    </row>
    <row r="166" spans="1:21" ht="12" customHeight="1" x14ac:dyDescent="0.2">
      <c r="A166" s="76" t="s">
        <v>609</v>
      </c>
      <c r="B166" s="77" t="s">
        <v>83</v>
      </c>
      <c r="C166" s="78">
        <v>57774.53356999997</v>
      </c>
      <c r="D166" s="78">
        <v>1E-4</v>
      </c>
      <c r="E166" s="9">
        <f>+(C166-C$7)/C$8</f>
        <v>27964.993800113054</v>
      </c>
      <c r="F166" s="9">
        <f>ROUND(2*E166,0)/2</f>
        <v>27965</v>
      </c>
      <c r="G166" s="9">
        <f>+C166-(C$7+F166*C$8)</f>
        <v>-2.9044000257272273E-3</v>
      </c>
      <c r="H166" s="9"/>
      <c r="I166" s="9"/>
      <c r="J166" s="9"/>
      <c r="K166" s="9">
        <f>G166</f>
        <v>-2.9044000257272273E-3</v>
      </c>
      <c r="L166" s="9"/>
      <c r="M166" s="9"/>
      <c r="N166" s="9"/>
      <c r="O166" s="9">
        <f ca="1">+C$11+C$12*F166</f>
        <v>-8.8299936732478129E-3</v>
      </c>
      <c r="P166" s="9"/>
      <c r="Q166" s="11">
        <f>+C166-15018.5</f>
        <v>42756.03356999997</v>
      </c>
      <c r="S166" s="47"/>
      <c r="U166" s="47"/>
    </row>
    <row r="167" spans="1:21" ht="12" customHeight="1" x14ac:dyDescent="0.2">
      <c r="A167" s="76" t="s">
        <v>609</v>
      </c>
      <c r="B167" s="77" t="s">
        <v>83</v>
      </c>
      <c r="C167" s="78">
        <v>58149.294429999776</v>
      </c>
      <c r="D167" s="78">
        <v>2.0000000000000001E-4</v>
      </c>
      <c r="E167" s="9">
        <f>+(C167-C$7)/C$8</f>
        <v>28764.978285452868</v>
      </c>
      <c r="F167" s="9">
        <f>ROUND(2*E167,0)/2</f>
        <v>28765</v>
      </c>
      <c r="G167" s="9">
        <f>+C167-(C$7+F167*C$8)</f>
        <v>-1.0172400223382283E-2</v>
      </c>
      <c r="H167" s="9"/>
      <c r="I167" s="9"/>
      <c r="J167" s="9"/>
      <c r="K167" s="9">
        <f>G167</f>
        <v>-1.0172400223382283E-2</v>
      </c>
      <c r="L167" s="9"/>
      <c r="M167" s="9"/>
      <c r="N167" s="9"/>
      <c r="O167" s="9">
        <f ca="1">+C$11+C$12*F167</f>
        <v>-9.0822903755659531E-3</v>
      </c>
      <c r="P167" s="9"/>
      <c r="Q167" s="11">
        <f>+C167-15018.5</f>
        <v>43130.794429999776</v>
      </c>
      <c r="S167" s="47"/>
      <c r="U167" s="47"/>
    </row>
    <row r="168" spans="1:21" ht="12" customHeight="1" x14ac:dyDescent="0.2">
      <c r="A168" s="76" t="s">
        <v>610</v>
      </c>
      <c r="B168" s="77" t="s">
        <v>83</v>
      </c>
      <c r="C168" s="78">
        <v>58926.001400000001</v>
      </c>
      <c r="D168" s="78" t="s">
        <v>126</v>
      </c>
      <c r="E168" s="9">
        <f>+(C168-C$7)/C$8</f>
        <v>30422.978338221976</v>
      </c>
      <c r="F168" s="9">
        <f>ROUND(2*E168,0)/2</f>
        <v>30423</v>
      </c>
      <c r="G168" s="9">
        <f>+C168-(C$7+F168*C$8)</f>
        <v>-1.0147679997317027E-2</v>
      </c>
      <c r="H168" s="9"/>
      <c r="I168" s="9"/>
      <c r="J168" s="9"/>
      <c r="K168" s="9">
        <f>G168</f>
        <v>-1.0147679997317027E-2</v>
      </c>
      <c r="L168" s="9"/>
      <c r="M168" s="9"/>
      <c r="N168" s="9"/>
      <c r="O168" s="9">
        <f ca="1">+C$11+C$12*F168</f>
        <v>-9.6051752911202951E-3</v>
      </c>
      <c r="P168" s="9"/>
      <c r="Q168" s="11">
        <f>+C168-15018.5</f>
        <v>43907.501400000001</v>
      </c>
      <c r="S168" s="47"/>
      <c r="U168" s="47"/>
    </row>
    <row r="169" spans="1:21" ht="12" customHeight="1" x14ac:dyDescent="0.2">
      <c r="A169" s="79" t="s">
        <v>611</v>
      </c>
      <c r="B169" s="80" t="s">
        <v>83</v>
      </c>
      <c r="C169" s="81">
        <v>59672.491900000001</v>
      </c>
      <c r="D169" s="82">
        <v>2.9999999999999997E-4</v>
      </c>
      <c r="E169" s="9">
        <f>+(C169-C$7)/C$8</f>
        <v>32016.476705297631</v>
      </c>
      <c r="F169" s="9">
        <f>ROUND(2*E169,0)/2</f>
        <v>32016.5</v>
      </c>
      <c r="G169" s="9">
        <f>+C169-(C$7+F169*C$8)</f>
        <v>-1.0912639998423401E-2</v>
      </c>
      <c r="H169" s="9"/>
      <c r="I169" s="9"/>
      <c r="J169" s="9"/>
      <c r="K169" s="9">
        <f>G169</f>
        <v>-1.0912639998423401E-2</v>
      </c>
      <c r="L169" s="9"/>
      <c r="M169" s="9"/>
      <c r="N169" s="9"/>
      <c r="O169" s="9">
        <f ca="1">+C$11+C$12*F169</f>
        <v>-1.0107718785050238E-2</v>
      </c>
      <c r="P169" s="9"/>
      <c r="Q169" s="11">
        <f>+C169-15018.5</f>
        <v>44653.991900000001</v>
      </c>
      <c r="S169" s="47"/>
      <c r="U169" s="47"/>
    </row>
    <row r="170" spans="1:21" ht="12" customHeight="1" x14ac:dyDescent="0.2">
      <c r="B170" s="29"/>
      <c r="C170" s="26"/>
      <c r="D170" s="26"/>
      <c r="S170" s="47"/>
      <c r="U170" s="47"/>
    </row>
    <row r="171" spans="1:21" x14ac:dyDescent="0.2">
      <c r="B171" s="29"/>
      <c r="C171" s="26"/>
      <c r="D171" s="26"/>
      <c r="S171" s="47"/>
      <c r="U171" s="47"/>
    </row>
    <row r="172" spans="1:21" x14ac:dyDescent="0.2">
      <c r="B172" s="29"/>
      <c r="D172" s="26"/>
      <c r="S172" s="47"/>
      <c r="U172" s="47"/>
    </row>
    <row r="173" spans="1:21" x14ac:dyDescent="0.2">
      <c r="B173" s="29"/>
      <c r="D173" s="26"/>
      <c r="S173" s="47"/>
      <c r="U173" s="47"/>
    </row>
    <row r="174" spans="1:21" x14ac:dyDescent="0.2">
      <c r="D174" s="26"/>
      <c r="S174" s="47"/>
      <c r="U174" s="47"/>
    </row>
    <row r="175" spans="1:21" x14ac:dyDescent="0.2">
      <c r="D175" s="26"/>
      <c r="S175" s="47"/>
      <c r="U175" s="47"/>
    </row>
    <row r="176" spans="1:21" x14ac:dyDescent="0.2">
      <c r="D176" s="26"/>
      <c r="S176" s="47"/>
      <c r="U176" s="47"/>
    </row>
    <row r="177" spans="4:21" x14ac:dyDescent="0.2">
      <c r="D177" s="26"/>
      <c r="S177" s="47"/>
      <c r="U177" s="47"/>
    </row>
    <row r="178" spans="4:21" x14ac:dyDescent="0.2">
      <c r="D178" s="26"/>
      <c r="S178" s="47"/>
      <c r="U178" s="47"/>
    </row>
    <row r="179" spans="4:21" x14ac:dyDescent="0.2">
      <c r="D179" s="26"/>
      <c r="S179" s="47"/>
      <c r="U179" s="47"/>
    </row>
    <row r="180" spans="4:21" x14ac:dyDescent="0.2">
      <c r="D180" s="26"/>
      <c r="S180" s="47"/>
      <c r="U180" s="47"/>
    </row>
    <row r="181" spans="4:21" x14ac:dyDescent="0.2">
      <c r="D181" s="26"/>
      <c r="S181" s="47"/>
      <c r="U181" s="47"/>
    </row>
    <row r="182" spans="4:21" x14ac:dyDescent="0.2">
      <c r="D182" s="26"/>
      <c r="S182" s="47"/>
      <c r="U182" s="47"/>
    </row>
    <row r="183" spans="4:21" x14ac:dyDescent="0.2">
      <c r="D183" s="26"/>
      <c r="S183" s="47"/>
      <c r="U183" s="47"/>
    </row>
    <row r="184" spans="4:21" x14ac:dyDescent="0.2">
      <c r="D184" s="26"/>
      <c r="S184" s="47"/>
      <c r="U184" s="47"/>
    </row>
    <row r="185" spans="4:21" x14ac:dyDescent="0.2">
      <c r="D185" s="26"/>
      <c r="S185" s="47"/>
      <c r="U185" s="47"/>
    </row>
    <row r="186" spans="4:21" x14ac:dyDescent="0.2">
      <c r="D186" s="26"/>
      <c r="S186" s="47"/>
      <c r="U186" s="47"/>
    </row>
    <row r="187" spans="4:21" x14ac:dyDescent="0.2">
      <c r="D187" s="26"/>
      <c r="S187" s="47"/>
      <c r="U187" s="47"/>
    </row>
    <row r="188" spans="4:21" x14ac:dyDescent="0.2">
      <c r="D188" s="26"/>
      <c r="S188" s="47"/>
      <c r="U188" s="47"/>
    </row>
    <row r="189" spans="4:21" x14ac:dyDescent="0.2">
      <c r="D189" s="26"/>
      <c r="S189" s="47"/>
      <c r="U189" s="47"/>
    </row>
    <row r="190" spans="4:21" x14ac:dyDescent="0.2">
      <c r="D190" s="26"/>
      <c r="S190" s="47"/>
      <c r="U190" s="47"/>
    </row>
    <row r="191" spans="4:21" x14ac:dyDescent="0.2">
      <c r="D191" s="26"/>
      <c r="S191" s="47"/>
      <c r="U191" s="47"/>
    </row>
    <row r="192" spans="4:21" x14ac:dyDescent="0.2">
      <c r="D192" s="26"/>
      <c r="S192" s="47"/>
      <c r="U192" s="47"/>
    </row>
    <row r="193" spans="4:21" x14ac:dyDescent="0.2">
      <c r="D193" s="26"/>
      <c r="S193" s="47"/>
      <c r="U193" s="47"/>
    </row>
    <row r="194" spans="4:21" x14ac:dyDescent="0.2">
      <c r="D194" s="26"/>
      <c r="S194" s="47"/>
      <c r="U194" s="47"/>
    </row>
    <row r="195" spans="4:21" x14ac:dyDescent="0.2">
      <c r="D195" s="26"/>
      <c r="S195" s="47"/>
      <c r="U195" s="47"/>
    </row>
    <row r="196" spans="4:21" x14ac:dyDescent="0.2">
      <c r="D196" s="26"/>
      <c r="S196" s="47"/>
      <c r="U196" s="47"/>
    </row>
    <row r="197" spans="4:21" x14ac:dyDescent="0.2">
      <c r="D197" s="26"/>
      <c r="S197" s="47"/>
      <c r="U197" s="47"/>
    </row>
    <row r="198" spans="4:21" x14ac:dyDescent="0.2">
      <c r="D198" s="26"/>
      <c r="S198" s="47"/>
      <c r="U198" s="47"/>
    </row>
    <row r="199" spans="4:21" x14ac:dyDescent="0.2">
      <c r="D199" s="26"/>
      <c r="S199" s="47"/>
      <c r="U199" s="47"/>
    </row>
    <row r="200" spans="4:21" x14ac:dyDescent="0.2">
      <c r="D200" s="26"/>
      <c r="S200" s="47"/>
      <c r="U200" s="47"/>
    </row>
    <row r="201" spans="4:21" x14ac:dyDescent="0.2">
      <c r="D201" s="26"/>
      <c r="S201" s="47"/>
      <c r="U201" s="47"/>
    </row>
    <row r="202" spans="4:21" x14ac:dyDescent="0.2">
      <c r="D202" s="26"/>
      <c r="S202" s="47"/>
      <c r="U202" s="47"/>
    </row>
    <row r="203" spans="4:21" x14ac:dyDescent="0.2">
      <c r="D203" s="26"/>
      <c r="S203" s="47"/>
      <c r="U203" s="47"/>
    </row>
    <row r="204" spans="4:21" x14ac:dyDescent="0.2">
      <c r="D204" s="26"/>
      <c r="S204" s="47"/>
      <c r="U204" s="47"/>
    </row>
    <row r="205" spans="4:21" x14ac:dyDescent="0.2">
      <c r="D205" s="26"/>
      <c r="S205" s="47"/>
      <c r="U205" s="47"/>
    </row>
    <row r="206" spans="4:21" x14ac:dyDescent="0.2">
      <c r="D206" s="26"/>
      <c r="S206" s="47"/>
      <c r="U206" s="47"/>
    </row>
    <row r="207" spans="4:21" x14ac:dyDescent="0.2">
      <c r="D207" s="26"/>
      <c r="S207" s="47"/>
      <c r="U207" s="47"/>
    </row>
    <row r="208" spans="4:21" x14ac:dyDescent="0.2">
      <c r="D208" s="26"/>
      <c r="S208" s="47"/>
      <c r="U208" s="47"/>
    </row>
    <row r="209" spans="4:21" x14ac:dyDescent="0.2">
      <c r="D209" s="26"/>
      <c r="S209" s="47"/>
      <c r="U209" s="47"/>
    </row>
    <row r="210" spans="4:21" x14ac:dyDescent="0.2">
      <c r="D210" s="26"/>
      <c r="S210" s="47"/>
      <c r="U210" s="47"/>
    </row>
    <row r="211" spans="4:21" x14ac:dyDescent="0.2">
      <c r="D211" s="26"/>
      <c r="S211" s="47"/>
      <c r="U211" s="47"/>
    </row>
    <row r="212" spans="4:21" x14ac:dyDescent="0.2">
      <c r="D212" s="26"/>
      <c r="S212" s="47"/>
      <c r="U212" s="47"/>
    </row>
    <row r="213" spans="4:21" x14ac:dyDescent="0.2">
      <c r="D213" s="26"/>
      <c r="S213" s="47"/>
      <c r="U213" s="47"/>
    </row>
    <row r="214" spans="4:21" x14ac:dyDescent="0.2">
      <c r="D214" s="26"/>
      <c r="S214" s="47"/>
      <c r="U214" s="47"/>
    </row>
    <row r="215" spans="4:21" x14ac:dyDescent="0.2">
      <c r="D215" s="26"/>
      <c r="S215" s="47"/>
      <c r="U215" s="47"/>
    </row>
    <row r="216" spans="4:21" x14ac:dyDescent="0.2">
      <c r="D216" s="26"/>
      <c r="S216" s="47"/>
      <c r="U216" s="47"/>
    </row>
    <row r="217" spans="4:21" x14ac:dyDescent="0.2">
      <c r="D217" s="26"/>
      <c r="S217" s="47"/>
      <c r="U217" s="47"/>
    </row>
    <row r="218" spans="4:21" x14ac:dyDescent="0.2">
      <c r="D218" s="26"/>
      <c r="S218" s="47"/>
      <c r="U218" s="47"/>
    </row>
    <row r="219" spans="4:21" x14ac:dyDescent="0.2">
      <c r="D219" s="26"/>
      <c r="S219" s="47"/>
      <c r="U219" s="47"/>
    </row>
    <row r="220" spans="4:21" x14ac:dyDescent="0.2">
      <c r="D220" s="26"/>
      <c r="S220" s="47"/>
      <c r="U220" s="47"/>
    </row>
    <row r="221" spans="4:21" x14ac:dyDescent="0.2">
      <c r="D221" s="26"/>
      <c r="S221" s="47"/>
      <c r="U221" s="47"/>
    </row>
    <row r="222" spans="4:21" x14ac:dyDescent="0.2">
      <c r="D222" s="26"/>
      <c r="S222" s="47"/>
      <c r="U222" s="47"/>
    </row>
    <row r="223" spans="4:21" x14ac:dyDescent="0.2">
      <c r="D223" s="26"/>
      <c r="S223" s="47"/>
      <c r="U223" s="47"/>
    </row>
    <row r="224" spans="4:21" x14ac:dyDescent="0.2">
      <c r="D224" s="26"/>
      <c r="S224" s="47"/>
      <c r="U224" s="47"/>
    </row>
    <row r="225" spans="4:21" x14ac:dyDescent="0.2">
      <c r="D225" s="26"/>
      <c r="S225" s="47"/>
      <c r="U225" s="47"/>
    </row>
    <row r="226" spans="4:21" x14ac:dyDescent="0.2">
      <c r="D226" s="26"/>
      <c r="S226" s="47"/>
      <c r="U226" s="47"/>
    </row>
    <row r="227" spans="4:21" x14ac:dyDescent="0.2">
      <c r="D227" s="26"/>
      <c r="S227" s="47"/>
      <c r="U227" s="47"/>
    </row>
    <row r="228" spans="4:21" x14ac:dyDescent="0.2">
      <c r="D228" s="26"/>
      <c r="S228" s="47"/>
      <c r="U228" s="47"/>
    </row>
    <row r="229" spans="4:21" x14ac:dyDescent="0.2">
      <c r="D229" s="26"/>
      <c r="S229" s="47"/>
      <c r="U229" s="47"/>
    </row>
    <row r="230" spans="4:21" x14ac:dyDescent="0.2">
      <c r="D230" s="26"/>
      <c r="S230" s="47"/>
      <c r="U230" s="47"/>
    </row>
    <row r="231" spans="4:21" x14ac:dyDescent="0.2">
      <c r="D231" s="26"/>
      <c r="S231" s="47"/>
      <c r="U231" s="47"/>
    </row>
    <row r="232" spans="4:21" x14ac:dyDescent="0.2">
      <c r="D232" s="26"/>
      <c r="S232" s="47"/>
      <c r="U232" s="47"/>
    </row>
    <row r="233" spans="4:21" x14ac:dyDescent="0.2">
      <c r="D233" s="26"/>
      <c r="S233" s="47"/>
      <c r="U233" s="47"/>
    </row>
    <row r="234" spans="4:21" x14ac:dyDescent="0.2">
      <c r="D234" s="26"/>
      <c r="S234" s="47"/>
      <c r="U234" s="47"/>
    </row>
    <row r="235" spans="4:21" x14ac:dyDescent="0.2">
      <c r="D235" s="26"/>
      <c r="S235" s="47"/>
      <c r="U235" s="47"/>
    </row>
    <row r="236" spans="4:21" x14ac:dyDescent="0.2">
      <c r="D236" s="26"/>
      <c r="S236" s="47"/>
      <c r="U236" s="47"/>
    </row>
    <row r="237" spans="4:21" x14ac:dyDescent="0.2">
      <c r="D237" s="26"/>
      <c r="S237" s="47"/>
      <c r="U237" s="47"/>
    </row>
    <row r="238" spans="4:21" x14ac:dyDescent="0.2">
      <c r="D238" s="26"/>
      <c r="S238" s="47"/>
      <c r="U238" s="47"/>
    </row>
    <row r="239" spans="4:21" x14ac:dyDescent="0.2">
      <c r="D239" s="26"/>
      <c r="S239" s="47"/>
      <c r="U239" s="47"/>
    </row>
    <row r="240" spans="4:21" x14ac:dyDescent="0.2">
      <c r="D240" s="26"/>
      <c r="S240" s="47"/>
      <c r="U240" s="47"/>
    </row>
    <row r="241" spans="4:21" x14ac:dyDescent="0.2">
      <c r="D241" s="26"/>
      <c r="S241" s="47"/>
      <c r="U241" s="47"/>
    </row>
    <row r="242" spans="4:21" x14ac:dyDescent="0.2">
      <c r="D242" s="26"/>
      <c r="S242" s="47"/>
      <c r="U242" s="47"/>
    </row>
    <row r="243" spans="4:21" x14ac:dyDescent="0.2">
      <c r="D243" s="26"/>
      <c r="S243" s="47"/>
      <c r="U243" s="47"/>
    </row>
    <row r="244" spans="4:21" x14ac:dyDescent="0.2">
      <c r="D244" s="26"/>
      <c r="S244" s="47"/>
      <c r="U244" s="47"/>
    </row>
    <row r="245" spans="4:21" x14ac:dyDescent="0.2">
      <c r="D245" s="26"/>
      <c r="S245" s="47"/>
      <c r="U245" s="47"/>
    </row>
    <row r="246" spans="4:21" x14ac:dyDescent="0.2">
      <c r="D246" s="26"/>
      <c r="S246" s="47"/>
      <c r="U246" s="47"/>
    </row>
    <row r="247" spans="4:21" x14ac:dyDescent="0.2">
      <c r="D247" s="26"/>
      <c r="S247" s="47"/>
      <c r="U247" s="47"/>
    </row>
    <row r="248" spans="4:21" x14ac:dyDescent="0.2">
      <c r="D248" s="26"/>
      <c r="S248" s="47"/>
      <c r="U248" s="47"/>
    </row>
    <row r="249" spans="4:21" x14ac:dyDescent="0.2">
      <c r="D249" s="26"/>
      <c r="S249" s="47"/>
      <c r="U249" s="47"/>
    </row>
    <row r="250" spans="4:21" x14ac:dyDescent="0.2">
      <c r="D250" s="26"/>
      <c r="S250" s="47"/>
      <c r="U250" s="47"/>
    </row>
    <row r="251" spans="4:21" x14ac:dyDescent="0.2">
      <c r="D251" s="26"/>
      <c r="S251" s="47"/>
      <c r="U251" s="47"/>
    </row>
    <row r="252" spans="4:21" x14ac:dyDescent="0.2">
      <c r="D252" s="26"/>
      <c r="S252" s="47"/>
      <c r="U252" s="47"/>
    </row>
    <row r="253" spans="4:21" x14ac:dyDescent="0.2">
      <c r="D253" s="26"/>
      <c r="S253" s="47"/>
      <c r="U253" s="47"/>
    </row>
    <row r="254" spans="4:21" x14ac:dyDescent="0.2">
      <c r="D254" s="26"/>
      <c r="S254" s="47"/>
      <c r="U254" s="47"/>
    </row>
    <row r="255" spans="4:21" x14ac:dyDescent="0.2">
      <c r="D255" s="26"/>
      <c r="S255" s="47"/>
      <c r="U255" s="47"/>
    </row>
    <row r="256" spans="4:21" x14ac:dyDescent="0.2">
      <c r="D256" s="26"/>
      <c r="S256" s="47"/>
      <c r="U256" s="47"/>
    </row>
    <row r="257" spans="4:21" x14ac:dyDescent="0.2">
      <c r="D257" s="26"/>
      <c r="S257" s="47"/>
      <c r="U257" s="47"/>
    </row>
    <row r="258" spans="4:21" x14ac:dyDescent="0.2">
      <c r="D258" s="26"/>
      <c r="S258" s="47"/>
      <c r="U258" s="47"/>
    </row>
    <row r="259" spans="4:21" x14ac:dyDescent="0.2">
      <c r="D259" s="26"/>
      <c r="S259" s="47"/>
      <c r="U259" s="47"/>
    </row>
    <row r="260" spans="4:21" x14ac:dyDescent="0.2">
      <c r="D260" s="26"/>
      <c r="S260" s="47"/>
      <c r="U260" s="47"/>
    </row>
    <row r="261" spans="4:21" x14ac:dyDescent="0.2">
      <c r="D261" s="26"/>
      <c r="S261" s="47"/>
      <c r="U261" s="47"/>
    </row>
    <row r="262" spans="4:21" x14ac:dyDescent="0.2">
      <c r="D262" s="26"/>
      <c r="S262" s="47"/>
      <c r="U262" s="47"/>
    </row>
    <row r="263" spans="4:21" x14ac:dyDescent="0.2">
      <c r="D263" s="26"/>
      <c r="S263" s="47"/>
      <c r="U263" s="47"/>
    </row>
    <row r="264" spans="4:21" x14ac:dyDescent="0.2">
      <c r="D264" s="26"/>
      <c r="S264" s="47"/>
      <c r="U264" s="47"/>
    </row>
    <row r="265" spans="4:21" x14ac:dyDescent="0.2">
      <c r="D265" s="26"/>
      <c r="S265" s="47"/>
      <c r="U265" s="47"/>
    </row>
    <row r="266" spans="4:21" x14ac:dyDescent="0.2">
      <c r="D266" s="26"/>
      <c r="S266" s="47"/>
      <c r="U266" s="47"/>
    </row>
    <row r="267" spans="4:21" x14ac:dyDescent="0.2">
      <c r="D267" s="26"/>
      <c r="S267" s="47"/>
      <c r="U267" s="47"/>
    </row>
    <row r="268" spans="4:21" x14ac:dyDescent="0.2">
      <c r="D268" s="26"/>
      <c r="S268" s="47"/>
      <c r="U268" s="47"/>
    </row>
    <row r="269" spans="4:21" x14ac:dyDescent="0.2">
      <c r="D269" s="26"/>
      <c r="S269" s="47"/>
      <c r="U269" s="47"/>
    </row>
    <row r="270" spans="4:21" x14ac:dyDescent="0.2">
      <c r="D270" s="26"/>
      <c r="S270" s="47"/>
      <c r="U270" s="47"/>
    </row>
    <row r="271" spans="4:21" x14ac:dyDescent="0.2">
      <c r="D271" s="26"/>
      <c r="S271" s="47"/>
      <c r="U271" s="47"/>
    </row>
    <row r="272" spans="4:21" x14ac:dyDescent="0.2">
      <c r="D272" s="26"/>
      <c r="S272" s="47"/>
      <c r="U272" s="47"/>
    </row>
    <row r="273" spans="4:21" x14ac:dyDescent="0.2">
      <c r="D273" s="26"/>
      <c r="S273" s="47"/>
      <c r="U273" s="47"/>
    </row>
    <row r="274" spans="4:21" x14ac:dyDescent="0.2">
      <c r="D274" s="26"/>
      <c r="S274" s="47"/>
      <c r="U274" s="47"/>
    </row>
    <row r="275" spans="4:21" x14ac:dyDescent="0.2">
      <c r="D275" s="26"/>
      <c r="S275" s="47"/>
      <c r="U275" s="47"/>
    </row>
    <row r="276" spans="4:21" x14ac:dyDescent="0.2">
      <c r="D276" s="26"/>
      <c r="S276" s="47"/>
      <c r="U276" s="47"/>
    </row>
    <row r="277" spans="4:21" x14ac:dyDescent="0.2">
      <c r="D277" s="26"/>
      <c r="S277" s="47"/>
      <c r="U277" s="47"/>
    </row>
    <row r="278" spans="4:21" x14ac:dyDescent="0.2">
      <c r="D278" s="26"/>
      <c r="S278" s="47"/>
      <c r="U278" s="47"/>
    </row>
    <row r="279" spans="4:21" x14ac:dyDescent="0.2">
      <c r="D279" s="26"/>
      <c r="S279" s="47"/>
      <c r="U279" s="47"/>
    </row>
    <row r="280" spans="4:21" x14ac:dyDescent="0.2">
      <c r="D280" s="26"/>
      <c r="S280" s="47"/>
      <c r="U280" s="47"/>
    </row>
    <row r="281" spans="4:21" x14ac:dyDescent="0.2">
      <c r="D281" s="26"/>
      <c r="S281" s="47"/>
      <c r="U281" s="47"/>
    </row>
    <row r="282" spans="4:21" x14ac:dyDescent="0.2">
      <c r="D282" s="26"/>
      <c r="S282" s="47"/>
      <c r="U282" s="47"/>
    </row>
    <row r="283" spans="4:21" x14ac:dyDescent="0.2">
      <c r="D283" s="26"/>
      <c r="S283" s="47"/>
      <c r="U283" s="47"/>
    </row>
    <row r="284" spans="4:21" x14ac:dyDescent="0.2">
      <c r="D284" s="26"/>
      <c r="S284" s="47"/>
      <c r="U284" s="47"/>
    </row>
    <row r="285" spans="4:21" x14ac:dyDescent="0.2">
      <c r="D285" s="26"/>
      <c r="S285" s="47"/>
      <c r="U285" s="47"/>
    </row>
    <row r="286" spans="4:21" x14ac:dyDescent="0.2">
      <c r="D286" s="26"/>
      <c r="S286" s="47"/>
      <c r="U286" s="47"/>
    </row>
    <row r="287" spans="4:21" x14ac:dyDescent="0.2">
      <c r="D287" s="26"/>
      <c r="S287" s="47"/>
      <c r="U287" s="47"/>
    </row>
    <row r="288" spans="4:21" x14ac:dyDescent="0.2">
      <c r="D288" s="26"/>
      <c r="S288" s="47"/>
      <c r="U288" s="47"/>
    </row>
    <row r="289" spans="4:21" x14ac:dyDescent="0.2">
      <c r="D289" s="26"/>
      <c r="S289" s="47"/>
      <c r="U289" s="47"/>
    </row>
    <row r="290" spans="4:21" x14ac:dyDescent="0.2">
      <c r="D290" s="26"/>
      <c r="S290" s="47"/>
      <c r="U290" s="47"/>
    </row>
    <row r="291" spans="4:21" x14ac:dyDescent="0.2">
      <c r="D291" s="26"/>
      <c r="S291" s="47"/>
      <c r="U291" s="47"/>
    </row>
    <row r="292" spans="4:21" x14ac:dyDescent="0.2">
      <c r="D292" s="26"/>
      <c r="S292" s="47"/>
      <c r="U292" s="47"/>
    </row>
    <row r="293" spans="4:21" x14ac:dyDescent="0.2">
      <c r="D293" s="26"/>
      <c r="S293" s="47"/>
      <c r="U293" s="47"/>
    </row>
    <row r="294" spans="4:21" x14ac:dyDescent="0.2">
      <c r="D294" s="26"/>
      <c r="S294" s="47"/>
      <c r="U294" s="47"/>
    </row>
    <row r="295" spans="4:21" x14ac:dyDescent="0.2">
      <c r="D295" s="26"/>
      <c r="S295" s="47"/>
      <c r="U295" s="47"/>
    </row>
    <row r="296" spans="4:21" x14ac:dyDescent="0.2">
      <c r="D296" s="26"/>
      <c r="S296" s="47"/>
      <c r="U296" s="47"/>
    </row>
    <row r="297" spans="4:21" x14ac:dyDescent="0.2">
      <c r="D297" s="26"/>
      <c r="S297" s="47"/>
      <c r="U297" s="47"/>
    </row>
    <row r="298" spans="4:21" x14ac:dyDescent="0.2">
      <c r="D298" s="26"/>
      <c r="S298" s="47"/>
      <c r="U298" s="47"/>
    </row>
    <row r="299" spans="4:21" x14ac:dyDescent="0.2">
      <c r="D299" s="26"/>
      <c r="S299" s="47"/>
      <c r="U299" s="47"/>
    </row>
    <row r="300" spans="4:21" x14ac:dyDescent="0.2">
      <c r="D300" s="26"/>
      <c r="S300" s="47"/>
      <c r="U300" s="47"/>
    </row>
    <row r="301" spans="4:21" x14ac:dyDescent="0.2">
      <c r="D301" s="26"/>
      <c r="S301" s="47"/>
      <c r="U301" s="47"/>
    </row>
    <row r="302" spans="4:21" x14ac:dyDescent="0.2">
      <c r="D302" s="26"/>
      <c r="S302" s="47"/>
      <c r="U302" s="47"/>
    </row>
    <row r="303" spans="4:21" x14ac:dyDescent="0.2">
      <c r="D303" s="26"/>
      <c r="S303" s="47"/>
      <c r="U303" s="47"/>
    </row>
    <row r="304" spans="4:21" x14ac:dyDescent="0.2">
      <c r="D304" s="26"/>
      <c r="S304" s="47"/>
      <c r="U304" s="47"/>
    </row>
    <row r="305" spans="4:21" x14ac:dyDescent="0.2">
      <c r="D305" s="26"/>
      <c r="S305" s="47"/>
      <c r="U305" s="47"/>
    </row>
    <row r="306" spans="4:21" x14ac:dyDescent="0.2">
      <c r="D306" s="26"/>
      <c r="S306" s="47"/>
      <c r="U306" s="47"/>
    </row>
    <row r="307" spans="4:21" x14ac:dyDescent="0.2">
      <c r="D307" s="26"/>
      <c r="S307" s="47"/>
      <c r="U307" s="47"/>
    </row>
    <row r="308" spans="4:21" x14ac:dyDescent="0.2">
      <c r="D308" s="26"/>
      <c r="S308" s="47"/>
      <c r="U308" s="47"/>
    </row>
    <row r="309" spans="4:21" x14ac:dyDescent="0.2">
      <c r="D309" s="26"/>
      <c r="S309" s="47"/>
      <c r="U309" s="47"/>
    </row>
    <row r="310" spans="4:21" x14ac:dyDescent="0.2">
      <c r="D310" s="26"/>
      <c r="S310" s="47"/>
      <c r="U310" s="47"/>
    </row>
    <row r="311" spans="4:21" x14ac:dyDescent="0.2">
      <c r="D311" s="26"/>
      <c r="S311" s="47"/>
      <c r="U311" s="47"/>
    </row>
    <row r="312" spans="4:21" x14ac:dyDescent="0.2">
      <c r="D312" s="26"/>
      <c r="S312" s="47"/>
      <c r="U312" s="47"/>
    </row>
    <row r="313" spans="4:21" x14ac:dyDescent="0.2">
      <c r="D313" s="26"/>
      <c r="S313" s="47"/>
      <c r="U313" s="47"/>
    </row>
    <row r="314" spans="4:21" x14ac:dyDescent="0.2">
      <c r="D314" s="26"/>
      <c r="S314" s="47"/>
      <c r="U314" s="47"/>
    </row>
    <row r="315" spans="4:21" x14ac:dyDescent="0.2">
      <c r="D315" s="26"/>
      <c r="S315" s="47"/>
      <c r="U315" s="47"/>
    </row>
    <row r="316" spans="4:21" x14ac:dyDescent="0.2">
      <c r="D316" s="26"/>
      <c r="S316" s="47"/>
      <c r="U316" s="47"/>
    </row>
    <row r="317" spans="4:21" x14ac:dyDescent="0.2">
      <c r="D317" s="26"/>
      <c r="S317" s="47"/>
      <c r="U317" s="47"/>
    </row>
    <row r="318" spans="4:21" x14ac:dyDescent="0.2">
      <c r="D318" s="26"/>
      <c r="S318" s="47"/>
      <c r="U318" s="47"/>
    </row>
    <row r="319" spans="4:21" x14ac:dyDescent="0.2">
      <c r="D319" s="26"/>
      <c r="S319" s="47"/>
      <c r="U319" s="47"/>
    </row>
    <row r="320" spans="4:21" x14ac:dyDescent="0.2">
      <c r="D320" s="26"/>
      <c r="S320" s="47"/>
      <c r="U320" s="47"/>
    </row>
    <row r="321" spans="4:21" x14ac:dyDescent="0.2">
      <c r="D321" s="26"/>
      <c r="S321" s="47"/>
      <c r="U321" s="47"/>
    </row>
    <row r="322" spans="4:21" x14ac:dyDescent="0.2">
      <c r="D322" s="26"/>
      <c r="S322" s="47"/>
      <c r="U322" s="47"/>
    </row>
    <row r="323" spans="4:21" x14ac:dyDescent="0.2">
      <c r="D323" s="26"/>
      <c r="S323" s="47"/>
      <c r="U323" s="47"/>
    </row>
    <row r="324" spans="4:21" x14ac:dyDescent="0.2">
      <c r="D324" s="26"/>
      <c r="S324" s="47"/>
      <c r="U324" s="47"/>
    </row>
    <row r="325" spans="4:21" x14ac:dyDescent="0.2">
      <c r="D325" s="26"/>
      <c r="S325" s="47"/>
      <c r="U325" s="47"/>
    </row>
    <row r="326" spans="4:21" x14ac:dyDescent="0.2">
      <c r="D326" s="26"/>
      <c r="S326" s="47"/>
      <c r="U326" s="47"/>
    </row>
    <row r="327" spans="4:21" x14ac:dyDescent="0.2">
      <c r="D327" s="26"/>
      <c r="S327" s="47"/>
      <c r="U327" s="47"/>
    </row>
    <row r="328" spans="4:21" x14ac:dyDescent="0.2">
      <c r="D328" s="26"/>
      <c r="S328" s="47"/>
      <c r="U328" s="47"/>
    </row>
    <row r="329" spans="4:21" x14ac:dyDescent="0.2">
      <c r="D329" s="26"/>
      <c r="S329" s="47"/>
      <c r="U329" s="47"/>
    </row>
    <row r="330" spans="4:21" x14ac:dyDescent="0.2">
      <c r="D330" s="26"/>
      <c r="S330" s="47"/>
      <c r="U330" s="47"/>
    </row>
    <row r="331" spans="4:21" x14ac:dyDescent="0.2">
      <c r="D331" s="26"/>
      <c r="S331" s="47"/>
      <c r="U331" s="47"/>
    </row>
    <row r="332" spans="4:21" x14ac:dyDescent="0.2">
      <c r="D332" s="26"/>
      <c r="S332" s="47"/>
      <c r="U332" s="47"/>
    </row>
    <row r="333" spans="4:21" x14ac:dyDescent="0.2">
      <c r="D333" s="26"/>
      <c r="S333" s="47"/>
      <c r="U333" s="47"/>
    </row>
    <row r="334" spans="4:21" x14ac:dyDescent="0.2">
      <c r="D334" s="26"/>
      <c r="S334" s="47"/>
      <c r="U334" s="47"/>
    </row>
    <row r="335" spans="4:21" x14ac:dyDescent="0.2">
      <c r="D335" s="26"/>
      <c r="S335" s="47"/>
      <c r="U335" s="47"/>
    </row>
    <row r="336" spans="4:21" x14ac:dyDescent="0.2">
      <c r="D336" s="26"/>
      <c r="S336" s="47"/>
      <c r="U336" s="47"/>
    </row>
    <row r="337" spans="4:21" x14ac:dyDescent="0.2">
      <c r="D337" s="26"/>
      <c r="S337" s="47"/>
      <c r="U337" s="47"/>
    </row>
    <row r="338" spans="4:21" x14ac:dyDescent="0.2">
      <c r="D338" s="26"/>
      <c r="S338" s="47"/>
      <c r="U338" s="47"/>
    </row>
    <row r="339" spans="4:21" x14ac:dyDescent="0.2">
      <c r="D339" s="26"/>
      <c r="S339" s="47"/>
      <c r="U339" s="47"/>
    </row>
    <row r="340" spans="4:21" x14ac:dyDescent="0.2">
      <c r="D340" s="26"/>
      <c r="S340" s="47"/>
      <c r="U340" s="47"/>
    </row>
    <row r="341" spans="4:21" x14ac:dyDescent="0.2">
      <c r="D341" s="26"/>
      <c r="S341" s="47"/>
      <c r="U341" s="47"/>
    </row>
    <row r="342" spans="4:21" x14ac:dyDescent="0.2">
      <c r="D342" s="26"/>
      <c r="S342" s="47"/>
      <c r="U342" s="47"/>
    </row>
    <row r="343" spans="4:21" x14ac:dyDescent="0.2">
      <c r="D343" s="26"/>
      <c r="S343" s="47"/>
      <c r="U343" s="47"/>
    </row>
    <row r="344" spans="4:21" x14ac:dyDescent="0.2">
      <c r="D344" s="26"/>
      <c r="S344" s="47"/>
      <c r="U344" s="47"/>
    </row>
    <row r="345" spans="4:21" x14ac:dyDescent="0.2">
      <c r="D345" s="26"/>
      <c r="S345" s="47"/>
      <c r="U345" s="47"/>
    </row>
    <row r="346" spans="4:21" x14ac:dyDescent="0.2">
      <c r="D346" s="26"/>
      <c r="S346" s="47"/>
      <c r="U346" s="47"/>
    </row>
    <row r="347" spans="4:21" x14ac:dyDescent="0.2">
      <c r="D347" s="26"/>
      <c r="S347" s="47"/>
      <c r="U347" s="47"/>
    </row>
    <row r="348" spans="4:21" x14ac:dyDescent="0.2">
      <c r="D348" s="26"/>
      <c r="S348" s="47"/>
      <c r="U348" s="47"/>
    </row>
    <row r="349" spans="4:21" x14ac:dyDescent="0.2">
      <c r="D349" s="26"/>
      <c r="S349" s="47"/>
      <c r="U349" s="47"/>
    </row>
    <row r="350" spans="4:21" x14ac:dyDescent="0.2">
      <c r="D350" s="26"/>
      <c r="S350" s="47"/>
      <c r="U350" s="47"/>
    </row>
    <row r="351" spans="4:21" x14ac:dyDescent="0.2">
      <c r="D351" s="26"/>
      <c r="S351" s="47"/>
      <c r="U351" s="47"/>
    </row>
    <row r="352" spans="4:21" x14ac:dyDescent="0.2">
      <c r="D352" s="26"/>
      <c r="S352" s="47"/>
      <c r="U352" s="47"/>
    </row>
    <row r="353" spans="4:21" x14ac:dyDescent="0.2">
      <c r="D353" s="26"/>
      <c r="S353" s="47"/>
      <c r="U353" s="47"/>
    </row>
    <row r="354" spans="4:21" x14ac:dyDescent="0.2">
      <c r="D354" s="26"/>
      <c r="S354" s="47"/>
      <c r="U354" s="47"/>
    </row>
    <row r="355" spans="4:21" x14ac:dyDescent="0.2">
      <c r="D355" s="26"/>
      <c r="S355" s="47"/>
      <c r="U355" s="47"/>
    </row>
    <row r="356" spans="4:21" x14ac:dyDescent="0.2">
      <c r="D356" s="26"/>
      <c r="S356" s="47"/>
      <c r="U356" s="47"/>
    </row>
    <row r="357" spans="4:21" x14ac:dyDescent="0.2">
      <c r="D357" s="26"/>
      <c r="S357" s="47"/>
      <c r="U357" s="47"/>
    </row>
    <row r="358" spans="4:21" x14ac:dyDescent="0.2">
      <c r="D358" s="26"/>
      <c r="S358" s="47"/>
      <c r="U358" s="47"/>
    </row>
    <row r="359" spans="4:21" x14ac:dyDescent="0.2">
      <c r="D359" s="26"/>
      <c r="S359" s="47"/>
      <c r="U359" s="47"/>
    </row>
    <row r="360" spans="4:21" x14ac:dyDescent="0.2">
      <c r="D360" s="26"/>
      <c r="S360" s="47"/>
      <c r="U360" s="47"/>
    </row>
    <row r="361" spans="4:21" x14ac:dyDescent="0.2">
      <c r="D361" s="26"/>
      <c r="S361" s="47"/>
      <c r="U361" s="47"/>
    </row>
    <row r="362" spans="4:21" x14ac:dyDescent="0.2">
      <c r="D362" s="26"/>
      <c r="S362" s="47"/>
      <c r="U362" s="47"/>
    </row>
    <row r="363" spans="4:21" x14ac:dyDescent="0.2">
      <c r="D363" s="26"/>
      <c r="S363" s="47"/>
      <c r="U363" s="47"/>
    </row>
    <row r="364" spans="4:21" x14ac:dyDescent="0.2">
      <c r="D364" s="26"/>
      <c r="S364" s="47"/>
      <c r="U364" s="47"/>
    </row>
    <row r="365" spans="4:21" x14ac:dyDescent="0.2">
      <c r="D365" s="26"/>
      <c r="S365" s="47"/>
      <c r="U365" s="47"/>
    </row>
    <row r="366" spans="4:21" x14ac:dyDescent="0.2">
      <c r="D366" s="26"/>
      <c r="S366" s="47"/>
      <c r="U366" s="47"/>
    </row>
    <row r="367" spans="4:21" x14ac:dyDescent="0.2">
      <c r="D367" s="26"/>
      <c r="S367" s="47"/>
      <c r="U367" s="47"/>
    </row>
    <row r="368" spans="4:21" x14ac:dyDescent="0.2">
      <c r="D368" s="26"/>
      <c r="S368" s="47"/>
      <c r="U368" s="47"/>
    </row>
    <row r="369" spans="4:21" x14ac:dyDescent="0.2">
      <c r="D369" s="26"/>
      <c r="S369" s="47"/>
      <c r="U369" s="47"/>
    </row>
    <row r="370" spans="4:21" x14ac:dyDescent="0.2">
      <c r="D370" s="26"/>
      <c r="S370" s="47"/>
      <c r="U370" s="47"/>
    </row>
    <row r="371" spans="4:21" x14ac:dyDescent="0.2">
      <c r="D371" s="26"/>
      <c r="S371" s="47"/>
      <c r="U371" s="47"/>
    </row>
    <row r="372" spans="4:21" x14ac:dyDescent="0.2">
      <c r="D372" s="26"/>
      <c r="S372" s="47"/>
      <c r="U372" s="47"/>
    </row>
    <row r="373" spans="4:21" x14ac:dyDescent="0.2">
      <c r="D373" s="26"/>
      <c r="S373" s="47"/>
      <c r="U373" s="47"/>
    </row>
    <row r="374" spans="4:21" x14ac:dyDescent="0.2">
      <c r="D374" s="26"/>
      <c r="S374" s="47"/>
      <c r="U374" s="47"/>
    </row>
    <row r="375" spans="4:21" x14ac:dyDescent="0.2">
      <c r="D375" s="26"/>
      <c r="S375" s="47"/>
      <c r="U375" s="47"/>
    </row>
    <row r="376" spans="4:21" x14ac:dyDescent="0.2">
      <c r="D376" s="26"/>
      <c r="S376" s="47"/>
      <c r="U376" s="47"/>
    </row>
    <row r="377" spans="4:21" x14ac:dyDescent="0.2">
      <c r="D377" s="26"/>
      <c r="S377" s="47"/>
      <c r="U377" s="47"/>
    </row>
    <row r="378" spans="4:21" x14ac:dyDescent="0.2">
      <c r="D378" s="26"/>
      <c r="S378" s="47"/>
      <c r="U378" s="47"/>
    </row>
    <row r="379" spans="4:21" x14ac:dyDescent="0.2">
      <c r="D379" s="26"/>
      <c r="S379" s="47"/>
      <c r="U379" s="47"/>
    </row>
    <row r="380" spans="4:21" x14ac:dyDescent="0.2">
      <c r="D380" s="26"/>
      <c r="S380" s="47"/>
      <c r="U380" s="47"/>
    </row>
    <row r="381" spans="4:21" x14ac:dyDescent="0.2">
      <c r="D381" s="26"/>
      <c r="S381" s="47"/>
      <c r="U381" s="47"/>
    </row>
    <row r="382" spans="4:21" x14ac:dyDescent="0.2">
      <c r="D382" s="26"/>
      <c r="S382" s="47"/>
      <c r="U382" s="47"/>
    </row>
    <row r="383" spans="4:21" x14ac:dyDescent="0.2">
      <c r="D383" s="26"/>
      <c r="S383" s="47"/>
      <c r="U383" s="47"/>
    </row>
    <row r="384" spans="4:21" x14ac:dyDescent="0.2">
      <c r="D384" s="26"/>
      <c r="S384" s="47"/>
      <c r="U384" s="47"/>
    </row>
    <row r="385" spans="4:21" x14ac:dyDescent="0.2">
      <c r="D385" s="26"/>
      <c r="S385" s="47"/>
      <c r="U385" s="47"/>
    </row>
    <row r="386" spans="4:21" x14ac:dyDescent="0.2">
      <c r="D386" s="26"/>
      <c r="S386" s="47"/>
      <c r="U386" s="47"/>
    </row>
    <row r="387" spans="4:21" x14ac:dyDescent="0.2">
      <c r="D387" s="26"/>
      <c r="S387" s="47"/>
      <c r="U387" s="47"/>
    </row>
    <row r="388" spans="4:21" x14ac:dyDescent="0.2">
      <c r="D388" s="26"/>
      <c r="S388" s="47"/>
      <c r="U388" s="47"/>
    </row>
    <row r="389" spans="4:21" x14ac:dyDescent="0.2">
      <c r="D389" s="26"/>
      <c r="S389" s="47"/>
      <c r="U389" s="47"/>
    </row>
    <row r="390" spans="4:21" x14ac:dyDescent="0.2">
      <c r="D390" s="26"/>
      <c r="S390" s="47"/>
      <c r="U390" s="47"/>
    </row>
    <row r="391" spans="4:21" x14ac:dyDescent="0.2">
      <c r="D391" s="26"/>
      <c r="S391" s="47"/>
      <c r="U391" s="47"/>
    </row>
    <row r="392" spans="4:21" x14ac:dyDescent="0.2">
      <c r="D392" s="26"/>
      <c r="S392" s="47"/>
      <c r="U392" s="47"/>
    </row>
    <row r="393" spans="4:21" x14ac:dyDescent="0.2">
      <c r="D393" s="26"/>
      <c r="S393" s="47"/>
      <c r="U393" s="47"/>
    </row>
    <row r="394" spans="4:21" x14ac:dyDescent="0.2">
      <c r="D394" s="26"/>
      <c r="S394" s="47"/>
      <c r="U394" s="47"/>
    </row>
    <row r="395" spans="4:21" x14ac:dyDescent="0.2">
      <c r="D395" s="26"/>
      <c r="S395" s="47"/>
      <c r="U395" s="47"/>
    </row>
    <row r="396" spans="4:21" x14ac:dyDescent="0.2">
      <c r="D396" s="26"/>
      <c r="S396" s="47"/>
      <c r="U396" s="47"/>
    </row>
    <row r="397" spans="4:21" x14ac:dyDescent="0.2">
      <c r="D397" s="26"/>
      <c r="S397" s="47"/>
      <c r="U397" s="47"/>
    </row>
    <row r="398" spans="4:21" x14ac:dyDescent="0.2">
      <c r="D398" s="26"/>
      <c r="S398" s="47"/>
      <c r="U398" s="47"/>
    </row>
    <row r="399" spans="4:21" x14ac:dyDescent="0.2">
      <c r="D399" s="26"/>
      <c r="S399" s="47"/>
      <c r="U399" s="47"/>
    </row>
    <row r="400" spans="4:21" x14ac:dyDescent="0.2">
      <c r="D400" s="26"/>
      <c r="S400" s="47"/>
      <c r="U400" s="47"/>
    </row>
    <row r="401" spans="4:21" x14ac:dyDescent="0.2">
      <c r="D401" s="26"/>
      <c r="S401" s="47"/>
      <c r="U401" s="47"/>
    </row>
    <row r="402" spans="4:21" x14ac:dyDescent="0.2">
      <c r="D402" s="26"/>
      <c r="S402" s="47"/>
      <c r="U402" s="47"/>
    </row>
    <row r="403" spans="4:21" x14ac:dyDescent="0.2">
      <c r="D403" s="26"/>
      <c r="S403" s="47"/>
      <c r="U403" s="47"/>
    </row>
    <row r="404" spans="4:21" x14ac:dyDescent="0.2">
      <c r="D404" s="26"/>
      <c r="S404" s="47"/>
      <c r="U404" s="47"/>
    </row>
    <row r="405" spans="4:21" x14ac:dyDescent="0.2">
      <c r="D405" s="26"/>
      <c r="S405" s="47"/>
      <c r="U405" s="47"/>
    </row>
    <row r="406" spans="4:21" x14ac:dyDescent="0.2">
      <c r="D406" s="26"/>
      <c r="S406" s="47"/>
      <c r="U406" s="47"/>
    </row>
    <row r="407" spans="4:21" x14ac:dyDescent="0.2">
      <c r="D407" s="26"/>
      <c r="S407" s="47"/>
      <c r="U407" s="47"/>
    </row>
    <row r="408" spans="4:21" x14ac:dyDescent="0.2">
      <c r="D408" s="26"/>
      <c r="S408" s="47"/>
      <c r="U408" s="47"/>
    </row>
    <row r="409" spans="4:21" x14ac:dyDescent="0.2">
      <c r="D409" s="26"/>
      <c r="S409" s="47"/>
      <c r="U409" s="47"/>
    </row>
    <row r="410" spans="4:21" x14ac:dyDescent="0.2">
      <c r="D410" s="26"/>
      <c r="S410" s="47"/>
      <c r="U410" s="47"/>
    </row>
    <row r="411" spans="4:21" x14ac:dyDescent="0.2">
      <c r="D411" s="26"/>
      <c r="S411" s="47"/>
      <c r="U411" s="47"/>
    </row>
    <row r="412" spans="4:21" x14ac:dyDescent="0.2">
      <c r="D412" s="26"/>
      <c r="S412" s="47"/>
      <c r="U412" s="47"/>
    </row>
    <row r="413" spans="4:21" x14ac:dyDescent="0.2">
      <c r="D413" s="26"/>
      <c r="S413" s="47"/>
      <c r="U413" s="47"/>
    </row>
    <row r="414" spans="4:21" x14ac:dyDescent="0.2">
      <c r="D414" s="26"/>
      <c r="S414" s="47"/>
      <c r="U414" s="47"/>
    </row>
    <row r="415" spans="4:21" x14ac:dyDescent="0.2">
      <c r="D415" s="26"/>
      <c r="S415" s="47"/>
      <c r="U415" s="47"/>
    </row>
    <row r="416" spans="4:21" x14ac:dyDescent="0.2">
      <c r="D416" s="26"/>
      <c r="S416" s="47"/>
      <c r="U416" s="47"/>
    </row>
    <row r="417" spans="4:21" x14ac:dyDescent="0.2">
      <c r="D417" s="26"/>
      <c r="S417" s="47"/>
      <c r="U417" s="47"/>
    </row>
    <row r="418" spans="4:21" x14ac:dyDescent="0.2">
      <c r="D418" s="26"/>
      <c r="S418" s="47"/>
      <c r="U418" s="47"/>
    </row>
    <row r="419" spans="4:21" x14ac:dyDescent="0.2">
      <c r="D419" s="26"/>
      <c r="S419" s="47"/>
      <c r="U419" s="47"/>
    </row>
    <row r="420" spans="4:21" x14ac:dyDescent="0.2">
      <c r="D420" s="26"/>
      <c r="S420" s="47"/>
      <c r="U420" s="47"/>
    </row>
    <row r="421" spans="4:21" x14ac:dyDescent="0.2">
      <c r="D421" s="26"/>
      <c r="S421" s="47"/>
      <c r="U421" s="47"/>
    </row>
    <row r="422" spans="4:21" x14ac:dyDescent="0.2">
      <c r="D422" s="26"/>
      <c r="S422" s="47"/>
      <c r="U422" s="47"/>
    </row>
    <row r="423" spans="4:21" x14ac:dyDescent="0.2">
      <c r="D423" s="26"/>
      <c r="S423" s="47"/>
      <c r="U423" s="47"/>
    </row>
    <row r="424" spans="4:21" x14ac:dyDescent="0.2">
      <c r="D424" s="26"/>
      <c r="S424" s="47"/>
      <c r="U424" s="47"/>
    </row>
    <row r="425" spans="4:21" x14ac:dyDescent="0.2">
      <c r="D425" s="26"/>
      <c r="S425" s="47"/>
      <c r="U425" s="47"/>
    </row>
    <row r="426" spans="4:21" x14ac:dyDescent="0.2">
      <c r="D426" s="26"/>
      <c r="S426" s="47"/>
      <c r="U426" s="47"/>
    </row>
    <row r="427" spans="4:21" x14ac:dyDescent="0.2">
      <c r="D427" s="26"/>
      <c r="S427" s="47"/>
      <c r="U427" s="47"/>
    </row>
    <row r="428" spans="4:21" x14ac:dyDescent="0.2">
      <c r="D428" s="26"/>
      <c r="S428" s="47"/>
      <c r="U428" s="47"/>
    </row>
    <row r="429" spans="4:21" x14ac:dyDescent="0.2">
      <c r="D429" s="26"/>
      <c r="S429" s="47"/>
      <c r="U429" s="47"/>
    </row>
    <row r="430" spans="4:21" x14ac:dyDescent="0.2">
      <c r="D430" s="26"/>
      <c r="S430" s="47"/>
      <c r="U430" s="47"/>
    </row>
    <row r="431" spans="4:21" x14ac:dyDescent="0.2">
      <c r="D431" s="26"/>
      <c r="S431" s="47"/>
      <c r="U431" s="47"/>
    </row>
    <row r="432" spans="4:21" x14ac:dyDescent="0.2">
      <c r="D432" s="26"/>
      <c r="S432" s="47"/>
      <c r="U432" s="47"/>
    </row>
    <row r="433" spans="4:21" x14ac:dyDescent="0.2">
      <c r="D433" s="26"/>
      <c r="S433" s="47"/>
      <c r="U433" s="47"/>
    </row>
    <row r="434" spans="4:21" x14ac:dyDescent="0.2">
      <c r="D434" s="26"/>
      <c r="S434" s="47"/>
      <c r="U434" s="47"/>
    </row>
    <row r="435" spans="4:21" x14ac:dyDescent="0.2">
      <c r="D435" s="26"/>
      <c r="S435" s="47"/>
      <c r="U435" s="47"/>
    </row>
    <row r="436" spans="4:21" x14ac:dyDescent="0.2">
      <c r="D436" s="26"/>
      <c r="S436" s="47"/>
      <c r="U436" s="47"/>
    </row>
    <row r="437" spans="4:21" x14ac:dyDescent="0.2">
      <c r="D437" s="26"/>
      <c r="S437" s="47"/>
      <c r="U437" s="47"/>
    </row>
    <row r="438" spans="4:21" x14ac:dyDescent="0.2">
      <c r="D438" s="26"/>
      <c r="S438" s="47"/>
      <c r="U438" s="47"/>
    </row>
    <row r="439" spans="4:21" x14ac:dyDescent="0.2">
      <c r="D439" s="26"/>
      <c r="S439" s="47"/>
      <c r="U439" s="47"/>
    </row>
    <row r="440" spans="4:21" x14ac:dyDescent="0.2">
      <c r="D440" s="26"/>
      <c r="S440" s="47"/>
      <c r="U440" s="47"/>
    </row>
    <row r="441" spans="4:21" x14ac:dyDescent="0.2">
      <c r="D441" s="26"/>
      <c r="S441" s="47"/>
      <c r="U441" s="47"/>
    </row>
    <row r="442" spans="4:21" x14ac:dyDescent="0.2">
      <c r="D442" s="26"/>
      <c r="S442" s="47"/>
      <c r="U442" s="47"/>
    </row>
    <row r="443" spans="4:21" x14ac:dyDescent="0.2">
      <c r="D443" s="26"/>
      <c r="S443" s="47"/>
      <c r="U443" s="47"/>
    </row>
    <row r="444" spans="4:21" x14ac:dyDescent="0.2">
      <c r="D444" s="26"/>
      <c r="S444" s="47"/>
      <c r="U444" s="47"/>
    </row>
    <row r="445" spans="4:21" x14ac:dyDescent="0.2">
      <c r="D445" s="26"/>
      <c r="S445" s="47"/>
      <c r="U445" s="47"/>
    </row>
    <row r="446" spans="4:21" x14ac:dyDescent="0.2">
      <c r="D446" s="26"/>
      <c r="S446" s="47"/>
      <c r="U446" s="47"/>
    </row>
    <row r="447" spans="4:21" x14ac:dyDescent="0.2">
      <c r="D447" s="26"/>
      <c r="S447" s="47"/>
      <c r="U447" s="47"/>
    </row>
    <row r="448" spans="4:21" x14ac:dyDescent="0.2">
      <c r="D448" s="26"/>
      <c r="S448" s="47"/>
      <c r="U448" s="47"/>
    </row>
    <row r="449" spans="4:21" x14ac:dyDescent="0.2">
      <c r="D449" s="26"/>
      <c r="S449" s="47"/>
      <c r="U449" s="47"/>
    </row>
    <row r="450" spans="4:21" x14ac:dyDescent="0.2">
      <c r="D450" s="26"/>
      <c r="S450" s="47"/>
      <c r="U450" s="47"/>
    </row>
    <row r="451" spans="4:21" x14ac:dyDescent="0.2">
      <c r="D451" s="26"/>
      <c r="S451" s="47"/>
      <c r="U451" s="47"/>
    </row>
    <row r="452" spans="4:21" x14ac:dyDescent="0.2">
      <c r="D452" s="26"/>
      <c r="S452" s="47"/>
      <c r="U452" s="47"/>
    </row>
    <row r="453" spans="4:21" x14ac:dyDescent="0.2">
      <c r="D453" s="26"/>
      <c r="S453" s="47"/>
      <c r="U453" s="47"/>
    </row>
    <row r="454" spans="4:21" x14ac:dyDescent="0.2">
      <c r="D454" s="26"/>
      <c r="S454" s="47"/>
      <c r="U454" s="47"/>
    </row>
    <row r="455" spans="4:21" x14ac:dyDescent="0.2">
      <c r="D455" s="26"/>
      <c r="S455" s="47"/>
      <c r="U455" s="47"/>
    </row>
    <row r="456" spans="4:21" x14ac:dyDescent="0.2">
      <c r="D456" s="26"/>
      <c r="S456" s="47"/>
      <c r="U456" s="47"/>
    </row>
    <row r="457" spans="4:21" x14ac:dyDescent="0.2">
      <c r="D457" s="26"/>
      <c r="S457" s="47"/>
      <c r="U457" s="47"/>
    </row>
    <row r="458" spans="4:21" x14ac:dyDescent="0.2">
      <c r="D458" s="26"/>
      <c r="S458" s="47"/>
      <c r="U458" s="47"/>
    </row>
    <row r="459" spans="4:21" x14ac:dyDescent="0.2">
      <c r="D459" s="26"/>
      <c r="S459" s="47"/>
      <c r="U459" s="47"/>
    </row>
    <row r="460" spans="4:21" x14ac:dyDescent="0.2">
      <c r="D460" s="26"/>
      <c r="S460" s="47"/>
      <c r="U460" s="47"/>
    </row>
    <row r="461" spans="4:21" x14ac:dyDescent="0.2">
      <c r="D461" s="26"/>
      <c r="S461" s="47"/>
      <c r="U461" s="47"/>
    </row>
    <row r="462" spans="4:21" x14ac:dyDescent="0.2">
      <c r="D462" s="26"/>
      <c r="S462" s="47"/>
      <c r="U462" s="47"/>
    </row>
    <row r="463" spans="4:21" x14ac:dyDescent="0.2">
      <c r="D463" s="26"/>
      <c r="S463" s="47"/>
      <c r="U463" s="47"/>
    </row>
    <row r="464" spans="4:21" x14ac:dyDescent="0.2">
      <c r="D464" s="26"/>
      <c r="S464" s="47"/>
      <c r="U464" s="47"/>
    </row>
    <row r="465" spans="4:21" x14ac:dyDescent="0.2">
      <c r="D465" s="26"/>
      <c r="S465" s="47"/>
      <c r="U465" s="47"/>
    </row>
    <row r="466" spans="4:21" x14ac:dyDescent="0.2">
      <c r="D466" s="26"/>
      <c r="S466" s="47"/>
      <c r="U466" s="47"/>
    </row>
    <row r="467" spans="4:21" x14ac:dyDescent="0.2">
      <c r="D467" s="26"/>
      <c r="S467" s="47"/>
      <c r="U467" s="47"/>
    </row>
    <row r="468" spans="4:21" x14ac:dyDescent="0.2">
      <c r="D468" s="26"/>
      <c r="S468" s="47"/>
      <c r="U468" s="47"/>
    </row>
    <row r="469" spans="4:21" x14ac:dyDescent="0.2">
      <c r="D469" s="26"/>
      <c r="S469" s="47"/>
      <c r="U469" s="47"/>
    </row>
    <row r="470" spans="4:21" x14ac:dyDescent="0.2">
      <c r="D470" s="26"/>
      <c r="S470" s="47"/>
      <c r="U470" s="47"/>
    </row>
    <row r="471" spans="4:21" x14ac:dyDescent="0.2">
      <c r="D471" s="26"/>
      <c r="S471" s="47"/>
      <c r="U471" s="47"/>
    </row>
    <row r="472" spans="4:21" x14ac:dyDescent="0.2">
      <c r="D472" s="26"/>
      <c r="S472" s="47"/>
      <c r="U472" s="47"/>
    </row>
    <row r="473" spans="4:21" x14ac:dyDescent="0.2">
      <c r="D473" s="26"/>
      <c r="S473" s="47"/>
      <c r="U473" s="47"/>
    </row>
    <row r="474" spans="4:21" x14ac:dyDescent="0.2">
      <c r="D474" s="26"/>
      <c r="S474" s="47"/>
      <c r="U474" s="47"/>
    </row>
    <row r="475" spans="4:21" x14ac:dyDescent="0.2">
      <c r="D475" s="26"/>
      <c r="S475" s="47"/>
      <c r="U475" s="47"/>
    </row>
    <row r="476" spans="4:21" x14ac:dyDescent="0.2">
      <c r="D476" s="26"/>
      <c r="S476" s="47"/>
      <c r="U476" s="47"/>
    </row>
    <row r="477" spans="4:21" x14ac:dyDescent="0.2">
      <c r="D477" s="26"/>
      <c r="S477" s="47"/>
      <c r="U477" s="47"/>
    </row>
    <row r="478" spans="4:21" x14ac:dyDescent="0.2">
      <c r="D478" s="26"/>
      <c r="S478" s="47"/>
      <c r="U478" s="47"/>
    </row>
    <row r="479" spans="4:21" x14ac:dyDescent="0.2">
      <c r="D479" s="26"/>
      <c r="S479" s="47"/>
      <c r="U479" s="47"/>
    </row>
    <row r="480" spans="4:21" x14ac:dyDescent="0.2">
      <c r="D480" s="26"/>
      <c r="S480" s="47"/>
      <c r="U480" s="47"/>
    </row>
    <row r="481" spans="4:21" x14ac:dyDescent="0.2">
      <c r="D481" s="26"/>
      <c r="S481" s="47"/>
      <c r="U481" s="47"/>
    </row>
    <row r="482" spans="4:21" x14ac:dyDescent="0.2">
      <c r="D482" s="26"/>
      <c r="S482" s="47"/>
      <c r="U482" s="47"/>
    </row>
    <row r="483" spans="4:21" x14ac:dyDescent="0.2">
      <c r="D483" s="26"/>
      <c r="S483" s="47"/>
      <c r="U483" s="47"/>
    </row>
    <row r="484" spans="4:21" x14ac:dyDescent="0.2">
      <c r="D484" s="26"/>
      <c r="S484" s="47"/>
      <c r="U484" s="47"/>
    </row>
    <row r="485" spans="4:21" x14ac:dyDescent="0.2">
      <c r="D485" s="26"/>
      <c r="S485" s="47"/>
      <c r="U485" s="47"/>
    </row>
    <row r="486" spans="4:21" x14ac:dyDescent="0.2">
      <c r="D486" s="26"/>
      <c r="S486" s="47"/>
      <c r="U486" s="47"/>
    </row>
    <row r="487" spans="4:21" x14ac:dyDescent="0.2">
      <c r="D487" s="26"/>
      <c r="S487" s="47"/>
      <c r="U487" s="47"/>
    </row>
    <row r="488" spans="4:21" x14ac:dyDescent="0.2">
      <c r="D488" s="26"/>
      <c r="S488" s="47"/>
      <c r="U488" s="47"/>
    </row>
    <row r="489" spans="4:21" x14ac:dyDescent="0.2">
      <c r="D489" s="26"/>
      <c r="S489" s="47"/>
      <c r="U489" s="47"/>
    </row>
    <row r="490" spans="4:21" x14ac:dyDescent="0.2">
      <c r="D490" s="26"/>
      <c r="S490" s="47"/>
      <c r="U490" s="47"/>
    </row>
    <row r="491" spans="4:21" x14ac:dyDescent="0.2">
      <c r="D491" s="26"/>
      <c r="S491" s="47"/>
      <c r="U491" s="47"/>
    </row>
    <row r="492" spans="4:21" x14ac:dyDescent="0.2">
      <c r="D492" s="26"/>
      <c r="S492" s="47"/>
      <c r="U492" s="47"/>
    </row>
    <row r="493" spans="4:21" x14ac:dyDescent="0.2">
      <c r="D493" s="26"/>
      <c r="S493" s="47"/>
      <c r="U493" s="47"/>
    </row>
    <row r="494" spans="4:21" x14ac:dyDescent="0.2">
      <c r="D494" s="26"/>
      <c r="S494" s="47"/>
      <c r="U494" s="47"/>
    </row>
    <row r="495" spans="4:21" x14ac:dyDescent="0.2">
      <c r="D495" s="26"/>
      <c r="S495" s="47"/>
      <c r="U495" s="47"/>
    </row>
    <row r="496" spans="4:21" x14ac:dyDescent="0.2">
      <c r="D496" s="26"/>
      <c r="S496" s="47"/>
      <c r="U496" s="47"/>
    </row>
    <row r="497" spans="4:21" x14ac:dyDescent="0.2">
      <c r="D497" s="26"/>
      <c r="S497" s="47"/>
      <c r="U497" s="47"/>
    </row>
    <row r="498" spans="4:21" x14ac:dyDescent="0.2">
      <c r="D498" s="26"/>
      <c r="S498" s="47"/>
      <c r="U498" s="47"/>
    </row>
    <row r="499" spans="4:21" x14ac:dyDescent="0.2">
      <c r="D499" s="26"/>
      <c r="S499" s="47"/>
      <c r="U499" s="47"/>
    </row>
    <row r="500" spans="4:21" x14ac:dyDescent="0.2">
      <c r="D500" s="26"/>
      <c r="S500" s="47"/>
      <c r="U500" s="47"/>
    </row>
    <row r="501" spans="4:21" x14ac:dyDescent="0.2">
      <c r="D501" s="26"/>
      <c r="S501" s="47"/>
      <c r="U501" s="47"/>
    </row>
    <row r="502" spans="4:21" x14ac:dyDescent="0.2">
      <c r="D502" s="26"/>
      <c r="S502" s="47"/>
      <c r="U502" s="47"/>
    </row>
    <row r="503" spans="4:21" x14ac:dyDescent="0.2">
      <c r="D503" s="26"/>
      <c r="S503" s="47"/>
      <c r="U503" s="47"/>
    </row>
    <row r="504" spans="4:21" x14ac:dyDescent="0.2">
      <c r="D504" s="26"/>
      <c r="S504" s="47"/>
      <c r="U504" s="47"/>
    </row>
    <row r="505" spans="4:21" x14ac:dyDescent="0.2">
      <c r="D505" s="26"/>
      <c r="S505" s="47"/>
      <c r="U505" s="47"/>
    </row>
    <row r="506" spans="4:21" x14ac:dyDescent="0.2">
      <c r="D506" s="26"/>
      <c r="S506" s="47"/>
      <c r="U506" s="47"/>
    </row>
    <row r="507" spans="4:21" x14ac:dyDescent="0.2">
      <c r="D507" s="26"/>
      <c r="S507" s="47"/>
      <c r="U507" s="47"/>
    </row>
    <row r="508" spans="4:21" x14ac:dyDescent="0.2">
      <c r="D508" s="26"/>
      <c r="S508" s="47"/>
      <c r="U508" s="47"/>
    </row>
    <row r="509" spans="4:21" x14ac:dyDescent="0.2">
      <c r="D509" s="26"/>
      <c r="S509" s="47"/>
      <c r="U509" s="47"/>
    </row>
    <row r="510" spans="4:21" x14ac:dyDescent="0.2">
      <c r="D510" s="26"/>
      <c r="S510" s="47"/>
      <c r="U510" s="47"/>
    </row>
    <row r="511" spans="4:21" x14ac:dyDescent="0.2">
      <c r="D511" s="26"/>
      <c r="S511" s="47"/>
      <c r="U511" s="47"/>
    </row>
    <row r="512" spans="4:21" x14ac:dyDescent="0.2">
      <c r="D512" s="26"/>
      <c r="S512" s="47"/>
      <c r="U512" s="47"/>
    </row>
    <row r="513" spans="4:21" x14ac:dyDescent="0.2">
      <c r="D513" s="26"/>
      <c r="S513" s="47"/>
      <c r="U513" s="47"/>
    </row>
    <row r="514" spans="4:21" x14ac:dyDescent="0.2">
      <c r="D514" s="26"/>
      <c r="S514" s="47"/>
      <c r="U514" s="47"/>
    </row>
    <row r="515" spans="4:21" x14ac:dyDescent="0.2">
      <c r="D515" s="26"/>
      <c r="S515" s="47"/>
      <c r="U515" s="47"/>
    </row>
    <row r="516" spans="4:21" x14ac:dyDescent="0.2">
      <c r="D516" s="26"/>
      <c r="S516" s="47"/>
      <c r="U516" s="47"/>
    </row>
    <row r="517" spans="4:21" x14ac:dyDescent="0.2">
      <c r="D517" s="26"/>
      <c r="S517" s="47"/>
      <c r="U517" s="47"/>
    </row>
    <row r="518" spans="4:21" x14ac:dyDescent="0.2">
      <c r="D518" s="26"/>
      <c r="S518" s="47"/>
      <c r="U518" s="47"/>
    </row>
    <row r="519" spans="4:21" x14ac:dyDescent="0.2">
      <c r="D519" s="26"/>
      <c r="S519" s="47"/>
      <c r="U519" s="47"/>
    </row>
    <row r="520" spans="4:21" x14ac:dyDescent="0.2">
      <c r="D520" s="26"/>
      <c r="S520" s="47"/>
      <c r="U520" s="47"/>
    </row>
    <row r="521" spans="4:21" x14ac:dyDescent="0.2">
      <c r="D521" s="26"/>
      <c r="S521" s="47"/>
      <c r="U521" s="47"/>
    </row>
    <row r="522" spans="4:21" x14ac:dyDescent="0.2">
      <c r="D522" s="26"/>
      <c r="S522" s="47"/>
      <c r="U522" s="47"/>
    </row>
    <row r="523" spans="4:21" x14ac:dyDescent="0.2">
      <c r="D523" s="26"/>
      <c r="S523" s="47"/>
      <c r="U523" s="47"/>
    </row>
    <row r="524" spans="4:21" x14ac:dyDescent="0.2">
      <c r="D524" s="26"/>
      <c r="S524" s="47"/>
      <c r="U524" s="47"/>
    </row>
    <row r="525" spans="4:21" x14ac:dyDescent="0.2">
      <c r="D525" s="26"/>
      <c r="S525" s="47"/>
      <c r="U525" s="47"/>
    </row>
    <row r="526" spans="4:21" x14ac:dyDescent="0.2">
      <c r="D526" s="26"/>
      <c r="S526" s="47"/>
      <c r="U526" s="47"/>
    </row>
    <row r="527" spans="4:21" x14ac:dyDescent="0.2">
      <c r="D527" s="26"/>
      <c r="S527" s="47"/>
      <c r="U527" s="47"/>
    </row>
    <row r="528" spans="4:21" x14ac:dyDescent="0.2">
      <c r="D528" s="26"/>
      <c r="S528" s="47"/>
      <c r="U528" s="47"/>
    </row>
    <row r="529" spans="4:21" x14ac:dyDescent="0.2">
      <c r="D529" s="26"/>
      <c r="S529" s="47"/>
      <c r="U529" s="47"/>
    </row>
    <row r="530" spans="4:21" x14ac:dyDescent="0.2">
      <c r="D530" s="26"/>
      <c r="S530" s="47"/>
      <c r="U530" s="47"/>
    </row>
    <row r="531" spans="4:21" x14ac:dyDescent="0.2">
      <c r="D531" s="26"/>
      <c r="S531" s="47"/>
      <c r="U531" s="47"/>
    </row>
    <row r="532" spans="4:21" x14ac:dyDescent="0.2">
      <c r="D532" s="26"/>
      <c r="S532" s="47"/>
      <c r="U532" s="47"/>
    </row>
    <row r="533" spans="4:21" x14ac:dyDescent="0.2">
      <c r="D533" s="26"/>
      <c r="S533" s="47"/>
      <c r="U533" s="47"/>
    </row>
    <row r="534" spans="4:21" x14ac:dyDescent="0.2">
      <c r="D534" s="26"/>
      <c r="S534" s="47"/>
      <c r="U534" s="47"/>
    </row>
    <row r="535" spans="4:21" x14ac:dyDescent="0.2">
      <c r="D535" s="26"/>
      <c r="S535" s="47"/>
      <c r="U535" s="47"/>
    </row>
    <row r="536" spans="4:21" x14ac:dyDescent="0.2">
      <c r="D536" s="26"/>
      <c r="S536" s="47"/>
      <c r="U536" s="47"/>
    </row>
    <row r="537" spans="4:21" x14ac:dyDescent="0.2">
      <c r="D537" s="26"/>
      <c r="S537" s="47"/>
      <c r="U537" s="47"/>
    </row>
    <row r="538" spans="4:21" x14ac:dyDescent="0.2">
      <c r="D538" s="26"/>
      <c r="S538" s="47"/>
      <c r="U538" s="47"/>
    </row>
    <row r="539" spans="4:21" x14ac:dyDescent="0.2">
      <c r="D539" s="26"/>
      <c r="S539" s="47"/>
      <c r="U539" s="47"/>
    </row>
    <row r="540" spans="4:21" x14ac:dyDescent="0.2">
      <c r="D540" s="26"/>
      <c r="S540" s="47"/>
      <c r="U540" s="47"/>
    </row>
    <row r="541" spans="4:21" x14ac:dyDescent="0.2">
      <c r="D541" s="26"/>
      <c r="S541" s="47"/>
      <c r="U541" s="47"/>
    </row>
    <row r="542" spans="4:21" x14ac:dyDescent="0.2">
      <c r="D542" s="26"/>
      <c r="S542" s="47"/>
      <c r="U542" s="47"/>
    </row>
    <row r="543" spans="4:21" x14ac:dyDescent="0.2">
      <c r="D543" s="26"/>
      <c r="S543" s="47"/>
      <c r="U543" s="47"/>
    </row>
    <row r="544" spans="4:21" x14ac:dyDescent="0.2">
      <c r="D544" s="26"/>
      <c r="S544" s="47"/>
      <c r="U544" s="47"/>
    </row>
    <row r="545" spans="4:21" x14ac:dyDescent="0.2">
      <c r="D545" s="26"/>
      <c r="S545" s="47"/>
      <c r="U545" s="47"/>
    </row>
    <row r="546" spans="4:21" x14ac:dyDescent="0.2">
      <c r="D546" s="26"/>
      <c r="S546" s="47"/>
      <c r="U546" s="47"/>
    </row>
    <row r="547" spans="4:21" x14ac:dyDescent="0.2">
      <c r="D547" s="26"/>
      <c r="S547" s="47"/>
      <c r="U547" s="47"/>
    </row>
    <row r="548" spans="4:21" x14ac:dyDescent="0.2">
      <c r="D548" s="26"/>
      <c r="S548" s="47"/>
      <c r="U548" s="47"/>
    </row>
    <row r="549" spans="4:21" x14ac:dyDescent="0.2">
      <c r="D549" s="26"/>
      <c r="S549" s="47"/>
      <c r="U549" s="47"/>
    </row>
    <row r="550" spans="4:21" x14ac:dyDescent="0.2">
      <c r="D550" s="26"/>
      <c r="S550" s="47"/>
      <c r="U550" s="47"/>
    </row>
    <row r="551" spans="4:21" x14ac:dyDescent="0.2">
      <c r="D551" s="26"/>
      <c r="S551" s="47"/>
      <c r="U551" s="47"/>
    </row>
    <row r="552" spans="4:21" x14ac:dyDescent="0.2">
      <c r="D552" s="26"/>
      <c r="S552" s="47"/>
      <c r="U552" s="47"/>
    </row>
    <row r="553" spans="4:21" x14ac:dyDescent="0.2">
      <c r="D553" s="26"/>
      <c r="S553" s="47"/>
      <c r="U553" s="47"/>
    </row>
    <row r="554" spans="4:21" x14ac:dyDescent="0.2">
      <c r="D554" s="26"/>
      <c r="S554" s="47"/>
      <c r="U554" s="47"/>
    </row>
    <row r="555" spans="4:21" x14ac:dyDescent="0.2">
      <c r="D555" s="26"/>
      <c r="S555" s="47"/>
      <c r="U555" s="47"/>
    </row>
    <row r="556" spans="4:21" x14ac:dyDescent="0.2">
      <c r="D556" s="26"/>
      <c r="S556" s="47"/>
      <c r="U556" s="47"/>
    </row>
    <row r="557" spans="4:21" x14ac:dyDescent="0.2">
      <c r="D557" s="26"/>
      <c r="S557" s="47"/>
      <c r="U557" s="47"/>
    </row>
    <row r="558" spans="4:21" x14ac:dyDescent="0.2">
      <c r="D558" s="26"/>
      <c r="S558" s="47"/>
      <c r="U558" s="47"/>
    </row>
    <row r="559" spans="4:21" x14ac:dyDescent="0.2">
      <c r="D559" s="26"/>
      <c r="S559" s="47"/>
      <c r="U559" s="47"/>
    </row>
    <row r="560" spans="4:21" x14ac:dyDescent="0.2">
      <c r="D560" s="26"/>
      <c r="S560" s="47"/>
      <c r="U560" s="47"/>
    </row>
    <row r="561" spans="4:21" x14ac:dyDescent="0.2">
      <c r="D561" s="26"/>
      <c r="S561" s="47"/>
      <c r="U561" s="47"/>
    </row>
    <row r="562" spans="4:21" x14ac:dyDescent="0.2">
      <c r="D562" s="26"/>
      <c r="S562" s="47"/>
      <c r="U562" s="47"/>
    </row>
    <row r="563" spans="4:21" x14ac:dyDescent="0.2">
      <c r="D563" s="26"/>
      <c r="S563" s="47"/>
      <c r="U563" s="47"/>
    </row>
    <row r="564" spans="4:21" x14ac:dyDescent="0.2">
      <c r="D564" s="26"/>
      <c r="S564" s="47"/>
      <c r="U564" s="47"/>
    </row>
    <row r="565" spans="4:21" x14ac:dyDescent="0.2">
      <c r="D565" s="26"/>
      <c r="S565" s="47"/>
      <c r="U565" s="47"/>
    </row>
    <row r="566" spans="4:21" x14ac:dyDescent="0.2">
      <c r="D566" s="26"/>
      <c r="S566" s="47"/>
      <c r="U566" s="47"/>
    </row>
    <row r="567" spans="4:21" x14ac:dyDescent="0.2">
      <c r="D567" s="26"/>
      <c r="S567" s="47"/>
      <c r="U567" s="47"/>
    </row>
    <row r="568" spans="4:21" x14ac:dyDescent="0.2">
      <c r="D568" s="26"/>
      <c r="S568" s="47"/>
      <c r="U568" s="47"/>
    </row>
    <row r="569" spans="4:21" x14ac:dyDescent="0.2">
      <c r="D569" s="26"/>
      <c r="S569" s="47"/>
      <c r="U569" s="47"/>
    </row>
    <row r="570" spans="4:21" x14ac:dyDescent="0.2">
      <c r="D570" s="26"/>
      <c r="S570" s="47"/>
      <c r="U570" s="47"/>
    </row>
    <row r="571" spans="4:21" x14ac:dyDescent="0.2">
      <c r="D571" s="26"/>
      <c r="S571" s="47"/>
      <c r="U571" s="47"/>
    </row>
    <row r="572" spans="4:21" x14ac:dyDescent="0.2">
      <c r="D572" s="26"/>
      <c r="S572" s="47"/>
      <c r="U572" s="47"/>
    </row>
    <row r="573" spans="4:21" x14ac:dyDescent="0.2">
      <c r="D573" s="26"/>
      <c r="S573" s="47"/>
      <c r="U573" s="47"/>
    </row>
    <row r="574" spans="4:21" x14ac:dyDescent="0.2">
      <c r="D574" s="26"/>
      <c r="S574" s="47"/>
      <c r="U574" s="47"/>
    </row>
    <row r="575" spans="4:21" x14ac:dyDescent="0.2">
      <c r="D575" s="26"/>
      <c r="S575" s="47"/>
      <c r="U575" s="47"/>
    </row>
    <row r="576" spans="4:21" x14ac:dyDescent="0.2">
      <c r="D576" s="26"/>
      <c r="S576" s="47"/>
      <c r="U576" s="47"/>
    </row>
    <row r="577" spans="4:21" x14ac:dyDescent="0.2">
      <c r="D577" s="26"/>
      <c r="S577" s="47"/>
      <c r="U577" s="47"/>
    </row>
    <row r="578" spans="4:21" x14ac:dyDescent="0.2">
      <c r="D578" s="26"/>
      <c r="S578" s="47"/>
      <c r="U578" s="47"/>
    </row>
    <row r="579" spans="4:21" x14ac:dyDescent="0.2">
      <c r="D579" s="26"/>
      <c r="S579" s="47"/>
      <c r="U579" s="47"/>
    </row>
    <row r="580" spans="4:21" x14ac:dyDescent="0.2">
      <c r="D580" s="26"/>
      <c r="S580" s="47"/>
      <c r="U580" s="47"/>
    </row>
    <row r="581" spans="4:21" x14ac:dyDescent="0.2">
      <c r="D581" s="26"/>
      <c r="S581" s="47"/>
      <c r="U581" s="47"/>
    </row>
    <row r="582" spans="4:21" x14ac:dyDescent="0.2">
      <c r="D582" s="26"/>
      <c r="S582" s="47"/>
      <c r="U582" s="47"/>
    </row>
    <row r="583" spans="4:21" x14ac:dyDescent="0.2">
      <c r="D583" s="26"/>
      <c r="S583" s="47"/>
      <c r="U583" s="47"/>
    </row>
    <row r="584" spans="4:21" x14ac:dyDescent="0.2">
      <c r="D584" s="26"/>
      <c r="S584" s="47"/>
      <c r="U584" s="47"/>
    </row>
    <row r="585" spans="4:21" x14ac:dyDescent="0.2">
      <c r="D585" s="26"/>
      <c r="S585" s="47"/>
      <c r="U585" s="47"/>
    </row>
    <row r="586" spans="4:21" x14ac:dyDescent="0.2">
      <c r="D586" s="26"/>
      <c r="S586" s="47"/>
      <c r="U586" s="47"/>
    </row>
    <row r="587" spans="4:21" x14ac:dyDescent="0.2">
      <c r="D587" s="26"/>
      <c r="S587" s="47"/>
      <c r="U587" s="47"/>
    </row>
    <row r="588" spans="4:21" x14ac:dyDescent="0.2">
      <c r="D588" s="26"/>
      <c r="S588" s="47"/>
      <c r="U588" s="47"/>
    </row>
    <row r="589" spans="4:21" x14ac:dyDescent="0.2">
      <c r="D589" s="26"/>
      <c r="S589" s="47"/>
      <c r="U589" s="47"/>
    </row>
    <row r="590" spans="4:21" x14ac:dyDescent="0.2">
      <c r="D590" s="26"/>
      <c r="S590" s="47"/>
      <c r="U590" s="47"/>
    </row>
    <row r="591" spans="4:21" x14ac:dyDescent="0.2">
      <c r="D591" s="26"/>
      <c r="S591" s="47"/>
      <c r="U591" s="47"/>
    </row>
    <row r="592" spans="4:21" x14ac:dyDescent="0.2">
      <c r="D592" s="26"/>
      <c r="S592" s="47"/>
      <c r="U592" s="47"/>
    </row>
    <row r="593" spans="4:21" x14ac:dyDescent="0.2">
      <c r="D593" s="26"/>
      <c r="S593" s="47"/>
      <c r="U593" s="47"/>
    </row>
    <row r="594" spans="4:21" x14ac:dyDescent="0.2">
      <c r="D594" s="26"/>
      <c r="S594" s="47"/>
      <c r="U594" s="47"/>
    </row>
    <row r="595" spans="4:21" x14ac:dyDescent="0.2">
      <c r="D595" s="26"/>
      <c r="S595" s="47"/>
      <c r="U595" s="47"/>
    </row>
    <row r="596" spans="4:21" x14ac:dyDescent="0.2">
      <c r="D596" s="26"/>
      <c r="S596" s="47"/>
      <c r="U596" s="47"/>
    </row>
    <row r="597" spans="4:21" x14ac:dyDescent="0.2">
      <c r="D597" s="26"/>
      <c r="S597" s="47"/>
      <c r="U597" s="47"/>
    </row>
    <row r="598" spans="4:21" x14ac:dyDescent="0.2">
      <c r="D598" s="26"/>
      <c r="S598" s="47"/>
      <c r="U598" s="47"/>
    </row>
    <row r="599" spans="4:21" x14ac:dyDescent="0.2">
      <c r="D599" s="26"/>
      <c r="S599" s="47"/>
      <c r="U599" s="47"/>
    </row>
    <row r="600" spans="4:21" x14ac:dyDescent="0.2">
      <c r="D600" s="26"/>
      <c r="S600" s="47"/>
      <c r="U600" s="47"/>
    </row>
    <row r="601" spans="4:21" x14ac:dyDescent="0.2">
      <c r="D601" s="26"/>
      <c r="S601" s="47"/>
      <c r="U601" s="47"/>
    </row>
    <row r="602" spans="4:21" x14ac:dyDescent="0.2">
      <c r="D602" s="26"/>
      <c r="S602" s="47"/>
      <c r="U602" s="47"/>
    </row>
    <row r="603" spans="4:21" x14ac:dyDescent="0.2">
      <c r="D603" s="26"/>
      <c r="S603" s="47"/>
      <c r="U603" s="47"/>
    </row>
    <row r="604" spans="4:21" x14ac:dyDescent="0.2">
      <c r="D604" s="26"/>
      <c r="S604" s="47"/>
      <c r="U604" s="47"/>
    </row>
    <row r="605" spans="4:21" x14ac:dyDescent="0.2">
      <c r="D605" s="26"/>
      <c r="S605" s="47"/>
      <c r="U605" s="47"/>
    </row>
    <row r="606" spans="4:21" x14ac:dyDescent="0.2">
      <c r="D606" s="26"/>
      <c r="S606" s="47"/>
      <c r="U606" s="47"/>
    </row>
    <row r="607" spans="4:21" x14ac:dyDescent="0.2">
      <c r="D607" s="26"/>
      <c r="S607" s="47"/>
      <c r="U607" s="47"/>
    </row>
    <row r="608" spans="4:21" x14ac:dyDescent="0.2">
      <c r="D608" s="26"/>
      <c r="S608" s="47"/>
      <c r="U608" s="47"/>
    </row>
    <row r="609" spans="4:21" x14ac:dyDescent="0.2">
      <c r="D609" s="26"/>
      <c r="S609" s="47"/>
      <c r="U609" s="47"/>
    </row>
    <row r="610" spans="4:21" x14ac:dyDescent="0.2">
      <c r="D610" s="26"/>
      <c r="S610" s="47"/>
      <c r="U610" s="47"/>
    </row>
    <row r="611" spans="4:21" x14ac:dyDescent="0.2">
      <c r="D611" s="26"/>
      <c r="S611" s="47"/>
      <c r="U611" s="47"/>
    </row>
    <row r="612" spans="4:21" x14ac:dyDescent="0.2">
      <c r="D612" s="26"/>
      <c r="S612" s="47"/>
      <c r="U612" s="47"/>
    </row>
    <row r="613" spans="4:21" x14ac:dyDescent="0.2">
      <c r="D613" s="26"/>
      <c r="S613" s="47"/>
      <c r="U613" s="47"/>
    </row>
    <row r="614" spans="4:21" x14ac:dyDescent="0.2">
      <c r="D614" s="26"/>
      <c r="S614" s="47"/>
      <c r="U614" s="47"/>
    </row>
    <row r="615" spans="4:21" x14ac:dyDescent="0.2">
      <c r="D615" s="26"/>
      <c r="S615" s="47"/>
      <c r="U615" s="47"/>
    </row>
    <row r="616" spans="4:21" x14ac:dyDescent="0.2">
      <c r="D616" s="26"/>
      <c r="S616" s="47"/>
      <c r="U616" s="47"/>
    </row>
    <row r="617" spans="4:21" x14ac:dyDescent="0.2">
      <c r="D617" s="26"/>
      <c r="S617" s="47"/>
      <c r="U617" s="47"/>
    </row>
    <row r="618" spans="4:21" x14ac:dyDescent="0.2">
      <c r="D618" s="26"/>
      <c r="S618" s="47"/>
      <c r="U618" s="47"/>
    </row>
    <row r="619" spans="4:21" x14ac:dyDescent="0.2">
      <c r="D619" s="26"/>
      <c r="S619" s="47"/>
      <c r="U619" s="47"/>
    </row>
    <row r="620" spans="4:21" x14ac:dyDescent="0.2">
      <c r="D620" s="26"/>
      <c r="S620" s="47"/>
      <c r="U620" s="47"/>
    </row>
    <row r="621" spans="4:21" x14ac:dyDescent="0.2">
      <c r="D621" s="26"/>
      <c r="S621" s="47"/>
      <c r="U621" s="47"/>
    </row>
    <row r="622" spans="4:21" x14ac:dyDescent="0.2">
      <c r="D622" s="26"/>
      <c r="S622" s="47"/>
      <c r="U622" s="47"/>
    </row>
    <row r="623" spans="4:21" x14ac:dyDescent="0.2">
      <c r="D623" s="26"/>
      <c r="S623" s="47"/>
      <c r="U623" s="47"/>
    </row>
    <row r="624" spans="4:21" x14ac:dyDescent="0.2">
      <c r="D624" s="26"/>
      <c r="S624" s="47"/>
      <c r="U624" s="47"/>
    </row>
    <row r="625" spans="4:21" x14ac:dyDescent="0.2">
      <c r="D625" s="26"/>
      <c r="S625" s="47"/>
      <c r="U625" s="47"/>
    </row>
    <row r="626" spans="4:21" x14ac:dyDescent="0.2">
      <c r="D626" s="26"/>
      <c r="S626" s="47"/>
      <c r="U626" s="47"/>
    </row>
    <row r="627" spans="4:21" x14ac:dyDescent="0.2">
      <c r="D627" s="26"/>
      <c r="S627" s="47"/>
      <c r="U627" s="47"/>
    </row>
    <row r="628" spans="4:21" x14ac:dyDescent="0.2">
      <c r="D628" s="26"/>
      <c r="S628" s="47"/>
      <c r="U628" s="47"/>
    </row>
    <row r="629" spans="4:21" x14ac:dyDescent="0.2">
      <c r="D629" s="26"/>
      <c r="S629" s="47"/>
      <c r="U629" s="47"/>
    </row>
    <row r="630" spans="4:21" x14ac:dyDescent="0.2">
      <c r="D630" s="26"/>
      <c r="S630" s="47"/>
      <c r="U630" s="47"/>
    </row>
    <row r="631" spans="4:21" x14ac:dyDescent="0.2">
      <c r="D631" s="26"/>
      <c r="S631" s="47"/>
      <c r="U631" s="47"/>
    </row>
    <row r="632" spans="4:21" x14ac:dyDescent="0.2">
      <c r="D632" s="26"/>
      <c r="S632" s="47"/>
      <c r="U632" s="47"/>
    </row>
    <row r="633" spans="4:21" x14ac:dyDescent="0.2">
      <c r="D633" s="26"/>
      <c r="S633" s="47"/>
      <c r="U633" s="47"/>
    </row>
    <row r="634" spans="4:21" x14ac:dyDescent="0.2">
      <c r="D634" s="26"/>
      <c r="S634" s="47"/>
      <c r="U634" s="47"/>
    </row>
    <row r="635" spans="4:21" x14ac:dyDescent="0.2">
      <c r="D635" s="26"/>
      <c r="S635" s="47"/>
      <c r="U635" s="47"/>
    </row>
    <row r="636" spans="4:21" x14ac:dyDescent="0.2">
      <c r="D636" s="26"/>
      <c r="S636" s="47"/>
      <c r="U636" s="47"/>
    </row>
    <row r="637" spans="4:21" x14ac:dyDescent="0.2">
      <c r="D637" s="26"/>
      <c r="S637" s="47"/>
      <c r="U637" s="47"/>
    </row>
    <row r="638" spans="4:21" x14ac:dyDescent="0.2">
      <c r="D638" s="26"/>
      <c r="S638" s="47"/>
      <c r="U638" s="47"/>
    </row>
    <row r="639" spans="4:21" x14ac:dyDescent="0.2">
      <c r="D639" s="26"/>
      <c r="S639" s="47"/>
      <c r="U639" s="47"/>
    </row>
    <row r="640" spans="4:21" x14ac:dyDescent="0.2">
      <c r="D640" s="26"/>
      <c r="S640" s="47"/>
      <c r="U640" s="47"/>
    </row>
    <row r="641" spans="4:21" x14ac:dyDescent="0.2">
      <c r="D641" s="26"/>
      <c r="S641" s="47"/>
      <c r="U641" s="47"/>
    </row>
    <row r="642" spans="4:21" x14ac:dyDescent="0.2">
      <c r="D642" s="26"/>
      <c r="S642" s="47"/>
      <c r="U642" s="47"/>
    </row>
    <row r="643" spans="4:21" x14ac:dyDescent="0.2">
      <c r="D643" s="26"/>
      <c r="S643" s="47"/>
      <c r="U643" s="47"/>
    </row>
    <row r="644" spans="4:21" x14ac:dyDescent="0.2">
      <c r="D644" s="26"/>
    </row>
    <row r="645" spans="4:21" x14ac:dyDescent="0.2">
      <c r="D645" s="26"/>
    </row>
    <row r="646" spans="4:21" x14ac:dyDescent="0.2">
      <c r="D646" s="26"/>
    </row>
    <row r="647" spans="4:21" x14ac:dyDescent="0.2">
      <c r="D647" s="26"/>
    </row>
    <row r="648" spans="4:21" x14ac:dyDescent="0.2">
      <c r="D648" s="26"/>
    </row>
    <row r="649" spans="4:21" x14ac:dyDescent="0.2">
      <c r="D649" s="26"/>
    </row>
    <row r="650" spans="4:21" x14ac:dyDescent="0.2">
      <c r="D650" s="26"/>
    </row>
    <row r="651" spans="4:21" x14ac:dyDescent="0.2">
      <c r="D651" s="26"/>
    </row>
    <row r="652" spans="4:21" x14ac:dyDescent="0.2">
      <c r="D652" s="26"/>
    </row>
    <row r="653" spans="4:21" x14ac:dyDescent="0.2">
      <c r="D653" s="26"/>
    </row>
    <row r="654" spans="4:21" x14ac:dyDescent="0.2">
      <c r="D654" s="26"/>
    </row>
    <row r="655" spans="4:21" x14ac:dyDescent="0.2">
      <c r="D655" s="26"/>
    </row>
    <row r="656" spans="4:21" x14ac:dyDescent="0.2">
      <c r="D656" s="26"/>
    </row>
    <row r="657" spans="4:4" x14ac:dyDescent="0.2">
      <c r="D657" s="26"/>
    </row>
    <row r="658" spans="4:4" x14ac:dyDescent="0.2">
      <c r="D658" s="26"/>
    </row>
    <row r="659" spans="4:4" x14ac:dyDescent="0.2">
      <c r="D659" s="26"/>
    </row>
    <row r="660" spans="4:4" x14ac:dyDescent="0.2">
      <c r="D660" s="26"/>
    </row>
    <row r="661" spans="4:4" x14ac:dyDescent="0.2">
      <c r="D661" s="26"/>
    </row>
    <row r="662" spans="4:4" x14ac:dyDescent="0.2">
      <c r="D662" s="26"/>
    </row>
    <row r="663" spans="4:4" x14ac:dyDescent="0.2">
      <c r="D663" s="26"/>
    </row>
    <row r="664" spans="4:4" x14ac:dyDescent="0.2">
      <c r="D664" s="26"/>
    </row>
    <row r="665" spans="4:4" x14ac:dyDescent="0.2">
      <c r="D665" s="26"/>
    </row>
    <row r="666" spans="4:4" x14ac:dyDescent="0.2">
      <c r="D666" s="26"/>
    </row>
    <row r="667" spans="4:4" x14ac:dyDescent="0.2">
      <c r="D667" s="26"/>
    </row>
    <row r="668" spans="4:4" x14ac:dyDescent="0.2">
      <c r="D668" s="26"/>
    </row>
    <row r="669" spans="4:4" x14ac:dyDescent="0.2">
      <c r="D669" s="26"/>
    </row>
    <row r="670" spans="4:4" x14ac:dyDescent="0.2">
      <c r="D670" s="26"/>
    </row>
    <row r="671" spans="4:4" x14ac:dyDescent="0.2">
      <c r="D671" s="26"/>
    </row>
    <row r="672" spans="4:4" x14ac:dyDescent="0.2">
      <c r="D672" s="26"/>
    </row>
    <row r="673" spans="4:4" x14ac:dyDescent="0.2">
      <c r="D673" s="26"/>
    </row>
    <row r="674" spans="4:4" x14ac:dyDescent="0.2">
      <c r="D674" s="26"/>
    </row>
    <row r="675" spans="4:4" x14ac:dyDescent="0.2">
      <c r="D675" s="26"/>
    </row>
    <row r="676" spans="4:4" x14ac:dyDescent="0.2">
      <c r="D676" s="26"/>
    </row>
    <row r="677" spans="4:4" x14ac:dyDescent="0.2">
      <c r="D677" s="26"/>
    </row>
    <row r="678" spans="4:4" x14ac:dyDescent="0.2">
      <c r="D678" s="26"/>
    </row>
    <row r="679" spans="4:4" x14ac:dyDescent="0.2">
      <c r="D679" s="26"/>
    </row>
    <row r="680" spans="4:4" x14ac:dyDescent="0.2">
      <c r="D680" s="26"/>
    </row>
    <row r="681" spans="4:4" x14ac:dyDescent="0.2">
      <c r="D681" s="26"/>
    </row>
    <row r="682" spans="4:4" x14ac:dyDescent="0.2">
      <c r="D682" s="26"/>
    </row>
    <row r="683" spans="4:4" x14ac:dyDescent="0.2">
      <c r="D683" s="26"/>
    </row>
    <row r="684" spans="4:4" x14ac:dyDescent="0.2">
      <c r="D684" s="26"/>
    </row>
    <row r="685" spans="4:4" x14ac:dyDescent="0.2">
      <c r="D685" s="26"/>
    </row>
    <row r="686" spans="4:4" x14ac:dyDescent="0.2">
      <c r="D686" s="26"/>
    </row>
    <row r="687" spans="4:4" x14ac:dyDescent="0.2">
      <c r="D687" s="26"/>
    </row>
    <row r="688" spans="4:4" x14ac:dyDescent="0.2">
      <c r="D688" s="26"/>
    </row>
    <row r="689" spans="4:4" x14ac:dyDescent="0.2">
      <c r="D689" s="26"/>
    </row>
    <row r="690" spans="4:4" x14ac:dyDescent="0.2">
      <c r="D690" s="26"/>
    </row>
    <row r="691" spans="4:4" x14ac:dyDescent="0.2">
      <c r="D691" s="26"/>
    </row>
    <row r="692" spans="4:4" x14ac:dyDescent="0.2">
      <c r="D692" s="26"/>
    </row>
    <row r="693" spans="4:4" x14ac:dyDescent="0.2">
      <c r="D693" s="26"/>
    </row>
    <row r="694" spans="4:4" x14ac:dyDescent="0.2">
      <c r="D694" s="26"/>
    </row>
    <row r="695" spans="4:4" x14ac:dyDescent="0.2">
      <c r="D695" s="26"/>
    </row>
    <row r="696" spans="4:4" x14ac:dyDescent="0.2">
      <c r="D696" s="26"/>
    </row>
    <row r="697" spans="4:4" x14ac:dyDescent="0.2">
      <c r="D697" s="26"/>
    </row>
    <row r="698" spans="4:4" x14ac:dyDescent="0.2">
      <c r="D698" s="26"/>
    </row>
    <row r="699" spans="4:4" x14ac:dyDescent="0.2">
      <c r="D699" s="26"/>
    </row>
    <row r="700" spans="4:4" x14ac:dyDescent="0.2">
      <c r="D700" s="26"/>
    </row>
    <row r="701" spans="4:4" x14ac:dyDescent="0.2">
      <c r="D701" s="26"/>
    </row>
    <row r="702" spans="4:4" x14ac:dyDescent="0.2">
      <c r="D702" s="26"/>
    </row>
    <row r="703" spans="4:4" x14ac:dyDescent="0.2">
      <c r="D703" s="26"/>
    </row>
    <row r="704" spans="4:4" x14ac:dyDescent="0.2">
      <c r="D704" s="26"/>
    </row>
    <row r="705" spans="4:4" x14ac:dyDescent="0.2">
      <c r="D705" s="26"/>
    </row>
    <row r="706" spans="4:4" x14ac:dyDescent="0.2">
      <c r="D706" s="26"/>
    </row>
    <row r="707" spans="4:4" x14ac:dyDescent="0.2">
      <c r="D707" s="26"/>
    </row>
    <row r="708" spans="4:4" x14ac:dyDescent="0.2">
      <c r="D708" s="26"/>
    </row>
    <row r="709" spans="4:4" x14ac:dyDescent="0.2">
      <c r="D709" s="26"/>
    </row>
    <row r="710" spans="4:4" x14ac:dyDescent="0.2">
      <c r="D710" s="26"/>
    </row>
    <row r="711" spans="4:4" x14ac:dyDescent="0.2">
      <c r="D711" s="26"/>
    </row>
    <row r="712" spans="4:4" x14ac:dyDescent="0.2">
      <c r="D712" s="26"/>
    </row>
    <row r="713" spans="4:4" x14ac:dyDescent="0.2">
      <c r="D713" s="26"/>
    </row>
    <row r="714" spans="4:4" x14ac:dyDescent="0.2">
      <c r="D714" s="26"/>
    </row>
    <row r="715" spans="4:4" x14ac:dyDescent="0.2">
      <c r="D715" s="26"/>
    </row>
    <row r="716" spans="4:4" x14ac:dyDescent="0.2">
      <c r="D716" s="26"/>
    </row>
    <row r="717" spans="4:4" x14ac:dyDescent="0.2">
      <c r="D717" s="26"/>
    </row>
    <row r="718" spans="4:4" x14ac:dyDescent="0.2">
      <c r="D718" s="26"/>
    </row>
    <row r="719" spans="4:4" x14ac:dyDescent="0.2">
      <c r="D719" s="26"/>
    </row>
    <row r="720" spans="4:4" x14ac:dyDescent="0.2">
      <c r="D720" s="26"/>
    </row>
    <row r="721" spans="4:4" x14ac:dyDescent="0.2">
      <c r="D721" s="26"/>
    </row>
    <row r="722" spans="4:4" x14ac:dyDescent="0.2">
      <c r="D722" s="26"/>
    </row>
    <row r="723" spans="4:4" x14ac:dyDescent="0.2">
      <c r="D723" s="26"/>
    </row>
    <row r="724" spans="4:4" x14ac:dyDescent="0.2">
      <c r="D724" s="26"/>
    </row>
    <row r="725" spans="4:4" x14ac:dyDescent="0.2">
      <c r="D725" s="26"/>
    </row>
    <row r="726" spans="4:4" x14ac:dyDescent="0.2">
      <c r="D726" s="26"/>
    </row>
    <row r="727" spans="4:4" x14ac:dyDescent="0.2">
      <c r="D727" s="26"/>
    </row>
    <row r="728" spans="4:4" x14ac:dyDescent="0.2">
      <c r="D728" s="26"/>
    </row>
    <row r="729" spans="4:4" x14ac:dyDescent="0.2">
      <c r="D729" s="26"/>
    </row>
    <row r="730" spans="4:4" x14ac:dyDescent="0.2">
      <c r="D730" s="26"/>
    </row>
    <row r="731" spans="4:4" x14ac:dyDescent="0.2">
      <c r="D731" s="26"/>
    </row>
    <row r="732" spans="4:4" x14ac:dyDescent="0.2">
      <c r="D732" s="26"/>
    </row>
    <row r="733" spans="4:4" x14ac:dyDescent="0.2">
      <c r="D733" s="26"/>
    </row>
    <row r="734" spans="4:4" x14ac:dyDescent="0.2">
      <c r="D734" s="26"/>
    </row>
    <row r="735" spans="4:4" x14ac:dyDescent="0.2">
      <c r="D735" s="26"/>
    </row>
    <row r="736" spans="4:4" x14ac:dyDescent="0.2">
      <c r="D736" s="26"/>
    </row>
    <row r="737" spans="4:4" x14ac:dyDescent="0.2">
      <c r="D737" s="26"/>
    </row>
    <row r="738" spans="4:4" x14ac:dyDescent="0.2">
      <c r="D738" s="26"/>
    </row>
    <row r="739" spans="4:4" x14ac:dyDescent="0.2">
      <c r="D739" s="26"/>
    </row>
    <row r="740" spans="4:4" x14ac:dyDescent="0.2">
      <c r="D740" s="26"/>
    </row>
    <row r="741" spans="4:4" x14ac:dyDescent="0.2">
      <c r="D741" s="26"/>
    </row>
    <row r="742" spans="4:4" x14ac:dyDescent="0.2">
      <c r="D742" s="26"/>
    </row>
    <row r="743" spans="4:4" x14ac:dyDescent="0.2">
      <c r="D743" s="26"/>
    </row>
    <row r="744" spans="4:4" x14ac:dyDescent="0.2">
      <c r="D744" s="26"/>
    </row>
    <row r="745" spans="4:4" x14ac:dyDescent="0.2">
      <c r="D745" s="26"/>
    </row>
    <row r="746" spans="4:4" x14ac:dyDescent="0.2">
      <c r="D746" s="26"/>
    </row>
    <row r="747" spans="4:4" x14ac:dyDescent="0.2">
      <c r="D747" s="26"/>
    </row>
    <row r="748" spans="4:4" x14ac:dyDescent="0.2">
      <c r="D748" s="26"/>
    </row>
    <row r="749" spans="4:4" x14ac:dyDescent="0.2">
      <c r="D749" s="26"/>
    </row>
    <row r="750" spans="4:4" x14ac:dyDescent="0.2">
      <c r="D750" s="26"/>
    </row>
    <row r="751" spans="4:4" x14ac:dyDescent="0.2">
      <c r="D751" s="26"/>
    </row>
    <row r="752" spans="4:4" x14ac:dyDescent="0.2">
      <c r="D752" s="26"/>
    </row>
    <row r="753" spans="4:4" x14ac:dyDescent="0.2">
      <c r="D753" s="26"/>
    </row>
    <row r="754" spans="4:4" x14ac:dyDescent="0.2">
      <c r="D754" s="26"/>
    </row>
    <row r="755" spans="4:4" x14ac:dyDescent="0.2">
      <c r="D755" s="26"/>
    </row>
    <row r="756" spans="4:4" x14ac:dyDescent="0.2">
      <c r="D756" s="26"/>
    </row>
    <row r="757" spans="4:4" x14ac:dyDescent="0.2">
      <c r="D757" s="26"/>
    </row>
    <row r="758" spans="4:4" x14ac:dyDescent="0.2">
      <c r="D758" s="26"/>
    </row>
    <row r="759" spans="4:4" x14ac:dyDescent="0.2">
      <c r="D759" s="26"/>
    </row>
    <row r="760" spans="4:4" x14ac:dyDescent="0.2">
      <c r="D760" s="26"/>
    </row>
    <row r="761" spans="4:4" x14ac:dyDescent="0.2">
      <c r="D761" s="26"/>
    </row>
    <row r="762" spans="4:4" x14ac:dyDescent="0.2">
      <c r="D762" s="26"/>
    </row>
    <row r="763" spans="4:4" x14ac:dyDescent="0.2">
      <c r="D763" s="26"/>
    </row>
    <row r="764" spans="4:4" x14ac:dyDescent="0.2">
      <c r="D764" s="26"/>
    </row>
    <row r="765" spans="4:4" x14ac:dyDescent="0.2">
      <c r="D765" s="26"/>
    </row>
    <row r="766" spans="4:4" x14ac:dyDescent="0.2">
      <c r="D766" s="26"/>
    </row>
    <row r="767" spans="4:4" x14ac:dyDescent="0.2">
      <c r="D767" s="26"/>
    </row>
    <row r="768" spans="4:4" x14ac:dyDescent="0.2">
      <c r="D768" s="26"/>
    </row>
    <row r="769" spans="4:4" x14ac:dyDescent="0.2">
      <c r="D769" s="26"/>
    </row>
    <row r="770" spans="4:4" x14ac:dyDescent="0.2">
      <c r="D770" s="26"/>
    </row>
    <row r="771" spans="4:4" x14ac:dyDescent="0.2">
      <c r="D771" s="26"/>
    </row>
    <row r="772" spans="4:4" x14ac:dyDescent="0.2">
      <c r="D772" s="26"/>
    </row>
    <row r="773" spans="4:4" x14ac:dyDescent="0.2">
      <c r="D773" s="26"/>
    </row>
    <row r="774" spans="4:4" x14ac:dyDescent="0.2">
      <c r="D774" s="26"/>
    </row>
    <row r="775" spans="4:4" x14ac:dyDescent="0.2">
      <c r="D775" s="26"/>
    </row>
    <row r="776" spans="4:4" x14ac:dyDescent="0.2">
      <c r="D776" s="26"/>
    </row>
    <row r="777" spans="4:4" x14ac:dyDescent="0.2">
      <c r="D777" s="26"/>
    </row>
    <row r="778" spans="4:4" x14ac:dyDescent="0.2">
      <c r="D778" s="26"/>
    </row>
    <row r="779" spans="4:4" x14ac:dyDescent="0.2">
      <c r="D779" s="26"/>
    </row>
    <row r="780" spans="4:4" x14ac:dyDescent="0.2">
      <c r="D780" s="26"/>
    </row>
    <row r="781" spans="4:4" x14ac:dyDescent="0.2">
      <c r="D781" s="26"/>
    </row>
    <row r="782" spans="4:4" x14ac:dyDescent="0.2">
      <c r="D782" s="26"/>
    </row>
    <row r="783" spans="4:4" x14ac:dyDescent="0.2">
      <c r="D783" s="26"/>
    </row>
    <row r="784" spans="4:4" x14ac:dyDescent="0.2">
      <c r="D784" s="26"/>
    </row>
    <row r="785" spans="4:4" x14ac:dyDescent="0.2">
      <c r="D785" s="26"/>
    </row>
    <row r="786" spans="4:4" x14ac:dyDescent="0.2">
      <c r="D786" s="26"/>
    </row>
    <row r="787" spans="4:4" x14ac:dyDescent="0.2">
      <c r="D787" s="26"/>
    </row>
    <row r="788" spans="4:4" x14ac:dyDescent="0.2">
      <c r="D788" s="26"/>
    </row>
    <row r="789" spans="4:4" x14ac:dyDescent="0.2">
      <c r="D789" s="26"/>
    </row>
    <row r="790" spans="4:4" x14ac:dyDescent="0.2">
      <c r="D790" s="26"/>
    </row>
    <row r="791" spans="4:4" x14ac:dyDescent="0.2">
      <c r="D791" s="26"/>
    </row>
    <row r="792" spans="4:4" x14ac:dyDescent="0.2">
      <c r="D792" s="26"/>
    </row>
    <row r="793" spans="4:4" x14ac:dyDescent="0.2">
      <c r="D793" s="26"/>
    </row>
    <row r="794" spans="4:4" x14ac:dyDescent="0.2">
      <c r="D794" s="26"/>
    </row>
    <row r="795" spans="4:4" x14ac:dyDescent="0.2">
      <c r="D795" s="26"/>
    </row>
    <row r="796" spans="4:4" x14ac:dyDescent="0.2">
      <c r="D796" s="26"/>
    </row>
    <row r="797" spans="4:4" x14ac:dyDescent="0.2">
      <c r="D797" s="26"/>
    </row>
    <row r="798" spans="4:4" x14ac:dyDescent="0.2">
      <c r="D798" s="26"/>
    </row>
    <row r="799" spans="4:4" x14ac:dyDescent="0.2">
      <c r="D799" s="26"/>
    </row>
    <row r="800" spans="4:4" x14ac:dyDescent="0.2">
      <c r="D800" s="26"/>
    </row>
    <row r="801" spans="4:4" x14ac:dyDescent="0.2">
      <c r="D801" s="26"/>
    </row>
    <row r="802" spans="4:4" x14ac:dyDescent="0.2">
      <c r="D802" s="26"/>
    </row>
    <row r="803" spans="4:4" x14ac:dyDescent="0.2">
      <c r="D803" s="26"/>
    </row>
    <row r="804" spans="4:4" x14ac:dyDescent="0.2">
      <c r="D804" s="26"/>
    </row>
    <row r="805" spans="4:4" x14ac:dyDescent="0.2">
      <c r="D805" s="26"/>
    </row>
    <row r="806" spans="4:4" x14ac:dyDescent="0.2">
      <c r="D806" s="26"/>
    </row>
    <row r="807" spans="4:4" x14ac:dyDescent="0.2">
      <c r="D807" s="26"/>
    </row>
    <row r="808" spans="4:4" x14ac:dyDescent="0.2">
      <c r="D808" s="26"/>
    </row>
    <row r="809" spans="4:4" x14ac:dyDescent="0.2">
      <c r="D809" s="26"/>
    </row>
    <row r="810" spans="4:4" x14ac:dyDescent="0.2">
      <c r="D810" s="26"/>
    </row>
    <row r="811" spans="4:4" x14ac:dyDescent="0.2">
      <c r="D811" s="26"/>
    </row>
    <row r="812" spans="4:4" x14ac:dyDescent="0.2">
      <c r="D812" s="26"/>
    </row>
    <row r="813" spans="4:4" x14ac:dyDescent="0.2">
      <c r="D813" s="26"/>
    </row>
    <row r="814" spans="4:4" x14ac:dyDescent="0.2">
      <c r="D814" s="26"/>
    </row>
    <row r="815" spans="4:4" x14ac:dyDescent="0.2">
      <c r="D815" s="26"/>
    </row>
    <row r="816" spans="4:4" x14ac:dyDescent="0.2">
      <c r="D816" s="26"/>
    </row>
    <row r="817" spans="4:4" x14ac:dyDescent="0.2">
      <c r="D817" s="26"/>
    </row>
    <row r="818" spans="4:4" x14ac:dyDescent="0.2">
      <c r="D818" s="26"/>
    </row>
    <row r="819" spans="4:4" x14ac:dyDescent="0.2">
      <c r="D819" s="26"/>
    </row>
    <row r="820" spans="4:4" x14ac:dyDescent="0.2">
      <c r="D820" s="26"/>
    </row>
    <row r="821" spans="4:4" x14ac:dyDescent="0.2">
      <c r="D821" s="26"/>
    </row>
    <row r="822" spans="4:4" x14ac:dyDescent="0.2">
      <c r="D822" s="26"/>
    </row>
    <row r="823" spans="4:4" x14ac:dyDescent="0.2">
      <c r="D823" s="26"/>
    </row>
    <row r="824" spans="4:4" x14ac:dyDescent="0.2">
      <c r="D824" s="26"/>
    </row>
    <row r="825" spans="4:4" x14ac:dyDescent="0.2">
      <c r="D825" s="26"/>
    </row>
    <row r="826" spans="4:4" x14ac:dyDescent="0.2">
      <c r="D826" s="26"/>
    </row>
    <row r="827" spans="4:4" x14ac:dyDescent="0.2">
      <c r="D827" s="26"/>
    </row>
    <row r="828" spans="4:4" x14ac:dyDescent="0.2">
      <c r="D828" s="26"/>
    </row>
    <row r="829" spans="4:4" x14ac:dyDescent="0.2">
      <c r="D829" s="26"/>
    </row>
    <row r="830" spans="4:4" x14ac:dyDescent="0.2">
      <c r="D830" s="26"/>
    </row>
    <row r="831" spans="4:4" x14ac:dyDescent="0.2">
      <c r="D831" s="26"/>
    </row>
    <row r="832" spans="4:4" x14ac:dyDescent="0.2">
      <c r="D832" s="26"/>
    </row>
    <row r="833" spans="4:4" x14ac:dyDescent="0.2">
      <c r="D833" s="26"/>
    </row>
    <row r="834" spans="4:4" x14ac:dyDescent="0.2">
      <c r="D834" s="26"/>
    </row>
    <row r="835" spans="4:4" x14ac:dyDescent="0.2">
      <c r="D835" s="26"/>
    </row>
    <row r="836" spans="4:4" x14ac:dyDescent="0.2">
      <c r="D836" s="26"/>
    </row>
    <row r="837" spans="4:4" x14ac:dyDescent="0.2">
      <c r="D837" s="26"/>
    </row>
    <row r="838" spans="4:4" x14ac:dyDescent="0.2">
      <c r="D838" s="26"/>
    </row>
    <row r="839" spans="4:4" x14ac:dyDescent="0.2">
      <c r="D839" s="26"/>
    </row>
    <row r="840" spans="4:4" x14ac:dyDescent="0.2">
      <c r="D840" s="26"/>
    </row>
    <row r="841" spans="4:4" x14ac:dyDescent="0.2">
      <c r="D841" s="26"/>
    </row>
    <row r="842" spans="4:4" x14ac:dyDescent="0.2">
      <c r="D842" s="26"/>
    </row>
    <row r="843" spans="4:4" x14ac:dyDescent="0.2">
      <c r="D843" s="26"/>
    </row>
    <row r="844" spans="4:4" x14ac:dyDescent="0.2">
      <c r="D844" s="26"/>
    </row>
    <row r="845" spans="4:4" x14ac:dyDescent="0.2">
      <c r="D845" s="26"/>
    </row>
    <row r="846" spans="4:4" x14ac:dyDescent="0.2">
      <c r="D846" s="26"/>
    </row>
    <row r="847" spans="4:4" x14ac:dyDescent="0.2">
      <c r="D847" s="26"/>
    </row>
    <row r="848" spans="4:4" x14ac:dyDescent="0.2">
      <c r="D848" s="26"/>
    </row>
    <row r="849" spans="4:4" x14ac:dyDescent="0.2">
      <c r="D849" s="26"/>
    </row>
    <row r="850" spans="4:4" x14ac:dyDescent="0.2">
      <c r="D850" s="26"/>
    </row>
    <row r="851" spans="4:4" x14ac:dyDescent="0.2">
      <c r="D851" s="26"/>
    </row>
    <row r="852" spans="4:4" x14ac:dyDescent="0.2">
      <c r="D852" s="26"/>
    </row>
    <row r="853" spans="4:4" x14ac:dyDescent="0.2">
      <c r="D853" s="26"/>
    </row>
    <row r="854" spans="4:4" x14ac:dyDescent="0.2">
      <c r="D854" s="26"/>
    </row>
    <row r="855" spans="4:4" x14ac:dyDescent="0.2">
      <c r="D855" s="26"/>
    </row>
    <row r="856" spans="4:4" x14ac:dyDescent="0.2">
      <c r="D856" s="26"/>
    </row>
    <row r="857" spans="4:4" x14ac:dyDescent="0.2">
      <c r="D857" s="26"/>
    </row>
    <row r="858" spans="4:4" x14ac:dyDescent="0.2">
      <c r="D858" s="26"/>
    </row>
    <row r="859" spans="4:4" x14ac:dyDescent="0.2">
      <c r="D859" s="26"/>
    </row>
    <row r="860" spans="4:4" x14ac:dyDescent="0.2">
      <c r="D860" s="26"/>
    </row>
    <row r="861" spans="4:4" x14ac:dyDescent="0.2">
      <c r="D861" s="26"/>
    </row>
    <row r="862" spans="4:4" x14ac:dyDescent="0.2">
      <c r="D862" s="26"/>
    </row>
    <row r="863" spans="4:4" x14ac:dyDescent="0.2">
      <c r="D863" s="26"/>
    </row>
    <row r="864" spans="4:4" x14ac:dyDescent="0.2">
      <c r="D864" s="26"/>
    </row>
    <row r="865" spans="4:4" x14ac:dyDescent="0.2">
      <c r="D865" s="26"/>
    </row>
    <row r="866" spans="4:4" x14ac:dyDescent="0.2">
      <c r="D866" s="26"/>
    </row>
    <row r="867" spans="4:4" x14ac:dyDescent="0.2">
      <c r="D867" s="26"/>
    </row>
    <row r="868" spans="4:4" x14ac:dyDescent="0.2">
      <c r="D868" s="26"/>
    </row>
    <row r="869" spans="4:4" x14ac:dyDescent="0.2">
      <c r="D869" s="26"/>
    </row>
    <row r="870" spans="4:4" x14ac:dyDescent="0.2">
      <c r="D870" s="26"/>
    </row>
    <row r="871" spans="4:4" x14ac:dyDescent="0.2">
      <c r="D871" s="26"/>
    </row>
    <row r="872" spans="4:4" x14ac:dyDescent="0.2">
      <c r="D872" s="26"/>
    </row>
    <row r="873" spans="4:4" x14ac:dyDescent="0.2">
      <c r="D873" s="26"/>
    </row>
    <row r="874" spans="4:4" x14ac:dyDescent="0.2">
      <c r="D874" s="26"/>
    </row>
    <row r="875" spans="4:4" x14ac:dyDescent="0.2">
      <c r="D875" s="26"/>
    </row>
    <row r="876" spans="4:4" x14ac:dyDescent="0.2">
      <c r="D876" s="26"/>
    </row>
    <row r="877" spans="4:4" x14ac:dyDescent="0.2">
      <c r="D877" s="26"/>
    </row>
    <row r="878" spans="4:4" x14ac:dyDescent="0.2">
      <c r="D878" s="26"/>
    </row>
    <row r="879" spans="4:4" x14ac:dyDescent="0.2">
      <c r="D879" s="26"/>
    </row>
    <row r="880" spans="4:4" x14ac:dyDescent="0.2">
      <c r="D880" s="26"/>
    </row>
    <row r="881" spans="4:4" x14ac:dyDescent="0.2">
      <c r="D881" s="26"/>
    </row>
    <row r="882" spans="4:4" x14ac:dyDescent="0.2">
      <c r="D882" s="26"/>
    </row>
    <row r="883" spans="4:4" x14ac:dyDescent="0.2">
      <c r="D883" s="26"/>
    </row>
    <row r="884" spans="4:4" x14ac:dyDescent="0.2">
      <c r="D884" s="26"/>
    </row>
    <row r="885" spans="4:4" x14ac:dyDescent="0.2">
      <c r="D885" s="26"/>
    </row>
    <row r="886" spans="4:4" x14ac:dyDescent="0.2">
      <c r="D886" s="26"/>
    </row>
    <row r="887" spans="4:4" x14ac:dyDescent="0.2">
      <c r="D887" s="26"/>
    </row>
    <row r="888" spans="4:4" x14ac:dyDescent="0.2">
      <c r="D888" s="26"/>
    </row>
    <row r="889" spans="4:4" x14ac:dyDescent="0.2">
      <c r="D889" s="26"/>
    </row>
    <row r="890" spans="4:4" x14ac:dyDescent="0.2">
      <c r="D890" s="26"/>
    </row>
    <row r="891" spans="4:4" x14ac:dyDescent="0.2">
      <c r="D891" s="26"/>
    </row>
    <row r="892" spans="4:4" x14ac:dyDescent="0.2">
      <c r="D892" s="26"/>
    </row>
    <row r="893" spans="4:4" x14ac:dyDescent="0.2">
      <c r="D893" s="26"/>
    </row>
    <row r="894" spans="4:4" x14ac:dyDescent="0.2">
      <c r="D894" s="26"/>
    </row>
    <row r="895" spans="4:4" x14ac:dyDescent="0.2">
      <c r="D895" s="26"/>
    </row>
    <row r="896" spans="4:4" x14ac:dyDescent="0.2">
      <c r="D896" s="26"/>
    </row>
    <row r="897" spans="4:4" x14ac:dyDescent="0.2">
      <c r="D897" s="26"/>
    </row>
    <row r="898" spans="4:4" x14ac:dyDescent="0.2">
      <c r="D898" s="26"/>
    </row>
    <row r="899" spans="4:4" x14ac:dyDescent="0.2">
      <c r="D899" s="26"/>
    </row>
    <row r="900" spans="4:4" x14ac:dyDescent="0.2">
      <c r="D900" s="26"/>
    </row>
    <row r="901" spans="4:4" x14ac:dyDescent="0.2">
      <c r="D901" s="26"/>
    </row>
    <row r="902" spans="4:4" x14ac:dyDescent="0.2">
      <c r="D902" s="26"/>
    </row>
    <row r="903" spans="4:4" x14ac:dyDescent="0.2">
      <c r="D903" s="26"/>
    </row>
    <row r="904" spans="4:4" x14ac:dyDescent="0.2">
      <c r="D904" s="26"/>
    </row>
    <row r="905" spans="4:4" x14ac:dyDescent="0.2">
      <c r="D905" s="26"/>
    </row>
    <row r="906" spans="4:4" x14ac:dyDescent="0.2">
      <c r="D906" s="26"/>
    </row>
    <row r="907" spans="4:4" x14ac:dyDescent="0.2">
      <c r="D907" s="26"/>
    </row>
    <row r="908" spans="4:4" x14ac:dyDescent="0.2">
      <c r="D908" s="26"/>
    </row>
    <row r="909" spans="4:4" x14ac:dyDescent="0.2">
      <c r="D909" s="26"/>
    </row>
    <row r="910" spans="4:4" x14ac:dyDescent="0.2">
      <c r="D910" s="26"/>
    </row>
    <row r="911" spans="4:4" x14ac:dyDescent="0.2">
      <c r="D911" s="26"/>
    </row>
    <row r="912" spans="4:4" x14ac:dyDescent="0.2">
      <c r="D912" s="26"/>
    </row>
    <row r="913" spans="4:4" x14ac:dyDescent="0.2">
      <c r="D913" s="26"/>
    </row>
    <row r="914" spans="4:4" x14ac:dyDescent="0.2">
      <c r="D914" s="26"/>
    </row>
    <row r="915" spans="4:4" x14ac:dyDescent="0.2">
      <c r="D915" s="26"/>
    </row>
    <row r="916" spans="4:4" x14ac:dyDescent="0.2">
      <c r="D916" s="26"/>
    </row>
    <row r="917" spans="4:4" x14ac:dyDescent="0.2">
      <c r="D917" s="26"/>
    </row>
    <row r="918" spans="4:4" x14ac:dyDescent="0.2">
      <c r="D918" s="26"/>
    </row>
    <row r="919" spans="4:4" x14ac:dyDescent="0.2">
      <c r="D919" s="26"/>
    </row>
    <row r="920" spans="4:4" x14ac:dyDescent="0.2">
      <c r="D920" s="26"/>
    </row>
    <row r="921" spans="4:4" x14ac:dyDescent="0.2">
      <c r="D921" s="26"/>
    </row>
    <row r="922" spans="4:4" x14ac:dyDescent="0.2">
      <c r="D922" s="26"/>
    </row>
    <row r="923" spans="4:4" x14ac:dyDescent="0.2">
      <c r="D923" s="26"/>
    </row>
    <row r="924" spans="4:4" x14ac:dyDescent="0.2">
      <c r="D924" s="26"/>
    </row>
    <row r="925" spans="4:4" x14ac:dyDescent="0.2">
      <c r="D925" s="26"/>
    </row>
    <row r="926" spans="4:4" x14ac:dyDescent="0.2">
      <c r="D926" s="26"/>
    </row>
    <row r="927" spans="4:4" x14ac:dyDescent="0.2">
      <c r="D927" s="26"/>
    </row>
    <row r="928" spans="4:4" x14ac:dyDescent="0.2">
      <c r="D928" s="26"/>
    </row>
    <row r="929" spans="4:4" x14ac:dyDescent="0.2">
      <c r="D929" s="26"/>
    </row>
    <row r="930" spans="4:4" x14ac:dyDescent="0.2">
      <c r="D930" s="26"/>
    </row>
    <row r="931" spans="4:4" x14ac:dyDescent="0.2">
      <c r="D931" s="26"/>
    </row>
    <row r="932" spans="4:4" x14ac:dyDescent="0.2">
      <c r="D932" s="26"/>
    </row>
    <row r="933" spans="4:4" x14ac:dyDescent="0.2">
      <c r="D933" s="26"/>
    </row>
    <row r="934" spans="4:4" x14ac:dyDescent="0.2">
      <c r="D934" s="26"/>
    </row>
    <row r="935" spans="4:4" x14ac:dyDescent="0.2">
      <c r="D935" s="26"/>
    </row>
    <row r="936" spans="4:4" x14ac:dyDescent="0.2">
      <c r="D936" s="26"/>
    </row>
    <row r="937" spans="4:4" x14ac:dyDescent="0.2">
      <c r="D937" s="26"/>
    </row>
    <row r="938" spans="4:4" x14ac:dyDescent="0.2">
      <c r="D938" s="26"/>
    </row>
    <row r="939" spans="4:4" x14ac:dyDescent="0.2">
      <c r="D939" s="26"/>
    </row>
    <row r="940" spans="4:4" x14ac:dyDescent="0.2">
      <c r="D940" s="26"/>
    </row>
    <row r="941" spans="4:4" x14ac:dyDescent="0.2">
      <c r="D941" s="26"/>
    </row>
    <row r="942" spans="4:4" x14ac:dyDescent="0.2">
      <c r="D942" s="26"/>
    </row>
    <row r="943" spans="4:4" x14ac:dyDescent="0.2">
      <c r="D943" s="26"/>
    </row>
    <row r="944" spans="4:4" x14ac:dyDescent="0.2">
      <c r="D944" s="26"/>
    </row>
    <row r="945" spans="4:4" x14ac:dyDescent="0.2">
      <c r="D945" s="26"/>
    </row>
    <row r="946" spans="4:4" x14ac:dyDescent="0.2">
      <c r="D946" s="26"/>
    </row>
    <row r="947" spans="4:4" x14ac:dyDescent="0.2">
      <c r="D947" s="26"/>
    </row>
    <row r="948" spans="4:4" x14ac:dyDescent="0.2">
      <c r="D948" s="26"/>
    </row>
    <row r="949" spans="4:4" x14ac:dyDescent="0.2">
      <c r="D949" s="26"/>
    </row>
    <row r="950" spans="4:4" x14ac:dyDescent="0.2">
      <c r="D950" s="26"/>
    </row>
    <row r="951" spans="4:4" x14ac:dyDescent="0.2">
      <c r="D951" s="26"/>
    </row>
    <row r="952" spans="4:4" x14ac:dyDescent="0.2">
      <c r="D952" s="26"/>
    </row>
    <row r="953" spans="4:4" x14ac:dyDescent="0.2">
      <c r="D953" s="26"/>
    </row>
    <row r="954" spans="4:4" x14ac:dyDescent="0.2">
      <c r="D954" s="26"/>
    </row>
    <row r="955" spans="4:4" x14ac:dyDescent="0.2">
      <c r="D955" s="26"/>
    </row>
    <row r="956" spans="4:4" x14ac:dyDescent="0.2">
      <c r="D956" s="26"/>
    </row>
    <row r="957" spans="4:4" x14ac:dyDescent="0.2">
      <c r="D957" s="26"/>
    </row>
    <row r="958" spans="4:4" x14ac:dyDescent="0.2">
      <c r="D958" s="26"/>
    </row>
    <row r="959" spans="4:4" x14ac:dyDescent="0.2">
      <c r="D959" s="26"/>
    </row>
    <row r="960" spans="4:4" x14ac:dyDescent="0.2">
      <c r="D960" s="26"/>
    </row>
    <row r="961" spans="4:4" x14ac:dyDescent="0.2">
      <c r="D961" s="26"/>
    </row>
    <row r="962" spans="4:4" x14ac:dyDescent="0.2">
      <c r="D962" s="26"/>
    </row>
    <row r="963" spans="4:4" x14ac:dyDescent="0.2">
      <c r="D963" s="26"/>
    </row>
    <row r="964" spans="4:4" x14ac:dyDescent="0.2">
      <c r="D964" s="26"/>
    </row>
    <row r="965" spans="4:4" x14ac:dyDescent="0.2">
      <c r="D965" s="26"/>
    </row>
    <row r="966" spans="4:4" x14ac:dyDescent="0.2">
      <c r="D966" s="26"/>
    </row>
    <row r="967" spans="4:4" x14ac:dyDescent="0.2">
      <c r="D967" s="26"/>
    </row>
    <row r="968" spans="4:4" x14ac:dyDescent="0.2">
      <c r="D968" s="26"/>
    </row>
    <row r="969" spans="4:4" x14ac:dyDescent="0.2">
      <c r="D969" s="26"/>
    </row>
    <row r="970" spans="4:4" x14ac:dyDescent="0.2">
      <c r="D970" s="26"/>
    </row>
    <row r="971" spans="4:4" x14ac:dyDescent="0.2">
      <c r="D971" s="26"/>
    </row>
    <row r="972" spans="4:4" x14ac:dyDescent="0.2">
      <c r="D972" s="26"/>
    </row>
    <row r="973" spans="4:4" x14ac:dyDescent="0.2">
      <c r="D973" s="26"/>
    </row>
    <row r="974" spans="4:4" x14ac:dyDescent="0.2">
      <c r="D974" s="26"/>
    </row>
    <row r="975" spans="4:4" x14ac:dyDescent="0.2">
      <c r="D975" s="26"/>
    </row>
    <row r="976" spans="4:4" x14ac:dyDescent="0.2">
      <c r="D976" s="26"/>
    </row>
    <row r="977" spans="4:4" x14ac:dyDescent="0.2">
      <c r="D977" s="26"/>
    </row>
    <row r="978" spans="4:4" x14ac:dyDescent="0.2">
      <c r="D978" s="26"/>
    </row>
    <row r="979" spans="4:4" x14ac:dyDescent="0.2">
      <c r="D979" s="26"/>
    </row>
    <row r="980" spans="4:4" x14ac:dyDescent="0.2">
      <c r="D980" s="26"/>
    </row>
    <row r="981" spans="4:4" x14ac:dyDescent="0.2">
      <c r="D981" s="26"/>
    </row>
    <row r="982" spans="4:4" x14ac:dyDescent="0.2">
      <c r="D982" s="26"/>
    </row>
    <row r="983" spans="4:4" x14ac:dyDescent="0.2">
      <c r="D983" s="26"/>
    </row>
    <row r="984" spans="4:4" x14ac:dyDescent="0.2">
      <c r="D984" s="26"/>
    </row>
    <row r="985" spans="4:4" x14ac:dyDescent="0.2">
      <c r="D985" s="26"/>
    </row>
    <row r="986" spans="4:4" x14ac:dyDescent="0.2">
      <c r="D986" s="26"/>
    </row>
    <row r="987" spans="4:4" x14ac:dyDescent="0.2">
      <c r="D987" s="26"/>
    </row>
    <row r="988" spans="4:4" x14ac:dyDescent="0.2">
      <c r="D988" s="26"/>
    </row>
    <row r="989" spans="4:4" x14ac:dyDescent="0.2">
      <c r="D989" s="26"/>
    </row>
    <row r="990" spans="4:4" x14ac:dyDescent="0.2">
      <c r="D990" s="26"/>
    </row>
    <row r="991" spans="4:4" x14ac:dyDescent="0.2">
      <c r="D991" s="26"/>
    </row>
    <row r="992" spans="4:4" x14ac:dyDescent="0.2">
      <c r="D992" s="26"/>
    </row>
    <row r="993" spans="4:4" x14ac:dyDescent="0.2">
      <c r="D993" s="26"/>
    </row>
    <row r="994" spans="4:4" x14ac:dyDescent="0.2">
      <c r="D994" s="26"/>
    </row>
    <row r="995" spans="4:4" x14ac:dyDescent="0.2">
      <c r="D995" s="26"/>
    </row>
    <row r="996" spans="4:4" x14ac:dyDescent="0.2">
      <c r="D996" s="26"/>
    </row>
    <row r="997" spans="4:4" x14ac:dyDescent="0.2">
      <c r="D997" s="26"/>
    </row>
    <row r="998" spans="4:4" x14ac:dyDescent="0.2">
      <c r="D998" s="26"/>
    </row>
    <row r="999" spans="4:4" x14ac:dyDescent="0.2">
      <c r="D999" s="26"/>
    </row>
    <row r="1000" spans="4:4" x14ac:dyDescent="0.2">
      <c r="D1000" s="26"/>
    </row>
    <row r="1001" spans="4:4" x14ac:dyDescent="0.2">
      <c r="D1001" s="26"/>
    </row>
    <row r="1002" spans="4:4" x14ac:dyDescent="0.2">
      <c r="D1002" s="26"/>
    </row>
    <row r="1003" spans="4:4" x14ac:dyDescent="0.2">
      <c r="D1003" s="26"/>
    </row>
    <row r="1004" spans="4:4" x14ac:dyDescent="0.2">
      <c r="D1004" s="26"/>
    </row>
    <row r="1005" spans="4:4" x14ac:dyDescent="0.2">
      <c r="D1005" s="26"/>
    </row>
    <row r="1006" spans="4:4" x14ac:dyDescent="0.2">
      <c r="D1006" s="26"/>
    </row>
    <row r="1007" spans="4:4" x14ac:dyDescent="0.2">
      <c r="D1007" s="26"/>
    </row>
    <row r="1008" spans="4:4" x14ac:dyDescent="0.2">
      <c r="D1008" s="26"/>
    </row>
    <row r="1009" spans="4:4" x14ac:dyDescent="0.2">
      <c r="D1009" s="26"/>
    </row>
    <row r="1010" spans="4:4" x14ac:dyDescent="0.2">
      <c r="D1010" s="26"/>
    </row>
    <row r="1011" spans="4:4" x14ac:dyDescent="0.2">
      <c r="D1011" s="26"/>
    </row>
    <row r="1012" spans="4:4" x14ac:dyDescent="0.2">
      <c r="D1012" s="26"/>
    </row>
    <row r="1013" spans="4:4" x14ac:dyDescent="0.2">
      <c r="D1013" s="26"/>
    </row>
    <row r="1014" spans="4:4" x14ac:dyDescent="0.2">
      <c r="D1014" s="26"/>
    </row>
    <row r="1015" spans="4:4" x14ac:dyDescent="0.2">
      <c r="D1015" s="26"/>
    </row>
    <row r="1016" spans="4:4" x14ac:dyDescent="0.2">
      <c r="D1016" s="26"/>
    </row>
    <row r="1017" spans="4:4" x14ac:dyDescent="0.2">
      <c r="D1017" s="26"/>
    </row>
    <row r="1018" spans="4:4" x14ac:dyDescent="0.2">
      <c r="D1018" s="26"/>
    </row>
    <row r="1019" spans="4:4" x14ac:dyDescent="0.2">
      <c r="D1019" s="26"/>
    </row>
    <row r="1020" spans="4:4" x14ac:dyDescent="0.2">
      <c r="D1020" s="26"/>
    </row>
    <row r="1021" spans="4:4" x14ac:dyDescent="0.2">
      <c r="D1021" s="26"/>
    </row>
    <row r="1022" spans="4:4" x14ac:dyDescent="0.2">
      <c r="D1022" s="26"/>
    </row>
    <row r="1023" spans="4:4" x14ac:dyDescent="0.2">
      <c r="D1023" s="26"/>
    </row>
    <row r="1024" spans="4:4" x14ac:dyDescent="0.2">
      <c r="D1024" s="26"/>
    </row>
    <row r="1025" spans="4:4" x14ac:dyDescent="0.2">
      <c r="D1025" s="26"/>
    </row>
    <row r="1026" spans="4:4" x14ac:dyDescent="0.2">
      <c r="D1026" s="26"/>
    </row>
    <row r="1027" spans="4:4" x14ac:dyDescent="0.2">
      <c r="D1027" s="26"/>
    </row>
    <row r="1028" spans="4:4" x14ac:dyDescent="0.2">
      <c r="D1028" s="26"/>
    </row>
    <row r="1029" spans="4:4" x14ac:dyDescent="0.2">
      <c r="D1029" s="26"/>
    </row>
    <row r="1030" spans="4:4" x14ac:dyDescent="0.2">
      <c r="D1030" s="26"/>
    </row>
    <row r="1031" spans="4:4" x14ac:dyDescent="0.2">
      <c r="D1031" s="26"/>
    </row>
    <row r="1032" spans="4:4" x14ac:dyDescent="0.2">
      <c r="D1032" s="26"/>
    </row>
    <row r="1033" spans="4:4" x14ac:dyDescent="0.2">
      <c r="D1033" s="26"/>
    </row>
    <row r="1034" spans="4:4" x14ac:dyDescent="0.2">
      <c r="D1034" s="26"/>
    </row>
    <row r="1035" spans="4:4" x14ac:dyDescent="0.2">
      <c r="D1035" s="26"/>
    </row>
    <row r="1036" spans="4:4" x14ac:dyDescent="0.2">
      <c r="D1036" s="26"/>
    </row>
    <row r="1037" spans="4:4" x14ac:dyDescent="0.2">
      <c r="D1037" s="26"/>
    </row>
    <row r="1038" spans="4:4" x14ac:dyDescent="0.2">
      <c r="D1038" s="26"/>
    </row>
    <row r="1039" spans="4:4" x14ac:dyDescent="0.2">
      <c r="D1039" s="26"/>
    </row>
    <row r="1040" spans="4:4" x14ac:dyDescent="0.2">
      <c r="D1040" s="26"/>
    </row>
    <row r="1041" spans="4:4" x14ac:dyDescent="0.2">
      <c r="D1041" s="26"/>
    </row>
    <row r="1042" spans="4:4" x14ac:dyDescent="0.2">
      <c r="D1042" s="26"/>
    </row>
    <row r="1043" spans="4:4" x14ac:dyDescent="0.2">
      <c r="D1043" s="26"/>
    </row>
    <row r="1044" spans="4:4" x14ac:dyDescent="0.2">
      <c r="D1044" s="26"/>
    </row>
    <row r="1045" spans="4:4" x14ac:dyDescent="0.2">
      <c r="D1045" s="26"/>
    </row>
    <row r="1046" spans="4:4" x14ac:dyDescent="0.2">
      <c r="D1046" s="26"/>
    </row>
    <row r="1047" spans="4:4" x14ac:dyDescent="0.2">
      <c r="D1047" s="26"/>
    </row>
    <row r="1048" spans="4:4" x14ac:dyDescent="0.2">
      <c r="D1048" s="26"/>
    </row>
    <row r="1049" spans="4:4" x14ac:dyDescent="0.2">
      <c r="D1049" s="26"/>
    </row>
    <row r="1050" spans="4:4" x14ac:dyDescent="0.2">
      <c r="D1050" s="26"/>
    </row>
    <row r="1051" spans="4:4" x14ac:dyDescent="0.2">
      <c r="D1051" s="26"/>
    </row>
    <row r="1052" spans="4:4" x14ac:dyDescent="0.2">
      <c r="D1052" s="26"/>
    </row>
    <row r="1053" spans="4:4" x14ac:dyDescent="0.2">
      <c r="D1053" s="26"/>
    </row>
    <row r="1054" spans="4:4" x14ac:dyDescent="0.2">
      <c r="D1054" s="26"/>
    </row>
    <row r="1055" spans="4:4" x14ac:dyDescent="0.2">
      <c r="D1055" s="26"/>
    </row>
    <row r="1056" spans="4:4" x14ac:dyDescent="0.2">
      <c r="D1056" s="26"/>
    </row>
    <row r="1057" spans="4:4" x14ac:dyDescent="0.2">
      <c r="D1057" s="26"/>
    </row>
    <row r="1058" spans="4:4" x14ac:dyDescent="0.2">
      <c r="D1058" s="26"/>
    </row>
    <row r="1059" spans="4:4" x14ac:dyDescent="0.2">
      <c r="D1059" s="26"/>
    </row>
    <row r="1060" spans="4:4" x14ac:dyDescent="0.2">
      <c r="D1060" s="26"/>
    </row>
    <row r="1061" spans="4:4" x14ac:dyDescent="0.2">
      <c r="D1061" s="26"/>
    </row>
    <row r="1062" spans="4:4" x14ac:dyDescent="0.2">
      <c r="D1062" s="26"/>
    </row>
    <row r="1063" spans="4:4" x14ac:dyDescent="0.2">
      <c r="D1063" s="26"/>
    </row>
    <row r="1064" spans="4:4" x14ac:dyDescent="0.2">
      <c r="D1064" s="26"/>
    </row>
    <row r="1065" spans="4:4" x14ac:dyDescent="0.2">
      <c r="D1065" s="26"/>
    </row>
    <row r="1066" spans="4:4" x14ac:dyDescent="0.2">
      <c r="D1066" s="26"/>
    </row>
    <row r="1067" spans="4:4" x14ac:dyDescent="0.2">
      <c r="D1067" s="26"/>
    </row>
    <row r="1068" spans="4:4" x14ac:dyDescent="0.2">
      <c r="D1068" s="26"/>
    </row>
    <row r="1069" spans="4:4" x14ac:dyDescent="0.2">
      <c r="D1069" s="26"/>
    </row>
    <row r="1070" spans="4:4" x14ac:dyDescent="0.2">
      <c r="D1070" s="26"/>
    </row>
    <row r="1071" spans="4:4" x14ac:dyDescent="0.2">
      <c r="D1071" s="26"/>
    </row>
    <row r="1072" spans="4:4" x14ac:dyDescent="0.2">
      <c r="D1072" s="26"/>
    </row>
    <row r="1073" spans="4:4" x14ac:dyDescent="0.2">
      <c r="D1073" s="26"/>
    </row>
    <row r="1074" spans="4:4" x14ac:dyDescent="0.2">
      <c r="D1074" s="26"/>
    </row>
    <row r="1075" spans="4:4" x14ac:dyDescent="0.2">
      <c r="D1075" s="26"/>
    </row>
    <row r="1076" spans="4:4" x14ac:dyDescent="0.2">
      <c r="D1076" s="26"/>
    </row>
    <row r="1077" spans="4:4" x14ac:dyDescent="0.2">
      <c r="D1077" s="26"/>
    </row>
    <row r="1078" spans="4:4" x14ac:dyDescent="0.2">
      <c r="D1078" s="26"/>
    </row>
    <row r="1079" spans="4:4" x14ac:dyDescent="0.2">
      <c r="D1079" s="26"/>
    </row>
    <row r="1080" spans="4:4" x14ac:dyDescent="0.2">
      <c r="D1080" s="26"/>
    </row>
    <row r="1081" spans="4:4" x14ac:dyDescent="0.2">
      <c r="D1081" s="26"/>
    </row>
    <row r="1082" spans="4:4" x14ac:dyDescent="0.2">
      <c r="D1082" s="26"/>
    </row>
    <row r="1083" spans="4:4" x14ac:dyDescent="0.2">
      <c r="D1083" s="26"/>
    </row>
    <row r="1084" spans="4:4" x14ac:dyDescent="0.2">
      <c r="D1084" s="26"/>
    </row>
    <row r="1085" spans="4:4" x14ac:dyDescent="0.2">
      <c r="D1085" s="26"/>
    </row>
    <row r="1086" spans="4:4" x14ac:dyDescent="0.2">
      <c r="D1086" s="26"/>
    </row>
    <row r="1087" spans="4:4" x14ac:dyDescent="0.2">
      <c r="D1087" s="26"/>
    </row>
    <row r="1088" spans="4:4" x14ac:dyDescent="0.2">
      <c r="D1088" s="26"/>
    </row>
    <row r="1089" spans="4:4" x14ac:dyDescent="0.2">
      <c r="D1089" s="26"/>
    </row>
    <row r="1090" spans="4:4" x14ac:dyDescent="0.2">
      <c r="D1090" s="26"/>
    </row>
    <row r="1091" spans="4:4" x14ac:dyDescent="0.2">
      <c r="D1091" s="26"/>
    </row>
    <row r="1092" spans="4:4" x14ac:dyDescent="0.2">
      <c r="D1092" s="26"/>
    </row>
    <row r="1093" spans="4:4" x14ac:dyDescent="0.2">
      <c r="D1093" s="26"/>
    </row>
    <row r="1094" spans="4:4" x14ac:dyDescent="0.2">
      <c r="D1094" s="26"/>
    </row>
    <row r="1095" spans="4:4" x14ac:dyDescent="0.2">
      <c r="D1095" s="26"/>
    </row>
    <row r="1096" spans="4:4" x14ac:dyDescent="0.2">
      <c r="D1096" s="26"/>
    </row>
    <row r="1097" spans="4:4" x14ac:dyDescent="0.2">
      <c r="D1097" s="26"/>
    </row>
    <row r="1098" spans="4:4" x14ac:dyDescent="0.2">
      <c r="D1098" s="26"/>
    </row>
    <row r="1099" spans="4:4" x14ac:dyDescent="0.2">
      <c r="D1099" s="26"/>
    </row>
    <row r="1100" spans="4:4" x14ac:dyDescent="0.2">
      <c r="D1100" s="26"/>
    </row>
    <row r="1101" spans="4:4" x14ac:dyDescent="0.2">
      <c r="D1101" s="26"/>
    </row>
    <row r="1102" spans="4:4" x14ac:dyDescent="0.2">
      <c r="D1102" s="26"/>
    </row>
    <row r="1103" spans="4:4" x14ac:dyDescent="0.2">
      <c r="D1103" s="26"/>
    </row>
    <row r="1104" spans="4:4" x14ac:dyDescent="0.2">
      <c r="D1104" s="26"/>
    </row>
    <row r="1105" spans="4:4" x14ac:dyDescent="0.2">
      <c r="D1105" s="26"/>
    </row>
    <row r="1106" spans="4:4" x14ac:dyDescent="0.2">
      <c r="D1106" s="26"/>
    </row>
    <row r="1107" spans="4:4" x14ac:dyDescent="0.2">
      <c r="D1107" s="26"/>
    </row>
    <row r="1108" spans="4:4" x14ac:dyDescent="0.2">
      <c r="D1108" s="26"/>
    </row>
    <row r="1109" spans="4:4" x14ac:dyDescent="0.2">
      <c r="D1109" s="26"/>
    </row>
    <row r="1110" spans="4:4" x14ac:dyDescent="0.2">
      <c r="D1110" s="26"/>
    </row>
    <row r="1111" spans="4:4" x14ac:dyDescent="0.2">
      <c r="D1111" s="26"/>
    </row>
    <row r="1112" spans="4:4" x14ac:dyDescent="0.2">
      <c r="D1112" s="26"/>
    </row>
    <row r="1113" spans="4:4" x14ac:dyDescent="0.2">
      <c r="D1113" s="26"/>
    </row>
    <row r="1114" spans="4:4" x14ac:dyDescent="0.2">
      <c r="D1114" s="26"/>
    </row>
    <row r="1115" spans="4:4" x14ac:dyDescent="0.2">
      <c r="D1115" s="26"/>
    </row>
    <row r="1116" spans="4:4" x14ac:dyDescent="0.2">
      <c r="D1116" s="26"/>
    </row>
    <row r="1117" spans="4:4" x14ac:dyDescent="0.2">
      <c r="D1117" s="26"/>
    </row>
    <row r="1118" spans="4:4" x14ac:dyDescent="0.2">
      <c r="D1118" s="26"/>
    </row>
    <row r="1119" spans="4:4" x14ac:dyDescent="0.2">
      <c r="D1119" s="26"/>
    </row>
    <row r="1120" spans="4:4" x14ac:dyDescent="0.2">
      <c r="D1120" s="26"/>
    </row>
    <row r="1121" spans="4:4" x14ac:dyDescent="0.2">
      <c r="D1121" s="26"/>
    </row>
    <row r="1122" spans="4:4" x14ac:dyDescent="0.2">
      <c r="D1122" s="26"/>
    </row>
    <row r="1123" spans="4:4" x14ac:dyDescent="0.2">
      <c r="D1123" s="26"/>
    </row>
    <row r="1124" spans="4:4" x14ac:dyDescent="0.2">
      <c r="D1124" s="26"/>
    </row>
    <row r="1125" spans="4:4" x14ac:dyDescent="0.2">
      <c r="D1125" s="26"/>
    </row>
    <row r="1126" spans="4:4" x14ac:dyDescent="0.2">
      <c r="D1126" s="26"/>
    </row>
    <row r="1127" spans="4:4" x14ac:dyDescent="0.2">
      <c r="D1127" s="26"/>
    </row>
    <row r="1128" spans="4:4" x14ac:dyDescent="0.2">
      <c r="D1128" s="26"/>
    </row>
    <row r="1129" spans="4:4" x14ac:dyDescent="0.2">
      <c r="D1129" s="26"/>
    </row>
    <row r="1130" spans="4:4" x14ac:dyDescent="0.2">
      <c r="D1130" s="26"/>
    </row>
    <row r="1131" spans="4:4" x14ac:dyDescent="0.2">
      <c r="D1131" s="26"/>
    </row>
    <row r="1132" spans="4:4" x14ac:dyDescent="0.2">
      <c r="D1132" s="26"/>
    </row>
    <row r="1133" spans="4:4" x14ac:dyDescent="0.2">
      <c r="D1133" s="26"/>
    </row>
    <row r="1134" spans="4:4" x14ac:dyDescent="0.2">
      <c r="D1134" s="26"/>
    </row>
    <row r="1135" spans="4:4" x14ac:dyDescent="0.2">
      <c r="D1135" s="26"/>
    </row>
    <row r="1136" spans="4:4" x14ac:dyDescent="0.2">
      <c r="D1136" s="26"/>
    </row>
    <row r="1137" spans="4:4" x14ac:dyDescent="0.2">
      <c r="D1137" s="26"/>
    </row>
    <row r="1138" spans="4:4" x14ac:dyDescent="0.2">
      <c r="D1138" s="26"/>
    </row>
    <row r="1139" spans="4:4" x14ac:dyDescent="0.2">
      <c r="D1139" s="26"/>
    </row>
    <row r="1140" spans="4:4" x14ac:dyDescent="0.2">
      <c r="D1140" s="26"/>
    </row>
    <row r="1141" spans="4:4" x14ac:dyDescent="0.2">
      <c r="D1141" s="26"/>
    </row>
    <row r="1142" spans="4:4" x14ac:dyDescent="0.2">
      <c r="D1142" s="26"/>
    </row>
    <row r="1143" spans="4:4" x14ac:dyDescent="0.2">
      <c r="D1143" s="26"/>
    </row>
    <row r="1144" spans="4:4" x14ac:dyDescent="0.2">
      <c r="D1144" s="26"/>
    </row>
    <row r="1145" spans="4:4" x14ac:dyDescent="0.2">
      <c r="D1145" s="26"/>
    </row>
    <row r="1146" spans="4:4" x14ac:dyDescent="0.2">
      <c r="D1146" s="26"/>
    </row>
    <row r="1147" spans="4:4" x14ac:dyDescent="0.2">
      <c r="D1147" s="26"/>
    </row>
    <row r="1148" spans="4:4" x14ac:dyDescent="0.2">
      <c r="D1148" s="26"/>
    </row>
    <row r="1149" spans="4:4" x14ac:dyDescent="0.2">
      <c r="D1149" s="26"/>
    </row>
    <row r="1150" spans="4:4" x14ac:dyDescent="0.2">
      <c r="D1150" s="26"/>
    </row>
    <row r="1151" spans="4:4" x14ac:dyDescent="0.2">
      <c r="D1151" s="26"/>
    </row>
    <row r="1152" spans="4:4" x14ac:dyDescent="0.2">
      <c r="D1152" s="26"/>
    </row>
    <row r="1153" spans="4:4" x14ac:dyDescent="0.2">
      <c r="D1153" s="26"/>
    </row>
    <row r="1154" spans="4:4" x14ac:dyDescent="0.2">
      <c r="D1154" s="26"/>
    </row>
    <row r="1155" spans="4:4" x14ac:dyDescent="0.2">
      <c r="D1155" s="26"/>
    </row>
    <row r="1156" spans="4:4" x14ac:dyDescent="0.2">
      <c r="D1156" s="26"/>
    </row>
    <row r="1157" spans="4:4" x14ac:dyDescent="0.2">
      <c r="D1157" s="26"/>
    </row>
    <row r="1158" spans="4:4" x14ac:dyDescent="0.2">
      <c r="D1158" s="26"/>
    </row>
    <row r="1159" spans="4:4" x14ac:dyDescent="0.2">
      <c r="D1159" s="26"/>
    </row>
    <row r="1160" spans="4:4" x14ac:dyDescent="0.2">
      <c r="D1160" s="26"/>
    </row>
    <row r="1161" spans="4:4" x14ac:dyDescent="0.2">
      <c r="D1161" s="26"/>
    </row>
    <row r="1162" spans="4:4" x14ac:dyDescent="0.2">
      <c r="D1162" s="26"/>
    </row>
    <row r="1163" spans="4:4" x14ac:dyDescent="0.2">
      <c r="D1163" s="26"/>
    </row>
    <row r="1164" spans="4:4" x14ac:dyDescent="0.2">
      <c r="D1164" s="26"/>
    </row>
    <row r="1165" spans="4:4" x14ac:dyDescent="0.2">
      <c r="D1165" s="26"/>
    </row>
    <row r="1166" spans="4:4" x14ac:dyDescent="0.2">
      <c r="D1166" s="26"/>
    </row>
    <row r="1167" spans="4:4" x14ac:dyDescent="0.2">
      <c r="D1167" s="26"/>
    </row>
    <row r="1168" spans="4:4" x14ac:dyDescent="0.2">
      <c r="D1168" s="26"/>
    </row>
    <row r="1169" spans="4:4" x14ac:dyDescent="0.2">
      <c r="D1169" s="26"/>
    </row>
    <row r="1170" spans="4:4" x14ac:dyDescent="0.2">
      <c r="D1170" s="26"/>
    </row>
    <row r="1171" spans="4:4" x14ac:dyDescent="0.2">
      <c r="D1171" s="26"/>
    </row>
    <row r="1172" spans="4:4" x14ac:dyDescent="0.2">
      <c r="D1172" s="26"/>
    </row>
    <row r="1173" spans="4:4" x14ac:dyDescent="0.2">
      <c r="D1173" s="26"/>
    </row>
    <row r="1174" spans="4:4" x14ac:dyDescent="0.2">
      <c r="D1174" s="26"/>
    </row>
    <row r="1175" spans="4:4" x14ac:dyDescent="0.2">
      <c r="D1175" s="26"/>
    </row>
    <row r="1176" spans="4:4" x14ac:dyDescent="0.2">
      <c r="D1176" s="26"/>
    </row>
    <row r="1177" spans="4:4" x14ac:dyDescent="0.2">
      <c r="D1177" s="26"/>
    </row>
    <row r="1178" spans="4:4" x14ac:dyDescent="0.2">
      <c r="D1178" s="26"/>
    </row>
    <row r="1179" spans="4:4" x14ac:dyDescent="0.2">
      <c r="D1179" s="26"/>
    </row>
    <row r="1180" spans="4:4" x14ac:dyDescent="0.2">
      <c r="D1180" s="26"/>
    </row>
    <row r="1181" spans="4:4" x14ac:dyDescent="0.2">
      <c r="D1181" s="26"/>
    </row>
    <row r="1182" spans="4:4" x14ac:dyDescent="0.2">
      <c r="D1182" s="26"/>
    </row>
    <row r="1183" spans="4:4" x14ac:dyDescent="0.2">
      <c r="D1183" s="26"/>
    </row>
    <row r="1184" spans="4:4" x14ac:dyDescent="0.2">
      <c r="D1184" s="26"/>
    </row>
    <row r="1185" spans="4:4" x14ac:dyDescent="0.2">
      <c r="D1185" s="26"/>
    </row>
    <row r="1186" spans="4:4" x14ac:dyDescent="0.2">
      <c r="D1186" s="26"/>
    </row>
    <row r="1187" spans="4:4" x14ac:dyDescent="0.2">
      <c r="D1187" s="26"/>
    </row>
    <row r="1188" spans="4:4" x14ac:dyDescent="0.2">
      <c r="D1188" s="26"/>
    </row>
    <row r="1189" spans="4:4" x14ac:dyDescent="0.2">
      <c r="D1189" s="26"/>
    </row>
    <row r="1190" spans="4:4" x14ac:dyDescent="0.2">
      <c r="D1190" s="26"/>
    </row>
    <row r="1191" spans="4:4" x14ac:dyDescent="0.2">
      <c r="D1191" s="26"/>
    </row>
    <row r="1192" spans="4:4" x14ac:dyDescent="0.2">
      <c r="D1192" s="26"/>
    </row>
    <row r="1193" spans="4:4" x14ac:dyDescent="0.2">
      <c r="D1193" s="26"/>
    </row>
    <row r="1194" spans="4:4" x14ac:dyDescent="0.2">
      <c r="D1194" s="26"/>
    </row>
    <row r="1195" spans="4:4" x14ac:dyDescent="0.2">
      <c r="D1195" s="26"/>
    </row>
    <row r="1196" spans="4:4" x14ac:dyDescent="0.2">
      <c r="D1196" s="26"/>
    </row>
    <row r="1197" spans="4:4" x14ac:dyDescent="0.2">
      <c r="D1197" s="26"/>
    </row>
    <row r="1198" spans="4:4" x14ac:dyDescent="0.2">
      <c r="D1198" s="26"/>
    </row>
    <row r="1199" spans="4:4" x14ac:dyDescent="0.2">
      <c r="D1199" s="26"/>
    </row>
    <row r="1200" spans="4:4" x14ac:dyDescent="0.2">
      <c r="D1200" s="26"/>
    </row>
    <row r="1201" spans="4:4" x14ac:dyDescent="0.2">
      <c r="D1201" s="26"/>
    </row>
    <row r="1202" spans="4:4" x14ac:dyDescent="0.2">
      <c r="D1202" s="26"/>
    </row>
    <row r="1203" spans="4:4" x14ac:dyDescent="0.2">
      <c r="D1203" s="26"/>
    </row>
    <row r="1204" spans="4:4" x14ac:dyDescent="0.2">
      <c r="D1204" s="26"/>
    </row>
    <row r="1205" spans="4:4" x14ac:dyDescent="0.2">
      <c r="D1205" s="26"/>
    </row>
    <row r="1206" spans="4:4" x14ac:dyDescent="0.2">
      <c r="D1206" s="26"/>
    </row>
    <row r="1207" spans="4:4" x14ac:dyDescent="0.2">
      <c r="D1207" s="26"/>
    </row>
    <row r="1208" spans="4:4" x14ac:dyDescent="0.2">
      <c r="D1208" s="26"/>
    </row>
    <row r="1209" spans="4:4" x14ac:dyDescent="0.2">
      <c r="D1209" s="26"/>
    </row>
    <row r="1210" spans="4:4" x14ac:dyDescent="0.2">
      <c r="D1210" s="26"/>
    </row>
    <row r="1211" spans="4:4" x14ac:dyDescent="0.2">
      <c r="D1211" s="26"/>
    </row>
    <row r="1212" spans="4:4" x14ac:dyDescent="0.2">
      <c r="D1212" s="26"/>
    </row>
    <row r="1213" spans="4:4" x14ac:dyDescent="0.2">
      <c r="D1213" s="26"/>
    </row>
    <row r="1214" spans="4:4" x14ac:dyDescent="0.2">
      <c r="D1214" s="26"/>
    </row>
    <row r="1215" spans="4:4" x14ac:dyDescent="0.2">
      <c r="D1215" s="26"/>
    </row>
    <row r="1216" spans="4:4" x14ac:dyDescent="0.2">
      <c r="D1216" s="26"/>
    </row>
    <row r="1217" spans="4:4" x14ac:dyDescent="0.2">
      <c r="D1217" s="26"/>
    </row>
    <row r="1218" spans="4:4" x14ac:dyDescent="0.2">
      <c r="D1218" s="26"/>
    </row>
    <row r="1219" spans="4:4" x14ac:dyDescent="0.2">
      <c r="D1219" s="26"/>
    </row>
    <row r="1220" spans="4:4" x14ac:dyDescent="0.2">
      <c r="D1220" s="26"/>
    </row>
    <row r="1221" spans="4:4" x14ac:dyDescent="0.2">
      <c r="D1221" s="26"/>
    </row>
    <row r="1222" spans="4:4" x14ac:dyDescent="0.2">
      <c r="D1222" s="26"/>
    </row>
    <row r="1223" spans="4:4" x14ac:dyDescent="0.2">
      <c r="D1223" s="26"/>
    </row>
    <row r="1224" spans="4:4" x14ac:dyDescent="0.2">
      <c r="D1224" s="26"/>
    </row>
    <row r="1225" spans="4:4" x14ac:dyDescent="0.2">
      <c r="D1225" s="26"/>
    </row>
    <row r="1226" spans="4:4" x14ac:dyDescent="0.2">
      <c r="D1226" s="26"/>
    </row>
    <row r="1227" spans="4:4" x14ac:dyDescent="0.2">
      <c r="D1227" s="26"/>
    </row>
    <row r="1228" spans="4:4" x14ac:dyDescent="0.2">
      <c r="D1228" s="26"/>
    </row>
    <row r="1229" spans="4:4" x14ac:dyDescent="0.2">
      <c r="D1229" s="26"/>
    </row>
    <row r="1230" spans="4:4" x14ac:dyDescent="0.2">
      <c r="D1230" s="26"/>
    </row>
    <row r="1231" spans="4:4" x14ac:dyDescent="0.2">
      <c r="D1231" s="26"/>
    </row>
    <row r="1232" spans="4:4" x14ac:dyDescent="0.2">
      <c r="D1232" s="26"/>
    </row>
    <row r="1233" spans="4:4" x14ac:dyDescent="0.2">
      <c r="D1233" s="26"/>
    </row>
    <row r="1234" spans="4:4" x14ac:dyDescent="0.2">
      <c r="D1234" s="26"/>
    </row>
    <row r="1235" spans="4:4" x14ac:dyDescent="0.2">
      <c r="D1235" s="26"/>
    </row>
    <row r="1236" spans="4:4" x14ac:dyDescent="0.2">
      <c r="D1236" s="26"/>
    </row>
    <row r="1237" spans="4:4" x14ac:dyDescent="0.2">
      <c r="D1237" s="26"/>
    </row>
    <row r="1238" spans="4:4" x14ac:dyDescent="0.2">
      <c r="D1238" s="26"/>
    </row>
    <row r="1239" spans="4:4" x14ac:dyDescent="0.2">
      <c r="D1239" s="26"/>
    </row>
    <row r="1240" spans="4:4" x14ac:dyDescent="0.2">
      <c r="D1240" s="26"/>
    </row>
    <row r="1241" spans="4:4" x14ac:dyDescent="0.2">
      <c r="D1241" s="26"/>
    </row>
    <row r="1242" spans="4:4" x14ac:dyDescent="0.2">
      <c r="D1242" s="26"/>
    </row>
    <row r="1243" spans="4:4" x14ac:dyDescent="0.2">
      <c r="D1243" s="26"/>
    </row>
    <row r="1244" spans="4:4" x14ac:dyDescent="0.2">
      <c r="D1244" s="26"/>
    </row>
    <row r="1245" spans="4:4" x14ac:dyDescent="0.2">
      <c r="D1245" s="26"/>
    </row>
    <row r="1246" spans="4:4" x14ac:dyDescent="0.2">
      <c r="D1246" s="26"/>
    </row>
    <row r="1247" spans="4:4" x14ac:dyDescent="0.2">
      <c r="D1247" s="26"/>
    </row>
    <row r="1248" spans="4:4" x14ac:dyDescent="0.2">
      <c r="D1248" s="26"/>
    </row>
    <row r="1249" spans="4:4" x14ac:dyDescent="0.2">
      <c r="D1249" s="26"/>
    </row>
    <row r="1250" spans="4:4" x14ac:dyDescent="0.2">
      <c r="D1250" s="26"/>
    </row>
    <row r="1251" spans="4:4" x14ac:dyDescent="0.2">
      <c r="D1251" s="26"/>
    </row>
    <row r="1252" spans="4:4" x14ac:dyDescent="0.2">
      <c r="D1252" s="26"/>
    </row>
    <row r="1253" spans="4:4" x14ac:dyDescent="0.2">
      <c r="D1253" s="26"/>
    </row>
    <row r="1254" spans="4:4" x14ac:dyDescent="0.2">
      <c r="D1254" s="26"/>
    </row>
    <row r="1255" spans="4:4" x14ac:dyDescent="0.2">
      <c r="D1255" s="26"/>
    </row>
    <row r="1256" spans="4:4" x14ac:dyDescent="0.2">
      <c r="D1256" s="26"/>
    </row>
    <row r="1257" spans="4:4" x14ac:dyDescent="0.2">
      <c r="D1257" s="26"/>
    </row>
    <row r="1258" spans="4:4" x14ac:dyDescent="0.2">
      <c r="D1258" s="26"/>
    </row>
    <row r="1259" spans="4:4" x14ac:dyDescent="0.2">
      <c r="D1259" s="26"/>
    </row>
    <row r="1260" spans="4:4" x14ac:dyDescent="0.2">
      <c r="D1260" s="26"/>
    </row>
    <row r="1261" spans="4:4" x14ac:dyDescent="0.2">
      <c r="D1261" s="26"/>
    </row>
    <row r="1262" spans="4:4" x14ac:dyDescent="0.2">
      <c r="D1262" s="26"/>
    </row>
    <row r="1263" spans="4:4" x14ac:dyDescent="0.2">
      <c r="D1263" s="26"/>
    </row>
    <row r="1264" spans="4:4" x14ac:dyDescent="0.2">
      <c r="D1264" s="26"/>
    </row>
    <row r="1265" spans="4:4" x14ac:dyDescent="0.2">
      <c r="D1265" s="26"/>
    </row>
    <row r="1266" spans="4:4" x14ac:dyDescent="0.2">
      <c r="D1266" s="26"/>
    </row>
    <row r="1267" spans="4:4" x14ac:dyDescent="0.2">
      <c r="D1267" s="26"/>
    </row>
    <row r="1268" spans="4:4" x14ac:dyDescent="0.2">
      <c r="D1268" s="26"/>
    </row>
    <row r="1269" spans="4:4" x14ac:dyDescent="0.2">
      <c r="D1269" s="26"/>
    </row>
    <row r="1270" spans="4:4" x14ac:dyDescent="0.2">
      <c r="D1270" s="26"/>
    </row>
    <row r="1271" spans="4:4" x14ac:dyDescent="0.2">
      <c r="D1271" s="26"/>
    </row>
    <row r="1272" spans="4:4" x14ac:dyDescent="0.2">
      <c r="D1272" s="26"/>
    </row>
    <row r="1273" spans="4:4" x14ac:dyDescent="0.2">
      <c r="D1273" s="26"/>
    </row>
    <row r="1274" spans="4:4" x14ac:dyDescent="0.2">
      <c r="D1274" s="26"/>
    </row>
    <row r="1275" spans="4:4" x14ac:dyDescent="0.2">
      <c r="D1275" s="26"/>
    </row>
    <row r="1276" spans="4:4" x14ac:dyDescent="0.2">
      <c r="D1276" s="26"/>
    </row>
    <row r="1277" spans="4:4" x14ac:dyDescent="0.2">
      <c r="D1277" s="26"/>
    </row>
    <row r="1278" spans="4:4" x14ac:dyDescent="0.2">
      <c r="D1278" s="26"/>
    </row>
    <row r="1279" spans="4:4" x14ac:dyDescent="0.2">
      <c r="D1279" s="26"/>
    </row>
    <row r="1280" spans="4:4" x14ac:dyDescent="0.2">
      <c r="D1280" s="26"/>
    </row>
    <row r="1281" spans="4:4" x14ac:dyDescent="0.2">
      <c r="D1281" s="26"/>
    </row>
    <row r="1282" spans="4:4" x14ac:dyDescent="0.2">
      <c r="D1282" s="26"/>
    </row>
    <row r="1283" spans="4:4" x14ac:dyDescent="0.2">
      <c r="D1283" s="26"/>
    </row>
    <row r="1284" spans="4:4" x14ac:dyDescent="0.2">
      <c r="D1284" s="26"/>
    </row>
    <row r="1285" spans="4:4" x14ac:dyDescent="0.2">
      <c r="D1285" s="26"/>
    </row>
    <row r="1286" spans="4:4" x14ac:dyDescent="0.2">
      <c r="D1286" s="26"/>
    </row>
    <row r="1287" spans="4:4" x14ac:dyDescent="0.2">
      <c r="D1287" s="26"/>
    </row>
    <row r="1288" spans="4:4" x14ac:dyDescent="0.2">
      <c r="D1288" s="26"/>
    </row>
    <row r="1289" spans="4:4" x14ac:dyDescent="0.2">
      <c r="D1289" s="26"/>
    </row>
    <row r="1290" spans="4:4" x14ac:dyDescent="0.2">
      <c r="D1290" s="26"/>
    </row>
    <row r="1291" spans="4:4" x14ac:dyDescent="0.2">
      <c r="D1291" s="26"/>
    </row>
    <row r="1292" spans="4:4" x14ac:dyDescent="0.2">
      <c r="D1292" s="26"/>
    </row>
    <row r="1293" spans="4:4" x14ac:dyDescent="0.2">
      <c r="D1293" s="26"/>
    </row>
    <row r="1294" spans="4:4" x14ac:dyDescent="0.2">
      <c r="D1294" s="26"/>
    </row>
    <row r="1295" spans="4:4" x14ac:dyDescent="0.2">
      <c r="D1295" s="26"/>
    </row>
    <row r="1296" spans="4:4" x14ac:dyDescent="0.2">
      <c r="D1296" s="26"/>
    </row>
    <row r="1297" spans="4:4" x14ac:dyDescent="0.2">
      <c r="D1297" s="26"/>
    </row>
    <row r="1298" spans="4:4" x14ac:dyDescent="0.2">
      <c r="D1298" s="26"/>
    </row>
    <row r="1299" spans="4:4" x14ac:dyDescent="0.2">
      <c r="D1299" s="26"/>
    </row>
    <row r="1300" spans="4:4" x14ac:dyDescent="0.2">
      <c r="D1300" s="26"/>
    </row>
    <row r="1301" spans="4:4" x14ac:dyDescent="0.2">
      <c r="D1301" s="26"/>
    </row>
    <row r="1302" spans="4:4" x14ac:dyDescent="0.2">
      <c r="D1302" s="26"/>
    </row>
    <row r="1303" spans="4:4" x14ac:dyDescent="0.2">
      <c r="D1303" s="26"/>
    </row>
    <row r="1304" spans="4:4" x14ac:dyDescent="0.2">
      <c r="D1304" s="26"/>
    </row>
    <row r="1305" spans="4:4" x14ac:dyDescent="0.2">
      <c r="D1305" s="26"/>
    </row>
    <row r="1306" spans="4:4" x14ac:dyDescent="0.2">
      <c r="D1306" s="26"/>
    </row>
    <row r="1307" spans="4:4" x14ac:dyDescent="0.2">
      <c r="D1307" s="26"/>
    </row>
    <row r="1308" spans="4:4" x14ac:dyDescent="0.2">
      <c r="D1308" s="26"/>
    </row>
    <row r="1309" spans="4:4" x14ac:dyDescent="0.2">
      <c r="D1309" s="26"/>
    </row>
    <row r="1310" spans="4:4" x14ac:dyDescent="0.2">
      <c r="D1310" s="26"/>
    </row>
    <row r="1311" spans="4:4" x14ac:dyDescent="0.2">
      <c r="D1311" s="26"/>
    </row>
    <row r="1312" spans="4:4" x14ac:dyDescent="0.2">
      <c r="D1312" s="26"/>
    </row>
    <row r="1313" spans="4:4" x14ac:dyDescent="0.2">
      <c r="D1313" s="26"/>
    </row>
    <row r="1314" spans="4:4" x14ac:dyDescent="0.2">
      <c r="D1314" s="26"/>
    </row>
    <row r="1315" spans="4:4" x14ac:dyDescent="0.2">
      <c r="D1315" s="26"/>
    </row>
    <row r="1316" spans="4:4" x14ac:dyDescent="0.2">
      <c r="D1316" s="26"/>
    </row>
    <row r="1317" spans="4:4" x14ac:dyDescent="0.2">
      <c r="D1317" s="26"/>
    </row>
    <row r="1318" spans="4:4" x14ac:dyDescent="0.2">
      <c r="D1318" s="26"/>
    </row>
    <row r="1319" spans="4:4" x14ac:dyDescent="0.2">
      <c r="D1319" s="26"/>
    </row>
    <row r="1320" spans="4:4" x14ac:dyDescent="0.2">
      <c r="D1320" s="26"/>
    </row>
    <row r="1321" spans="4:4" x14ac:dyDescent="0.2">
      <c r="D1321" s="26"/>
    </row>
    <row r="1322" spans="4:4" x14ac:dyDescent="0.2">
      <c r="D1322" s="26"/>
    </row>
    <row r="1323" spans="4:4" x14ac:dyDescent="0.2">
      <c r="D1323" s="26"/>
    </row>
    <row r="1324" spans="4:4" x14ac:dyDescent="0.2">
      <c r="D1324" s="26"/>
    </row>
    <row r="1325" spans="4:4" x14ac:dyDescent="0.2">
      <c r="D1325" s="26"/>
    </row>
    <row r="1326" spans="4:4" x14ac:dyDescent="0.2">
      <c r="D1326" s="26"/>
    </row>
    <row r="1327" spans="4:4" x14ac:dyDescent="0.2">
      <c r="D1327" s="26"/>
    </row>
    <row r="1328" spans="4:4" x14ac:dyDescent="0.2">
      <c r="D1328" s="26"/>
    </row>
    <row r="1329" spans="4:4" x14ac:dyDescent="0.2">
      <c r="D1329" s="26"/>
    </row>
    <row r="1330" spans="4:4" x14ac:dyDescent="0.2">
      <c r="D1330" s="26"/>
    </row>
    <row r="1331" spans="4:4" x14ac:dyDescent="0.2">
      <c r="D1331" s="26"/>
    </row>
    <row r="1332" spans="4:4" x14ac:dyDescent="0.2">
      <c r="D1332" s="26"/>
    </row>
    <row r="1333" spans="4:4" x14ac:dyDescent="0.2">
      <c r="D1333" s="26"/>
    </row>
    <row r="1334" spans="4:4" x14ac:dyDescent="0.2">
      <c r="D1334" s="26"/>
    </row>
    <row r="1335" spans="4:4" x14ac:dyDescent="0.2">
      <c r="D1335" s="26"/>
    </row>
    <row r="1336" spans="4:4" x14ac:dyDescent="0.2">
      <c r="D1336" s="26"/>
    </row>
    <row r="1337" spans="4:4" x14ac:dyDescent="0.2">
      <c r="D1337" s="26"/>
    </row>
    <row r="1338" spans="4:4" x14ac:dyDescent="0.2">
      <c r="D1338" s="26"/>
    </row>
    <row r="1339" spans="4:4" x14ac:dyDescent="0.2">
      <c r="D1339" s="26"/>
    </row>
    <row r="1340" spans="4:4" x14ac:dyDescent="0.2">
      <c r="D1340" s="26"/>
    </row>
    <row r="1341" spans="4:4" x14ac:dyDescent="0.2">
      <c r="D1341" s="26"/>
    </row>
    <row r="1342" spans="4:4" x14ac:dyDescent="0.2">
      <c r="D1342" s="26"/>
    </row>
    <row r="1343" spans="4:4" x14ac:dyDescent="0.2">
      <c r="D1343" s="26"/>
    </row>
    <row r="1344" spans="4:4" x14ac:dyDescent="0.2">
      <c r="D1344" s="26"/>
    </row>
    <row r="1345" spans="4:4" x14ac:dyDescent="0.2">
      <c r="D1345" s="26"/>
    </row>
    <row r="1346" spans="4:4" x14ac:dyDescent="0.2">
      <c r="D1346" s="26"/>
    </row>
    <row r="1347" spans="4:4" x14ac:dyDescent="0.2">
      <c r="D1347" s="26"/>
    </row>
    <row r="1348" spans="4:4" x14ac:dyDescent="0.2">
      <c r="D1348" s="26"/>
    </row>
    <row r="1349" spans="4:4" x14ac:dyDescent="0.2">
      <c r="D1349" s="26"/>
    </row>
    <row r="1350" spans="4:4" x14ac:dyDescent="0.2">
      <c r="D1350" s="26"/>
    </row>
    <row r="1351" spans="4:4" x14ac:dyDescent="0.2">
      <c r="D1351" s="26"/>
    </row>
    <row r="1352" spans="4:4" x14ac:dyDescent="0.2">
      <c r="D1352" s="26"/>
    </row>
    <row r="1353" spans="4:4" x14ac:dyDescent="0.2">
      <c r="D1353" s="26"/>
    </row>
    <row r="1354" spans="4:4" x14ac:dyDescent="0.2">
      <c r="D1354" s="26"/>
    </row>
    <row r="1355" spans="4:4" x14ac:dyDescent="0.2">
      <c r="D1355" s="26"/>
    </row>
    <row r="1356" spans="4:4" x14ac:dyDescent="0.2">
      <c r="D1356" s="26"/>
    </row>
    <row r="1357" spans="4:4" x14ac:dyDescent="0.2">
      <c r="D1357" s="26"/>
    </row>
    <row r="1358" spans="4:4" x14ac:dyDescent="0.2">
      <c r="D1358" s="26"/>
    </row>
    <row r="1359" spans="4:4" x14ac:dyDescent="0.2">
      <c r="D1359" s="26"/>
    </row>
    <row r="1360" spans="4:4" x14ac:dyDescent="0.2">
      <c r="D1360" s="26"/>
    </row>
    <row r="1361" spans="4:4" x14ac:dyDescent="0.2">
      <c r="D1361" s="26"/>
    </row>
    <row r="1362" spans="4:4" x14ac:dyDescent="0.2">
      <c r="D1362" s="26"/>
    </row>
    <row r="1363" spans="4:4" x14ac:dyDescent="0.2">
      <c r="D1363" s="26"/>
    </row>
    <row r="1364" spans="4:4" x14ac:dyDescent="0.2">
      <c r="D1364" s="26"/>
    </row>
    <row r="1365" spans="4:4" x14ac:dyDescent="0.2">
      <c r="D1365" s="26"/>
    </row>
    <row r="1366" spans="4:4" x14ac:dyDescent="0.2">
      <c r="D1366" s="26"/>
    </row>
    <row r="1367" spans="4:4" x14ac:dyDescent="0.2">
      <c r="D1367" s="26"/>
    </row>
    <row r="1368" spans="4:4" x14ac:dyDescent="0.2">
      <c r="D1368" s="26"/>
    </row>
    <row r="1369" spans="4:4" x14ac:dyDescent="0.2">
      <c r="D1369" s="26"/>
    </row>
    <row r="1370" spans="4:4" x14ac:dyDescent="0.2">
      <c r="D1370" s="26"/>
    </row>
    <row r="1371" spans="4:4" x14ac:dyDescent="0.2">
      <c r="D1371" s="26"/>
    </row>
    <row r="1372" spans="4:4" x14ac:dyDescent="0.2">
      <c r="D1372" s="26"/>
    </row>
    <row r="1373" spans="4:4" x14ac:dyDescent="0.2">
      <c r="D1373" s="26"/>
    </row>
    <row r="1374" spans="4:4" x14ac:dyDescent="0.2">
      <c r="D1374" s="26"/>
    </row>
    <row r="1375" spans="4:4" x14ac:dyDescent="0.2">
      <c r="D1375" s="26"/>
    </row>
    <row r="1376" spans="4:4" x14ac:dyDescent="0.2">
      <c r="D1376" s="26"/>
    </row>
    <row r="1377" spans="4:4" x14ac:dyDescent="0.2">
      <c r="D1377" s="26"/>
    </row>
    <row r="1378" spans="4:4" x14ac:dyDescent="0.2">
      <c r="D1378" s="26"/>
    </row>
    <row r="1379" spans="4:4" x14ac:dyDescent="0.2">
      <c r="D1379" s="26"/>
    </row>
    <row r="1380" spans="4:4" x14ac:dyDescent="0.2">
      <c r="D1380" s="26"/>
    </row>
    <row r="1381" spans="4:4" x14ac:dyDescent="0.2">
      <c r="D1381" s="26"/>
    </row>
    <row r="1382" spans="4:4" x14ac:dyDescent="0.2">
      <c r="D1382" s="26"/>
    </row>
    <row r="1383" spans="4:4" x14ac:dyDescent="0.2">
      <c r="D1383" s="26"/>
    </row>
    <row r="1384" spans="4:4" x14ac:dyDescent="0.2">
      <c r="D1384" s="26"/>
    </row>
    <row r="1385" spans="4:4" x14ac:dyDescent="0.2">
      <c r="D1385" s="26"/>
    </row>
    <row r="1386" spans="4:4" x14ac:dyDescent="0.2">
      <c r="D1386" s="26"/>
    </row>
    <row r="1387" spans="4:4" x14ac:dyDescent="0.2">
      <c r="D1387" s="26"/>
    </row>
    <row r="1388" spans="4:4" x14ac:dyDescent="0.2">
      <c r="D1388" s="26"/>
    </row>
    <row r="1389" spans="4:4" x14ac:dyDescent="0.2">
      <c r="D1389" s="26"/>
    </row>
    <row r="1390" spans="4:4" x14ac:dyDescent="0.2">
      <c r="D1390" s="26"/>
    </row>
    <row r="1391" spans="4:4" x14ac:dyDescent="0.2">
      <c r="D1391" s="26"/>
    </row>
    <row r="1392" spans="4:4" x14ac:dyDescent="0.2">
      <c r="D1392" s="26"/>
    </row>
    <row r="1393" spans="4:4" x14ac:dyDescent="0.2">
      <c r="D1393" s="26"/>
    </row>
    <row r="1394" spans="4:4" x14ac:dyDescent="0.2">
      <c r="D1394" s="26"/>
    </row>
    <row r="1395" spans="4:4" x14ac:dyDescent="0.2">
      <c r="D1395" s="26"/>
    </row>
    <row r="1396" spans="4:4" x14ac:dyDescent="0.2">
      <c r="D1396" s="26"/>
    </row>
    <row r="1397" spans="4:4" x14ac:dyDescent="0.2">
      <c r="D1397" s="26"/>
    </row>
    <row r="1398" spans="4:4" x14ac:dyDescent="0.2">
      <c r="D1398" s="26"/>
    </row>
    <row r="1399" spans="4:4" x14ac:dyDescent="0.2">
      <c r="D1399" s="26"/>
    </row>
    <row r="1400" spans="4:4" x14ac:dyDescent="0.2">
      <c r="D1400" s="26"/>
    </row>
    <row r="1401" spans="4:4" x14ac:dyDescent="0.2">
      <c r="D1401" s="26"/>
    </row>
    <row r="1402" spans="4:4" x14ac:dyDescent="0.2">
      <c r="D1402" s="26"/>
    </row>
    <row r="1403" spans="4:4" x14ac:dyDescent="0.2">
      <c r="D1403" s="26"/>
    </row>
    <row r="1404" spans="4:4" x14ac:dyDescent="0.2">
      <c r="D1404" s="26"/>
    </row>
    <row r="1405" spans="4:4" x14ac:dyDescent="0.2">
      <c r="D1405" s="26"/>
    </row>
    <row r="1406" spans="4:4" x14ac:dyDescent="0.2">
      <c r="D1406" s="26"/>
    </row>
    <row r="1407" spans="4:4" x14ac:dyDescent="0.2">
      <c r="D1407" s="26"/>
    </row>
    <row r="1408" spans="4:4" x14ac:dyDescent="0.2">
      <c r="D1408" s="26"/>
    </row>
    <row r="1409" spans="4:4" x14ac:dyDescent="0.2">
      <c r="D1409" s="26"/>
    </row>
    <row r="1410" spans="4:4" x14ac:dyDescent="0.2">
      <c r="D1410" s="26"/>
    </row>
    <row r="1411" spans="4:4" x14ac:dyDescent="0.2">
      <c r="D1411" s="26"/>
    </row>
    <row r="1412" spans="4:4" x14ac:dyDescent="0.2">
      <c r="D1412" s="26"/>
    </row>
    <row r="1413" spans="4:4" x14ac:dyDescent="0.2">
      <c r="D1413" s="26"/>
    </row>
    <row r="1414" spans="4:4" x14ac:dyDescent="0.2">
      <c r="D1414" s="26"/>
    </row>
    <row r="1415" spans="4:4" x14ac:dyDescent="0.2">
      <c r="D1415" s="26"/>
    </row>
    <row r="1416" spans="4:4" x14ac:dyDescent="0.2">
      <c r="D1416" s="26"/>
    </row>
    <row r="1417" spans="4:4" x14ac:dyDescent="0.2">
      <c r="D1417" s="26"/>
    </row>
    <row r="1418" spans="4:4" x14ac:dyDescent="0.2">
      <c r="D1418" s="26"/>
    </row>
    <row r="1419" spans="4:4" x14ac:dyDescent="0.2">
      <c r="D1419" s="26"/>
    </row>
    <row r="1420" spans="4:4" x14ac:dyDescent="0.2">
      <c r="D1420" s="26"/>
    </row>
    <row r="1421" spans="4:4" x14ac:dyDescent="0.2">
      <c r="D1421" s="26"/>
    </row>
    <row r="1422" spans="4:4" x14ac:dyDescent="0.2">
      <c r="D1422" s="26"/>
    </row>
    <row r="1423" spans="4:4" x14ac:dyDescent="0.2">
      <c r="D1423" s="26"/>
    </row>
    <row r="1424" spans="4:4" x14ac:dyDescent="0.2">
      <c r="D1424" s="26"/>
    </row>
    <row r="1425" spans="4:4" x14ac:dyDescent="0.2">
      <c r="D1425" s="26"/>
    </row>
    <row r="1426" spans="4:4" x14ac:dyDescent="0.2">
      <c r="D1426" s="26"/>
    </row>
    <row r="1427" spans="4:4" x14ac:dyDescent="0.2">
      <c r="D1427" s="26"/>
    </row>
    <row r="1428" spans="4:4" x14ac:dyDescent="0.2">
      <c r="D1428" s="26"/>
    </row>
    <row r="1429" spans="4:4" x14ac:dyDescent="0.2">
      <c r="D1429" s="26"/>
    </row>
    <row r="1430" spans="4:4" x14ac:dyDescent="0.2">
      <c r="D1430" s="26"/>
    </row>
    <row r="1431" spans="4:4" x14ac:dyDescent="0.2">
      <c r="D1431" s="26"/>
    </row>
    <row r="1432" spans="4:4" x14ac:dyDescent="0.2">
      <c r="D1432" s="26"/>
    </row>
    <row r="1433" spans="4:4" x14ac:dyDescent="0.2">
      <c r="D1433" s="26"/>
    </row>
    <row r="1434" spans="4:4" x14ac:dyDescent="0.2">
      <c r="D1434" s="26"/>
    </row>
    <row r="1435" spans="4:4" x14ac:dyDescent="0.2">
      <c r="D1435" s="26"/>
    </row>
    <row r="1436" spans="4:4" x14ac:dyDescent="0.2">
      <c r="D1436" s="26"/>
    </row>
    <row r="1437" spans="4:4" x14ac:dyDescent="0.2">
      <c r="D1437" s="26"/>
    </row>
    <row r="1438" spans="4:4" x14ac:dyDescent="0.2">
      <c r="D1438" s="26"/>
    </row>
    <row r="1439" spans="4:4" x14ac:dyDescent="0.2">
      <c r="D1439" s="26"/>
    </row>
    <row r="1440" spans="4:4" x14ac:dyDescent="0.2">
      <c r="D1440" s="26"/>
    </row>
    <row r="1441" spans="4:4" x14ac:dyDescent="0.2">
      <c r="D1441" s="26"/>
    </row>
    <row r="1442" spans="4:4" x14ac:dyDescent="0.2">
      <c r="D1442" s="26"/>
    </row>
    <row r="1443" spans="4:4" x14ac:dyDescent="0.2">
      <c r="D1443" s="26"/>
    </row>
    <row r="1444" spans="4:4" x14ac:dyDescent="0.2">
      <c r="D1444" s="26"/>
    </row>
    <row r="1445" spans="4:4" x14ac:dyDescent="0.2">
      <c r="D1445" s="26"/>
    </row>
    <row r="1446" spans="4:4" x14ac:dyDescent="0.2">
      <c r="D1446" s="26"/>
    </row>
    <row r="1447" spans="4:4" x14ac:dyDescent="0.2">
      <c r="D1447" s="26"/>
    </row>
    <row r="1448" spans="4:4" x14ac:dyDescent="0.2">
      <c r="D1448" s="26"/>
    </row>
    <row r="1449" spans="4:4" x14ac:dyDescent="0.2">
      <c r="D1449" s="26"/>
    </row>
    <row r="1450" spans="4:4" x14ac:dyDescent="0.2">
      <c r="D1450" s="26"/>
    </row>
    <row r="1451" spans="4:4" x14ac:dyDescent="0.2">
      <c r="D1451" s="26"/>
    </row>
    <row r="1452" spans="4:4" x14ac:dyDescent="0.2">
      <c r="D1452" s="26"/>
    </row>
    <row r="1453" spans="4:4" x14ac:dyDescent="0.2">
      <c r="D1453" s="26"/>
    </row>
    <row r="1454" spans="4:4" x14ac:dyDescent="0.2">
      <c r="D1454" s="26"/>
    </row>
    <row r="1455" spans="4:4" x14ac:dyDescent="0.2">
      <c r="D1455" s="26"/>
    </row>
    <row r="1456" spans="4:4" x14ac:dyDescent="0.2">
      <c r="D1456" s="26"/>
    </row>
    <row r="1457" spans="4:4" x14ac:dyDescent="0.2">
      <c r="D1457" s="26"/>
    </row>
    <row r="1458" spans="4:4" x14ac:dyDescent="0.2">
      <c r="D1458" s="26"/>
    </row>
    <row r="1459" spans="4:4" x14ac:dyDescent="0.2">
      <c r="D1459" s="26"/>
    </row>
    <row r="1460" spans="4:4" x14ac:dyDescent="0.2">
      <c r="D1460" s="26"/>
    </row>
    <row r="1461" spans="4:4" x14ac:dyDescent="0.2">
      <c r="D1461" s="26"/>
    </row>
    <row r="1462" spans="4:4" x14ac:dyDescent="0.2">
      <c r="D1462" s="26"/>
    </row>
    <row r="1463" spans="4:4" x14ac:dyDescent="0.2">
      <c r="D1463" s="26"/>
    </row>
    <row r="1464" spans="4:4" x14ac:dyDescent="0.2">
      <c r="D1464" s="26"/>
    </row>
    <row r="1465" spans="4:4" x14ac:dyDescent="0.2">
      <c r="D1465" s="26"/>
    </row>
    <row r="1466" spans="4:4" x14ac:dyDescent="0.2">
      <c r="D1466" s="26"/>
    </row>
    <row r="1467" spans="4:4" x14ac:dyDescent="0.2">
      <c r="D1467" s="26"/>
    </row>
    <row r="1468" spans="4:4" x14ac:dyDescent="0.2">
      <c r="D1468" s="26"/>
    </row>
    <row r="1469" spans="4:4" x14ac:dyDescent="0.2">
      <c r="D1469" s="26"/>
    </row>
    <row r="1470" spans="4:4" x14ac:dyDescent="0.2">
      <c r="D1470" s="26"/>
    </row>
    <row r="1471" spans="4:4" x14ac:dyDescent="0.2">
      <c r="D1471" s="26"/>
    </row>
    <row r="1472" spans="4:4" x14ac:dyDescent="0.2">
      <c r="D1472" s="26"/>
    </row>
    <row r="1473" spans="4:4" x14ac:dyDescent="0.2">
      <c r="D1473" s="26"/>
    </row>
    <row r="1474" spans="4:4" x14ac:dyDescent="0.2">
      <c r="D1474" s="26"/>
    </row>
    <row r="1475" spans="4:4" x14ac:dyDescent="0.2">
      <c r="D1475" s="26"/>
    </row>
    <row r="1476" spans="4:4" x14ac:dyDescent="0.2">
      <c r="D1476" s="26"/>
    </row>
    <row r="1477" spans="4:4" x14ac:dyDescent="0.2">
      <c r="D1477" s="26"/>
    </row>
    <row r="1478" spans="4:4" x14ac:dyDescent="0.2">
      <c r="D1478" s="26"/>
    </row>
    <row r="1479" spans="4:4" x14ac:dyDescent="0.2">
      <c r="D1479" s="26"/>
    </row>
    <row r="1480" spans="4:4" x14ac:dyDescent="0.2">
      <c r="D1480" s="26"/>
    </row>
    <row r="1481" spans="4:4" x14ac:dyDescent="0.2">
      <c r="D1481" s="26"/>
    </row>
    <row r="1482" spans="4:4" x14ac:dyDescent="0.2">
      <c r="D1482" s="26"/>
    </row>
    <row r="1483" spans="4:4" x14ac:dyDescent="0.2">
      <c r="D1483" s="26"/>
    </row>
    <row r="1484" spans="4:4" x14ac:dyDescent="0.2">
      <c r="D1484" s="26"/>
    </row>
    <row r="1485" spans="4:4" x14ac:dyDescent="0.2">
      <c r="D1485" s="26"/>
    </row>
    <row r="1486" spans="4:4" x14ac:dyDescent="0.2">
      <c r="D1486" s="26"/>
    </row>
    <row r="1487" spans="4:4" x14ac:dyDescent="0.2">
      <c r="D1487" s="26"/>
    </row>
    <row r="1488" spans="4:4" x14ac:dyDescent="0.2">
      <c r="D1488" s="26"/>
    </row>
    <row r="1489" spans="4:4" x14ac:dyDescent="0.2">
      <c r="D1489" s="26"/>
    </row>
    <row r="1490" spans="4:4" x14ac:dyDescent="0.2">
      <c r="D1490" s="26"/>
    </row>
    <row r="1491" spans="4:4" x14ac:dyDescent="0.2">
      <c r="D1491" s="26"/>
    </row>
    <row r="1492" spans="4:4" x14ac:dyDescent="0.2">
      <c r="D1492" s="26"/>
    </row>
    <row r="1493" spans="4:4" x14ac:dyDescent="0.2">
      <c r="D1493" s="26"/>
    </row>
    <row r="1494" spans="4:4" x14ac:dyDescent="0.2">
      <c r="D1494" s="26"/>
    </row>
    <row r="1495" spans="4:4" x14ac:dyDescent="0.2">
      <c r="D1495" s="26"/>
    </row>
    <row r="1496" spans="4:4" x14ac:dyDescent="0.2">
      <c r="D1496" s="26"/>
    </row>
    <row r="1497" spans="4:4" x14ac:dyDescent="0.2">
      <c r="D1497" s="26"/>
    </row>
    <row r="1498" spans="4:4" x14ac:dyDescent="0.2">
      <c r="D1498" s="26"/>
    </row>
    <row r="1499" spans="4:4" x14ac:dyDescent="0.2">
      <c r="D1499" s="26"/>
    </row>
    <row r="1500" spans="4:4" x14ac:dyDescent="0.2">
      <c r="D1500" s="26"/>
    </row>
    <row r="1501" spans="4:4" x14ac:dyDescent="0.2">
      <c r="D1501" s="26"/>
    </row>
    <row r="1502" spans="4:4" x14ac:dyDescent="0.2">
      <c r="D1502" s="26"/>
    </row>
    <row r="1503" spans="4:4" x14ac:dyDescent="0.2">
      <c r="D1503" s="26"/>
    </row>
    <row r="1504" spans="4:4" x14ac:dyDescent="0.2">
      <c r="D1504" s="26"/>
    </row>
    <row r="1505" spans="4:4" x14ac:dyDescent="0.2">
      <c r="D1505" s="26"/>
    </row>
    <row r="1506" spans="4:4" x14ac:dyDescent="0.2">
      <c r="D1506" s="26"/>
    </row>
    <row r="1507" spans="4:4" x14ac:dyDescent="0.2">
      <c r="D1507" s="26"/>
    </row>
    <row r="1508" spans="4:4" x14ac:dyDescent="0.2">
      <c r="D1508" s="26"/>
    </row>
    <row r="1509" spans="4:4" x14ac:dyDescent="0.2">
      <c r="D1509" s="26"/>
    </row>
    <row r="1510" spans="4:4" x14ac:dyDescent="0.2">
      <c r="D1510" s="26"/>
    </row>
    <row r="1511" spans="4:4" x14ac:dyDescent="0.2">
      <c r="D1511" s="26"/>
    </row>
    <row r="1512" spans="4:4" x14ac:dyDescent="0.2">
      <c r="D1512" s="26"/>
    </row>
    <row r="1513" spans="4:4" x14ac:dyDescent="0.2">
      <c r="D1513" s="26"/>
    </row>
    <row r="1514" spans="4:4" x14ac:dyDescent="0.2">
      <c r="D1514" s="26"/>
    </row>
    <row r="1515" spans="4:4" x14ac:dyDescent="0.2">
      <c r="D1515" s="26"/>
    </row>
    <row r="1516" spans="4:4" x14ac:dyDescent="0.2">
      <c r="D1516" s="26"/>
    </row>
    <row r="1517" spans="4:4" x14ac:dyDescent="0.2">
      <c r="D1517" s="26"/>
    </row>
    <row r="1518" spans="4:4" x14ac:dyDescent="0.2">
      <c r="D1518" s="26"/>
    </row>
    <row r="1519" spans="4:4" x14ac:dyDescent="0.2">
      <c r="D1519" s="26"/>
    </row>
    <row r="1520" spans="4:4" x14ac:dyDescent="0.2">
      <c r="D1520" s="26"/>
    </row>
    <row r="1521" spans="4:4" x14ac:dyDescent="0.2">
      <c r="D1521" s="26"/>
    </row>
    <row r="1522" spans="4:4" x14ac:dyDescent="0.2">
      <c r="D1522" s="26"/>
    </row>
    <row r="1523" spans="4:4" x14ac:dyDescent="0.2">
      <c r="D1523" s="26"/>
    </row>
    <row r="1524" spans="4:4" x14ac:dyDescent="0.2">
      <c r="D1524" s="26"/>
    </row>
    <row r="1525" spans="4:4" x14ac:dyDescent="0.2">
      <c r="D1525" s="26"/>
    </row>
    <row r="1526" spans="4:4" x14ac:dyDescent="0.2">
      <c r="D1526" s="26"/>
    </row>
    <row r="1527" spans="4:4" x14ac:dyDescent="0.2">
      <c r="D1527" s="26"/>
    </row>
    <row r="1528" spans="4:4" x14ac:dyDescent="0.2">
      <c r="D1528" s="26"/>
    </row>
    <row r="1529" spans="4:4" x14ac:dyDescent="0.2">
      <c r="D1529" s="26"/>
    </row>
    <row r="1530" spans="4:4" x14ac:dyDescent="0.2">
      <c r="D1530" s="26"/>
    </row>
    <row r="1531" spans="4:4" x14ac:dyDescent="0.2">
      <c r="D1531" s="26"/>
    </row>
    <row r="1532" spans="4:4" x14ac:dyDescent="0.2">
      <c r="D1532" s="26"/>
    </row>
    <row r="1533" spans="4:4" x14ac:dyDescent="0.2">
      <c r="D1533" s="26"/>
    </row>
    <row r="1534" spans="4:4" x14ac:dyDescent="0.2">
      <c r="D1534" s="26"/>
    </row>
    <row r="1535" spans="4:4" x14ac:dyDescent="0.2">
      <c r="D1535" s="26"/>
    </row>
    <row r="1536" spans="4:4" x14ac:dyDescent="0.2">
      <c r="D1536" s="26"/>
    </row>
    <row r="1537" spans="4:4" x14ac:dyDescent="0.2">
      <c r="D1537" s="26"/>
    </row>
    <row r="1538" spans="4:4" x14ac:dyDescent="0.2">
      <c r="D1538" s="26"/>
    </row>
    <row r="1539" spans="4:4" x14ac:dyDescent="0.2">
      <c r="D1539" s="26"/>
    </row>
    <row r="1540" spans="4:4" x14ac:dyDescent="0.2">
      <c r="D1540" s="26"/>
    </row>
    <row r="1541" spans="4:4" x14ac:dyDescent="0.2">
      <c r="D1541" s="26"/>
    </row>
    <row r="1542" spans="4:4" x14ac:dyDescent="0.2">
      <c r="D1542" s="26"/>
    </row>
    <row r="1543" spans="4:4" x14ac:dyDescent="0.2">
      <c r="D1543" s="26"/>
    </row>
    <row r="1544" spans="4:4" x14ac:dyDescent="0.2">
      <c r="D1544" s="26"/>
    </row>
    <row r="1545" spans="4:4" x14ac:dyDescent="0.2">
      <c r="D1545" s="26"/>
    </row>
    <row r="1546" spans="4:4" x14ac:dyDescent="0.2">
      <c r="D1546" s="26"/>
    </row>
    <row r="1547" spans="4:4" x14ac:dyDescent="0.2">
      <c r="D1547" s="26"/>
    </row>
    <row r="1548" spans="4:4" x14ac:dyDescent="0.2">
      <c r="D1548" s="26"/>
    </row>
    <row r="1549" spans="4:4" x14ac:dyDescent="0.2">
      <c r="D1549" s="26"/>
    </row>
    <row r="1550" spans="4:4" x14ac:dyDescent="0.2">
      <c r="D1550" s="26"/>
    </row>
    <row r="1551" spans="4:4" x14ac:dyDescent="0.2">
      <c r="D1551" s="26"/>
    </row>
    <row r="1552" spans="4:4" x14ac:dyDescent="0.2">
      <c r="D1552" s="26"/>
    </row>
    <row r="1553" spans="4:4" x14ac:dyDescent="0.2">
      <c r="D1553" s="26"/>
    </row>
    <row r="1554" spans="4:4" x14ac:dyDescent="0.2">
      <c r="D1554" s="26"/>
    </row>
    <row r="1555" spans="4:4" x14ac:dyDescent="0.2">
      <c r="D1555" s="26"/>
    </row>
    <row r="1556" spans="4:4" x14ac:dyDescent="0.2">
      <c r="D1556" s="26"/>
    </row>
    <row r="1557" spans="4:4" x14ac:dyDescent="0.2">
      <c r="D1557" s="26"/>
    </row>
    <row r="1558" spans="4:4" x14ac:dyDescent="0.2">
      <c r="D1558" s="26"/>
    </row>
    <row r="1559" spans="4:4" x14ac:dyDescent="0.2">
      <c r="D1559" s="26"/>
    </row>
    <row r="1560" spans="4:4" x14ac:dyDescent="0.2">
      <c r="D1560" s="26"/>
    </row>
    <row r="1561" spans="4:4" x14ac:dyDescent="0.2">
      <c r="D1561" s="26"/>
    </row>
    <row r="1562" spans="4:4" x14ac:dyDescent="0.2">
      <c r="D1562" s="26"/>
    </row>
    <row r="1563" spans="4:4" x14ac:dyDescent="0.2">
      <c r="D1563" s="26"/>
    </row>
    <row r="1564" spans="4:4" x14ac:dyDescent="0.2">
      <c r="D1564" s="26"/>
    </row>
    <row r="1565" spans="4:4" x14ac:dyDescent="0.2">
      <c r="D1565" s="26"/>
    </row>
    <row r="1566" spans="4:4" x14ac:dyDescent="0.2">
      <c r="D1566" s="26"/>
    </row>
    <row r="1567" spans="4:4" x14ac:dyDescent="0.2">
      <c r="D1567" s="26"/>
    </row>
    <row r="1568" spans="4:4" x14ac:dyDescent="0.2">
      <c r="D1568" s="26"/>
    </row>
    <row r="1569" spans="4:4" x14ac:dyDescent="0.2">
      <c r="D1569" s="26"/>
    </row>
    <row r="1570" spans="4:4" x14ac:dyDescent="0.2">
      <c r="D1570" s="26"/>
    </row>
    <row r="1571" spans="4:4" x14ac:dyDescent="0.2">
      <c r="D1571" s="26"/>
    </row>
    <row r="1572" spans="4:4" x14ac:dyDescent="0.2">
      <c r="D1572" s="26"/>
    </row>
    <row r="1573" spans="4:4" x14ac:dyDescent="0.2">
      <c r="D1573" s="26"/>
    </row>
    <row r="1574" spans="4:4" x14ac:dyDescent="0.2">
      <c r="D1574" s="26"/>
    </row>
    <row r="1575" spans="4:4" x14ac:dyDescent="0.2">
      <c r="D1575" s="26"/>
    </row>
    <row r="1576" spans="4:4" x14ac:dyDescent="0.2">
      <c r="D1576" s="26"/>
    </row>
    <row r="1577" spans="4:4" x14ac:dyDescent="0.2">
      <c r="D1577" s="26"/>
    </row>
    <row r="1578" spans="4:4" x14ac:dyDescent="0.2">
      <c r="D1578" s="26"/>
    </row>
    <row r="1579" spans="4:4" x14ac:dyDescent="0.2">
      <c r="D1579" s="26"/>
    </row>
    <row r="1580" spans="4:4" x14ac:dyDescent="0.2">
      <c r="D1580" s="26"/>
    </row>
    <row r="1581" spans="4:4" x14ac:dyDescent="0.2">
      <c r="D1581" s="26"/>
    </row>
    <row r="1582" spans="4:4" x14ac:dyDescent="0.2">
      <c r="D1582" s="26"/>
    </row>
    <row r="1583" spans="4:4" x14ac:dyDescent="0.2">
      <c r="D1583" s="26"/>
    </row>
    <row r="1584" spans="4:4" x14ac:dyDescent="0.2">
      <c r="D1584" s="26"/>
    </row>
    <row r="1585" spans="4:4" x14ac:dyDescent="0.2">
      <c r="D1585" s="26"/>
    </row>
    <row r="1586" spans="4:4" x14ac:dyDescent="0.2">
      <c r="D1586" s="26"/>
    </row>
    <row r="1587" spans="4:4" x14ac:dyDescent="0.2">
      <c r="D1587" s="26"/>
    </row>
    <row r="1588" spans="4:4" x14ac:dyDescent="0.2">
      <c r="D1588" s="26"/>
    </row>
    <row r="1589" spans="4:4" x14ac:dyDescent="0.2">
      <c r="D1589" s="26"/>
    </row>
    <row r="1590" spans="4:4" x14ac:dyDescent="0.2">
      <c r="D1590" s="26"/>
    </row>
    <row r="1591" spans="4:4" x14ac:dyDescent="0.2">
      <c r="D1591" s="26"/>
    </row>
    <row r="1592" spans="4:4" x14ac:dyDescent="0.2">
      <c r="D1592" s="26"/>
    </row>
    <row r="1593" spans="4:4" x14ac:dyDescent="0.2">
      <c r="D1593" s="26"/>
    </row>
    <row r="1594" spans="4:4" x14ac:dyDescent="0.2">
      <c r="D1594" s="26"/>
    </row>
    <row r="1595" spans="4:4" x14ac:dyDescent="0.2">
      <c r="D1595" s="26"/>
    </row>
    <row r="1596" spans="4:4" x14ac:dyDescent="0.2">
      <c r="D1596" s="26"/>
    </row>
    <row r="1597" spans="4:4" x14ac:dyDescent="0.2">
      <c r="D1597" s="26"/>
    </row>
    <row r="1598" spans="4:4" x14ac:dyDescent="0.2">
      <c r="D1598" s="26"/>
    </row>
    <row r="1599" spans="4:4" x14ac:dyDescent="0.2">
      <c r="D1599" s="26"/>
    </row>
    <row r="1600" spans="4:4" x14ac:dyDescent="0.2">
      <c r="D1600" s="26"/>
    </row>
    <row r="1601" spans="4:4" x14ac:dyDescent="0.2">
      <c r="D1601" s="26"/>
    </row>
    <row r="1602" spans="4:4" x14ac:dyDescent="0.2">
      <c r="D1602" s="26"/>
    </row>
    <row r="1603" spans="4:4" x14ac:dyDescent="0.2">
      <c r="D1603" s="26"/>
    </row>
    <row r="1604" spans="4:4" x14ac:dyDescent="0.2">
      <c r="D1604" s="26"/>
    </row>
    <row r="1605" spans="4:4" x14ac:dyDescent="0.2">
      <c r="D1605" s="26"/>
    </row>
    <row r="1606" spans="4:4" x14ac:dyDescent="0.2">
      <c r="D1606" s="26"/>
    </row>
    <row r="1607" spans="4:4" x14ac:dyDescent="0.2">
      <c r="D1607" s="26"/>
    </row>
    <row r="1608" spans="4:4" x14ac:dyDescent="0.2">
      <c r="D1608" s="26"/>
    </row>
    <row r="1609" spans="4:4" x14ac:dyDescent="0.2">
      <c r="D1609" s="26"/>
    </row>
    <row r="1610" spans="4:4" x14ac:dyDescent="0.2">
      <c r="D1610" s="26"/>
    </row>
    <row r="1611" spans="4:4" x14ac:dyDescent="0.2">
      <c r="D1611" s="26"/>
    </row>
    <row r="1612" spans="4:4" x14ac:dyDescent="0.2">
      <c r="D1612" s="26"/>
    </row>
    <row r="1613" spans="4:4" x14ac:dyDescent="0.2">
      <c r="D1613" s="26"/>
    </row>
    <row r="1614" spans="4:4" x14ac:dyDescent="0.2">
      <c r="D1614" s="26"/>
    </row>
    <row r="1615" spans="4:4" x14ac:dyDescent="0.2">
      <c r="D1615" s="26"/>
    </row>
    <row r="1616" spans="4:4" x14ac:dyDescent="0.2">
      <c r="D1616" s="26"/>
    </row>
    <row r="1617" spans="4:4" x14ac:dyDescent="0.2">
      <c r="D1617" s="26"/>
    </row>
    <row r="1618" spans="4:4" x14ac:dyDescent="0.2">
      <c r="D1618" s="26"/>
    </row>
    <row r="1619" spans="4:4" x14ac:dyDescent="0.2">
      <c r="D1619" s="26"/>
    </row>
    <row r="1620" spans="4:4" x14ac:dyDescent="0.2">
      <c r="D1620" s="26"/>
    </row>
    <row r="1621" spans="4:4" x14ac:dyDescent="0.2">
      <c r="D1621" s="26"/>
    </row>
    <row r="1622" spans="4:4" x14ac:dyDescent="0.2">
      <c r="D1622" s="26"/>
    </row>
    <row r="1623" spans="4:4" x14ac:dyDescent="0.2">
      <c r="D1623" s="26"/>
    </row>
    <row r="1624" spans="4:4" x14ac:dyDescent="0.2">
      <c r="D1624" s="26"/>
    </row>
    <row r="1625" spans="4:4" x14ac:dyDescent="0.2">
      <c r="D1625" s="26"/>
    </row>
    <row r="1626" spans="4:4" x14ac:dyDescent="0.2">
      <c r="D1626" s="26"/>
    </row>
    <row r="1627" spans="4:4" x14ac:dyDescent="0.2">
      <c r="D1627" s="26"/>
    </row>
    <row r="1628" spans="4:4" x14ac:dyDescent="0.2">
      <c r="D1628" s="26"/>
    </row>
    <row r="1629" spans="4:4" x14ac:dyDescent="0.2">
      <c r="D1629" s="26"/>
    </row>
    <row r="1630" spans="4:4" x14ac:dyDescent="0.2">
      <c r="D1630" s="26"/>
    </row>
    <row r="1631" spans="4:4" x14ac:dyDescent="0.2">
      <c r="D1631" s="26"/>
    </row>
    <row r="1632" spans="4:4" x14ac:dyDescent="0.2">
      <c r="D1632" s="26"/>
    </row>
    <row r="1633" spans="4:4" x14ac:dyDescent="0.2">
      <c r="D1633" s="26"/>
    </row>
    <row r="1634" spans="4:4" x14ac:dyDescent="0.2">
      <c r="D1634" s="26"/>
    </row>
    <row r="1635" spans="4:4" x14ac:dyDescent="0.2">
      <c r="D1635" s="26"/>
    </row>
    <row r="1636" spans="4:4" x14ac:dyDescent="0.2">
      <c r="D1636" s="26"/>
    </row>
    <row r="1637" spans="4:4" x14ac:dyDescent="0.2">
      <c r="D1637" s="26"/>
    </row>
    <row r="1638" spans="4:4" x14ac:dyDescent="0.2">
      <c r="D1638" s="26"/>
    </row>
    <row r="1639" spans="4:4" x14ac:dyDescent="0.2">
      <c r="D1639" s="26"/>
    </row>
    <row r="1640" spans="4:4" x14ac:dyDescent="0.2">
      <c r="D1640" s="26"/>
    </row>
    <row r="1641" spans="4:4" x14ac:dyDescent="0.2">
      <c r="D1641" s="26"/>
    </row>
    <row r="1642" spans="4:4" x14ac:dyDescent="0.2">
      <c r="D1642" s="26"/>
    </row>
    <row r="1643" spans="4:4" x14ac:dyDescent="0.2">
      <c r="D1643" s="26"/>
    </row>
    <row r="1644" spans="4:4" x14ac:dyDescent="0.2">
      <c r="D1644" s="26"/>
    </row>
    <row r="1645" spans="4:4" x14ac:dyDescent="0.2">
      <c r="D1645" s="26"/>
    </row>
    <row r="1646" spans="4:4" x14ac:dyDescent="0.2">
      <c r="D1646" s="26"/>
    </row>
    <row r="1647" spans="4:4" x14ac:dyDescent="0.2">
      <c r="D1647" s="26"/>
    </row>
    <row r="1648" spans="4:4" x14ac:dyDescent="0.2">
      <c r="D1648" s="26"/>
    </row>
    <row r="1649" spans="4:4" x14ac:dyDescent="0.2">
      <c r="D1649" s="26"/>
    </row>
    <row r="1650" spans="4:4" x14ac:dyDescent="0.2">
      <c r="D1650" s="26"/>
    </row>
    <row r="1651" spans="4:4" x14ac:dyDescent="0.2">
      <c r="D1651" s="26"/>
    </row>
    <row r="1652" spans="4:4" x14ac:dyDescent="0.2">
      <c r="D1652" s="26"/>
    </row>
    <row r="1653" spans="4:4" x14ac:dyDescent="0.2">
      <c r="D1653" s="26"/>
    </row>
    <row r="1654" spans="4:4" x14ac:dyDescent="0.2">
      <c r="D1654" s="26"/>
    </row>
    <row r="1655" spans="4:4" x14ac:dyDescent="0.2">
      <c r="D1655" s="26"/>
    </row>
    <row r="1656" spans="4:4" x14ac:dyDescent="0.2">
      <c r="D1656" s="26"/>
    </row>
    <row r="1657" spans="4:4" x14ac:dyDescent="0.2">
      <c r="D1657" s="26"/>
    </row>
    <row r="1658" spans="4:4" x14ac:dyDescent="0.2">
      <c r="D1658" s="26"/>
    </row>
    <row r="1659" spans="4:4" x14ac:dyDescent="0.2">
      <c r="D1659" s="26"/>
    </row>
    <row r="1660" spans="4:4" x14ac:dyDescent="0.2">
      <c r="D1660" s="26"/>
    </row>
    <row r="1661" spans="4:4" x14ac:dyDescent="0.2">
      <c r="D1661" s="26"/>
    </row>
    <row r="1662" spans="4:4" x14ac:dyDescent="0.2">
      <c r="D1662" s="26"/>
    </row>
    <row r="1663" spans="4:4" x14ac:dyDescent="0.2">
      <c r="D1663" s="26"/>
    </row>
    <row r="1664" spans="4:4" x14ac:dyDescent="0.2">
      <c r="D1664" s="26"/>
    </row>
    <row r="1665" spans="4:4" x14ac:dyDescent="0.2">
      <c r="D1665" s="26"/>
    </row>
    <row r="1666" spans="4:4" x14ac:dyDescent="0.2">
      <c r="D1666" s="26"/>
    </row>
    <row r="1667" spans="4:4" x14ac:dyDescent="0.2">
      <c r="D1667" s="26"/>
    </row>
    <row r="1668" spans="4:4" x14ac:dyDescent="0.2">
      <c r="D1668" s="26"/>
    </row>
    <row r="1669" spans="4:4" x14ac:dyDescent="0.2">
      <c r="D1669" s="26"/>
    </row>
    <row r="1670" spans="4:4" x14ac:dyDescent="0.2">
      <c r="D1670" s="26"/>
    </row>
    <row r="1671" spans="4:4" x14ac:dyDescent="0.2">
      <c r="D1671" s="26"/>
    </row>
    <row r="1672" spans="4:4" x14ac:dyDescent="0.2">
      <c r="D1672" s="26"/>
    </row>
    <row r="1673" spans="4:4" x14ac:dyDescent="0.2">
      <c r="D1673" s="26"/>
    </row>
    <row r="1674" spans="4:4" x14ac:dyDescent="0.2">
      <c r="D1674" s="26"/>
    </row>
    <row r="1675" spans="4:4" x14ac:dyDescent="0.2">
      <c r="D1675" s="26"/>
    </row>
    <row r="1676" spans="4:4" x14ac:dyDescent="0.2">
      <c r="D1676" s="26"/>
    </row>
    <row r="1677" spans="4:4" x14ac:dyDescent="0.2">
      <c r="D1677" s="26"/>
    </row>
    <row r="1678" spans="4:4" x14ac:dyDescent="0.2">
      <c r="D1678" s="26"/>
    </row>
    <row r="1679" spans="4:4" x14ac:dyDescent="0.2">
      <c r="D1679" s="26"/>
    </row>
    <row r="1680" spans="4:4" x14ac:dyDescent="0.2">
      <c r="D1680" s="26"/>
    </row>
    <row r="1681" spans="4:4" x14ac:dyDescent="0.2">
      <c r="D1681" s="26"/>
    </row>
    <row r="1682" spans="4:4" x14ac:dyDescent="0.2">
      <c r="D1682" s="26"/>
    </row>
    <row r="1683" spans="4:4" x14ac:dyDescent="0.2">
      <c r="D1683" s="26"/>
    </row>
    <row r="1684" spans="4:4" x14ac:dyDescent="0.2">
      <c r="D1684" s="26"/>
    </row>
    <row r="1685" spans="4:4" x14ac:dyDescent="0.2">
      <c r="D1685" s="26"/>
    </row>
    <row r="1686" spans="4:4" x14ac:dyDescent="0.2">
      <c r="D1686" s="26"/>
    </row>
    <row r="1687" spans="4:4" x14ac:dyDescent="0.2">
      <c r="D1687" s="26"/>
    </row>
    <row r="1688" spans="4:4" x14ac:dyDescent="0.2">
      <c r="D1688" s="26"/>
    </row>
    <row r="1689" spans="4:4" x14ac:dyDescent="0.2">
      <c r="D1689" s="26"/>
    </row>
    <row r="1690" spans="4:4" x14ac:dyDescent="0.2">
      <c r="D1690" s="26"/>
    </row>
    <row r="1691" spans="4:4" x14ac:dyDescent="0.2">
      <c r="D1691" s="26"/>
    </row>
    <row r="1692" spans="4:4" x14ac:dyDescent="0.2">
      <c r="D1692" s="26"/>
    </row>
    <row r="1693" spans="4:4" x14ac:dyDescent="0.2">
      <c r="D1693" s="26"/>
    </row>
    <row r="1694" spans="4:4" x14ac:dyDescent="0.2">
      <c r="D1694" s="26"/>
    </row>
    <row r="1695" spans="4:4" x14ac:dyDescent="0.2">
      <c r="D1695" s="26"/>
    </row>
    <row r="1696" spans="4:4" x14ac:dyDescent="0.2">
      <c r="D1696" s="26"/>
    </row>
    <row r="1697" spans="4:4" x14ac:dyDescent="0.2">
      <c r="D1697" s="26"/>
    </row>
    <row r="1698" spans="4:4" x14ac:dyDescent="0.2">
      <c r="D1698" s="26"/>
    </row>
    <row r="1699" spans="4:4" x14ac:dyDescent="0.2">
      <c r="D1699" s="26"/>
    </row>
    <row r="1700" spans="4:4" x14ac:dyDescent="0.2">
      <c r="D1700" s="26"/>
    </row>
    <row r="1701" spans="4:4" x14ac:dyDescent="0.2">
      <c r="D1701" s="26"/>
    </row>
    <row r="1702" spans="4:4" x14ac:dyDescent="0.2">
      <c r="D1702" s="26"/>
    </row>
    <row r="1703" spans="4:4" x14ac:dyDescent="0.2">
      <c r="D1703" s="26"/>
    </row>
    <row r="1704" spans="4:4" x14ac:dyDescent="0.2">
      <c r="D1704" s="26"/>
    </row>
    <row r="1705" spans="4:4" x14ac:dyDescent="0.2">
      <c r="D1705" s="26"/>
    </row>
    <row r="1706" spans="4:4" x14ac:dyDescent="0.2">
      <c r="D1706" s="26"/>
    </row>
    <row r="1707" spans="4:4" x14ac:dyDescent="0.2">
      <c r="D1707" s="26"/>
    </row>
    <row r="1708" spans="4:4" x14ac:dyDescent="0.2">
      <c r="D1708" s="26"/>
    </row>
    <row r="1709" spans="4:4" x14ac:dyDescent="0.2">
      <c r="D1709" s="26"/>
    </row>
    <row r="1710" spans="4:4" x14ac:dyDescent="0.2">
      <c r="D1710" s="26"/>
    </row>
    <row r="1711" spans="4:4" x14ac:dyDescent="0.2">
      <c r="D1711" s="26"/>
    </row>
    <row r="1712" spans="4:4" x14ac:dyDescent="0.2">
      <c r="D1712" s="26"/>
    </row>
    <row r="1713" spans="4:4" x14ac:dyDescent="0.2">
      <c r="D1713" s="26"/>
    </row>
    <row r="1714" spans="4:4" x14ac:dyDescent="0.2">
      <c r="D1714" s="26"/>
    </row>
    <row r="1715" spans="4:4" x14ac:dyDescent="0.2">
      <c r="D1715" s="26"/>
    </row>
    <row r="1716" spans="4:4" x14ac:dyDescent="0.2">
      <c r="D1716" s="26"/>
    </row>
    <row r="1717" spans="4:4" x14ac:dyDescent="0.2">
      <c r="D1717" s="26"/>
    </row>
    <row r="1718" spans="4:4" x14ac:dyDescent="0.2">
      <c r="D1718" s="26"/>
    </row>
    <row r="1719" spans="4:4" x14ac:dyDescent="0.2">
      <c r="D1719" s="26"/>
    </row>
    <row r="1720" spans="4:4" x14ac:dyDescent="0.2">
      <c r="D1720" s="26"/>
    </row>
    <row r="1721" spans="4:4" x14ac:dyDescent="0.2">
      <c r="D1721" s="26"/>
    </row>
    <row r="1722" spans="4:4" x14ac:dyDescent="0.2">
      <c r="D1722" s="26"/>
    </row>
    <row r="1723" spans="4:4" x14ac:dyDescent="0.2">
      <c r="D1723" s="26"/>
    </row>
    <row r="1724" spans="4:4" x14ac:dyDescent="0.2">
      <c r="D1724" s="26"/>
    </row>
    <row r="1725" spans="4:4" x14ac:dyDescent="0.2">
      <c r="D1725" s="26"/>
    </row>
    <row r="1726" spans="4:4" x14ac:dyDescent="0.2">
      <c r="D1726" s="26"/>
    </row>
    <row r="1727" spans="4:4" x14ac:dyDescent="0.2">
      <c r="D1727" s="26"/>
    </row>
    <row r="1728" spans="4:4" x14ac:dyDescent="0.2">
      <c r="D1728" s="26"/>
    </row>
    <row r="1729" spans="4:4" x14ac:dyDescent="0.2">
      <c r="D1729" s="26"/>
    </row>
    <row r="1730" spans="4:4" x14ac:dyDescent="0.2">
      <c r="D1730" s="26"/>
    </row>
    <row r="1731" spans="4:4" x14ac:dyDescent="0.2">
      <c r="D1731" s="26"/>
    </row>
    <row r="1732" spans="4:4" x14ac:dyDescent="0.2">
      <c r="D1732" s="26"/>
    </row>
    <row r="1733" spans="4:4" x14ac:dyDescent="0.2">
      <c r="D1733" s="26"/>
    </row>
    <row r="1734" spans="4:4" x14ac:dyDescent="0.2">
      <c r="D1734" s="26"/>
    </row>
    <row r="1735" spans="4:4" x14ac:dyDescent="0.2">
      <c r="D1735" s="26"/>
    </row>
    <row r="1736" spans="4:4" x14ac:dyDescent="0.2">
      <c r="D1736" s="26"/>
    </row>
    <row r="1737" spans="4:4" x14ac:dyDescent="0.2">
      <c r="D1737" s="26"/>
    </row>
    <row r="1738" spans="4:4" x14ac:dyDescent="0.2">
      <c r="D1738" s="26"/>
    </row>
    <row r="1739" spans="4:4" x14ac:dyDescent="0.2">
      <c r="D1739" s="26"/>
    </row>
    <row r="1740" spans="4:4" x14ac:dyDescent="0.2">
      <c r="D1740" s="26"/>
    </row>
    <row r="1741" spans="4:4" x14ac:dyDescent="0.2">
      <c r="D1741" s="26"/>
    </row>
    <row r="1742" spans="4:4" x14ac:dyDescent="0.2">
      <c r="D1742" s="26"/>
    </row>
    <row r="1743" spans="4:4" x14ac:dyDescent="0.2">
      <c r="D1743" s="26"/>
    </row>
    <row r="1744" spans="4:4" x14ac:dyDescent="0.2">
      <c r="D1744" s="26"/>
    </row>
    <row r="1745" spans="4:4" x14ac:dyDescent="0.2">
      <c r="D1745" s="26"/>
    </row>
    <row r="1746" spans="4:4" x14ac:dyDescent="0.2">
      <c r="D1746" s="26"/>
    </row>
    <row r="1747" spans="4:4" x14ac:dyDescent="0.2">
      <c r="D1747" s="26"/>
    </row>
    <row r="1748" spans="4:4" x14ac:dyDescent="0.2">
      <c r="D1748" s="26"/>
    </row>
    <row r="1749" spans="4:4" x14ac:dyDescent="0.2">
      <c r="D1749" s="26"/>
    </row>
    <row r="1750" spans="4:4" x14ac:dyDescent="0.2">
      <c r="D1750" s="26"/>
    </row>
    <row r="1751" spans="4:4" x14ac:dyDescent="0.2">
      <c r="D1751" s="26"/>
    </row>
    <row r="1752" spans="4:4" x14ac:dyDescent="0.2">
      <c r="D1752" s="26"/>
    </row>
    <row r="1753" spans="4:4" x14ac:dyDescent="0.2">
      <c r="D1753" s="26"/>
    </row>
    <row r="1754" spans="4:4" x14ac:dyDescent="0.2">
      <c r="D1754" s="26"/>
    </row>
    <row r="1755" spans="4:4" x14ac:dyDescent="0.2">
      <c r="D1755" s="26"/>
    </row>
    <row r="1756" spans="4:4" x14ac:dyDescent="0.2">
      <c r="D1756" s="26"/>
    </row>
    <row r="1757" spans="4:4" x14ac:dyDescent="0.2">
      <c r="D1757" s="26"/>
    </row>
    <row r="1758" spans="4:4" x14ac:dyDescent="0.2">
      <c r="D1758" s="26"/>
    </row>
    <row r="1759" spans="4:4" x14ac:dyDescent="0.2">
      <c r="D1759" s="26"/>
    </row>
    <row r="1760" spans="4:4" x14ac:dyDescent="0.2">
      <c r="D1760" s="26"/>
    </row>
    <row r="1761" spans="4:4" x14ac:dyDescent="0.2">
      <c r="D1761" s="26"/>
    </row>
    <row r="1762" spans="4:4" x14ac:dyDescent="0.2">
      <c r="D1762" s="26"/>
    </row>
    <row r="1763" spans="4:4" x14ac:dyDescent="0.2">
      <c r="D1763" s="26"/>
    </row>
    <row r="1764" spans="4:4" x14ac:dyDescent="0.2">
      <c r="D1764" s="26"/>
    </row>
    <row r="1765" spans="4:4" x14ac:dyDescent="0.2">
      <c r="D1765" s="26"/>
    </row>
    <row r="1766" spans="4:4" x14ac:dyDescent="0.2">
      <c r="D1766" s="26"/>
    </row>
    <row r="1767" spans="4:4" x14ac:dyDescent="0.2">
      <c r="D1767" s="26"/>
    </row>
    <row r="1768" spans="4:4" x14ac:dyDescent="0.2">
      <c r="D1768" s="26"/>
    </row>
    <row r="1769" spans="4:4" x14ac:dyDescent="0.2">
      <c r="D1769" s="26"/>
    </row>
    <row r="1770" spans="4:4" x14ac:dyDescent="0.2">
      <c r="D1770" s="26"/>
    </row>
    <row r="1771" spans="4:4" x14ac:dyDescent="0.2">
      <c r="D1771" s="26"/>
    </row>
    <row r="1772" spans="4:4" x14ac:dyDescent="0.2">
      <c r="D1772" s="26"/>
    </row>
    <row r="1773" spans="4:4" x14ac:dyDescent="0.2">
      <c r="D1773" s="26"/>
    </row>
    <row r="1774" spans="4:4" x14ac:dyDescent="0.2">
      <c r="D1774" s="26"/>
    </row>
    <row r="1775" spans="4:4" x14ac:dyDescent="0.2">
      <c r="D1775" s="26"/>
    </row>
    <row r="1776" spans="4:4" x14ac:dyDescent="0.2">
      <c r="D1776" s="26"/>
    </row>
    <row r="1777" spans="4:4" x14ac:dyDescent="0.2">
      <c r="D1777" s="26"/>
    </row>
    <row r="1778" spans="4:4" x14ac:dyDescent="0.2">
      <c r="D1778" s="26"/>
    </row>
    <row r="1779" spans="4:4" x14ac:dyDescent="0.2">
      <c r="D1779" s="26"/>
    </row>
    <row r="1780" spans="4:4" x14ac:dyDescent="0.2">
      <c r="D1780" s="26"/>
    </row>
    <row r="1781" spans="4:4" x14ac:dyDescent="0.2">
      <c r="D1781" s="26"/>
    </row>
    <row r="1782" spans="4:4" x14ac:dyDescent="0.2">
      <c r="D1782" s="26"/>
    </row>
    <row r="1783" spans="4:4" x14ac:dyDescent="0.2">
      <c r="D1783" s="26"/>
    </row>
    <row r="1784" spans="4:4" x14ac:dyDescent="0.2">
      <c r="D1784" s="26"/>
    </row>
    <row r="1785" spans="4:4" x14ac:dyDescent="0.2">
      <c r="D1785" s="26"/>
    </row>
    <row r="1786" spans="4:4" x14ac:dyDescent="0.2">
      <c r="D1786" s="26"/>
    </row>
    <row r="1787" spans="4:4" x14ac:dyDescent="0.2">
      <c r="D1787" s="26"/>
    </row>
    <row r="1788" spans="4:4" x14ac:dyDescent="0.2">
      <c r="D1788" s="26"/>
    </row>
    <row r="1789" spans="4:4" x14ac:dyDescent="0.2">
      <c r="D1789" s="26"/>
    </row>
    <row r="1790" spans="4:4" x14ac:dyDescent="0.2">
      <c r="D1790" s="26"/>
    </row>
    <row r="1791" spans="4:4" x14ac:dyDescent="0.2">
      <c r="D1791" s="26"/>
    </row>
    <row r="1792" spans="4:4" x14ac:dyDescent="0.2">
      <c r="D1792" s="26"/>
    </row>
    <row r="1793" spans="4:4" x14ac:dyDescent="0.2">
      <c r="D1793" s="26"/>
    </row>
    <row r="1794" spans="4:4" x14ac:dyDescent="0.2">
      <c r="D1794" s="26"/>
    </row>
    <row r="1795" spans="4:4" x14ac:dyDescent="0.2">
      <c r="D1795" s="26"/>
    </row>
    <row r="1796" spans="4:4" x14ac:dyDescent="0.2">
      <c r="D1796" s="26"/>
    </row>
    <row r="1797" spans="4:4" x14ac:dyDescent="0.2">
      <c r="D1797" s="26"/>
    </row>
    <row r="1798" spans="4:4" x14ac:dyDescent="0.2">
      <c r="D1798" s="26"/>
    </row>
    <row r="1799" spans="4:4" x14ac:dyDescent="0.2">
      <c r="D1799" s="26"/>
    </row>
    <row r="1800" spans="4:4" x14ac:dyDescent="0.2">
      <c r="D1800" s="26"/>
    </row>
    <row r="1801" spans="4:4" x14ac:dyDescent="0.2">
      <c r="D1801" s="26"/>
    </row>
    <row r="1802" spans="4:4" x14ac:dyDescent="0.2">
      <c r="D1802" s="26"/>
    </row>
    <row r="1803" spans="4:4" x14ac:dyDescent="0.2">
      <c r="D1803" s="26"/>
    </row>
    <row r="1804" spans="4:4" x14ac:dyDescent="0.2">
      <c r="D1804" s="26"/>
    </row>
    <row r="1805" spans="4:4" x14ac:dyDescent="0.2">
      <c r="D1805" s="26"/>
    </row>
    <row r="1806" spans="4:4" x14ac:dyDescent="0.2">
      <c r="D1806" s="26"/>
    </row>
    <row r="1807" spans="4:4" x14ac:dyDescent="0.2">
      <c r="D1807" s="26"/>
    </row>
    <row r="1808" spans="4:4" x14ac:dyDescent="0.2">
      <c r="D1808" s="26"/>
    </row>
    <row r="1809" spans="4:4" x14ac:dyDescent="0.2">
      <c r="D1809" s="26"/>
    </row>
    <row r="1810" spans="4:4" x14ac:dyDescent="0.2">
      <c r="D1810" s="26"/>
    </row>
    <row r="1811" spans="4:4" x14ac:dyDescent="0.2">
      <c r="D1811" s="26"/>
    </row>
    <row r="1812" spans="4:4" x14ac:dyDescent="0.2">
      <c r="D1812" s="26"/>
    </row>
    <row r="1813" spans="4:4" x14ac:dyDescent="0.2">
      <c r="D1813" s="26"/>
    </row>
    <row r="1814" spans="4:4" x14ac:dyDescent="0.2">
      <c r="D1814" s="26"/>
    </row>
    <row r="1815" spans="4:4" x14ac:dyDescent="0.2">
      <c r="D1815" s="26"/>
    </row>
    <row r="1816" spans="4:4" x14ac:dyDescent="0.2">
      <c r="D1816" s="26"/>
    </row>
    <row r="1817" spans="4:4" x14ac:dyDescent="0.2">
      <c r="D1817" s="26"/>
    </row>
    <row r="1818" spans="4:4" x14ac:dyDescent="0.2">
      <c r="D1818" s="26"/>
    </row>
    <row r="1819" spans="4:4" x14ac:dyDescent="0.2">
      <c r="D1819" s="26"/>
    </row>
    <row r="1820" spans="4:4" x14ac:dyDescent="0.2">
      <c r="D1820" s="26"/>
    </row>
    <row r="1821" spans="4:4" x14ac:dyDescent="0.2">
      <c r="D1821" s="26"/>
    </row>
    <row r="1822" spans="4:4" x14ac:dyDescent="0.2">
      <c r="D1822" s="26"/>
    </row>
    <row r="1823" spans="4:4" x14ac:dyDescent="0.2">
      <c r="D1823" s="26"/>
    </row>
    <row r="1824" spans="4:4" x14ac:dyDescent="0.2">
      <c r="D1824" s="26"/>
    </row>
    <row r="1825" spans="4:4" x14ac:dyDescent="0.2">
      <c r="D1825" s="26"/>
    </row>
    <row r="1826" spans="4:4" x14ac:dyDescent="0.2">
      <c r="D1826" s="26"/>
    </row>
    <row r="1827" spans="4:4" x14ac:dyDescent="0.2">
      <c r="D1827" s="26"/>
    </row>
    <row r="1828" spans="4:4" x14ac:dyDescent="0.2">
      <c r="D1828" s="26"/>
    </row>
    <row r="1829" spans="4:4" x14ac:dyDescent="0.2">
      <c r="D1829" s="26"/>
    </row>
    <row r="1830" spans="4:4" x14ac:dyDescent="0.2">
      <c r="D1830" s="26"/>
    </row>
    <row r="1831" spans="4:4" x14ac:dyDescent="0.2">
      <c r="D1831" s="26"/>
    </row>
    <row r="1832" spans="4:4" x14ac:dyDescent="0.2">
      <c r="D1832" s="26"/>
    </row>
    <row r="1833" spans="4:4" x14ac:dyDescent="0.2">
      <c r="D1833" s="26"/>
    </row>
    <row r="1834" spans="4:4" x14ac:dyDescent="0.2">
      <c r="D1834" s="26"/>
    </row>
    <row r="1835" spans="4:4" x14ac:dyDescent="0.2">
      <c r="D1835" s="26"/>
    </row>
    <row r="1836" spans="4:4" x14ac:dyDescent="0.2">
      <c r="D1836" s="26"/>
    </row>
    <row r="1837" spans="4:4" x14ac:dyDescent="0.2">
      <c r="D1837" s="26"/>
    </row>
    <row r="1838" spans="4:4" x14ac:dyDescent="0.2">
      <c r="D1838" s="26"/>
    </row>
    <row r="1839" spans="4:4" x14ac:dyDescent="0.2">
      <c r="D1839" s="26"/>
    </row>
    <row r="1840" spans="4:4" x14ac:dyDescent="0.2">
      <c r="D1840" s="26"/>
    </row>
    <row r="1841" spans="4:4" x14ac:dyDescent="0.2">
      <c r="D1841" s="26"/>
    </row>
    <row r="1842" spans="4:4" x14ac:dyDescent="0.2">
      <c r="D1842" s="26"/>
    </row>
    <row r="1843" spans="4:4" x14ac:dyDescent="0.2">
      <c r="D1843" s="26"/>
    </row>
    <row r="1844" spans="4:4" x14ac:dyDescent="0.2">
      <c r="D1844" s="26"/>
    </row>
    <row r="1845" spans="4:4" x14ac:dyDescent="0.2">
      <c r="D1845" s="26"/>
    </row>
    <row r="1846" spans="4:4" x14ac:dyDescent="0.2">
      <c r="D1846" s="26"/>
    </row>
    <row r="1847" spans="4:4" x14ac:dyDescent="0.2">
      <c r="D1847" s="26"/>
    </row>
    <row r="1848" spans="4:4" x14ac:dyDescent="0.2">
      <c r="D1848" s="26"/>
    </row>
    <row r="1849" spans="4:4" x14ac:dyDescent="0.2">
      <c r="D1849" s="26"/>
    </row>
    <row r="1850" spans="4:4" x14ac:dyDescent="0.2">
      <c r="D1850" s="26"/>
    </row>
    <row r="1851" spans="4:4" x14ac:dyDescent="0.2">
      <c r="D1851" s="26"/>
    </row>
    <row r="1852" spans="4:4" x14ac:dyDescent="0.2">
      <c r="D1852" s="26"/>
    </row>
    <row r="1853" spans="4:4" x14ac:dyDescent="0.2">
      <c r="D1853" s="26"/>
    </row>
    <row r="1854" spans="4:4" x14ac:dyDescent="0.2">
      <c r="D1854" s="26"/>
    </row>
    <row r="1855" spans="4:4" x14ac:dyDescent="0.2">
      <c r="D1855" s="26"/>
    </row>
    <row r="1856" spans="4:4" x14ac:dyDescent="0.2">
      <c r="D1856" s="26"/>
    </row>
    <row r="1857" spans="4:4" x14ac:dyDescent="0.2">
      <c r="D1857" s="26"/>
    </row>
    <row r="1858" spans="4:4" x14ac:dyDescent="0.2">
      <c r="D1858" s="26"/>
    </row>
    <row r="1859" spans="4:4" x14ac:dyDescent="0.2">
      <c r="D1859" s="26"/>
    </row>
    <row r="1860" spans="4:4" x14ac:dyDescent="0.2">
      <c r="D1860" s="26"/>
    </row>
    <row r="1861" spans="4:4" x14ac:dyDescent="0.2">
      <c r="D1861" s="26"/>
    </row>
    <row r="1862" spans="4:4" x14ac:dyDescent="0.2">
      <c r="D1862" s="26"/>
    </row>
    <row r="1863" spans="4:4" x14ac:dyDescent="0.2">
      <c r="D1863" s="26"/>
    </row>
    <row r="1864" spans="4:4" x14ac:dyDescent="0.2">
      <c r="D1864" s="26"/>
    </row>
    <row r="1865" spans="4:4" x14ac:dyDescent="0.2">
      <c r="D1865" s="26"/>
    </row>
    <row r="1866" spans="4:4" x14ac:dyDescent="0.2">
      <c r="D1866" s="26"/>
    </row>
    <row r="1867" spans="4:4" x14ac:dyDescent="0.2">
      <c r="D1867" s="26"/>
    </row>
    <row r="1868" spans="4:4" x14ac:dyDescent="0.2">
      <c r="D1868" s="26"/>
    </row>
    <row r="1869" spans="4:4" x14ac:dyDescent="0.2">
      <c r="D1869" s="26"/>
    </row>
    <row r="1870" spans="4:4" x14ac:dyDescent="0.2">
      <c r="D1870" s="26"/>
    </row>
    <row r="1871" spans="4:4" x14ac:dyDescent="0.2">
      <c r="D1871" s="26"/>
    </row>
    <row r="1872" spans="4:4" x14ac:dyDescent="0.2">
      <c r="D1872" s="26"/>
    </row>
    <row r="1873" spans="4:4" x14ac:dyDescent="0.2">
      <c r="D1873" s="26"/>
    </row>
    <row r="1874" spans="4:4" x14ac:dyDescent="0.2">
      <c r="D1874" s="26"/>
    </row>
    <row r="1875" spans="4:4" x14ac:dyDescent="0.2">
      <c r="D1875" s="26"/>
    </row>
    <row r="1876" spans="4:4" x14ac:dyDescent="0.2">
      <c r="D1876" s="26"/>
    </row>
    <row r="1877" spans="4:4" x14ac:dyDescent="0.2">
      <c r="D1877" s="26"/>
    </row>
    <row r="1878" spans="4:4" x14ac:dyDescent="0.2">
      <c r="D1878" s="26"/>
    </row>
    <row r="1879" spans="4:4" x14ac:dyDescent="0.2">
      <c r="D1879" s="26"/>
    </row>
    <row r="1880" spans="4:4" x14ac:dyDescent="0.2">
      <c r="D1880" s="26"/>
    </row>
    <row r="1881" spans="4:4" x14ac:dyDescent="0.2">
      <c r="D1881" s="26"/>
    </row>
    <row r="1882" spans="4:4" x14ac:dyDescent="0.2">
      <c r="D1882" s="26"/>
    </row>
    <row r="1883" spans="4:4" x14ac:dyDescent="0.2">
      <c r="D1883" s="26"/>
    </row>
    <row r="1884" spans="4:4" x14ac:dyDescent="0.2">
      <c r="D1884" s="26"/>
    </row>
    <row r="1885" spans="4:4" x14ac:dyDescent="0.2">
      <c r="D1885" s="26"/>
    </row>
    <row r="1886" spans="4:4" x14ac:dyDescent="0.2">
      <c r="D1886" s="26"/>
    </row>
    <row r="1887" spans="4:4" x14ac:dyDescent="0.2">
      <c r="D1887" s="26"/>
    </row>
    <row r="1888" spans="4:4" x14ac:dyDescent="0.2">
      <c r="D1888" s="26"/>
    </row>
    <row r="1889" spans="4:4" x14ac:dyDescent="0.2">
      <c r="D1889" s="26"/>
    </row>
    <row r="1890" spans="4:4" x14ac:dyDescent="0.2">
      <c r="D1890" s="26"/>
    </row>
    <row r="1891" spans="4:4" x14ac:dyDescent="0.2">
      <c r="D1891" s="26"/>
    </row>
    <row r="1892" spans="4:4" x14ac:dyDescent="0.2">
      <c r="D1892" s="26"/>
    </row>
    <row r="1893" spans="4:4" x14ac:dyDescent="0.2">
      <c r="D1893" s="26"/>
    </row>
    <row r="1894" spans="4:4" x14ac:dyDescent="0.2">
      <c r="D1894" s="26"/>
    </row>
    <row r="1895" spans="4:4" x14ac:dyDescent="0.2">
      <c r="D1895" s="26"/>
    </row>
    <row r="1896" spans="4:4" x14ac:dyDescent="0.2">
      <c r="D1896" s="26"/>
    </row>
    <row r="1897" spans="4:4" x14ac:dyDescent="0.2">
      <c r="D1897" s="26"/>
    </row>
    <row r="1898" spans="4:4" x14ac:dyDescent="0.2">
      <c r="D1898" s="26"/>
    </row>
    <row r="1899" spans="4:4" x14ac:dyDescent="0.2">
      <c r="D1899" s="26"/>
    </row>
    <row r="1900" spans="4:4" x14ac:dyDescent="0.2">
      <c r="D1900" s="26"/>
    </row>
    <row r="1901" spans="4:4" x14ac:dyDescent="0.2">
      <c r="D1901" s="26"/>
    </row>
    <row r="1902" spans="4:4" x14ac:dyDescent="0.2">
      <c r="D1902" s="26"/>
    </row>
    <row r="1903" spans="4:4" x14ac:dyDescent="0.2">
      <c r="D1903" s="26"/>
    </row>
    <row r="1904" spans="4:4" x14ac:dyDescent="0.2">
      <c r="D1904" s="26"/>
    </row>
    <row r="1905" spans="4:4" x14ac:dyDescent="0.2">
      <c r="D1905" s="26"/>
    </row>
    <row r="1906" spans="4:4" x14ac:dyDescent="0.2">
      <c r="D1906" s="26"/>
    </row>
    <row r="1907" spans="4:4" x14ac:dyDescent="0.2">
      <c r="D1907" s="26"/>
    </row>
    <row r="1908" spans="4:4" x14ac:dyDescent="0.2">
      <c r="D1908" s="26"/>
    </row>
    <row r="1909" spans="4:4" x14ac:dyDescent="0.2">
      <c r="D1909" s="26"/>
    </row>
    <row r="1910" spans="4:4" x14ac:dyDescent="0.2">
      <c r="D1910" s="26"/>
    </row>
    <row r="1911" spans="4:4" x14ac:dyDescent="0.2">
      <c r="D1911" s="26"/>
    </row>
    <row r="1912" spans="4:4" x14ac:dyDescent="0.2">
      <c r="D1912" s="26"/>
    </row>
    <row r="1913" spans="4:4" x14ac:dyDescent="0.2">
      <c r="D1913" s="26"/>
    </row>
    <row r="1914" spans="4:4" x14ac:dyDescent="0.2">
      <c r="D1914" s="26"/>
    </row>
    <row r="1915" spans="4:4" x14ac:dyDescent="0.2">
      <c r="D1915" s="26"/>
    </row>
    <row r="1916" spans="4:4" x14ac:dyDescent="0.2">
      <c r="D1916" s="26"/>
    </row>
    <row r="1917" spans="4:4" x14ac:dyDescent="0.2">
      <c r="D1917" s="26"/>
    </row>
    <row r="1918" spans="4:4" x14ac:dyDescent="0.2">
      <c r="D1918" s="26"/>
    </row>
    <row r="1919" spans="4:4" x14ac:dyDescent="0.2">
      <c r="D1919" s="26"/>
    </row>
    <row r="1920" spans="4:4" x14ac:dyDescent="0.2">
      <c r="D1920" s="26"/>
    </row>
    <row r="1921" spans="4:4" x14ac:dyDescent="0.2">
      <c r="D1921" s="26"/>
    </row>
    <row r="1922" spans="4:4" x14ac:dyDescent="0.2">
      <c r="D1922" s="26"/>
    </row>
    <row r="1923" spans="4:4" x14ac:dyDescent="0.2">
      <c r="D1923" s="26"/>
    </row>
    <row r="1924" spans="4:4" x14ac:dyDescent="0.2">
      <c r="D1924" s="26"/>
    </row>
    <row r="1925" spans="4:4" x14ac:dyDescent="0.2">
      <c r="D1925" s="26"/>
    </row>
    <row r="1926" spans="4:4" x14ac:dyDescent="0.2">
      <c r="D1926" s="26"/>
    </row>
    <row r="1927" spans="4:4" x14ac:dyDescent="0.2">
      <c r="D1927" s="26"/>
    </row>
    <row r="1928" spans="4:4" x14ac:dyDescent="0.2">
      <c r="D1928" s="26"/>
    </row>
    <row r="1929" spans="4:4" x14ac:dyDescent="0.2">
      <c r="D1929" s="26"/>
    </row>
    <row r="1930" spans="4:4" x14ac:dyDescent="0.2">
      <c r="D1930" s="26"/>
    </row>
    <row r="1931" spans="4:4" x14ac:dyDescent="0.2">
      <c r="D1931" s="26"/>
    </row>
    <row r="1932" spans="4:4" x14ac:dyDescent="0.2">
      <c r="D1932" s="26"/>
    </row>
    <row r="1933" spans="4:4" x14ac:dyDescent="0.2">
      <c r="D1933" s="26"/>
    </row>
    <row r="1934" spans="4:4" x14ac:dyDescent="0.2">
      <c r="D1934" s="26"/>
    </row>
    <row r="1935" spans="4:4" x14ac:dyDescent="0.2">
      <c r="D1935" s="26"/>
    </row>
    <row r="1936" spans="4:4" x14ac:dyDescent="0.2">
      <c r="D1936" s="26"/>
    </row>
    <row r="1937" spans="4:4" x14ac:dyDescent="0.2">
      <c r="D1937" s="26"/>
    </row>
    <row r="1938" spans="4:4" x14ac:dyDescent="0.2">
      <c r="D1938" s="26"/>
    </row>
    <row r="1939" spans="4:4" x14ac:dyDescent="0.2">
      <c r="D1939" s="26"/>
    </row>
    <row r="1940" spans="4:4" x14ac:dyDescent="0.2">
      <c r="D1940" s="26"/>
    </row>
    <row r="1941" spans="4:4" x14ac:dyDescent="0.2">
      <c r="D1941" s="26"/>
    </row>
    <row r="1942" spans="4:4" x14ac:dyDescent="0.2">
      <c r="D1942" s="26"/>
    </row>
    <row r="1943" spans="4:4" x14ac:dyDescent="0.2">
      <c r="D1943" s="26"/>
    </row>
    <row r="1944" spans="4:4" x14ac:dyDescent="0.2">
      <c r="D1944" s="26"/>
    </row>
    <row r="1945" spans="4:4" x14ac:dyDescent="0.2">
      <c r="D1945" s="26"/>
    </row>
    <row r="1946" spans="4:4" x14ac:dyDescent="0.2">
      <c r="D1946" s="26"/>
    </row>
    <row r="1947" spans="4:4" x14ac:dyDescent="0.2">
      <c r="D1947" s="26"/>
    </row>
    <row r="1948" spans="4:4" x14ac:dyDescent="0.2">
      <c r="D1948" s="26"/>
    </row>
    <row r="1949" spans="4:4" x14ac:dyDescent="0.2">
      <c r="D1949" s="26"/>
    </row>
    <row r="1950" spans="4:4" x14ac:dyDescent="0.2">
      <c r="D1950" s="26"/>
    </row>
    <row r="1951" spans="4:4" x14ac:dyDescent="0.2">
      <c r="D1951" s="26"/>
    </row>
    <row r="1952" spans="4:4" x14ac:dyDescent="0.2">
      <c r="D1952" s="26"/>
    </row>
    <row r="1953" spans="4:4" x14ac:dyDescent="0.2">
      <c r="D1953" s="26"/>
    </row>
    <row r="1954" spans="4:4" x14ac:dyDescent="0.2">
      <c r="D1954" s="26"/>
    </row>
    <row r="1955" spans="4:4" x14ac:dyDescent="0.2">
      <c r="D1955" s="26"/>
    </row>
    <row r="1956" spans="4:4" x14ac:dyDescent="0.2">
      <c r="D1956" s="26"/>
    </row>
    <row r="1957" spans="4:4" x14ac:dyDescent="0.2">
      <c r="D1957" s="26"/>
    </row>
    <row r="1958" spans="4:4" x14ac:dyDescent="0.2">
      <c r="D1958" s="26"/>
    </row>
    <row r="1959" spans="4:4" x14ac:dyDescent="0.2">
      <c r="D1959" s="26"/>
    </row>
    <row r="1960" spans="4:4" x14ac:dyDescent="0.2">
      <c r="D1960" s="26"/>
    </row>
    <row r="1961" spans="4:4" x14ac:dyDescent="0.2">
      <c r="D1961" s="26"/>
    </row>
    <row r="1962" spans="4:4" x14ac:dyDescent="0.2">
      <c r="D1962" s="26"/>
    </row>
    <row r="1963" spans="4:4" x14ac:dyDescent="0.2">
      <c r="D1963" s="26"/>
    </row>
    <row r="1964" spans="4:4" x14ac:dyDescent="0.2">
      <c r="D1964" s="26"/>
    </row>
    <row r="1965" spans="4:4" x14ac:dyDescent="0.2">
      <c r="D1965" s="26"/>
    </row>
    <row r="1966" spans="4:4" x14ac:dyDescent="0.2">
      <c r="D1966" s="26"/>
    </row>
    <row r="1967" spans="4:4" x14ac:dyDescent="0.2">
      <c r="D1967" s="26"/>
    </row>
    <row r="1968" spans="4:4" x14ac:dyDescent="0.2">
      <c r="D1968" s="26"/>
    </row>
    <row r="1969" spans="4:4" x14ac:dyDescent="0.2">
      <c r="D1969" s="26"/>
    </row>
    <row r="1970" spans="4:4" x14ac:dyDescent="0.2">
      <c r="D1970" s="26"/>
    </row>
    <row r="1971" spans="4:4" x14ac:dyDescent="0.2">
      <c r="D1971" s="26"/>
    </row>
    <row r="1972" spans="4:4" x14ac:dyDescent="0.2">
      <c r="D1972" s="26"/>
    </row>
    <row r="1973" spans="4:4" x14ac:dyDescent="0.2">
      <c r="D1973" s="26"/>
    </row>
    <row r="1974" spans="4:4" x14ac:dyDescent="0.2">
      <c r="D1974" s="26"/>
    </row>
    <row r="1975" spans="4:4" x14ac:dyDescent="0.2">
      <c r="D1975" s="26"/>
    </row>
    <row r="1976" spans="4:4" x14ac:dyDescent="0.2">
      <c r="D1976" s="26"/>
    </row>
    <row r="1977" spans="4:4" x14ac:dyDescent="0.2">
      <c r="D1977" s="26"/>
    </row>
    <row r="1978" spans="4:4" x14ac:dyDescent="0.2">
      <c r="D1978" s="26"/>
    </row>
    <row r="1979" spans="4:4" x14ac:dyDescent="0.2">
      <c r="D1979" s="26"/>
    </row>
    <row r="1980" spans="4:4" x14ac:dyDescent="0.2">
      <c r="D1980" s="26"/>
    </row>
    <row r="1981" spans="4:4" x14ac:dyDescent="0.2">
      <c r="D1981" s="26"/>
    </row>
    <row r="1982" spans="4:4" x14ac:dyDescent="0.2">
      <c r="D1982" s="26"/>
    </row>
    <row r="1983" spans="4:4" x14ac:dyDescent="0.2">
      <c r="D1983" s="26"/>
    </row>
    <row r="1984" spans="4:4" x14ac:dyDescent="0.2">
      <c r="D1984" s="26"/>
    </row>
    <row r="1985" spans="4:4" x14ac:dyDescent="0.2">
      <c r="D1985" s="26"/>
    </row>
    <row r="1986" spans="4:4" x14ac:dyDescent="0.2">
      <c r="D1986" s="26"/>
    </row>
    <row r="1987" spans="4:4" x14ac:dyDescent="0.2">
      <c r="D1987" s="26"/>
    </row>
    <row r="1988" spans="4:4" x14ac:dyDescent="0.2">
      <c r="D1988" s="26"/>
    </row>
    <row r="1989" spans="4:4" x14ac:dyDescent="0.2">
      <c r="D1989" s="26"/>
    </row>
    <row r="1990" spans="4:4" x14ac:dyDescent="0.2">
      <c r="D1990" s="26"/>
    </row>
    <row r="1991" spans="4:4" x14ac:dyDescent="0.2">
      <c r="D1991" s="26"/>
    </row>
    <row r="1992" spans="4:4" x14ac:dyDescent="0.2">
      <c r="D1992" s="26"/>
    </row>
    <row r="1993" spans="4:4" x14ac:dyDescent="0.2">
      <c r="D1993" s="26"/>
    </row>
    <row r="1994" spans="4:4" x14ac:dyDescent="0.2">
      <c r="D1994" s="26"/>
    </row>
    <row r="1995" spans="4:4" x14ac:dyDescent="0.2">
      <c r="D1995" s="26"/>
    </row>
    <row r="1996" spans="4:4" x14ac:dyDescent="0.2">
      <c r="D1996" s="26"/>
    </row>
    <row r="1997" spans="4:4" x14ac:dyDescent="0.2">
      <c r="D1997" s="26"/>
    </row>
    <row r="1998" spans="4:4" x14ac:dyDescent="0.2">
      <c r="D1998" s="26"/>
    </row>
    <row r="1999" spans="4:4" x14ac:dyDescent="0.2">
      <c r="D1999" s="26"/>
    </row>
    <row r="2000" spans="4:4" x14ac:dyDescent="0.2">
      <c r="D2000" s="26"/>
    </row>
    <row r="2001" spans="4:4" x14ac:dyDescent="0.2">
      <c r="D2001" s="26"/>
    </row>
    <row r="2002" spans="4:4" x14ac:dyDescent="0.2">
      <c r="D2002" s="26"/>
    </row>
    <row r="2003" spans="4:4" x14ac:dyDescent="0.2">
      <c r="D2003" s="26"/>
    </row>
    <row r="2004" spans="4:4" x14ac:dyDescent="0.2">
      <c r="D2004" s="26"/>
    </row>
    <row r="2005" spans="4:4" x14ac:dyDescent="0.2">
      <c r="D2005" s="26"/>
    </row>
    <row r="2006" spans="4:4" x14ac:dyDescent="0.2">
      <c r="D2006" s="26"/>
    </row>
    <row r="2007" spans="4:4" x14ac:dyDescent="0.2">
      <c r="D2007" s="26"/>
    </row>
    <row r="2008" spans="4:4" x14ac:dyDescent="0.2">
      <c r="D2008" s="26"/>
    </row>
    <row r="2009" spans="4:4" x14ac:dyDescent="0.2">
      <c r="D2009" s="26"/>
    </row>
    <row r="2010" spans="4:4" x14ac:dyDescent="0.2">
      <c r="D2010" s="26"/>
    </row>
    <row r="2011" spans="4:4" x14ac:dyDescent="0.2">
      <c r="D2011" s="26"/>
    </row>
    <row r="2012" spans="4:4" x14ac:dyDescent="0.2">
      <c r="D2012" s="26"/>
    </row>
    <row r="2013" spans="4:4" x14ac:dyDescent="0.2">
      <c r="D2013" s="26"/>
    </row>
    <row r="2014" spans="4:4" x14ac:dyDescent="0.2">
      <c r="D2014" s="26"/>
    </row>
    <row r="2015" spans="4:4" x14ac:dyDescent="0.2">
      <c r="D2015" s="26"/>
    </row>
    <row r="2016" spans="4:4" x14ac:dyDescent="0.2">
      <c r="D2016" s="26"/>
    </row>
    <row r="2017" spans="4:4" x14ac:dyDescent="0.2">
      <c r="D2017" s="26"/>
    </row>
    <row r="2018" spans="4:4" x14ac:dyDescent="0.2">
      <c r="D2018" s="26"/>
    </row>
    <row r="2019" spans="4:4" x14ac:dyDescent="0.2">
      <c r="D2019" s="26"/>
    </row>
    <row r="2020" spans="4:4" x14ac:dyDescent="0.2">
      <c r="D2020" s="26"/>
    </row>
    <row r="2021" spans="4:4" x14ac:dyDescent="0.2">
      <c r="D2021" s="26"/>
    </row>
    <row r="2022" spans="4:4" x14ac:dyDescent="0.2">
      <c r="D2022" s="26"/>
    </row>
    <row r="2023" spans="4:4" x14ac:dyDescent="0.2">
      <c r="D2023" s="26"/>
    </row>
    <row r="2024" spans="4:4" x14ac:dyDescent="0.2">
      <c r="D2024" s="26"/>
    </row>
    <row r="2025" spans="4:4" x14ac:dyDescent="0.2">
      <c r="D2025" s="26"/>
    </row>
    <row r="2026" spans="4:4" x14ac:dyDescent="0.2">
      <c r="D2026" s="26"/>
    </row>
    <row r="2027" spans="4:4" x14ac:dyDescent="0.2">
      <c r="D2027" s="26"/>
    </row>
    <row r="2028" spans="4:4" x14ac:dyDescent="0.2">
      <c r="D2028" s="26"/>
    </row>
    <row r="2029" spans="4:4" x14ac:dyDescent="0.2">
      <c r="D2029" s="26"/>
    </row>
    <row r="2030" spans="4:4" x14ac:dyDescent="0.2">
      <c r="D2030" s="26"/>
    </row>
    <row r="2031" spans="4:4" x14ac:dyDescent="0.2">
      <c r="D2031" s="26"/>
    </row>
    <row r="2032" spans="4:4" x14ac:dyDescent="0.2">
      <c r="D2032" s="26"/>
    </row>
    <row r="2033" spans="4:4" x14ac:dyDescent="0.2">
      <c r="D2033" s="26"/>
    </row>
    <row r="2034" spans="4:4" x14ac:dyDescent="0.2">
      <c r="D2034" s="26"/>
    </row>
    <row r="2035" spans="4:4" x14ac:dyDescent="0.2">
      <c r="D2035" s="26"/>
    </row>
    <row r="2036" spans="4:4" x14ac:dyDescent="0.2">
      <c r="D2036" s="26"/>
    </row>
    <row r="2037" spans="4:4" x14ac:dyDescent="0.2">
      <c r="D2037" s="26"/>
    </row>
    <row r="2038" spans="4:4" x14ac:dyDescent="0.2">
      <c r="D2038" s="26"/>
    </row>
    <row r="2039" spans="4:4" x14ac:dyDescent="0.2">
      <c r="D2039" s="26"/>
    </row>
    <row r="2040" spans="4:4" x14ac:dyDescent="0.2">
      <c r="D2040" s="26"/>
    </row>
    <row r="2041" spans="4:4" x14ac:dyDescent="0.2">
      <c r="D2041" s="26"/>
    </row>
    <row r="2042" spans="4:4" x14ac:dyDescent="0.2">
      <c r="D2042" s="26"/>
    </row>
    <row r="2043" spans="4:4" x14ac:dyDescent="0.2">
      <c r="D2043" s="26"/>
    </row>
    <row r="2044" spans="4:4" x14ac:dyDescent="0.2">
      <c r="D2044" s="26"/>
    </row>
    <row r="2045" spans="4:4" x14ac:dyDescent="0.2">
      <c r="D2045" s="26"/>
    </row>
    <row r="2046" spans="4:4" x14ac:dyDescent="0.2">
      <c r="D2046" s="26"/>
    </row>
    <row r="2047" spans="4:4" x14ac:dyDescent="0.2">
      <c r="D2047" s="26"/>
    </row>
    <row r="2048" spans="4:4" x14ac:dyDescent="0.2">
      <c r="D2048" s="26"/>
    </row>
    <row r="2049" spans="4:4" x14ac:dyDescent="0.2">
      <c r="D2049" s="26"/>
    </row>
    <row r="2050" spans="4:4" x14ac:dyDescent="0.2">
      <c r="D2050" s="26"/>
    </row>
    <row r="2051" spans="4:4" x14ac:dyDescent="0.2">
      <c r="D2051" s="26"/>
    </row>
    <row r="2052" spans="4:4" x14ac:dyDescent="0.2">
      <c r="D2052" s="26"/>
    </row>
    <row r="2053" spans="4:4" x14ac:dyDescent="0.2">
      <c r="D2053" s="26"/>
    </row>
    <row r="2054" spans="4:4" x14ac:dyDescent="0.2">
      <c r="D2054" s="26"/>
    </row>
    <row r="2055" spans="4:4" x14ac:dyDescent="0.2">
      <c r="D2055" s="26"/>
    </row>
    <row r="2056" spans="4:4" x14ac:dyDescent="0.2">
      <c r="D2056" s="26"/>
    </row>
    <row r="2057" spans="4:4" x14ac:dyDescent="0.2">
      <c r="D2057" s="26"/>
    </row>
    <row r="2058" spans="4:4" x14ac:dyDescent="0.2">
      <c r="D2058" s="26"/>
    </row>
    <row r="2059" spans="4:4" x14ac:dyDescent="0.2">
      <c r="D2059" s="26"/>
    </row>
    <row r="2060" spans="4:4" x14ac:dyDescent="0.2">
      <c r="D2060" s="26"/>
    </row>
    <row r="2061" spans="4:4" x14ac:dyDescent="0.2">
      <c r="D2061" s="26"/>
    </row>
    <row r="2062" spans="4:4" x14ac:dyDescent="0.2">
      <c r="D2062" s="26"/>
    </row>
    <row r="2063" spans="4:4" x14ac:dyDescent="0.2">
      <c r="D2063" s="26"/>
    </row>
    <row r="2064" spans="4:4" x14ac:dyDescent="0.2">
      <c r="D2064" s="26"/>
    </row>
    <row r="2065" spans="4:4" x14ac:dyDescent="0.2">
      <c r="D2065" s="26"/>
    </row>
    <row r="2066" spans="4:4" x14ac:dyDescent="0.2">
      <c r="D2066" s="26"/>
    </row>
    <row r="2067" spans="4:4" x14ac:dyDescent="0.2">
      <c r="D2067" s="26"/>
    </row>
    <row r="2068" spans="4:4" x14ac:dyDescent="0.2">
      <c r="D2068" s="26"/>
    </row>
    <row r="2069" spans="4:4" x14ac:dyDescent="0.2">
      <c r="D2069" s="26"/>
    </row>
    <row r="2070" spans="4:4" x14ac:dyDescent="0.2">
      <c r="D2070" s="26"/>
    </row>
    <row r="2071" spans="4:4" x14ac:dyDescent="0.2">
      <c r="D2071" s="26"/>
    </row>
    <row r="2072" spans="4:4" x14ac:dyDescent="0.2">
      <c r="D2072" s="26"/>
    </row>
    <row r="2073" spans="4:4" x14ac:dyDescent="0.2">
      <c r="D2073" s="26"/>
    </row>
    <row r="2074" spans="4:4" x14ac:dyDescent="0.2">
      <c r="D2074" s="26"/>
    </row>
    <row r="2075" spans="4:4" x14ac:dyDescent="0.2">
      <c r="D2075" s="26"/>
    </row>
    <row r="2076" spans="4:4" x14ac:dyDescent="0.2">
      <c r="D2076" s="26"/>
    </row>
    <row r="2077" spans="4:4" x14ac:dyDescent="0.2">
      <c r="D2077" s="26"/>
    </row>
    <row r="2078" spans="4:4" x14ac:dyDescent="0.2">
      <c r="D2078" s="26"/>
    </row>
    <row r="2079" spans="4:4" x14ac:dyDescent="0.2">
      <c r="D2079" s="26"/>
    </row>
    <row r="2080" spans="4:4" x14ac:dyDescent="0.2">
      <c r="D2080" s="26"/>
    </row>
    <row r="2081" spans="4:4" x14ac:dyDescent="0.2">
      <c r="D2081" s="26"/>
    </row>
    <row r="2082" spans="4:4" x14ac:dyDescent="0.2">
      <c r="D2082" s="26"/>
    </row>
    <row r="2083" spans="4:4" x14ac:dyDescent="0.2">
      <c r="D2083" s="26"/>
    </row>
    <row r="2084" spans="4:4" x14ac:dyDescent="0.2">
      <c r="D2084" s="26"/>
    </row>
    <row r="2085" spans="4:4" x14ac:dyDescent="0.2">
      <c r="D2085" s="26"/>
    </row>
    <row r="2086" spans="4:4" x14ac:dyDescent="0.2">
      <c r="D2086" s="26"/>
    </row>
    <row r="2087" spans="4:4" x14ac:dyDescent="0.2">
      <c r="D2087" s="26"/>
    </row>
    <row r="2088" spans="4:4" x14ac:dyDescent="0.2">
      <c r="D2088" s="26"/>
    </row>
    <row r="2089" spans="4:4" x14ac:dyDescent="0.2">
      <c r="D2089" s="26"/>
    </row>
    <row r="2090" spans="4:4" x14ac:dyDescent="0.2">
      <c r="D2090" s="26"/>
    </row>
    <row r="2091" spans="4:4" x14ac:dyDescent="0.2">
      <c r="D2091" s="26"/>
    </row>
    <row r="2092" spans="4:4" x14ac:dyDescent="0.2">
      <c r="D2092" s="26"/>
    </row>
    <row r="2093" spans="4:4" x14ac:dyDescent="0.2">
      <c r="D2093" s="26"/>
    </row>
    <row r="2094" spans="4:4" x14ac:dyDescent="0.2">
      <c r="D2094" s="26"/>
    </row>
    <row r="2095" spans="4:4" x14ac:dyDescent="0.2">
      <c r="D2095" s="26"/>
    </row>
    <row r="2096" spans="4:4" x14ac:dyDescent="0.2">
      <c r="D2096" s="26"/>
    </row>
    <row r="2097" spans="4:4" x14ac:dyDescent="0.2">
      <c r="D2097" s="26"/>
    </row>
    <row r="2098" spans="4:4" x14ac:dyDescent="0.2">
      <c r="D2098" s="26"/>
    </row>
    <row r="2099" spans="4:4" x14ac:dyDescent="0.2">
      <c r="D2099" s="26"/>
    </row>
    <row r="2100" spans="4:4" x14ac:dyDescent="0.2">
      <c r="D2100" s="26"/>
    </row>
    <row r="2101" spans="4:4" x14ac:dyDescent="0.2">
      <c r="D2101" s="26"/>
    </row>
    <row r="2102" spans="4:4" x14ac:dyDescent="0.2">
      <c r="D2102" s="26"/>
    </row>
    <row r="2103" spans="4:4" x14ac:dyDescent="0.2">
      <c r="D2103" s="26"/>
    </row>
    <row r="2104" spans="4:4" x14ac:dyDescent="0.2">
      <c r="D2104" s="26"/>
    </row>
    <row r="2105" spans="4:4" x14ac:dyDescent="0.2">
      <c r="D2105" s="26"/>
    </row>
    <row r="2106" spans="4:4" x14ac:dyDescent="0.2">
      <c r="D2106" s="26"/>
    </row>
    <row r="2107" spans="4:4" x14ac:dyDescent="0.2">
      <c r="D2107" s="26"/>
    </row>
    <row r="2108" spans="4:4" x14ac:dyDescent="0.2">
      <c r="D2108" s="26"/>
    </row>
    <row r="2109" spans="4:4" x14ac:dyDescent="0.2">
      <c r="D2109" s="26"/>
    </row>
    <row r="2110" spans="4:4" x14ac:dyDescent="0.2">
      <c r="D2110" s="26"/>
    </row>
    <row r="2111" spans="4:4" x14ac:dyDescent="0.2">
      <c r="D2111" s="26"/>
    </row>
    <row r="2112" spans="4:4" x14ac:dyDescent="0.2">
      <c r="D2112" s="26"/>
    </row>
    <row r="2113" spans="4:4" x14ac:dyDescent="0.2">
      <c r="D2113" s="26"/>
    </row>
    <row r="2114" spans="4:4" x14ac:dyDescent="0.2">
      <c r="D2114" s="26"/>
    </row>
    <row r="2115" spans="4:4" x14ac:dyDescent="0.2">
      <c r="D2115" s="26"/>
    </row>
    <row r="2116" spans="4:4" x14ac:dyDescent="0.2">
      <c r="D2116" s="26"/>
    </row>
    <row r="2117" spans="4:4" x14ac:dyDescent="0.2">
      <c r="D2117" s="26"/>
    </row>
    <row r="2118" spans="4:4" x14ac:dyDescent="0.2">
      <c r="D2118" s="26"/>
    </row>
    <row r="2119" spans="4:4" x14ac:dyDescent="0.2">
      <c r="D2119" s="26"/>
    </row>
    <row r="2120" spans="4:4" x14ac:dyDescent="0.2">
      <c r="D2120" s="26"/>
    </row>
    <row r="2121" spans="4:4" x14ac:dyDescent="0.2">
      <c r="D2121" s="26"/>
    </row>
    <row r="2122" spans="4:4" x14ac:dyDescent="0.2">
      <c r="D2122" s="26"/>
    </row>
    <row r="2123" spans="4:4" x14ac:dyDescent="0.2">
      <c r="D2123" s="26"/>
    </row>
    <row r="2124" spans="4:4" x14ac:dyDescent="0.2">
      <c r="D2124" s="26"/>
    </row>
    <row r="2125" spans="4:4" x14ac:dyDescent="0.2">
      <c r="D2125" s="26"/>
    </row>
    <row r="2126" spans="4:4" x14ac:dyDescent="0.2">
      <c r="D2126" s="26"/>
    </row>
    <row r="2127" spans="4:4" x14ac:dyDescent="0.2">
      <c r="D2127" s="26"/>
    </row>
    <row r="2128" spans="4:4" x14ac:dyDescent="0.2">
      <c r="D2128" s="26"/>
    </row>
    <row r="2129" spans="4:4" x14ac:dyDescent="0.2">
      <c r="D2129" s="26"/>
    </row>
    <row r="2130" spans="4:4" x14ac:dyDescent="0.2">
      <c r="D2130" s="26"/>
    </row>
    <row r="2131" spans="4:4" x14ac:dyDescent="0.2">
      <c r="D2131" s="26"/>
    </row>
    <row r="2132" spans="4:4" x14ac:dyDescent="0.2">
      <c r="D2132" s="26"/>
    </row>
    <row r="2133" spans="4:4" x14ac:dyDescent="0.2">
      <c r="D2133" s="26"/>
    </row>
    <row r="2134" spans="4:4" x14ac:dyDescent="0.2">
      <c r="D2134" s="26"/>
    </row>
    <row r="2135" spans="4:4" x14ac:dyDescent="0.2">
      <c r="D2135" s="26"/>
    </row>
    <row r="2136" spans="4:4" x14ac:dyDescent="0.2">
      <c r="D2136" s="26"/>
    </row>
    <row r="2137" spans="4:4" x14ac:dyDescent="0.2">
      <c r="D2137" s="26"/>
    </row>
    <row r="2138" spans="4:4" x14ac:dyDescent="0.2">
      <c r="D2138" s="26"/>
    </row>
    <row r="2139" spans="4:4" x14ac:dyDescent="0.2">
      <c r="D2139" s="26"/>
    </row>
    <row r="2140" spans="4:4" x14ac:dyDescent="0.2">
      <c r="D2140" s="26"/>
    </row>
    <row r="2141" spans="4:4" x14ac:dyDescent="0.2">
      <c r="D2141" s="26"/>
    </row>
    <row r="2142" spans="4:4" x14ac:dyDescent="0.2">
      <c r="D2142" s="26"/>
    </row>
    <row r="2143" spans="4:4" x14ac:dyDescent="0.2">
      <c r="D2143" s="26"/>
    </row>
    <row r="2144" spans="4:4" x14ac:dyDescent="0.2">
      <c r="D2144" s="26"/>
    </row>
    <row r="2145" spans="4:4" x14ac:dyDescent="0.2">
      <c r="D2145" s="26"/>
    </row>
    <row r="2146" spans="4:4" x14ac:dyDescent="0.2">
      <c r="D2146" s="26"/>
    </row>
    <row r="2147" spans="4:4" x14ac:dyDescent="0.2">
      <c r="D2147" s="26"/>
    </row>
    <row r="2148" spans="4:4" x14ac:dyDescent="0.2">
      <c r="D2148" s="26"/>
    </row>
    <row r="2149" spans="4:4" x14ac:dyDescent="0.2">
      <c r="D2149" s="26"/>
    </row>
    <row r="2150" spans="4:4" x14ac:dyDescent="0.2">
      <c r="D2150" s="26"/>
    </row>
    <row r="2151" spans="4:4" x14ac:dyDescent="0.2">
      <c r="D2151" s="26"/>
    </row>
    <row r="2152" spans="4:4" x14ac:dyDescent="0.2">
      <c r="D2152" s="26"/>
    </row>
    <row r="2153" spans="4:4" x14ac:dyDescent="0.2">
      <c r="D2153" s="26"/>
    </row>
    <row r="2154" spans="4:4" x14ac:dyDescent="0.2">
      <c r="D2154" s="26"/>
    </row>
    <row r="2155" spans="4:4" x14ac:dyDescent="0.2">
      <c r="D2155" s="26"/>
    </row>
    <row r="2156" spans="4:4" x14ac:dyDescent="0.2">
      <c r="D2156" s="26"/>
    </row>
    <row r="2157" spans="4:4" x14ac:dyDescent="0.2">
      <c r="D2157" s="26"/>
    </row>
    <row r="2158" spans="4:4" x14ac:dyDescent="0.2">
      <c r="D2158" s="26"/>
    </row>
    <row r="2159" spans="4:4" x14ac:dyDescent="0.2">
      <c r="D2159" s="26"/>
    </row>
    <row r="2160" spans="4:4" x14ac:dyDescent="0.2">
      <c r="D2160" s="26"/>
    </row>
    <row r="2161" spans="4:4" x14ac:dyDescent="0.2">
      <c r="D2161" s="26"/>
    </row>
    <row r="2162" spans="4:4" x14ac:dyDescent="0.2">
      <c r="D2162" s="26"/>
    </row>
    <row r="2163" spans="4:4" x14ac:dyDescent="0.2">
      <c r="D2163" s="26"/>
    </row>
    <row r="2164" spans="4:4" x14ac:dyDescent="0.2">
      <c r="D2164" s="26"/>
    </row>
    <row r="2165" spans="4:4" x14ac:dyDescent="0.2">
      <c r="D2165" s="26"/>
    </row>
    <row r="2166" spans="4:4" x14ac:dyDescent="0.2">
      <c r="D2166" s="26"/>
    </row>
    <row r="2167" spans="4:4" x14ac:dyDescent="0.2">
      <c r="D2167" s="26"/>
    </row>
    <row r="2168" spans="4:4" x14ac:dyDescent="0.2">
      <c r="D2168" s="26"/>
    </row>
    <row r="2169" spans="4:4" x14ac:dyDescent="0.2">
      <c r="D2169" s="26"/>
    </row>
    <row r="2170" spans="4:4" x14ac:dyDescent="0.2">
      <c r="D2170" s="26"/>
    </row>
    <row r="2171" spans="4:4" x14ac:dyDescent="0.2">
      <c r="D2171" s="26"/>
    </row>
    <row r="2172" spans="4:4" x14ac:dyDescent="0.2">
      <c r="D2172" s="26"/>
    </row>
    <row r="2173" spans="4:4" x14ac:dyDescent="0.2">
      <c r="D2173" s="26"/>
    </row>
    <row r="2174" spans="4:4" x14ac:dyDescent="0.2">
      <c r="D2174" s="26"/>
    </row>
    <row r="2175" spans="4:4" x14ac:dyDescent="0.2">
      <c r="D2175" s="26"/>
    </row>
    <row r="2176" spans="4:4" x14ac:dyDescent="0.2">
      <c r="D2176" s="26"/>
    </row>
    <row r="2177" spans="4:4" x14ac:dyDescent="0.2">
      <c r="D2177" s="26"/>
    </row>
    <row r="2178" spans="4:4" x14ac:dyDescent="0.2">
      <c r="D2178" s="26"/>
    </row>
    <row r="2179" spans="4:4" x14ac:dyDescent="0.2">
      <c r="D2179" s="26"/>
    </row>
    <row r="2180" spans="4:4" x14ac:dyDescent="0.2">
      <c r="D2180" s="26"/>
    </row>
    <row r="2181" spans="4:4" x14ac:dyDescent="0.2">
      <c r="D2181" s="26"/>
    </row>
    <row r="2182" spans="4:4" x14ac:dyDescent="0.2">
      <c r="D2182" s="26"/>
    </row>
    <row r="2183" spans="4:4" x14ac:dyDescent="0.2">
      <c r="D2183" s="26"/>
    </row>
    <row r="2184" spans="4:4" x14ac:dyDescent="0.2">
      <c r="D2184" s="26"/>
    </row>
    <row r="2185" spans="4:4" x14ac:dyDescent="0.2">
      <c r="D2185" s="26"/>
    </row>
    <row r="2186" spans="4:4" x14ac:dyDescent="0.2">
      <c r="D2186" s="26"/>
    </row>
    <row r="2187" spans="4:4" x14ac:dyDescent="0.2">
      <c r="D2187" s="26"/>
    </row>
    <row r="2188" spans="4:4" x14ac:dyDescent="0.2">
      <c r="D2188" s="26"/>
    </row>
    <row r="2189" spans="4:4" x14ac:dyDescent="0.2">
      <c r="D2189" s="26"/>
    </row>
    <row r="2190" spans="4:4" x14ac:dyDescent="0.2">
      <c r="D2190" s="26"/>
    </row>
    <row r="2191" spans="4:4" x14ac:dyDescent="0.2">
      <c r="D2191" s="26"/>
    </row>
    <row r="2192" spans="4:4" x14ac:dyDescent="0.2">
      <c r="D2192" s="26"/>
    </row>
    <row r="2193" spans="4:4" x14ac:dyDescent="0.2">
      <c r="D2193" s="26"/>
    </row>
    <row r="2194" spans="4:4" x14ac:dyDescent="0.2">
      <c r="D2194" s="26"/>
    </row>
    <row r="2195" spans="4:4" x14ac:dyDescent="0.2">
      <c r="D2195" s="26"/>
    </row>
    <row r="2196" spans="4:4" x14ac:dyDescent="0.2">
      <c r="D2196" s="26"/>
    </row>
    <row r="2197" spans="4:4" x14ac:dyDescent="0.2">
      <c r="D2197" s="26"/>
    </row>
    <row r="2198" spans="4:4" x14ac:dyDescent="0.2">
      <c r="D2198" s="26"/>
    </row>
    <row r="2199" spans="4:4" x14ac:dyDescent="0.2">
      <c r="D2199" s="26"/>
    </row>
    <row r="2200" spans="4:4" x14ac:dyDescent="0.2">
      <c r="D2200" s="26"/>
    </row>
    <row r="2201" spans="4:4" x14ac:dyDescent="0.2">
      <c r="D2201" s="26"/>
    </row>
    <row r="2202" spans="4:4" x14ac:dyDescent="0.2">
      <c r="D2202" s="26"/>
    </row>
    <row r="2203" spans="4:4" x14ac:dyDescent="0.2">
      <c r="D2203" s="26"/>
    </row>
    <row r="2204" spans="4:4" x14ac:dyDescent="0.2">
      <c r="D2204" s="26"/>
    </row>
    <row r="2205" spans="4:4" x14ac:dyDescent="0.2">
      <c r="D2205" s="26"/>
    </row>
    <row r="2206" spans="4:4" x14ac:dyDescent="0.2">
      <c r="D2206" s="26"/>
    </row>
    <row r="2207" spans="4:4" x14ac:dyDescent="0.2">
      <c r="D2207" s="26"/>
    </row>
    <row r="2208" spans="4:4" x14ac:dyDescent="0.2">
      <c r="D2208" s="26"/>
    </row>
    <row r="2209" spans="4:4" x14ac:dyDescent="0.2">
      <c r="D2209" s="26"/>
    </row>
    <row r="2210" spans="4:4" x14ac:dyDescent="0.2">
      <c r="D2210" s="26"/>
    </row>
    <row r="2211" spans="4:4" x14ac:dyDescent="0.2">
      <c r="D2211" s="26"/>
    </row>
    <row r="2212" spans="4:4" x14ac:dyDescent="0.2">
      <c r="D2212" s="26"/>
    </row>
    <row r="2213" spans="4:4" x14ac:dyDescent="0.2">
      <c r="D2213" s="26"/>
    </row>
    <row r="2214" spans="4:4" x14ac:dyDescent="0.2">
      <c r="D2214" s="26"/>
    </row>
    <row r="2215" spans="4:4" x14ac:dyDescent="0.2">
      <c r="D2215" s="26"/>
    </row>
    <row r="2216" spans="4:4" x14ac:dyDescent="0.2">
      <c r="D2216" s="26"/>
    </row>
    <row r="2217" spans="4:4" x14ac:dyDescent="0.2">
      <c r="D2217" s="26"/>
    </row>
    <row r="2218" spans="4:4" x14ac:dyDescent="0.2">
      <c r="D2218" s="26"/>
    </row>
    <row r="2219" spans="4:4" x14ac:dyDescent="0.2">
      <c r="D2219" s="26"/>
    </row>
    <row r="2220" spans="4:4" x14ac:dyDescent="0.2">
      <c r="D2220" s="26"/>
    </row>
    <row r="2221" spans="4:4" x14ac:dyDescent="0.2">
      <c r="D2221" s="26"/>
    </row>
    <row r="2222" spans="4:4" x14ac:dyDescent="0.2">
      <c r="D2222" s="26"/>
    </row>
    <row r="2223" spans="4:4" x14ac:dyDescent="0.2">
      <c r="D2223" s="26"/>
    </row>
    <row r="2224" spans="4:4" x14ac:dyDescent="0.2">
      <c r="D2224" s="26"/>
    </row>
    <row r="2225" spans="4:4" x14ac:dyDescent="0.2">
      <c r="D2225" s="26"/>
    </row>
    <row r="2226" spans="4:4" x14ac:dyDescent="0.2">
      <c r="D2226" s="26"/>
    </row>
    <row r="2227" spans="4:4" x14ac:dyDescent="0.2">
      <c r="D2227" s="26"/>
    </row>
    <row r="2228" spans="4:4" x14ac:dyDescent="0.2">
      <c r="D2228" s="26"/>
    </row>
    <row r="2229" spans="4:4" x14ac:dyDescent="0.2">
      <c r="D2229" s="26"/>
    </row>
    <row r="2230" spans="4:4" x14ac:dyDescent="0.2">
      <c r="D2230" s="26"/>
    </row>
    <row r="2231" spans="4:4" x14ac:dyDescent="0.2">
      <c r="D2231" s="26"/>
    </row>
    <row r="2232" spans="4:4" x14ac:dyDescent="0.2">
      <c r="D2232" s="26"/>
    </row>
    <row r="2233" spans="4:4" x14ac:dyDescent="0.2">
      <c r="D2233" s="26"/>
    </row>
    <row r="2234" spans="4:4" x14ac:dyDescent="0.2">
      <c r="D2234" s="26"/>
    </row>
    <row r="2235" spans="4:4" x14ac:dyDescent="0.2">
      <c r="D2235" s="26"/>
    </row>
    <row r="2236" spans="4:4" x14ac:dyDescent="0.2">
      <c r="D2236" s="26"/>
    </row>
    <row r="2237" spans="4:4" x14ac:dyDescent="0.2">
      <c r="D2237" s="26"/>
    </row>
    <row r="2238" spans="4:4" x14ac:dyDescent="0.2">
      <c r="D2238" s="26"/>
    </row>
    <row r="2239" spans="4:4" x14ac:dyDescent="0.2">
      <c r="D2239" s="26"/>
    </row>
    <row r="2240" spans="4:4" x14ac:dyDescent="0.2">
      <c r="D2240" s="26"/>
    </row>
    <row r="2241" spans="4:4" x14ac:dyDescent="0.2">
      <c r="D2241" s="26"/>
    </row>
    <row r="2242" spans="4:4" x14ac:dyDescent="0.2">
      <c r="D2242" s="26"/>
    </row>
    <row r="2243" spans="4:4" x14ac:dyDescent="0.2">
      <c r="D2243" s="26"/>
    </row>
    <row r="2244" spans="4:4" x14ac:dyDescent="0.2">
      <c r="D2244" s="26"/>
    </row>
    <row r="2245" spans="4:4" x14ac:dyDescent="0.2">
      <c r="D2245" s="26"/>
    </row>
    <row r="2246" spans="4:4" x14ac:dyDescent="0.2">
      <c r="D2246" s="26"/>
    </row>
    <row r="2247" spans="4:4" x14ac:dyDescent="0.2">
      <c r="D2247" s="26"/>
    </row>
    <row r="2248" spans="4:4" x14ac:dyDescent="0.2">
      <c r="D2248" s="26"/>
    </row>
    <row r="2249" spans="4:4" x14ac:dyDescent="0.2">
      <c r="D2249" s="26"/>
    </row>
    <row r="2250" spans="4:4" x14ac:dyDescent="0.2">
      <c r="D2250" s="26"/>
    </row>
    <row r="2251" spans="4:4" x14ac:dyDescent="0.2">
      <c r="D2251" s="26"/>
    </row>
    <row r="2252" spans="4:4" x14ac:dyDescent="0.2">
      <c r="D2252" s="26"/>
    </row>
    <row r="2253" spans="4:4" x14ac:dyDescent="0.2">
      <c r="D2253" s="26"/>
    </row>
    <row r="2254" spans="4:4" x14ac:dyDescent="0.2">
      <c r="D2254" s="26"/>
    </row>
    <row r="2255" spans="4:4" x14ac:dyDescent="0.2">
      <c r="D2255" s="26"/>
    </row>
    <row r="2256" spans="4:4" x14ac:dyDescent="0.2">
      <c r="D2256" s="26"/>
    </row>
    <row r="2257" spans="4:4" x14ac:dyDescent="0.2">
      <c r="D2257" s="26"/>
    </row>
    <row r="2258" spans="4:4" x14ac:dyDescent="0.2">
      <c r="D2258" s="26"/>
    </row>
    <row r="2259" spans="4:4" x14ac:dyDescent="0.2">
      <c r="D2259" s="26"/>
    </row>
    <row r="2260" spans="4:4" x14ac:dyDescent="0.2">
      <c r="D2260" s="26"/>
    </row>
    <row r="2261" spans="4:4" x14ac:dyDescent="0.2">
      <c r="D2261" s="26"/>
    </row>
    <row r="2262" spans="4:4" x14ac:dyDescent="0.2">
      <c r="D2262" s="26"/>
    </row>
    <row r="2263" spans="4:4" x14ac:dyDescent="0.2">
      <c r="D2263" s="26"/>
    </row>
    <row r="2264" spans="4:4" x14ac:dyDescent="0.2">
      <c r="D2264" s="26"/>
    </row>
    <row r="2265" spans="4:4" x14ac:dyDescent="0.2">
      <c r="D2265" s="26"/>
    </row>
    <row r="2266" spans="4:4" x14ac:dyDescent="0.2">
      <c r="D2266" s="26"/>
    </row>
    <row r="2267" spans="4:4" x14ac:dyDescent="0.2">
      <c r="D2267" s="26"/>
    </row>
    <row r="2268" spans="4:4" x14ac:dyDescent="0.2">
      <c r="D2268" s="26"/>
    </row>
    <row r="2269" spans="4:4" x14ac:dyDescent="0.2">
      <c r="D2269" s="26"/>
    </row>
    <row r="2270" spans="4:4" x14ac:dyDescent="0.2">
      <c r="D2270" s="26"/>
    </row>
    <row r="2271" spans="4:4" x14ac:dyDescent="0.2">
      <c r="D2271" s="26"/>
    </row>
    <row r="2272" spans="4:4" x14ac:dyDescent="0.2">
      <c r="D2272" s="26"/>
    </row>
    <row r="2273" spans="4:4" x14ac:dyDescent="0.2">
      <c r="D2273" s="26"/>
    </row>
    <row r="2274" spans="4:4" x14ac:dyDescent="0.2">
      <c r="D2274" s="26"/>
    </row>
    <row r="2275" spans="4:4" x14ac:dyDescent="0.2">
      <c r="D2275" s="26"/>
    </row>
    <row r="2276" spans="4:4" x14ac:dyDescent="0.2">
      <c r="D2276" s="26"/>
    </row>
    <row r="2277" spans="4:4" x14ac:dyDescent="0.2">
      <c r="D2277" s="26"/>
    </row>
    <row r="2278" spans="4:4" x14ac:dyDescent="0.2">
      <c r="D2278" s="26"/>
    </row>
    <row r="2279" spans="4:4" x14ac:dyDescent="0.2">
      <c r="D2279" s="26"/>
    </row>
    <row r="2280" spans="4:4" x14ac:dyDescent="0.2">
      <c r="D2280" s="26"/>
    </row>
    <row r="2281" spans="4:4" x14ac:dyDescent="0.2">
      <c r="D2281" s="26"/>
    </row>
    <row r="2282" spans="4:4" x14ac:dyDescent="0.2">
      <c r="D2282" s="26"/>
    </row>
    <row r="2283" spans="4:4" x14ac:dyDescent="0.2">
      <c r="D2283" s="26"/>
    </row>
    <row r="2284" spans="4:4" x14ac:dyDescent="0.2">
      <c r="D2284" s="26"/>
    </row>
    <row r="2285" spans="4:4" x14ac:dyDescent="0.2">
      <c r="D2285" s="26"/>
    </row>
    <row r="2286" spans="4:4" x14ac:dyDescent="0.2">
      <c r="D2286" s="26"/>
    </row>
    <row r="2287" spans="4:4" x14ac:dyDescent="0.2">
      <c r="D2287" s="26"/>
    </row>
    <row r="2288" spans="4:4" x14ac:dyDescent="0.2">
      <c r="D2288" s="26"/>
    </row>
    <row r="2289" spans="4:4" x14ac:dyDescent="0.2">
      <c r="D2289" s="26"/>
    </row>
    <row r="2290" spans="4:4" x14ac:dyDescent="0.2">
      <c r="D2290" s="26"/>
    </row>
    <row r="2291" spans="4:4" x14ac:dyDescent="0.2">
      <c r="D2291" s="26"/>
    </row>
    <row r="2292" spans="4:4" x14ac:dyDescent="0.2">
      <c r="D2292" s="26"/>
    </row>
    <row r="2293" spans="4:4" x14ac:dyDescent="0.2">
      <c r="D2293" s="26"/>
    </row>
    <row r="2294" spans="4:4" x14ac:dyDescent="0.2">
      <c r="D2294" s="26"/>
    </row>
    <row r="2295" spans="4:4" x14ac:dyDescent="0.2">
      <c r="D2295" s="26"/>
    </row>
    <row r="2296" spans="4:4" x14ac:dyDescent="0.2">
      <c r="D2296" s="26"/>
    </row>
    <row r="2297" spans="4:4" x14ac:dyDescent="0.2">
      <c r="D2297" s="26"/>
    </row>
    <row r="2298" spans="4:4" x14ac:dyDescent="0.2">
      <c r="D2298" s="26"/>
    </row>
    <row r="2299" spans="4:4" x14ac:dyDescent="0.2">
      <c r="D2299" s="26"/>
    </row>
    <row r="2300" spans="4:4" x14ac:dyDescent="0.2">
      <c r="D2300" s="26"/>
    </row>
    <row r="2301" spans="4:4" x14ac:dyDescent="0.2">
      <c r="D2301" s="26"/>
    </row>
    <row r="2302" spans="4:4" x14ac:dyDescent="0.2">
      <c r="D2302" s="26"/>
    </row>
    <row r="2303" spans="4:4" x14ac:dyDescent="0.2">
      <c r="D2303" s="26"/>
    </row>
    <row r="2304" spans="4:4" x14ac:dyDescent="0.2">
      <c r="D2304" s="26"/>
    </row>
    <row r="2305" spans="4:4" x14ac:dyDescent="0.2">
      <c r="D2305" s="26"/>
    </row>
    <row r="2306" spans="4:4" x14ac:dyDescent="0.2">
      <c r="D2306" s="26"/>
    </row>
    <row r="2307" spans="4:4" x14ac:dyDescent="0.2">
      <c r="D2307" s="26"/>
    </row>
    <row r="2308" spans="4:4" x14ac:dyDescent="0.2">
      <c r="D2308" s="26"/>
    </row>
    <row r="2309" spans="4:4" x14ac:dyDescent="0.2">
      <c r="D2309" s="26"/>
    </row>
    <row r="2310" spans="4:4" x14ac:dyDescent="0.2">
      <c r="D2310" s="26"/>
    </row>
    <row r="2311" spans="4:4" x14ac:dyDescent="0.2">
      <c r="D2311" s="26"/>
    </row>
    <row r="2312" spans="4:4" x14ac:dyDescent="0.2">
      <c r="D2312" s="26"/>
    </row>
    <row r="2313" spans="4:4" x14ac:dyDescent="0.2">
      <c r="D2313" s="26"/>
    </row>
    <row r="2314" spans="4:4" x14ac:dyDescent="0.2">
      <c r="D2314" s="26"/>
    </row>
    <row r="2315" spans="4:4" x14ac:dyDescent="0.2">
      <c r="D2315" s="26"/>
    </row>
    <row r="2316" spans="4:4" x14ac:dyDescent="0.2">
      <c r="D2316" s="26"/>
    </row>
    <row r="2317" spans="4:4" x14ac:dyDescent="0.2">
      <c r="D2317" s="26"/>
    </row>
    <row r="2318" spans="4:4" x14ac:dyDescent="0.2">
      <c r="D2318" s="26"/>
    </row>
    <row r="2319" spans="4:4" x14ac:dyDescent="0.2">
      <c r="D2319" s="26"/>
    </row>
    <row r="2320" spans="4:4" x14ac:dyDescent="0.2">
      <c r="D2320" s="26"/>
    </row>
    <row r="2321" spans="4:4" x14ac:dyDescent="0.2">
      <c r="D2321" s="26"/>
    </row>
    <row r="2322" spans="4:4" x14ac:dyDescent="0.2">
      <c r="D2322" s="26"/>
    </row>
    <row r="2323" spans="4:4" x14ac:dyDescent="0.2">
      <c r="D2323" s="26"/>
    </row>
    <row r="2324" spans="4:4" x14ac:dyDescent="0.2">
      <c r="D2324" s="26"/>
    </row>
    <row r="2325" spans="4:4" x14ac:dyDescent="0.2">
      <c r="D2325" s="26"/>
    </row>
    <row r="2326" spans="4:4" x14ac:dyDescent="0.2">
      <c r="D2326" s="26"/>
    </row>
    <row r="2327" spans="4:4" x14ac:dyDescent="0.2">
      <c r="D2327" s="26"/>
    </row>
    <row r="2328" spans="4:4" x14ac:dyDescent="0.2">
      <c r="D2328" s="26"/>
    </row>
    <row r="2329" spans="4:4" x14ac:dyDescent="0.2">
      <c r="D2329" s="26"/>
    </row>
    <row r="2330" spans="4:4" x14ac:dyDescent="0.2">
      <c r="D2330" s="26"/>
    </row>
    <row r="2331" spans="4:4" x14ac:dyDescent="0.2">
      <c r="D2331" s="26"/>
    </row>
    <row r="2332" spans="4:4" x14ac:dyDescent="0.2">
      <c r="D2332" s="26"/>
    </row>
    <row r="2333" spans="4:4" x14ac:dyDescent="0.2">
      <c r="D2333" s="26"/>
    </row>
    <row r="2334" spans="4:4" x14ac:dyDescent="0.2">
      <c r="D2334" s="26"/>
    </row>
    <row r="2335" spans="4:4" x14ac:dyDescent="0.2">
      <c r="D2335" s="26"/>
    </row>
    <row r="2336" spans="4:4" x14ac:dyDescent="0.2">
      <c r="D2336" s="26"/>
    </row>
    <row r="2337" spans="4:4" x14ac:dyDescent="0.2">
      <c r="D2337" s="26"/>
    </row>
    <row r="2338" spans="4:4" x14ac:dyDescent="0.2">
      <c r="D2338" s="26"/>
    </row>
    <row r="2339" spans="4:4" x14ac:dyDescent="0.2">
      <c r="D2339" s="26"/>
    </row>
    <row r="2340" spans="4:4" x14ac:dyDescent="0.2">
      <c r="D2340" s="26"/>
    </row>
    <row r="2341" spans="4:4" x14ac:dyDescent="0.2">
      <c r="D2341" s="26"/>
    </row>
    <row r="2342" spans="4:4" x14ac:dyDescent="0.2">
      <c r="D2342" s="26"/>
    </row>
    <row r="2343" spans="4:4" x14ac:dyDescent="0.2">
      <c r="D2343" s="26"/>
    </row>
    <row r="2344" spans="4:4" x14ac:dyDescent="0.2">
      <c r="D2344" s="26"/>
    </row>
    <row r="2345" spans="4:4" x14ac:dyDescent="0.2">
      <c r="D2345" s="26"/>
    </row>
    <row r="2346" spans="4:4" x14ac:dyDescent="0.2">
      <c r="D2346" s="26"/>
    </row>
    <row r="2347" spans="4:4" x14ac:dyDescent="0.2">
      <c r="D2347" s="26"/>
    </row>
    <row r="2348" spans="4:4" x14ac:dyDescent="0.2">
      <c r="D2348" s="26"/>
    </row>
    <row r="2349" spans="4:4" x14ac:dyDescent="0.2">
      <c r="D2349" s="26"/>
    </row>
    <row r="2350" spans="4:4" x14ac:dyDescent="0.2">
      <c r="D2350" s="26"/>
    </row>
    <row r="2351" spans="4:4" x14ac:dyDescent="0.2">
      <c r="D2351" s="26"/>
    </row>
    <row r="2352" spans="4:4" x14ac:dyDescent="0.2">
      <c r="D2352" s="26"/>
    </row>
    <row r="2353" spans="4:4" x14ac:dyDescent="0.2">
      <c r="D2353" s="26"/>
    </row>
    <row r="2354" spans="4:4" x14ac:dyDescent="0.2">
      <c r="D2354" s="26"/>
    </row>
    <row r="2355" spans="4:4" x14ac:dyDescent="0.2">
      <c r="D2355" s="26"/>
    </row>
    <row r="2356" spans="4:4" x14ac:dyDescent="0.2">
      <c r="D2356" s="26"/>
    </row>
    <row r="2357" spans="4:4" x14ac:dyDescent="0.2">
      <c r="D2357" s="26"/>
    </row>
    <row r="2358" spans="4:4" x14ac:dyDescent="0.2">
      <c r="D2358" s="26"/>
    </row>
    <row r="2359" spans="4:4" x14ac:dyDescent="0.2">
      <c r="D2359" s="26"/>
    </row>
    <row r="2360" spans="4:4" x14ac:dyDescent="0.2">
      <c r="D2360" s="26"/>
    </row>
    <row r="2361" spans="4:4" x14ac:dyDescent="0.2">
      <c r="D2361" s="26"/>
    </row>
    <row r="2362" spans="4:4" x14ac:dyDescent="0.2">
      <c r="D2362" s="26"/>
    </row>
    <row r="2363" spans="4:4" x14ac:dyDescent="0.2">
      <c r="D2363" s="26"/>
    </row>
    <row r="2364" spans="4:4" x14ac:dyDescent="0.2">
      <c r="D2364" s="26"/>
    </row>
    <row r="2365" spans="4:4" x14ac:dyDescent="0.2">
      <c r="D2365" s="26"/>
    </row>
    <row r="2366" spans="4:4" x14ac:dyDescent="0.2">
      <c r="D2366" s="26"/>
    </row>
    <row r="2367" spans="4:4" x14ac:dyDescent="0.2">
      <c r="D2367" s="26"/>
    </row>
    <row r="2368" spans="4:4" x14ac:dyDescent="0.2">
      <c r="D2368" s="26"/>
    </row>
    <row r="2369" spans="4:4" x14ac:dyDescent="0.2">
      <c r="D2369" s="26"/>
    </row>
    <row r="2370" spans="4:4" x14ac:dyDescent="0.2">
      <c r="D2370" s="26"/>
    </row>
    <row r="2371" spans="4:4" x14ac:dyDescent="0.2">
      <c r="D2371" s="26"/>
    </row>
    <row r="2372" spans="4:4" x14ac:dyDescent="0.2">
      <c r="D2372" s="26"/>
    </row>
    <row r="2373" spans="4:4" x14ac:dyDescent="0.2">
      <c r="D2373" s="26"/>
    </row>
    <row r="2374" spans="4:4" x14ac:dyDescent="0.2">
      <c r="D2374" s="26"/>
    </row>
    <row r="2375" spans="4:4" x14ac:dyDescent="0.2">
      <c r="D2375" s="26"/>
    </row>
    <row r="2376" spans="4:4" x14ac:dyDescent="0.2">
      <c r="D2376" s="26"/>
    </row>
    <row r="2377" spans="4:4" x14ac:dyDescent="0.2">
      <c r="D2377" s="26"/>
    </row>
    <row r="2378" spans="4:4" x14ac:dyDescent="0.2">
      <c r="D2378" s="26"/>
    </row>
    <row r="2379" spans="4:4" x14ac:dyDescent="0.2">
      <c r="D2379" s="26"/>
    </row>
    <row r="2380" spans="4:4" x14ac:dyDescent="0.2">
      <c r="D2380" s="26"/>
    </row>
    <row r="2381" spans="4:4" x14ac:dyDescent="0.2">
      <c r="D2381" s="26"/>
    </row>
    <row r="2382" spans="4:4" x14ac:dyDescent="0.2">
      <c r="D2382" s="26"/>
    </row>
    <row r="2383" spans="4:4" x14ac:dyDescent="0.2">
      <c r="D2383" s="26"/>
    </row>
    <row r="2384" spans="4:4" x14ac:dyDescent="0.2">
      <c r="D2384" s="26"/>
    </row>
    <row r="2385" spans="4:4" x14ac:dyDescent="0.2">
      <c r="D2385" s="26"/>
    </row>
    <row r="2386" spans="4:4" x14ac:dyDescent="0.2">
      <c r="D2386" s="26"/>
    </row>
    <row r="2387" spans="4:4" x14ac:dyDescent="0.2">
      <c r="D2387" s="26"/>
    </row>
    <row r="2388" spans="4:4" x14ac:dyDescent="0.2">
      <c r="D2388" s="26"/>
    </row>
    <row r="2389" spans="4:4" x14ac:dyDescent="0.2">
      <c r="D2389" s="26"/>
    </row>
    <row r="2390" spans="4:4" x14ac:dyDescent="0.2">
      <c r="D2390" s="26"/>
    </row>
    <row r="2391" spans="4:4" x14ac:dyDescent="0.2">
      <c r="D2391" s="26"/>
    </row>
    <row r="2392" spans="4:4" x14ac:dyDescent="0.2">
      <c r="D2392" s="26"/>
    </row>
    <row r="2393" spans="4:4" x14ac:dyDescent="0.2">
      <c r="D2393" s="26"/>
    </row>
    <row r="2394" spans="4:4" x14ac:dyDescent="0.2">
      <c r="D2394" s="26"/>
    </row>
    <row r="2395" spans="4:4" x14ac:dyDescent="0.2">
      <c r="D2395" s="26"/>
    </row>
    <row r="2396" spans="4:4" x14ac:dyDescent="0.2">
      <c r="D2396" s="26"/>
    </row>
    <row r="2397" spans="4:4" x14ac:dyDescent="0.2">
      <c r="D2397" s="26"/>
    </row>
    <row r="2398" spans="4:4" x14ac:dyDescent="0.2">
      <c r="D2398" s="26"/>
    </row>
    <row r="2399" spans="4:4" x14ac:dyDescent="0.2">
      <c r="D2399" s="26"/>
    </row>
    <row r="2400" spans="4:4" x14ac:dyDescent="0.2">
      <c r="D2400" s="26"/>
    </row>
    <row r="2401" spans="4:4" x14ac:dyDescent="0.2">
      <c r="D2401" s="26"/>
    </row>
    <row r="2402" spans="4:4" x14ac:dyDescent="0.2">
      <c r="D2402" s="26"/>
    </row>
  </sheetData>
  <protectedRanges>
    <protectedRange sqref="A166:D168" name="Range1"/>
  </protectedRange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5"/>
  <sheetViews>
    <sheetView topLeftCell="A115" workbookViewId="0">
      <selection activeCell="A134" sqref="A134:C139"/>
    </sheetView>
  </sheetViews>
  <sheetFormatPr defaultRowHeight="12.75" x14ac:dyDescent="0.2"/>
  <cols>
    <col min="1" max="1" width="19.7109375" style="26" customWidth="1"/>
    <col min="2" max="2" width="4.42578125" style="16" customWidth="1"/>
    <col min="3" max="3" width="12.7109375" style="26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26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51" t="s">
        <v>118</v>
      </c>
      <c r="I1" s="52" t="s">
        <v>119</v>
      </c>
      <c r="J1" s="53" t="s">
        <v>120</v>
      </c>
    </row>
    <row r="2" spans="1:16" x14ac:dyDescent="0.2">
      <c r="I2" s="54" t="s">
        <v>121</v>
      </c>
      <c r="J2" s="55" t="s">
        <v>122</v>
      </c>
    </row>
    <row r="3" spans="1:16" x14ac:dyDescent="0.2">
      <c r="A3" s="56" t="s">
        <v>123</v>
      </c>
      <c r="I3" s="54" t="s">
        <v>124</v>
      </c>
      <c r="J3" s="55" t="s">
        <v>40</v>
      </c>
    </row>
    <row r="4" spans="1:16" x14ac:dyDescent="0.2">
      <c r="I4" s="54" t="s">
        <v>125</v>
      </c>
      <c r="J4" s="55" t="s">
        <v>40</v>
      </c>
    </row>
    <row r="5" spans="1:16" ht="13.5" thickBot="1" x14ac:dyDescent="0.25">
      <c r="I5" s="57" t="s">
        <v>126</v>
      </c>
      <c r="J5" s="58" t="s">
        <v>127</v>
      </c>
    </row>
    <row r="10" spans="1:16" ht="13.5" thickBot="1" x14ac:dyDescent="0.25"/>
    <row r="11" spans="1:16" ht="12.75" customHeight="1" thickBot="1" x14ac:dyDescent="0.25">
      <c r="A11" s="26" t="str">
        <f t="shared" ref="A11:A42" si="0">P11</f>
        <v> VB 5.16 </v>
      </c>
      <c r="B11" s="29" t="str">
        <f t="shared" ref="B11:B42" si="1">IF(H11=INT(H11),"I","II")</f>
        <v>I</v>
      </c>
      <c r="C11" s="26">
        <f t="shared" ref="C11:C42" si="2">1*G11</f>
        <v>25687.344000000001</v>
      </c>
      <c r="D11" s="16" t="str">
        <f t="shared" ref="D11:D42" si="3">VLOOKUP(F11,I$1:J$5,2,FALSE)</f>
        <v>vis</v>
      </c>
      <c r="E11" s="59">
        <f>VLOOKUP(C11,Active!C$21:E$972,3,FALSE)</f>
        <v>-40530.029490661487</v>
      </c>
      <c r="F11" s="29" t="s">
        <v>126</v>
      </c>
      <c r="G11" s="16" t="str">
        <f t="shared" ref="G11:G42" si="4">MID(I11,3,LEN(I11)-3)</f>
        <v>25687.344</v>
      </c>
      <c r="H11" s="26">
        <f t="shared" ref="H11:H42" si="5">1*K11</f>
        <v>-40530</v>
      </c>
      <c r="I11" s="60" t="s">
        <v>130</v>
      </c>
      <c r="J11" s="61" t="s">
        <v>131</v>
      </c>
      <c r="K11" s="60">
        <v>-40530</v>
      </c>
      <c r="L11" s="60" t="s">
        <v>132</v>
      </c>
      <c r="M11" s="61" t="s">
        <v>133</v>
      </c>
      <c r="N11" s="61"/>
      <c r="O11" s="62" t="s">
        <v>134</v>
      </c>
      <c r="P11" s="62" t="s">
        <v>135</v>
      </c>
    </row>
    <row r="12" spans="1:16" ht="12.75" customHeight="1" thickBot="1" x14ac:dyDescent="0.25">
      <c r="A12" s="26" t="str">
        <f t="shared" si="0"/>
        <v> VB 5.16 </v>
      </c>
      <c r="B12" s="29" t="str">
        <f t="shared" si="1"/>
        <v>I</v>
      </c>
      <c r="C12" s="26">
        <f t="shared" si="2"/>
        <v>26308.526999999998</v>
      </c>
      <c r="D12" s="16" t="str">
        <f t="shared" si="3"/>
        <v>vis</v>
      </c>
      <c r="E12" s="59">
        <f>VLOOKUP(C12,Active!C$21:E$972,3,FALSE)</f>
        <v>-39204.019184897174</v>
      </c>
      <c r="F12" s="29" t="s">
        <v>126</v>
      </c>
      <c r="G12" s="16" t="str">
        <f t="shared" si="4"/>
        <v>26308.527</v>
      </c>
      <c r="H12" s="26">
        <f t="shared" si="5"/>
        <v>-39204</v>
      </c>
      <c r="I12" s="60" t="s">
        <v>136</v>
      </c>
      <c r="J12" s="61" t="s">
        <v>137</v>
      </c>
      <c r="K12" s="60">
        <v>-39204</v>
      </c>
      <c r="L12" s="60" t="s">
        <v>138</v>
      </c>
      <c r="M12" s="61" t="s">
        <v>133</v>
      </c>
      <c r="N12" s="61"/>
      <c r="O12" s="62" t="s">
        <v>134</v>
      </c>
      <c r="P12" s="62" t="s">
        <v>135</v>
      </c>
    </row>
    <row r="13" spans="1:16" ht="12.75" customHeight="1" thickBot="1" x14ac:dyDescent="0.25">
      <c r="A13" s="26" t="str">
        <f t="shared" si="0"/>
        <v> VB 5.16 </v>
      </c>
      <c r="B13" s="29" t="str">
        <f t="shared" si="1"/>
        <v>I</v>
      </c>
      <c r="C13" s="26">
        <f t="shared" si="2"/>
        <v>26382.54</v>
      </c>
      <c r="D13" s="16" t="str">
        <f t="shared" si="3"/>
        <v>vis</v>
      </c>
      <c r="E13" s="59">
        <f>VLOOKUP(C13,Active!C$21:E$972,3,FALSE)</f>
        <v>-39046.027094385143</v>
      </c>
      <c r="F13" s="29" t="s">
        <v>126</v>
      </c>
      <c r="G13" s="16" t="str">
        <f t="shared" si="4"/>
        <v>26382.540</v>
      </c>
      <c r="H13" s="26">
        <f t="shared" si="5"/>
        <v>-39046</v>
      </c>
      <c r="I13" s="60" t="s">
        <v>139</v>
      </c>
      <c r="J13" s="61" t="s">
        <v>140</v>
      </c>
      <c r="K13" s="60">
        <v>-39046</v>
      </c>
      <c r="L13" s="60" t="s">
        <v>141</v>
      </c>
      <c r="M13" s="61" t="s">
        <v>133</v>
      </c>
      <c r="N13" s="61"/>
      <c r="O13" s="62" t="s">
        <v>134</v>
      </c>
      <c r="P13" s="62" t="s">
        <v>135</v>
      </c>
    </row>
    <row r="14" spans="1:16" ht="12.75" customHeight="1" thickBot="1" x14ac:dyDescent="0.25">
      <c r="A14" s="26" t="str">
        <f t="shared" si="0"/>
        <v> VB 5.16 </v>
      </c>
      <c r="B14" s="29" t="str">
        <f t="shared" si="1"/>
        <v>I</v>
      </c>
      <c r="C14" s="26">
        <f t="shared" si="2"/>
        <v>26769.496999999999</v>
      </c>
      <c r="D14" s="16" t="str">
        <f t="shared" si="3"/>
        <v>vis</v>
      </c>
      <c r="E14" s="59">
        <f>VLOOKUP(C14,Active!C$21:E$972,3,FALSE)</f>
        <v>-38220.008079235595</v>
      </c>
      <c r="F14" s="29" t="s">
        <v>126</v>
      </c>
      <c r="G14" s="16" t="str">
        <f t="shared" si="4"/>
        <v>26769.497</v>
      </c>
      <c r="H14" s="26">
        <f t="shared" si="5"/>
        <v>-38220</v>
      </c>
      <c r="I14" s="60" t="s">
        <v>142</v>
      </c>
      <c r="J14" s="61" t="s">
        <v>143</v>
      </c>
      <c r="K14" s="60">
        <v>-38220</v>
      </c>
      <c r="L14" s="60" t="s">
        <v>144</v>
      </c>
      <c r="M14" s="61" t="s">
        <v>133</v>
      </c>
      <c r="N14" s="61"/>
      <c r="O14" s="62" t="s">
        <v>134</v>
      </c>
      <c r="P14" s="62" t="s">
        <v>135</v>
      </c>
    </row>
    <row r="15" spans="1:16" ht="12.75" customHeight="1" thickBot="1" x14ac:dyDescent="0.25">
      <c r="A15" s="26" t="str">
        <f t="shared" si="0"/>
        <v> VB 5.16 </v>
      </c>
      <c r="B15" s="29" t="str">
        <f t="shared" si="1"/>
        <v>I</v>
      </c>
      <c r="C15" s="26">
        <f t="shared" si="2"/>
        <v>26769.517</v>
      </c>
      <c r="D15" s="16" t="str">
        <f t="shared" si="3"/>
        <v>vis</v>
      </c>
      <c r="E15" s="59">
        <f>VLOOKUP(C15,Active!C$21:E$972,3,FALSE)</f>
        <v>-38219.965386170727</v>
      </c>
      <c r="F15" s="29" t="s">
        <v>126</v>
      </c>
      <c r="G15" s="16" t="str">
        <f t="shared" si="4"/>
        <v>26769.517</v>
      </c>
      <c r="H15" s="26">
        <f t="shared" si="5"/>
        <v>-38220</v>
      </c>
      <c r="I15" s="60" t="s">
        <v>145</v>
      </c>
      <c r="J15" s="61" t="s">
        <v>146</v>
      </c>
      <c r="K15" s="60">
        <v>-38220</v>
      </c>
      <c r="L15" s="60" t="s">
        <v>147</v>
      </c>
      <c r="M15" s="61" t="s">
        <v>133</v>
      </c>
      <c r="N15" s="61"/>
      <c r="O15" s="62" t="s">
        <v>134</v>
      </c>
      <c r="P15" s="62" t="s">
        <v>135</v>
      </c>
    </row>
    <row r="16" spans="1:16" ht="12.75" customHeight="1" thickBot="1" x14ac:dyDescent="0.25">
      <c r="A16" s="26" t="str">
        <f t="shared" si="0"/>
        <v> VB 5.16 </v>
      </c>
      <c r="B16" s="29" t="str">
        <f t="shared" si="1"/>
        <v>I</v>
      </c>
      <c r="C16" s="26">
        <f t="shared" si="2"/>
        <v>26770.412</v>
      </c>
      <c r="D16" s="16" t="str">
        <f t="shared" si="3"/>
        <v>vis</v>
      </c>
      <c r="E16" s="59">
        <f>VLOOKUP(C16,Active!C$21:E$972,3,FALSE)</f>
        <v>-38218.054871517779</v>
      </c>
      <c r="F16" s="29" t="s">
        <v>126</v>
      </c>
      <c r="G16" s="16" t="str">
        <f t="shared" si="4"/>
        <v>26770.412</v>
      </c>
      <c r="H16" s="26">
        <f t="shared" si="5"/>
        <v>-38218</v>
      </c>
      <c r="I16" s="60" t="s">
        <v>148</v>
      </c>
      <c r="J16" s="61" t="s">
        <v>149</v>
      </c>
      <c r="K16" s="60">
        <v>-38218</v>
      </c>
      <c r="L16" s="60" t="s">
        <v>150</v>
      </c>
      <c r="M16" s="61" t="s">
        <v>133</v>
      </c>
      <c r="N16" s="61"/>
      <c r="O16" s="62" t="s">
        <v>134</v>
      </c>
      <c r="P16" s="62" t="s">
        <v>135</v>
      </c>
    </row>
    <row r="17" spans="1:16" ht="12.75" customHeight="1" thickBot="1" x14ac:dyDescent="0.25">
      <c r="A17" s="26" t="str">
        <f t="shared" si="0"/>
        <v> VB 5.16 </v>
      </c>
      <c r="B17" s="29" t="str">
        <f t="shared" si="1"/>
        <v>I</v>
      </c>
      <c r="C17" s="26">
        <f t="shared" si="2"/>
        <v>26770.455000000002</v>
      </c>
      <c r="D17" s="16" t="str">
        <f t="shared" si="3"/>
        <v>vis</v>
      </c>
      <c r="E17" s="59">
        <f>VLOOKUP(C17,Active!C$21:E$972,3,FALSE)</f>
        <v>-38217.963081428308</v>
      </c>
      <c r="F17" s="29" t="s">
        <v>126</v>
      </c>
      <c r="G17" s="16" t="str">
        <f t="shared" si="4"/>
        <v>26770.455</v>
      </c>
      <c r="H17" s="26">
        <f t="shared" si="5"/>
        <v>-38218</v>
      </c>
      <c r="I17" s="60" t="s">
        <v>151</v>
      </c>
      <c r="J17" s="61" t="s">
        <v>152</v>
      </c>
      <c r="K17" s="60">
        <v>-38218</v>
      </c>
      <c r="L17" s="60" t="s">
        <v>153</v>
      </c>
      <c r="M17" s="61" t="s">
        <v>133</v>
      </c>
      <c r="N17" s="61"/>
      <c r="O17" s="62" t="s">
        <v>134</v>
      </c>
      <c r="P17" s="62" t="s">
        <v>135</v>
      </c>
    </row>
    <row r="18" spans="1:16" ht="12.75" customHeight="1" thickBot="1" x14ac:dyDescent="0.25">
      <c r="A18" s="26" t="str">
        <f t="shared" si="0"/>
        <v> VB 5.16 </v>
      </c>
      <c r="B18" s="29" t="str">
        <f t="shared" si="1"/>
        <v>I</v>
      </c>
      <c r="C18" s="26">
        <f t="shared" si="2"/>
        <v>27119.441999999999</v>
      </c>
      <c r="D18" s="16" t="str">
        <f t="shared" si="3"/>
        <v>vis</v>
      </c>
      <c r="E18" s="59">
        <f>VLOOKUP(C18,Active!C$21:E$972,3,FALSE)</f>
        <v>-37472.996849934905</v>
      </c>
      <c r="F18" s="29" t="s">
        <v>126</v>
      </c>
      <c r="G18" s="16" t="str">
        <f t="shared" si="4"/>
        <v>27119.442</v>
      </c>
      <c r="H18" s="26">
        <f t="shared" si="5"/>
        <v>-37473</v>
      </c>
      <c r="I18" s="60" t="s">
        <v>154</v>
      </c>
      <c r="J18" s="61" t="s">
        <v>155</v>
      </c>
      <c r="K18" s="60">
        <v>-37473</v>
      </c>
      <c r="L18" s="60" t="s">
        <v>156</v>
      </c>
      <c r="M18" s="61" t="s">
        <v>133</v>
      </c>
      <c r="N18" s="61"/>
      <c r="O18" s="62" t="s">
        <v>134</v>
      </c>
      <c r="P18" s="62" t="s">
        <v>135</v>
      </c>
    </row>
    <row r="19" spans="1:16" ht="12.75" customHeight="1" thickBot="1" x14ac:dyDescent="0.25">
      <c r="A19" s="26" t="str">
        <f t="shared" si="0"/>
        <v> VB 5.16 </v>
      </c>
      <c r="B19" s="29" t="str">
        <f t="shared" si="1"/>
        <v>I</v>
      </c>
      <c r="C19" s="26">
        <f t="shared" si="2"/>
        <v>27119.462</v>
      </c>
      <c r="D19" s="16" t="str">
        <f t="shared" si="3"/>
        <v>vis</v>
      </c>
      <c r="E19" s="59">
        <f>VLOOKUP(C19,Active!C$21:E$972,3,FALSE)</f>
        <v>-37472.95415687003</v>
      </c>
      <c r="F19" s="29" t="s">
        <v>126</v>
      </c>
      <c r="G19" s="16" t="str">
        <f t="shared" si="4"/>
        <v>27119.462</v>
      </c>
      <c r="H19" s="26">
        <f t="shared" si="5"/>
        <v>-37473</v>
      </c>
      <c r="I19" s="60" t="s">
        <v>157</v>
      </c>
      <c r="J19" s="61" t="s">
        <v>158</v>
      </c>
      <c r="K19" s="60">
        <v>-37473</v>
      </c>
      <c r="L19" s="60" t="s">
        <v>159</v>
      </c>
      <c r="M19" s="61" t="s">
        <v>133</v>
      </c>
      <c r="N19" s="61"/>
      <c r="O19" s="62" t="s">
        <v>134</v>
      </c>
      <c r="P19" s="62" t="s">
        <v>135</v>
      </c>
    </row>
    <row r="20" spans="1:16" ht="12.75" customHeight="1" thickBot="1" x14ac:dyDescent="0.25">
      <c r="A20" s="26" t="str">
        <f t="shared" si="0"/>
        <v> VB 5.16 </v>
      </c>
      <c r="B20" s="29" t="str">
        <f t="shared" si="1"/>
        <v>I</v>
      </c>
      <c r="C20" s="26">
        <f t="shared" si="2"/>
        <v>27133.476999999999</v>
      </c>
      <c r="D20" s="16" t="str">
        <f t="shared" si="3"/>
        <v>vis</v>
      </c>
      <c r="E20" s="59">
        <f>VLOOKUP(C20,Active!C$21:E$972,3,FALSE)</f>
        <v>-37443.036991662215</v>
      </c>
      <c r="F20" s="29" t="s">
        <v>126</v>
      </c>
      <c r="G20" s="16" t="str">
        <f t="shared" si="4"/>
        <v>27133.477</v>
      </c>
      <c r="H20" s="26">
        <f t="shared" si="5"/>
        <v>-37443</v>
      </c>
      <c r="I20" s="60" t="s">
        <v>160</v>
      </c>
      <c r="J20" s="61" t="s">
        <v>161</v>
      </c>
      <c r="K20" s="60">
        <v>-37443</v>
      </c>
      <c r="L20" s="60" t="s">
        <v>162</v>
      </c>
      <c r="M20" s="61" t="s">
        <v>133</v>
      </c>
      <c r="N20" s="61"/>
      <c r="O20" s="62" t="s">
        <v>134</v>
      </c>
      <c r="P20" s="62" t="s">
        <v>135</v>
      </c>
    </row>
    <row r="21" spans="1:16" ht="12.75" customHeight="1" thickBot="1" x14ac:dyDescent="0.25">
      <c r="A21" s="26" t="str">
        <f t="shared" si="0"/>
        <v> VB 5.16 </v>
      </c>
      <c r="B21" s="29" t="str">
        <f t="shared" si="1"/>
        <v>I</v>
      </c>
      <c r="C21" s="26">
        <f t="shared" si="2"/>
        <v>27398.646000000001</v>
      </c>
      <c r="D21" s="16" t="str">
        <f t="shared" si="3"/>
        <v>vis</v>
      </c>
      <c r="E21" s="59">
        <f>VLOOKUP(C21,Active!C$21:E$972,3,FALSE)</f>
        <v>-36876.993125733461</v>
      </c>
      <c r="F21" s="29" t="s">
        <v>126</v>
      </c>
      <c r="G21" s="16" t="str">
        <f t="shared" si="4"/>
        <v>27398.646</v>
      </c>
      <c r="H21" s="26">
        <f t="shared" si="5"/>
        <v>-36877</v>
      </c>
      <c r="I21" s="60" t="s">
        <v>163</v>
      </c>
      <c r="J21" s="61" t="s">
        <v>164</v>
      </c>
      <c r="K21" s="60">
        <v>-36877</v>
      </c>
      <c r="L21" s="60" t="s">
        <v>165</v>
      </c>
      <c r="M21" s="61" t="s">
        <v>133</v>
      </c>
      <c r="N21" s="61"/>
      <c r="O21" s="62" t="s">
        <v>134</v>
      </c>
      <c r="P21" s="62" t="s">
        <v>135</v>
      </c>
    </row>
    <row r="22" spans="1:16" ht="12.75" customHeight="1" thickBot="1" x14ac:dyDescent="0.25">
      <c r="A22" s="26" t="str">
        <f t="shared" si="0"/>
        <v> VB 5.16 </v>
      </c>
      <c r="B22" s="29" t="str">
        <f t="shared" si="1"/>
        <v>I</v>
      </c>
      <c r="C22" s="26">
        <f t="shared" si="2"/>
        <v>27421.588</v>
      </c>
      <c r="D22" s="16" t="str">
        <f t="shared" si="3"/>
        <v>vis</v>
      </c>
      <c r="E22" s="59">
        <f>VLOOKUP(C22,Active!C$21:E$972,3,FALSE)</f>
        <v>-36828.01991102082</v>
      </c>
      <c r="F22" s="29" t="s">
        <v>126</v>
      </c>
      <c r="G22" s="16" t="str">
        <f t="shared" si="4"/>
        <v>27421.588</v>
      </c>
      <c r="H22" s="26">
        <f t="shared" si="5"/>
        <v>-36828</v>
      </c>
      <c r="I22" s="60" t="s">
        <v>166</v>
      </c>
      <c r="J22" s="61" t="s">
        <v>167</v>
      </c>
      <c r="K22" s="60">
        <v>-36828</v>
      </c>
      <c r="L22" s="60" t="s">
        <v>138</v>
      </c>
      <c r="M22" s="61" t="s">
        <v>133</v>
      </c>
      <c r="N22" s="61"/>
      <c r="O22" s="62" t="s">
        <v>134</v>
      </c>
      <c r="P22" s="62" t="s">
        <v>135</v>
      </c>
    </row>
    <row r="23" spans="1:16" ht="12.75" customHeight="1" thickBot="1" x14ac:dyDescent="0.25">
      <c r="A23" s="26" t="str">
        <f t="shared" si="0"/>
        <v> VB 5.16 </v>
      </c>
      <c r="B23" s="29" t="str">
        <f t="shared" si="1"/>
        <v>I</v>
      </c>
      <c r="C23" s="26">
        <f t="shared" si="2"/>
        <v>27459.555</v>
      </c>
      <c r="D23" s="16" t="str">
        <f t="shared" si="3"/>
        <v>vis</v>
      </c>
      <c r="E23" s="59">
        <f>VLOOKUP(C23,Active!C$21:E$972,3,FALSE)</f>
        <v>-36746.973531324409</v>
      </c>
      <c r="F23" s="29" t="s">
        <v>126</v>
      </c>
      <c r="G23" s="16" t="str">
        <f t="shared" si="4"/>
        <v>27459.555</v>
      </c>
      <c r="H23" s="26">
        <f t="shared" si="5"/>
        <v>-36747</v>
      </c>
      <c r="I23" s="60" t="s">
        <v>168</v>
      </c>
      <c r="J23" s="61" t="s">
        <v>169</v>
      </c>
      <c r="K23" s="60">
        <v>-36747</v>
      </c>
      <c r="L23" s="60" t="s">
        <v>170</v>
      </c>
      <c r="M23" s="61" t="s">
        <v>133</v>
      </c>
      <c r="N23" s="61"/>
      <c r="O23" s="62" t="s">
        <v>134</v>
      </c>
      <c r="P23" s="62" t="s">
        <v>135</v>
      </c>
    </row>
    <row r="24" spans="1:16" ht="12.75" customHeight="1" thickBot="1" x14ac:dyDescent="0.25">
      <c r="A24" s="26" t="str">
        <f t="shared" si="0"/>
        <v> VB 5.16 </v>
      </c>
      <c r="B24" s="29" t="str">
        <f t="shared" si="1"/>
        <v>I</v>
      </c>
      <c r="C24" s="26">
        <f t="shared" si="2"/>
        <v>27513.42</v>
      </c>
      <c r="D24" s="16" t="str">
        <f t="shared" si="3"/>
        <v>vis</v>
      </c>
      <c r="E24" s="59">
        <f>VLOOKUP(C24,Active!C$21:E$972,3,FALSE)</f>
        <v>-36631.990434362662</v>
      </c>
      <c r="F24" s="29" t="s">
        <v>126</v>
      </c>
      <c r="G24" s="16" t="str">
        <f t="shared" si="4"/>
        <v>27513.420</v>
      </c>
      <c r="H24" s="26">
        <f t="shared" si="5"/>
        <v>-36632</v>
      </c>
      <c r="I24" s="60" t="s">
        <v>171</v>
      </c>
      <c r="J24" s="61" t="s">
        <v>172</v>
      </c>
      <c r="K24" s="60">
        <v>-36632</v>
      </c>
      <c r="L24" s="60" t="s">
        <v>173</v>
      </c>
      <c r="M24" s="61" t="s">
        <v>133</v>
      </c>
      <c r="N24" s="61"/>
      <c r="O24" s="62" t="s">
        <v>134</v>
      </c>
      <c r="P24" s="62" t="s">
        <v>135</v>
      </c>
    </row>
    <row r="25" spans="1:16" ht="12.75" customHeight="1" thickBot="1" x14ac:dyDescent="0.25">
      <c r="A25" s="26" t="str">
        <f t="shared" si="0"/>
        <v> VB 5.16 </v>
      </c>
      <c r="B25" s="29" t="str">
        <f t="shared" si="1"/>
        <v>I</v>
      </c>
      <c r="C25" s="26">
        <f t="shared" si="2"/>
        <v>28626.478999999999</v>
      </c>
      <c r="D25" s="16" t="str">
        <f t="shared" si="3"/>
        <v>vis</v>
      </c>
      <c r="E25" s="59">
        <f>VLOOKUP(C25,Active!C$21:E$972,3,FALSE)</f>
        <v>-34255.995429792791</v>
      </c>
      <c r="F25" s="29" t="s">
        <v>126</v>
      </c>
      <c r="G25" s="16" t="str">
        <f t="shared" si="4"/>
        <v>28626.479</v>
      </c>
      <c r="H25" s="26">
        <f t="shared" si="5"/>
        <v>-34256</v>
      </c>
      <c r="I25" s="60" t="s">
        <v>174</v>
      </c>
      <c r="J25" s="61" t="s">
        <v>175</v>
      </c>
      <c r="K25" s="60">
        <v>-34256</v>
      </c>
      <c r="L25" s="60" t="s">
        <v>176</v>
      </c>
      <c r="M25" s="61" t="s">
        <v>133</v>
      </c>
      <c r="N25" s="61"/>
      <c r="O25" s="62" t="s">
        <v>134</v>
      </c>
      <c r="P25" s="62" t="s">
        <v>135</v>
      </c>
    </row>
    <row r="26" spans="1:16" ht="12.75" customHeight="1" thickBot="1" x14ac:dyDescent="0.25">
      <c r="A26" s="26" t="str">
        <f t="shared" si="0"/>
        <v> VB 5.16 </v>
      </c>
      <c r="B26" s="29" t="str">
        <f t="shared" si="1"/>
        <v>I</v>
      </c>
      <c r="C26" s="26">
        <f t="shared" si="2"/>
        <v>28953.460999999999</v>
      </c>
      <c r="D26" s="16" t="str">
        <f t="shared" si="3"/>
        <v>vis</v>
      </c>
      <c r="E26" s="59">
        <f>VLOOKUP(C26,Active!C$21:E$972,3,FALSE)</f>
        <v>-33558.002242922856</v>
      </c>
      <c r="F26" s="29" t="s">
        <v>126</v>
      </c>
      <c r="G26" s="16" t="str">
        <f t="shared" si="4"/>
        <v>28953.461</v>
      </c>
      <c r="H26" s="26">
        <f t="shared" si="5"/>
        <v>-33558</v>
      </c>
      <c r="I26" s="60" t="s">
        <v>177</v>
      </c>
      <c r="J26" s="61" t="s">
        <v>178</v>
      </c>
      <c r="K26" s="60">
        <v>-33558</v>
      </c>
      <c r="L26" s="60" t="s">
        <v>179</v>
      </c>
      <c r="M26" s="61" t="s">
        <v>133</v>
      </c>
      <c r="N26" s="61"/>
      <c r="O26" s="62" t="s">
        <v>134</v>
      </c>
      <c r="P26" s="62" t="s">
        <v>135</v>
      </c>
    </row>
    <row r="27" spans="1:16" ht="12.75" customHeight="1" thickBot="1" x14ac:dyDescent="0.25">
      <c r="A27" s="26" t="str">
        <f t="shared" si="0"/>
        <v> VB 5.16 </v>
      </c>
      <c r="B27" s="29" t="str">
        <f t="shared" si="1"/>
        <v>I</v>
      </c>
      <c r="C27" s="26">
        <f t="shared" si="2"/>
        <v>28954.406999999999</v>
      </c>
      <c r="D27" s="16" t="str">
        <f t="shared" si="3"/>
        <v>vis</v>
      </c>
      <c r="E27" s="59">
        <f>VLOOKUP(C27,Active!C$21:E$972,3,FALSE)</f>
        <v>-33555.982860954493</v>
      </c>
      <c r="F27" s="29" t="s">
        <v>126</v>
      </c>
      <c r="G27" s="16" t="str">
        <f t="shared" si="4"/>
        <v>28954.407</v>
      </c>
      <c r="H27" s="26">
        <f t="shared" si="5"/>
        <v>-33556</v>
      </c>
      <c r="I27" s="60" t="s">
        <v>180</v>
      </c>
      <c r="J27" s="61" t="s">
        <v>181</v>
      </c>
      <c r="K27" s="60">
        <v>-33556</v>
      </c>
      <c r="L27" s="60" t="s">
        <v>182</v>
      </c>
      <c r="M27" s="61" t="s">
        <v>133</v>
      </c>
      <c r="N27" s="61"/>
      <c r="O27" s="62" t="s">
        <v>134</v>
      </c>
      <c r="P27" s="62" t="s">
        <v>135</v>
      </c>
    </row>
    <row r="28" spans="1:16" ht="12.75" customHeight="1" thickBot="1" x14ac:dyDescent="0.25">
      <c r="A28" s="26" t="str">
        <f t="shared" si="0"/>
        <v> VB 5.16 </v>
      </c>
      <c r="B28" s="29" t="str">
        <f t="shared" si="1"/>
        <v>I</v>
      </c>
      <c r="C28" s="26">
        <f t="shared" si="2"/>
        <v>28991.401999999998</v>
      </c>
      <c r="D28" s="16" t="str">
        <f t="shared" si="3"/>
        <v>vis</v>
      </c>
      <c r="E28" s="59">
        <f>VLOOKUP(C28,Active!C$21:E$972,3,FALSE)</f>
        <v>-33477.011364210783</v>
      </c>
      <c r="F28" s="29" t="s">
        <v>126</v>
      </c>
      <c r="G28" s="16" t="str">
        <f t="shared" si="4"/>
        <v>28991.402</v>
      </c>
      <c r="H28" s="26">
        <f t="shared" si="5"/>
        <v>-33477</v>
      </c>
      <c r="I28" s="60" t="s">
        <v>183</v>
      </c>
      <c r="J28" s="61" t="s">
        <v>184</v>
      </c>
      <c r="K28" s="60">
        <v>-33477</v>
      </c>
      <c r="L28" s="60" t="s">
        <v>185</v>
      </c>
      <c r="M28" s="61" t="s">
        <v>133</v>
      </c>
      <c r="N28" s="61"/>
      <c r="O28" s="62" t="s">
        <v>134</v>
      </c>
      <c r="P28" s="62" t="s">
        <v>135</v>
      </c>
    </row>
    <row r="29" spans="1:16" ht="12.75" customHeight="1" thickBot="1" x14ac:dyDescent="0.25">
      <c r="A29" s="26" t="str">
        <f t="shared" si="0"/>
        <v> VB 5.16 </v>
      </c>
      <c r="B29" s="29" t="str">
        <f t="shared" si="1"/>
        <v>I</v>
      </c>
      <c r="C29" s="26">
        <f t="shared" si="2"/>
        <v>29014.365000000002</v>
      </c>
      <c r="D29" s="16" t="str">
        <f t="shared" si="3"/>
        <v>vis</v>
      </c>
      <c r="E29" s="59">
        <f>VLOOKUP(C29,Active!C$21:E$972,3,FALSE)</f>
        <v>-33427.993321780014</v>
      </c>
      <c r="F29" s="29" t="s">
        <v>126</v>
      </c>
      <c r="G29" s="16" t="str">
        <f t="shared" si="4"/>
        <v>29014.365</v>
      </c>
      <c r="H29" s="26">
        <f t="shared" si="5"/>
        <v>-33428</v>
      </c>
      <c r="I29" s="60" t="s">
        <v>186</v>
      </c>
      <c r="J29" s="61" t="s">
        <v>187</v>
      </c>
      <c r="K29" s="60">
        <v>-33428</v>
      </c>
      <c r="L29" s="60" t="s">
        <v>165</v>
      </c>
      <c r="M29" s="61" t="s">
        <v>133</v>
      </c>
      <c r="N29" s="61"/>
      <c r="O29" s="62" t="s">
        <v>134</v>
      </c>
      <c r="P29" s="62" t="s">
        <v>135</v>
      </c>
    </row>
    <row r="30" spans="1:16" ht="12.75" customHeight="1" thickBot="1" x14ac:dyDescent="0.25">
      <c r="A30" s="26" t="str">
        <f t="shared" si="0"/>
        <v> VB 5.16 </v>
      </c>
      <c r="B30" s="29" t="str">
        <f t="shared" si="1"/>
        <v>I</v>
      </c>
      <c r="C30" s="26">
        <f t="shared" si="2"/>
        <v>29195.655999999999</v>
      </c>
      <c r="D30" s="16" t="str">
        <f t="shared" si="3"/>
        <v>vis</v>
      </c>
      <c r="E30" s="59">
        <f>VLOOKUP(C30,Active!C$21:E$972,3,FALSE)</f>
        <v>-33040.999900610543</v>
      </c>
      <c r="F30" s="29" t="s">
        <v>126</v>
      </c>
      <c r="G30" s="16" t="str">
        <f t="shared" si="4"/>
        <v>29195.656</v>
      </c>
      <c r="H30" s="26">
        <f t="shared" si="5"/>
        <v>-33041</v>
      </c>
      <c r="I30" s="60" t="s">
        <v>188</v>
      </c>
      <c r="J30" s="61" t="s">
        <v>189</v>
      </c>
      <c r="K30" s="60">
        <v>-33041</v>
      </c>
      <c r="L30" s="60" t="s">
        <v>190</v>
      </c>
      <c r="M30" s="61" t="s">
        <v>133</v>
      </c>
      <c r="N30" s="61"/>
      <c r="O30" s="62" t="s">
        <v>134</v>
      </c>
      <c r="P30" s="62" t="s">
        <v>135</v>
      </c>
    </row>
    <row r="31" spans="1:16" ht="12.75" customHeight="1" thickBot="1" x14ac:dyDescent="0.25">
      <c r="A31" s="26" t="str">
        <f t="shared" si="0"/>
        <v> VB 5.16 </v>
      </c>
      <c r="B31" s="29" t="str">
        <f t="shared" si="1"/>
        <v>I</v>
      </c>
      <c r="C31" s="26">
        <f t="shared" si="2"/>
        <v>29363.376</v>
      </c>
      <c r="D31" s="16" t="str">
        <f t="shared" si="3"/>
        <v>vis</v>
      </c>
      <c r="E31" s="59">
        <f>VLOOKUP(C31,Active!C$21:E$972,3,FALSE)</f>
        <v>-32682.975858608766</v>
      </c>
      <c r="F31" s="29" t="s">
        <v>126</v>
      </c>
      <c r="G31" s="16" t="str">
        <f t="shared" si="4"/>
        <v>29363.376</v>
      </c>
      <c r="H31" s="26">
        <f t="shared" si="5"/>
        <v>-32683</v>
      </c>
      <c r="I31" s="60" t="s">
        <v>191</v>
      </c>
      <c r="J31" s="61" t="s">
        <v>192</v>
      </c>
      <c r="K31" s="60">
        <v>-32683</v>
      </c>
      <c r="L31" s="60" t="s">
        <v>193</v>
      </c>
      <c r="M31" s="61" t="s">
        <v>133</v>
      </c>
      <c r="N31" s="61"/>
      <c r="O31" s="62" t="s">
        <v>134</v>
      </c>
      <c r="P31" s="62" t="s">
        <v>135</v>
      </c>
    </row>
    <row r="32" spans="1:16" ht="12.75" customHeight="1" thickBot="1" x14ac:dyDescent="0.25">
      <c r="A32" s="26" t="str">
        <f t="shared" si="0"/>
        <v> BBS 21 </v>
      </c>
      <c r="B32" s="29" t="str">
        <f t="shared" si="1"/>
        <v>I</v>
      </c>
      <c r="C32" s="26">
        <f t="shared" si="2"/>
        <v>42464.322</v>
      </c>
      <c r="D32" s="16" t="str">
        <f t="shared" si="3"/>
        <v>vis</v>
      </c>
      <c r="E32" s="59">
        <f>VLOOKUP(C32,Active!C$21:E$972,3,FALSE)</f>
        <v>-4716.9989866374117</v>
      </c>
      <c r="F32" s="29" t="s">
        <v>126</v>
      </c>
      <c r="G32" s="16" t="str">
        <f t="shared" si="4"/>
        <v>42464.322</v>
      </c>
      <c r="H32" s="26">
        <f t="shared" si="5"/>
        <v>-4717</v>
      </c>
      <c r="I32" s="60" t="s">
        <v>194</v>
      </c>
      <c r="J32" s="61" t="s">
        <v>195</v>
      </c>
      <c r="K32" s="60">
        <v>-4717</v>
      </c>
      <c r="L32" s="60" t="s">
        <v>190</v>
      </c>
      <c r="M32" s="61" t="s">
        <v>196</v>
      </c>
      <c r="N32" s="61"/>
      <c r="O32" s="62" t="s">
        <v>197</v>
      </c>
      <c r="P32" s="62" t="s">
        <v>198</v>
      </c>
    </row>
    <row r="33" spans="1:16" ht="12.75" customHeight="1" thickBot="1" x14ac:dyDescent="0.25">
      <c r="A33" s="26" t="str">
        <f t="shared" si="0"/>
        <v>BAVM 29 </v>
      </c>
      <c r="B33" s="29" t="str">
        <f t="shared" si="1"/>
        <v>I</v>
      </c>
      <c r="C33" s="26">
        <f t="shared" si="2"/>
        <v>42478.374000000003</v>
      </c>
      <c r="D33" s="16" t="str">
        <f t="shared" si="3"/>
        <v>vis</v>
      </c>
      <c r="E33" s="59">
        <f>VLOOKUP(C33,Active!C$21:E$972,3,FALSE)</f>
        <v>-4687.0028392595786</v>
      </c>
      <c r="F33" s="29" t="s">
        <v>126</v>
      </c>
      <c r="G33" s="16" t="str">
        <f t="shared" si="4"/>
        <v>42478.374</v>
      </c>
      <c r="H33" s="26">
        <f t="shared" si="5"/>
        <v>-4687</v>
      </c>
      <c r="I33" s="60" t="s">
        <v>199</v>
      </c>
      <c r="J33" s="61" t="s">
        <v>200</v>
      </c>
      <c r="K33" s="60">
        <v>-4687</v>
      </c>
      <c r="L33" s="60" t="s">
        <v>179</v>
      </c>
      <c r="M33" s="61" t="s">
        <v>196</v>
      </c>
      <c r="N33" s="61"/>
      <c r="O33" s="62" t="s">
        <v>201</v>
      </c>
      <c r="P33" s="63" t="s">
        <v>202</v>
      </c>
    </row>
    <row r="34" spans="1:16" ht="12.75" customHeight="1" thickBot="1" x14ac:dyDescent="0.25">
      <c r="A34" s="26" t="str">
        <f t="shared" si="0"/>
        <v> BBS 26 </v>
      </c>
      <c r="B34" s="29" t="str">
        <f t="shared" si="1"/>
        <v>I</v>
      </c>
      <c r="C34" s="26">
        <f t="shared" si="2"/>
        <v>42782.406999999999</v>
      </c>
      <c r="D34" s="16" t="str">
        <f t="shared" si="3"/>
        <v>vis</v>
      </c>
      <c r="E34" s="59">
        <f>VLOOKUP(C34,Active!C$21:E$972,3,FALSE)</f>
        <v>-4037.9978096750015</v>
      </c>
      <c r="F34" s="29" t="s">
        <v>126</v>
      </c>
      <c r="G34" s="16" t="str">
        <f t="shared" si="4"/>
        <v>42782.407</v>
      </c>
      <c r="H34" s="26">
        <f t="shared" si="5"/>
        <v>-4038</v>
      </c>
      <c r="I34" s="60" t="s">
        <v>203</v>
      </c>
      <c r="J34" s="61" t="s">
        <v>204</v>
      </c>
      <c r="K34" s="60">
        <v>-4038</v>
      </c>
      <c r="L34" s="60" t="s">
        <v>156</v>
      </c>
      <c r="M34" s="61" t="s">
        <v>196</v>
      </c>
      <c r="N34" s="61"/>
      <c r="O34" s="62" t="s">
        <v>197</v>
      </c>
      <c r="P34" s="62" t="s">
        <v>205</v>
      </c>
    </row>
    <row r="35" spans="1:16" ht="12.75" customHeight="1" thickBot="1" x14ac:dyDescent="0.25">
      <c r="A35" s="26" t="str">
        <f t="shared" si="0"/>
        <v> MVS 7.149 </v>
      </c>
      <c r="B35" s="29" t="str">
        <f t="shared" si="1"/>
        <v>I</v>
      </c>
      <c r="C35" s="26">
        <f t="shared" si="2"/>
        <v>42805.387999999999</v>
      </c>
      <c r="D35" s="16" t="str">
        <f t="shared" si="3"/>
        <v>vis</v>
      </c>
      <c r="E35" s="59">
        <f>VLOOKUP(C35,Active!C$21:E$972,3,FALSE)</f>
        <v>-3988.9413434858598</v>
      </c>
      <c r="F35" s="29" t="s">
        <v>126</v>
      </c>
      <c r="G35" s="16" t="str">
        <f t="shared" si="4"/>
        <v>42805.388</v>
      </c>
      <c r="H35" s="26">
        <f t="shared" si="5"/>
        <v>-3989</v>
      </c>
      <c r="I35" s="60" t="s">
        <v>206</v>
      </c>
      <c r="J35" s="61" t="s">
        <v>207</v>
      </c>
      <c r="K35" s="60">
        <v>-3989</v>
      </c>
      <c r="L35" s="60" t="s">
        <v>208</v>
      </c>
      <c r="M35" s="61" t="s">
        <v>129</v>
      </c>
      <c r="N35" s="61"/>
      <c r="O35" s="62" t="s">
        <v>209</v>
      </c>
      <c r="P35" s="62" t="s">
        <v>210</v>
      </c>
    </row>
    <row r="36" spans="1:16" ht="12.75" customHeight="1" thickBot="1" x14ac:dyDescent="0.25">
      <c r="A36" s="26" t="str">
        <f t="shared" si="0"/>
        <v> MVS 7.149 </v>
      </c>
      <c r="B36" s="29" t="str">
        <f t="shared" si="1"/>
        <v>I</v>
      </c>
      <c r="C36" s="26">
        <f t="shared" si="2"/>
        <v>42828.343999999997</v>
      </c>
      <c r="D36" s="16" t="str">
        <f t="shared" si="3"/>
        <v>vis</v>
      </c>
      <c r="E36" s="59">
        <f>VLOOKUP(C36,Active!C$21:E$972,3,FALSE)</f>
        <v>-3939.9382436278092</v>
      </c>
      <c r="F36" s="29" t="s">
        <v>126</v>
      </c>
      <c r="G36" s="16" t="str">
        <f t="shared" si="4"/>
        <v>42828.344</v>
      </c>
      <c r="H36" s="26">
        <f t="shared" si="5"/>
        <v>-3940</v>
      </c>
      <c r="I36" s="60" t="s">
        <v>211</v>
      </c>
      <c r="J36" s="61" t="s">
        <v>212</v>
      </c>
      <c r="K36" s="60">
        <v>-3940</v>
      </c>
      <c r="L36" s="60" t="s">
        <v>213</v>
      </c>
      <c r="M36" s="61" t="s">
        <v>129</v>
      </c>
      <c r="N36" s="61"/>
      <c r="O36" s="62" t="s">
        <v>209</v>
      </c>
      <c r="P36" s="62" t="s">
        <v>210</v>
      </c>
    </row>
    <row r="37" spans="1:16" ht="12.75" customHeight="1" thickBot="1" x14ac:dyDescent="0.25">
      <c r="A37" s="26" t="str">
        <f t="shared" si="0"/>
        <v> BBS 27 </v>
      </c>
      <c r="B37" s="29" t="str">
        <f t="shared" si="1"/>
        <v>I</v>
      </c>
      <c r="C37" s="26">
        <f t="shared" si="2"/>
        <v>42887.341</v>
      </c>
      <c r="D37" s="16" t="str">
        <f t="shared" si="3"/>
        <v>vis</v>
      </c>
      <c r="E37" s="59">
        <f>VLOOKUP(C37,Active!C$21:E$972,3,FALSE)</f>
        <v>-3814.0001062203446</v>
      </c>
      <c r="F37" s="29" t="s">
        <v>126</v>
      </c>
      <c r="G37" s="16" t="str">
        <f t="shared" si="4"/>
        <v>42887.341</v>
      </c>
      <c r="H37" s="26">
        <f t="shared" si="5"/>
        <v>-3814</v>
      </c>
      <c r="I37" s="60" t="s">
        <v>214</v>
      </c>
      <c r="J37" s="61" t="s">
        <v>215</v>
      </c>
      <c r="K37" s="60">
        <v>-3814</v>
      </c>
      <c r="L37" s="60" t="s">
        <v>216</v>
      </c>
      <c r="M37" s="61" t="s">
        <v>196</v>
      </c>
      <c r="N37" s="61"/>
      <c r="O37" s="62" t="s">
        <v>197</v>
      </c>
      <c r="P37" s="62" t="s">
        <v>217</v>
      </c>
    </row>
    <row r="38" spans="1:16" ht="12.75" customHeight="1" thickBot="1" x14ac:dyDescent="0.25">
      <c r="A38" s="26" t="str">
        <f t="shared" si="0"/>
        <v> BBS 33 </v>
      </c>
      <c r="B38" s="29" t="str">
        <f t="shared" si="1"/>
        <v>I</v>
      </c>
      <c r="C38" s="26">
        <f t="shared" si="2"/>
        <v>43213.381000000001</v>
      </c>
      <c r="D38" s="16" t="str">
        <f t="shared" si="3"/>
        <v>vis</v>
      </c>
      <c r="E38" s="59">
        <f>VLOOKUP(C38,Active!C$21:E$972,3,FALSE)</f>
        <v>-3118.0177627057951</v>
      </c>
      <c r="F38" s="29" t="s">
        <v>126</v>
      </c>
      <c r="G38" s="16" t="str">
        <f t="shared" si="4"/>
        <v>43213.381</v>
      </c>
      <c r="H38" s="26">
        <f t="shared" si="5"/>
        <v>-3118</v>
      </c>
      <c r="I38" s="60" t="s">
        <v>218</v>
      </c>
      <c r="J38" s="61" t="s">
        <v>219</v>
      </c>
      <c r="K38" s="60">
        <v>-3118</v>
      </c>
      <c r="L38" s="60" t="s">
        <v>220</v>
      </c>
      <c r="M38" s="61" t="s">
        <v>196</v>
      </c>
      <c r="N38" s="61"/>
      <c r="O38" s="62" t="s">
        <v>221</v>
      </c>
      <c r="P38" s="62" t="s">
        <v>222</v>
      </c>
    </row>
    <row r="39" spans="1:16" ht="12.75" customHeight="1" thickBot="1" x14ac:dyDescent="0.25">
      <c r="A39" s="26" t="str">
        <f t="shared" si="0"/>
        <v> BBS 33 </v>
      </c>
      <c r="B39" s="29" t="str">
        <f t="shared" si="1"/>
        <v>I</v>
      </c>
      <c r="C39" s="26">
        <f t="shared" si="2"/>
        <v>43220.428</v>
      </c>
      <c r="D39" s="16" t="str">
        <f t="shared" si="3"/>
        <v>vis</v>
      </c>
      <c r="E39" s="59">
        <f>VLOOKUP(C39,Active!C$21:E$972,3,FALSE)</f>
        <v>-3102.974861298771</v>
      </c>
      <c r="F39" s="29" t="s">
        <v>126</v>
      </c>
      <c r="G39" s="16" t="str">
        <f t="shared" si="4"/>
        <v>43220.428</v>
      </c>
      <c r="H39" s="26">
        <f t="shared" si="5"/>
        <v>-3103</v>
      </c>
      <c r="I39" s="60" t="s">
        <v>223</v>
      </c>
      <c r="J39" s="61" t="s">
        <v>224</v>
      </c>
      <c r="K39" s="60">
        <v>-3103</v>
      </c>
      <c r="L39" s="60" t="s">
        <v>170</v>
      </c>
      <c r="M39" s="61" t="s">
        <v>196</v>
      </c>
      <c r="N39" s="61"/>
      <c r="O39" s="62" t="s">
        <v>221</v>
      </c>
      <c r="P39" s="62" t="s">
        <v>222</v>
      </c>
    </row>
    <row r="40" spans="1:16" ht="12.75" customHeight="1" thickBot="1" x14ac:dyDescent="0.25">
      <c r="A40" s="26" t="str">
        <f t="shared" si="0"/>
        <v> BBS 33 </v>
      </c>
      <c r="B40" s="29" t="str">
        <f t="shared" si="1"/>
        <v>I</v>
      </c>
      <c r="C40" s="26">
        <f t="shared" si="2"/>
        <v>43250.394999999997</v>
      </c>
      <c r="D40" s="16" t="str">
        <f t="shared" si="3"/>
        <v>vis</v>
      </c>
      <c r="E40" s="59">
        <f>VLOOKUP(C40,Active!C$21:E$972,3,FALSE)</f>
        <v>-3039.0057075504633</v>
      </c>
      <c r="F40" s="29" t="s">
        <v>126</v>
      </c>
      <c r="G40" s="16" t="str">
        <f t="shared" si="4"/>
        <v>43250.395</v>
      </c>
      <c r="H40" s="26">
        <f t="shared" si="5"/>
        <v>-3039</v>
      </c>
      <c r="I40" s="60" t="s">
        <v>225</v>
      </c>
      <c r="J40" s="61" t="s">
        <v>226</v>
      </c>
      <c r="K40" s="60">
        <v>-3039</v>
      </c>
      <c r="L40" s="60" t="s">
        <v>128</v>
      </c>
      <c r="M40" s="61" t="s">
        <v>196</v>
      </c>
      <c r="N40" s="61"/>
      <c r="O40" s="62" t="s">
        <v>197</v>
      </c>
      <c r="P40" s="62" t="s">
        <v>222</v>
      </c>
    </row>
    <row r="41" spans="1:16" ht="12.75" customHeight="1" thickBot="1" x14ac:dyDescent="0.25">
      <c r="A41" s="26" t="str">
        <f t="shared" si="0"/>
        <v> BBS 36 </v>
      </c>
      <c r="B41" s="29" t="str">
        <f t="shared" si="1"/>
        <v>I</v>
      </c>
      <c r="C41" s="26">
        <f t="shared" si="2"/>
        <v>43510.411999999997</v>
      </c>
      <c r="D41" s="16" t="str">
        <f t="shared" si="3"/>
        <v>vis</v>
      </c>
      <c r="E41" s="59">
        <f>VLOOKUP(C41,Active!C$21:E$972,3,FALSE)</f>
        <v>-2483.9595751322872</v>
      </c>
      <c r="F41" s="29" t="s">
        <v>126</v>
      </c>
      <c r="G41" s="16" t="str">
        <f t="shared" si="4"/>
        <v>43510.412</v>
      </c>
      <c r="H41" s="26">
        <f t="shared" si="5"/>
        <v>-2484</v>
      </c>
      <c r="I41" s="60" t="s">
        <v>227</v>
      </c>
      <c r="J41" s="61" t="s">
        <v>228</v>
      </c>
      <c r="K41" s="60">
        <v>-2484</v>
      </c>
      <c r="L41" s="60" t="s">
        <v>229</v>
      </c>
      <c r="M41" s="61" t="s">
        <v>196</v>
      </c>
      <c r="N41" s="61"/>
      <c r="O41" s="62" t="s">
        <v>221</v>
      </c>
      <c r="P41" s="62" t="s">
        <v>230</v>
      </c>
    </row>
    <row r="42" spans="1:16" ht="12.75" customHeight="1" thickBot="1" x14ac:dyDescent="0.25">
      <c r="A42" s="26" t="str">
        <f t="shared" si="0"/>
        <v> BBS 43 </v>
      </c>
      <c r="B42" s="29" t="str">
        <f t="shared" si="1"/>
        <v>I</v>
      </c>
      <c r="C42" s="26">
        <f t="shared" si="2"/>
        <v>44008.392999999996</v>
      </c>
      <c r="D42" s="16" t="str">
        <f t="shared" si="3"/>
        <v>vis</v>
      </c>
      <c r="E42" s="59">
        <f>VLOOKUP(C42,Active!C$21:E$972,3,FALSE)</f>
        <v>-1420.9428182750985</v>
      </c>
      <c r="F42" s="29" t="s">
        <v>126</v>
      </c>
      <c r="G42" s="16" t="str">
        <f t="shared" si="4"/>
        <v>44008.393</v>
      </c>
      <c r="H42" s="26">
        <f t="shared" si="5"/>
        <v>-1421</v>
      </c>
      <c r="I42" s="60" t="s">
        <v>231</v>
      </c>
      <c r="J42" s="61" t="s">
        <v>232</v>
      </c>
      <c r="K42" s="60">
        <v>-1421</v>
      </c>
      <c r="L42" s="60" t="s">
        <v>208</v>
      </c>
      <c r="M42" s="61" t="s">
        <v>196</v>
      </c>
      <c r="N42" s="61"/>
      <c r="O42" s="62" t="s">
        <v>221</v>
      </c>
      <c r="P42" s="62" t="s">
        <v>233</v>
      </c>
    </row>
    <row r="43" spans="1:16" ht="12.75" customHeight="1" thickBot="1" x14ac:dyDescent="0.25">
      <c r="A43" s="26" t="str">
        <f t="shared" ref="A43:A74" si="6">P43</f>
        <v> BBS 46 </v>
      </c>
      <c r="B43" s="29" t="str">
        <f t="shared" ref="B43:B74" si="7">IF(H43=INT(H43),"I","II")</f>
        <v>I</v>
      </c>
      <c r="C43" s="26">
        <f t="shared" ref="C43:C74" si="8">1*G43</f>
        <v>44291.322999999997</v>
      </c>
      <c r="D43" s="16" t="str">
        <f t="shared" ref="D43:D74" si="9">VLOOKUP(F43,I$1:J$5,2,FALSE)</f>
        <v>vis</v>
      </c>
      <c r="E43" s="59">
        <f>VLOOKUP(C43,Active!C$21:E$972,3,FALSE)</f>
        <v>-816.98537608833863</v>
      </c>
      <c r="F43" s="29" t="s">
        <v>126</v>
      </c>
      <c r="G43" s="16" t="str">
        <f t="shared" ref="G43:G74" si="10">MID(I43,3,LEN(I43)-3)</f>
        <v>44291.323</v>
      </c>
      <c r="H43" s="26">
        <f t="shared" ref="H43:H74" si="11">1*K43</f>
        <v>-817</v>
      </c>
      <c r="I43" s="60" t="s">
        <v>234</v>
      </c>
      <c r="J43" s="61" t="s">
        <v>235</v>
      </c>
      <c r="K43" s="60">
        <v>-817</v>
      </c>
      <c r="L43" s="60" t="s">
        <v>236</v>
      </c>
      <c r="M43" s="61" t="s">
        <v>196</v>
      </c>
      <c r="N43" s="61"/>
      <c r="O43" s="62" t="s">
        <v>197</v>
      </c>
      <c r="P43" s="62" t="s">
        <v>237</v>
      </c>
    </row>
    <row r="44" spans="1:16" ht="12.75" customHeight="1" thickBot="1" x14ac:dyDescent="0.25">
      <c r="A44" s="26" t="str">
        <f t="shared" si="6"/>
        <v>BAVM 32 </v>
      </c>
      <c r="B44" s="29" t="str">
        <f t="shared" si="7"/>
        <v>I</v>
      </c>
      <c r="C44" s="26">
        <f t="shared" si="8"/>
        <v>44662.330999999998</v>
      </c>
      <c r="D44" s="16" t="str">
        <f t="shared" si="9"/>
        <v>vis</v>
      </c>
      <c r="E44" s="59">
        <f>VLOOKUP(C44,Active!C$21:E$972,3,FALSE)</f>
        <v>-25.011945519554246</v>
      </c>
      <c r="F44" s="29" t="s">
        <v>126</v>
      </c>
      <c r="G44" s="16" t="str">
        <f t="shared" si="10"/>
        <v>44662.331</v>
      </c>
      <c r="H44" s="26">
        <f t="shared" si="11"/>
        <v>-25</v>
      </c>
      <c r="I44" s="60" t="s">
        <v>238</v>
      </c>
      <c r="J44" s="61" t="s">
        <v>239</v>
      </c>
      <c r="K44" s="60">
        <v>-25</v>
      </c>
      <c r="L44" s="60" t="s">
        <v>240</v>
      </c>
      <c r="M44" s="61" t="s">
        <v>196</v>
      </c>
      <c r="N44" s="61"/>
      <c r="O44" s="62" t="s">
        <v>201</v>
      </c>
      <c r="P44" s="63" t="s">
        <v>241</v>
      </c>
    </row>
    <row r="45" spans="1:16" ht="12.75" customHeight="1" thickBot="1" x14ac:dyDescent="0.25">
      <c r="A45" s="26" t="str">
        <f t="shared" si="6"/>
        <v>BAVM 241 (=IBVS 6157) </v>
      </c>
      <c r="B45" s="29" t="str">
        <f t="shared" si="7"/>
        <v>I</v>
      </c>
      <c r="C45" s="26">
        <f t="shared" si="8"/>
        <v>57093.386200000001</v>
      </c>
      <c r="D45" s="16" t="str">
        <f t="shared" si="9"/>
        <v>vis</v>
      </c>
      <c r="E45" s="59">
        <f>VLOOKUP(C45,Active!C$21:E$972,3,FALSE)</f>
        <v>26510.980357433171</v>
      </c>
      <c r="F45" s="29" t="s">
        <v>126</v>
      </c>
      <c r="G45" s="16" t="str">
        <f t="shared" si="10"/>
        <v>57093.3862</v>
      </c>
      <c r="H45" s="26">
        <f t="shared" si="11"/>
        <v>26511</v>
      </c>
      <c r="I45" s="60" t="s">
        <v>592</v>
      </c>
      <c r="J45" s="61" t="s">
        <v>593</v>
      </c>
      <c r="K45" s="60" t="s">
        <v>594</v>
      </c>
      <c r="L45" s="60" t="s">
        <v>559</v>
      </c>
      <c r="M45" s="61" t="s">
        <v>388</v>
      </c>
      <c r="N45" s="61" t="s">
        <v>389</v>
      </c>
      <c r="O45" s="62" t="s">
        <v>452</v>
      </c>
      <c r="P45" s="63" t="s">
        <v>595</v>
      </c>
    </row>
    <row r="46" spans="1:16" ht="12.75" customHeight="1" thickBot="1" x14ac:dyDescent="0.25">
      <c r="A46" s="26" t="str">
        <f t="shared" si="6"/>
        <v>BAVM 241 (=IBVS 6157) </v>
      </c>
      <c r="B46" s="29" t="str">
        <f t="shared" si="7"/>
        <v>II</v>
      </c>
      <c r="C46" s="26">
        <f t="shared" si="8"/>
        <v>57101.583500000001</v>
      </c>
      <c r="D46" s="16" t="str">
        <f t="shared" si="9"/>
        <v>vis</v>
      </c>
      <c r="E46" s="59">
        <f>VLOOKUP(C46,Active!C$21:E$972,3,FALSE)</f>
        <v>26528.478750466209</v>
      </c>
      <c r="F46" s="29" t="s">
        <v>126</v>
      </c>
      <c r="G46" s="16" t="str">
        <f t="shared" si="10"/>
        <v>57101.5835</v>
      </c>
      <c r="H46" s="26">
        <f t="shared" si="11"/>
        <v>26528.5</v>
      </c>
      <c r="I46" s="60" t="s">
        <v>596</v>
      </c>
      <c r="J46" s="61" t="s">
        <v>597</v>
      </c>
      <c r="K46" s="60" t="s">
        <v>598</v>
      </c>
      <c r="L46" s="60" t="s">
        <v>599</v>
      </c>
      <c r="M46" s="61" t="s">
        <v>388</v>
      </c>
      <c r="N46" s="61" t="s">
        <v>420</v>
      </c>
      <c r="O46" s="62" t="s">
        <v>489</v>
      </c>
      <c r="P46" s="63" t="s">
        <v>595</v>
      </c>
    </row>
    <row r="47" spans="1:16" ht="12.75" customHeight="1" thickBot="1" x14ac:dyDescent="0.25">
      <c r="A47" s="26" t="str">
        <f t="shared" si="6"/>
        <v>BAVM 241 (=IBVS 6157) </v>
      </c>
      <c r="B47" s="29" t="str">
        <f t="shared" si="7"/>
        <v>II</v>
      </c>
      <c r="C47" s="26">
        <f t="shared" si="8"/>
        <v>57134.378299999997</v>
      </c>
      <c r="D47" s="16" t="str">
        <f t="shared" si="9"/>
        <v>vis</v>
      </c>
      <c r="E47" s="59">
        <f>VLOOKUP(C47,Active!C$21:E$972,3,FALSE)</f>
        <v>26598.484276656516</v>
      </c>
      <c r="F47" s="29" t="s">
        <v>126</v>
      </c>
      <c r="G47" s="16" t="str">
        <f t="shared" si="10"/>
        <v>57134.3783</v>
      </c>
      <c r="H47" s="26">
        <f t="shared" si="11"/>
        <v>26598.5</v>
      </c>
      <c r="I47" s="60" t="s">
        <v>600</v>
      </c>
      <c r="J47" s="61" t="s">
        <v>601</v>
      </c>
      <c r="K47" s="60" t="s">
        <v>602</v>
      </c>
      <c r="L47" s="60" t="s">
        <v>603</v>
      </c>
      <c r="M47" s="61" t="s">
        <v>388</v>
      </c>
      <c r="N47" s="61" t="s">
        <v>389</v>
      </c>
      <c r="O47" s="62" t="s">
        <v>452</v>
      </c>
      <c r="P47" s="63" t="s">
        <v>595</v>
      </c>
    </row>
    <row r="48" spans="1:16" ht="12.75" customHeight="1" thickBot="1" x14ac:dyDescent="0.25">
      <c r="A48" s="26" t="str">
        <f t="shared" si="6"/>
        <v>BAVM 32 </v>
      </c>
      <c r="B48" s="29" t="str">
        <f t="shared" si="7"/>
        <v>I</v>
      </c>
      <c r="C48" s="26">
        <f t="shared" si="8"/>
        <v>44691.381999999998</v>
      </c>
      <c r="D48" s="16" t="str">
        <f t="shared" si="9"/>
        <v>vis</v>
      </c>
      <c r="E48" s="59">
        <f>VLOOKUP(C48,Active!C$21:E$972,3,FALSE)</f>
        <v>37.001865857702413</v>
      </c>
      <c r="F48" s="29" t="s">
        <v>126</v>
      </c>
      <c r="G48" s="16" t="str">
        <f t="shared" si="10"/>
        <v>44691.382</v>
      </c>
      <c r="H48" s="26">
        <f t="shared" si="11"/>
        <v>37</v>
      </c>
      <c r="I48" s="60" t="s">
        <v>249</v>
      </c>
      <c r="J48" s="61" t="s">
        <v>250</v>
      </c>
      <c r="K48" s="60">
        <v>37</v>
      </c>
      <c r="L48" s="60" t="s">
        <v>156</v>
      </c>
      <c r="M48" s="61" t="s">
        <v>196</v>
      </c>
      <c r="N48" s="61"/>
      <c r="O48" s="62" t="s">
        <v>201</v>
      </c>
      <c r="P48" s="63" t="s">
        <v>241</v>
      </c>
    </row>
    <row r="49" spans="1:16" ht="12.75" customHeight="1" thickBot="1" x14ac:dyDescent="0.25">
      <c r="A49" s="26" t="str">
        <f t="shared" si="6"/>
        <v> MVS 9.163 </v>
      </c>
      <c r="B49" s="29" t="str">
        <f t="shared" si="7"/>
        <v>I</v>
      </c>
      <c r="C49" s="26">
        <f t="shared" si="8"/>
        <v>44989.328000000001</v>
      </c>
      <c r="D49" s="16" t="str">
        <f t="shared" si="9"/>
        <v>vis</v>
      </c>
      <c r="E49" s="59">
        <f>VLOOKUP(C49,Active!C$21:E$972,3,FALSE)</f>
        <v>673.01326114904066</v>
      </c>
      <c r="F49" s="29" t="s">
        <v>126</v>
      </c>
      <c r="G49" s="16" t="str">
        <f t="shared" si="10"/>
        <v>44989.328</v>
      </c>
      <c r="H49" s="26">
        <f t="shared" si="11"/>
        <v>673</v>
      </c>
      <c r="I49" s="60" t="s">
        <v>251</v>
      </c>
      <c r="J49" s="61" t="s">
        <v>252</v>
      </c>
      <c r="K49" s="60">
        <v>673</v>
      </c>
      <c r="L49" s="60" t="s">
        <v>253</v>
      </c>
      <c r="M49" s="61" t="s">
        <v>129</v>
      </c>
      <c r="N49" s="61"/>
      <c r="O49" s="62" t="s">
        <v>209</v>
      </c>
      <c r="P49" s="62" t="s">
        <v>254</v>
      </c>
    </row>
    <row r="50" spans="1:16" ht="12.75" customHeight="1" thickBot="1" x14ac:dyDescent="0.25">
      <c r="A50" s="26" t="str">
        <f t="shared" si="6"/>
        <v>BAVM 38 </v>
      </c>
      <c r="B50" s="29" t="str">
        <f t="shared" si="7"/>
        <v>II</v>
      </c>
      <c r="C50" s="26">
        <f t="shared" si="8"/>
        <v>45347.463000000003</v>
      </c>
      <c r="D50" s="16" t="str">
        <f t="shared" si="9"/>
        <v>vis</v>
      </c>
      <c r="E50" s="59">
        <f>VLOOKUP(C50,Active!C$21:E$972,3,FALSE)</f>
        <v>1437.5073005141001</v>
      </c>
      <c r="F50" s="29" t="s">
        <v>126</v>
      </c>
      <c r="G50" s="16" t="str">
        <f t="shared" si="10"/>
        <v>45347.463</v>
      </c>
      <c r="H50" s="26">
        <f t="shared" si="11"/>
        <v>1437.5</v>
      </c>
      <c r="I50" s="60" t="s">
        <v>255</v>
      </c>
      <c r="J50" s="61" t="s">
        <v>256</v>
      </c>
      <c r="K50" s="60">
        <v>1437.5</v>
      </c>
      <c r="L50" s="60" t="s">
        <v>165</v>
      </c>
      <c r="M50" s="61" t="s">
        <v>129</v>
      </c>
      <c r="N50" s="61"/>
      <c r="O50" s="62" t="s">
        <v>257</v>
      </c>
      <c r="P50" s="63" t="s">
        <v>258</v>
      </c>
    </row>
    <row r="51" spans="1:16" ht="12.75" customHeight="1" thickBot="1" x14ac:dyDescent="0.25">
      <c r="A51" s="26" t="str">
        <f t="shared" si="6"/>
        <v>BAVM 36 </v>
      </c>
      <c r="B51" s="29" t="str">
        <f t="shared" si="7"/>
        <v>I</v>
      </c>
      <c r="C51" s="26">
        <f t="shared" si="8"/>
        <v>45402.512000000002</v>
      </c>
      <c r="D51" s="16" t="str">
        <f t="shared" si="9"/>
        <v>vis</v>
      </c>
      <c r="E51" s="59">
        <f>VLOOKUP(C51,Active!C$21:E$972,3,FALSE)</f>
        <v>1555.0178269161725</v>
      </c>
      <c r="F51" s="29" t="s">
        <v>126</v>
      </c>
      <c r="G51" s="16" t="str">
        <f t="shared" si="10"/>
        <v>45402.512</v>
      </c>
      <c r="H51" s="26">
        <f t="shared" si="11"/>
        <v>1555</v>
      </c>
      <c r="I51" s="60" t="s">
        <v>259</v>
      </c>
      <c r="J51" s="61" t="s">
        <v>260</v>
      </c>
      <c r="K51" s="60">
        <v>1555</v>
      </c>
      <c r="L51" s="60" t="s">
        <v>182</v>
      </c>
      <c r="M51" s="61" t="s">
        <v>129</v>
      </c>
      <c r="N51" s="61"/>
      <c r="O51" s="62" t="s">
        <v>257</v>
      </c>
      <c r="P51" s="63" t="s">
        <v>261</v>
      </c>
    </row>
    <row r="52" spans="1:16" ht="12.75" customHeight="1" thickBot="1" x14ac:dyDescent="0.25">
      <c r="A52" s="26" t="str">
        <f t="shared" si="6"/>
        <v>BAVM 38 </v>
      </c>
      <c r="B52" s="29" t="str">
        <f t="shared" si="7"/>
        <v>II</v>
      </c>
      <c r="C52" s="26">
        <f t="shared" si="8"/>
        <v>45406.498</v>
      </c>
      <c r="D52" s="16" t="str">
        <f t="shared" si="9"/>
        <v>vis</v>
      </c>
      <c r="E52" s="59">
        <f>VLOOKUP(C52,Active!C$21:E$972,3,FALSE)</f>
        <v>1563.5265547448039</v>
      </c>
      <c r="F52" s="29" t="s">
        <v>126</v>
      </c>
      <c r="G52" s="16" t="str">
        <f t="shared" si="10"/>
        <v>45406.498</v>
      </c>
      <c r="H52" s="26">
        <f t="shared" si="11"/>
        <v>1563.5</v>
      </c>
      <c r="I52" s="60" t="s">
        <v>262</v>
      </c>
      <c r="J52" s="61" t="s">
        <v>263</v>
      </c>
      <c r="K52" s="60">
        <v>1563.5</v>
      </c>
      <c r="L52" s="60" t="s">
        <v>170</v>
      </c>
      <c r="M52" s="61" t="s">
        <v>129</v>
      </c>
      <c r="N52" s="61"/>
      <c r="O52" s="62" t="s">
        <v>257</v>
      </c>
      <c r="P52" s="63" t="s">
        <v>258</v>
      </c>
    </row>
    <row r="53" spans="1:16" ht="12.75" customHeight="1" thickBot="1" x14ac:dyDescent="0.25">
      <c r="A53" s="26" t="str">
        <f t="shared" si="6"/>
        <v> BBS 88 </v>
      </c>
      <c r="B53" s="29" t="str">
        <f t="shared" si="7"/>
        <v>I</v>
      </c>
      <c r="C53" s="26">
        <f t="shared" si="8"/>
        <v>47239.339</v>
      </c>
      <c r="D53" s="16" t="str">
        <f t="shared" si="9"/>
        <v>vis</v>
      </c>
      <c r="E53" s="59">
        <f>VLOOKUP(C53,Active!C$21:E$972,3,FALSE)</f>
        <v>5476.0065402359933</v>
      </c>
      <c r="F53" s="29" t="s">
        <v>126</v>
      </c>
      <c r="G53" s="16" t="str">
        <f t="shared" si="10"/>
        <v>47239.339</v>
      </c>
      <c r="H53" s="26">
        <f t="shared" si="11"/>
        <v>5476</v>
      </c>
      <c r="I53" s="60" t="s">
        <v>264</v>
      </c>
      <c r="J53" s="61" t="s">
        <v>265</v>
      </c>
      <c r="K53" s="60">
        <v>5476</v>
      </c>
      <c r="L53" s="60" t="s">
        <v>165</v>
      </c>
      <c r="M53" s="61" t="s">
        <v>196</v>
      </c>
      <c r="N53" s="61"/>
      <c r="O53" s="62" t="s">
        <v>221</v>
      </c>
      <c r="P53" s="62" t="s">
        <v>266</v>
      </c>
    </row>
    <row r="54" spans="1:16" ht="12.75" customHeight="1" thickBot="1" x14ac:dyDescent="0.25">
      <c r="A54" s="26" t="str">
        <f t="shared" si="6"/>
        <v> BBS 88 </v>
      </c>
      <c r="B54" s="29" t="str">
        <f t="shared" si="7"/>
        <v>I</v>
      </c>
      <c r="C54" s="26">
        <f t="shared" si="8"/>
        <v>47267.45</v>
      </c>
      <c r="D54" s="16" t="str">
        <f t="shared" si="9"/>
        <v>vis</v>
      </c>
      <c r="E54" s="59">
        <f>VLOOKUP(C54,Active!C$21:E$972,3,FALSE)</f>
        <v>5536.0137775643443</v>
      </c>
      <c r="F54" s="29" t="s">
        <v>126</v>
      </c>
      <c r="G54" s="16" t="str">
        <f t="shared" si="10"/>
        <v>47267.450</v>
      </c>
      <c r="H54" s="26">
        <f t="shared" si="11"/>
        <v>5536</v>
      </c>
      <c r="I54" s="60" t="s">
        <v>267</v>
      </c>
      <c r="J54" s="61" t="s">
        <v>268</v>
      </c>
      <c r="K54" s="60">
        <v>5536</v>
      </c>
      <c r="L54" s="60" t="s">
        <v>253</v>
      </c>
      <c r="M54" s="61" t="s">
        <v>196</v>
      </c>
      <c r="N54" s="61"/>
      <c r="O54" s="62" t="s">
        <v>221</v>
      </c>
      <c r="P54" s="62" t="s">
        <v>266</v>
      </c>
    </row>
    <row r="55" spans="1:16" ht="12.75" customHeight="1" thickBot="1" x14ac:dyDescent="0.25">
      <c r="A55" s="26" t="str">
        <f t="shared" si="6"/>
        <v>BAVM 52 </v>
      </c>
      <c r="B55" s="29" t="str">
        <f t="shared" si="7"/>
        <v>I</v>
      </c>
      <c r="C55" s="26">
        <f t="shared" si="8"/>
        <v>47565.38</v>
      </c>
      <c r="D55" s="16" t="str">
        <f t="shared" si="9"/>
        <v>vis</v>
      </c>
      <c r="E55" s="59">
        <f>VLOOKUP(C55,Active!C$21:E$972,3,FALSE)</f>
        <v>6171.991018403779</v>
      </c>
      <c r="F55" s="29" t="s">
        <v>126</v>
      </c>
      <c r="G55" s="16" t="str">
        <f t="shared" si="10"/>
        <v>47565.380</v>
      </c>
      <c r="H55" s="26">
        <f t="shared" si="11"/>
        <v>6172</v>
      </c>
      <c r="I55" s="60" t="s">
        <v>269</v>
      </c>
      <c r="J55" s="61" t="s">
        <v>270</v>
      </c>
      <c r="K55" s="60">
        <v>6172</v>
      </c>
      <c r="L55" s="60" t="s">
        <v>144</v>
      </c>
      <c r="M55" s="61" t="s">
        <v>129</v>
      </c>
      <c r="N55" s="61"/>
      <c r="O55" s="62" t="s">
        <v>271</v>
      </c>
      <c r="P55" s="63" t="s">
        <v>272</v>
      </c>
    </row>
    <row r="56" spans="1:16" ht="12.75" customHeight="1" thickBot="1" x14ac:dyDescent="0.25">
      <c r="A56" s="26" t="str">
        <f t="shared" si="6"/>
        <v> BRNO 30 </v>
      </c>
      <c r="B56" s="29" t="str">
        <f t="shared" si="7"/>
        <v>I</v>
      </c>
      <c r="C56" s="26">
        <f t="shared" si="8"/>
        <v>47609.417000000001</v>
      </c>
      <c r="D56" s="16" t="str">
        <f t="shared" si="9"/>
        <v>vis</v>
      </c>
      <c r="E56" s="59">
        <f>VLOOKUP(C56,Active!C$21:E$972,3,FALSE)</f>
        <v>6265.9947432883109</v>
      </c>
      <c r="F56" s="29" t="s">
        <v>126</v>
      </c>
      <c r="G56" s="16" t="str">
        <f t="shared" si="10"/>
        <v>47609.417</v>
      </c>
      <c r="H56" s="26">
        <f t="shared" si="11"/>
        <v>6266</v>
      </c>
      <c r="I56" s="60" t="s">
        <v>273</v>
      </c>
      <c r="J56" s="61" t="s">
        <v>274</v>
      </c>
      <c r="K56" s="60">
        <v>6266</v>
      </c>
      <c r="L56" s="60" t="s">
        <v>275</v>
      </c>
      <c r="M56" s="61" t="s">
        <v>196</v>
      </c>
      <c r="N56" s="61"/>
      <c r="O56" s="62" t="s">
        <v>276</v>
      </c>
      <c r="P56" s="62" t="s">
        <v>277</v>
      </c>
    </row>
    <row r="57" spans="1:16" ht="12.75" customHeight="1" thickBot="1" x14ac:dyDescent="0.25">
      <c r="A57" s="26" t="str">
        <f t="shared" si="6"/>
        <v> BRNO 30 </v>
      </c>
      <c r="B57" s="29" t="str">
        <f t="shared" si="7"/>
        <v>I</v>
      </c>
      <c r="C57" s="26">
        <f t="shared" si="8"/>
        <v>47616.446000000004</v>
      </c>
      <c r="D57" s="16" t="str">
        <f t="shared" si="9"/>
        <v>vis</v>
      </c>
      <c r="E57" s="59">
        <f>VLOOKUP(C57,Active!C$21:E$972,3,FALSE)</f>
        <v>6280.9992209369593</v>
      </c>
      <c r="F57" s="29" t="s">
        <v>126</v>
      </c>
      <c r="G57" s="16" t="str">
        <f t="shared" si="10"/>
        <v>47616.446</v>
      </c>
      <c r="H57" s="26">
        <f t="shared" si="11"/>
        <v>6281</v>
      </c>
      <c r="I57" s="60" t="s">
        <v>278</v>
      </c>
      <c r="J57" s="61" t="s">
        <v>279</v>
      </c>
      <c r="K57" s="60">
        <v>6281</v>
      </c>
      <c r="L57" s="60" t="s">
        <v>216</v>
      </c>
      <c r="M57" s="61" t="s">
        <v>196</v>
      </c>
      <c r="N57" s="61"/>
      <c r="O57" s="62" t="s">
        <v>276</v>
      </c>
      <c r="P57" s="62" t="s">
        <v>277</v>
      </c>
    </row>
    <row r="58" spans="1:16" ht="12.75" customHeight="1" thickBot="1" x14ac:dyDescent="0.25">
      <c r="A58" s="26" t="str">
        <f t="shared" si="6"/>
        <v> BRNO 30 </v>
      </c>
      <c r="B58" s="29" t="str">
        <f t="shared" si="7"/>
        <v>I</v>
      </c>
      <c r="C58" s="26">
        <f t="shared" si="8"/>
        <v>47616.45</v>
      </c>
      <c r="D58" s="16" t="str">
        <f t="shared" si="9"/>
        <v>vis</v>
      </c>
      <c r="E58" s="59">
        <f>VLOOKUP(C58,Active!C$21:E$972,3,FALSE)</f>
        <v>6281.0077595499197</v>
      </c>
      <c r="F58" s="29" t="s">
        <v>126</v>
      </c>
      <c r="G58" s="16" t="str">
        <f t="shared" si="10"/>
        <v>47616.450</v>
      </c>
      <c r="H58" s="26">
        <f t="shared" si="11"/>
        <v>6281</v>
      </c>
      <c r="I58" s="60" t="s">
        <v>280</v>
      </c>
      <c r="J58" s="61" t="s">
        <v>281</v>
      </c>
      <c r="K58" s="60">
        <v>6281</v>
      </c>
      <c r="L58" s="60" t="s">
        <v>173</v>
      </c>
      <c r="M58" s="61" t="s">
        <v>196</v>
      </c>
      <c r="N58" s="61"/>
      <c r="O58" s="62" t="s">
        <v>282</v>
      </c>
      <c r="P58" s="62" t="s">
        <v>277</v>
      </c>
    </row>
    <row r="59" spans="1:16" ht="12.75" customHeight="1" thickBot="1" x14ac:dyDescent="0.25">
      <c r="A59" s="26" t="str">
        <f t="shared" si="6"/>
        <v> BBS 94 </v>
      </c>
      <c r="B59" s="29" t="str">
        <f t="shared" si="7"/>
        <v>I</v>
      </c>
      <c r="C59" s="26">
        <f t="shared" si="8"/>
        <v>47945.307999999997</v>
      </c>
      <c r="D59" s="16" t="str">
        <f t="shared" si="9"/>
        <v>vis</v>
      </c>
      <c r="E59" s="59">
        <f>VLOOKUP(C59,Active!C$21:E$972,3,FALSE)</f>
        <v>6983.0055559046841</v>
      </c>
      <c r="F59" s="29" t="s">
        <v>126</v>
      </c>
      <c r="G59" s="16" t="str">
        <f t="shared" si="10"/>
        <v>47945.308</v>
      </c>
      <c r="H59" s="26">
        <f t="shared" si="11"/>
        <v>6983</v>
      </c>
      <c r="I59" s="60" t="s">
        <v>283</v>
      </c>
      <c r="J59" s="61" t="s">
        <v>284</v>
      </c>
      <c r="K59" s="60">
        <v>6983</v>
      </c>
      <c r="L59" s="60" t="s">
        <v>165</v>
      </c>
      <c r="M59" s="61" t="s">
        <v>196</v>
      </c>
      <c r="N59" s="61"/>
      <c r="O59" s="62" t="s">
        <v>221</v>
      </c>
      <c r="P59" s="62" t="s">
        <v>285</v>
      </c>
    </row>
    <row r="60" spans="1:16" ht="12.75" customHeight="1" thickBot="1" x14ac:dyDescent="0.25">
      <c r="A60" s="26" t="str">
        <f t="shared" si="6"/>
        <v> BBS 95 </v>
      </c>
      <c r="B60" s="29" t="str">
        <f t="shared" si="7"/>
        <v>I</v>
      </c>
      <c r="C60" s="26">
        <f t="shared" si="8"/>
        <v>47996.379000000001</v>
      </c>
      <c r="D60" s="16" t="str">
        <f t="shared" si="9"/>
        <v>vis</v>
      </c>
      <c r="E60" s="59">
        <f>VLOOKUP(C60,Active!C$21:E$972,3,FALSE)</f>
        <v>7092.0244317040761</v>
      </c>
      <c r="F60" s="29" t="s">
        <v>126</v>
      </c>
      <c r="G60" s="16" t="str">
        <f t="shared" si="10"/>
        <v>47996.379</v>
      </c>
      <c r="H60" s="26">
        <f t="shared" si="11"/>
        <v>7092</v>
      </c>
      <c r="I60" s="60" t="s">
        <v>286</v>
      </c>
      <c r="J60" s="61" t="s">
        <v>287</v>
      </c>
      <c r="K60" s="60">
        <v>7092</v>
      </c>
      <c r="L60" s="60" t="s">
        <v>193</v>
      </c>
      <c r="M60" s="61" t="s">
        <v>196</v>
      </c>
      <c r="N60" s="61"/>
      <c r="O60" s="62" t="s">
        <v>221</v>
      </c>
      <c r="P60" s="62" t="s">
        <v>288</v>
      </c>
    </row>
    <row r="61" spans="1:16" ht="12.75" customHeight="1" thickBot="1" x14ac:dyDescent="0.25">
      <c r="A61" s="26" t="str">
        <f t="shared" si="6"/>
        <v> BBS 95 </v>
      </c>
      <c r="B61" s="29" t="str">
        <f t="shared" si="7"/>
        <v>I</v>
      </c>
      <c r="C61" s="26">
        <f t="shared" si="8"/>
        <v>48002.444000000003</v>
      </c>
      <c r="D61" s="16" t="str">
        <f t="shared" si="9"/>
        <v>vis</v>
      </c>
      <c r="E61" s="59">
        <f>VLOOKUP(C61,Active!C$21:E$972,3,FALSE)</f>
        <v>7104.9711036259796</v>
      </c>
      <c r="F61" s="29" t="s">
        <v>126</v>
      </c>
      <c r="G61" s="16" t="str">
        <f t="shared" si="10"/>
        <v>48002.444</v>
      </c>
      <c r="H61" s="26">
        <f t="shared" si="11"/>
        <v>7105</v>
      </c>
      <c r="I61" s="60" t="s">
        <v>289</v>
      </c>
      <c r="J61" s="61" t="s">
        <v>290</v>
      </c>
      <c r="K61" s="60">
        <v>7105</v>
      </c>
      <c r="L61" s="60" t="s">
        <v>132</v>
      </c>
      <c r="M61" s="61" t="s">
        <v>196</v>
      </c>
      <c r="N61" s="61"/>
      <c r="O61" s="62" t="s">
        <v>221</v>
      </c>
      <c r="P61" s="62" t="s">
        <v>288</v>
      </c>
    </row>
    <row r="62" spans="1:16" ht="12.75" customHeight="1" thickBot="1" x14ac:dyDescent="0.25">
      <c r="A62" s="26" t="str">
        <f t="shared" si="6"/>
        <v> BBS 95 </v>
      </c>
      <c r="B62" s="29" t="str">
        <f t="shared" si="7"/>
        <v>I</v>
      </c>
      <c r="C62" s="26">
        <f t="shared" si="8"/>
        <v>48003.392</v>
      </c>
      <c r="D62" s="16" t="str">
        <f t="shared" si="9"/>
        <v>vis</v>
      </c>
      <c r="E62" s="59">
        <f>VLOOKUP(C62,Active!C$21:E$972,3,FALSE)</f>
        <v>7106.994754900822</v>
      </c>
      <c r="F62" s="29" t="s">
        <v>126</v>
      </c>
      <c r="G62" s="16" t="str">
        <f t="shared" si="10"/>
        <v>48003.392</v>
      </c>
      <c r="H62" s="26">
        <f t="shared" si="11"/>
        <v>7107</v>
      </c>
      <c r="I62" s="60" t="s">
        <v>291</v>
      </c>
      <c r="J62" s="61" t="s">
        <v>292</v>
      </c>
      <c r="K62" s="60">
        <v>7107</v>
      </c>
      <c r="L62" s="60" t="s">
        <v>275</v>
      </c>
      <c r="M62" s="61" t="s">
        <v>196</v>
      </c>
      <c r="N62" s="61"/>
      <c r="O62" s="62" t="s">
        <v>221</v>
      </c>
      <c r="P62" s="62" t="s">
        <v>288</v>
      </c>
    </row>
    <row r="63" spans="1:16" ht="12.75" customHeight="1" thickBot="1" x14ac:dyDescent="0.25">
      <c r="A63" s="26" t="str">
        <f t="shared" si="6"/>
        <v> BRNO 31 </v>
      </c>
      <c r="B63" s="29" t="str">
        <f t="shared" si="7"/>
        <v>I</v>
      </c>
      <c r="C63" s="26">
        <f t="shared" si="8"/>
        <v>48017.444000000003</v>
      </c>
      <c r="D63" s="16" t="str">
        <f t="shared" si="9"/>
        <v>vis</v>
      </c>
      <c r="E63" s="59">
        <f>VLOOKUP(C63,Active!C$21:E$972,3,FALSE)</f>
        <v>7136.9909022786551</v>
      </c>
      <c r="F63" s="29" t="s">
        <v>126</v>
      </c>
      <c r="G63" s="16" t="str">
        <f t="shared" si="10"/>
        <v>48017.444</v>
      </c>
      <c r="H63" s="26">
        <f t="shared" si="11"/>
        <v>7137</v>
      </c>
      <c r="I63" s="60" t="s">
        <v>293</v>
      </c>
      <c r="J63" s="61" t="s">
        <v>294</v>
      </c>
      <c r="K63" s="60">
        <v>7137</v>
      </c>
      <c r="L63" s="60" t="s">
        <v>144</v>
      </c>
      <c r="M63" s="61" t="s">
        <v>196</v>
      </c>
      <c r="N63" s="61"/>
      <c r="O63" s="62" t="s">
        <v>282</v>
      </c>
      <c r="P63" s="62" t="s">
        <v>295</v>
      </c>
    </row>
    <row r="64" spans="1:16" ht="12.75" customHeight="1" thickBot="1" x14ac:dyDescent="0.25">
      <c r="A64" s="26" t="str">
        <f t="shared" si="6"/>
        <v> BBS 97 </v>
      </c>
      <c r="B64" s="29" t="str">
        <f t="shared" si="7"/>
        <v>I</v>
      </c>
      <c r="C64" s="26">
        <f t="shared" si="8"/>
        <v>48331.343000000001</v>
      </c>
      <c r="D64" s="16" t="str">
        <f t="shared" si="9"/>
        <v>vis</v>
      </c>
      <c r="E64" s="59">
        <f>VLOOKUP(C64,Active!C$21:E$972,3,FALSE)</f>
        <v>7807.0564207637226</v>
      </c>
      <c r="F64" s="29" t="s">
        <v>126</v>
      </c>
      <c r="G64" s="16" t="str">
        <f t="shared" si="10"/>
        <v>48331.343</v>
      </c>
      <c r="H64" s="26">
        <f t="shared" si="11"/>
        <v>7807</v>
      </c>
      <c r="I64" s="60" t="s">
        <v>296</v>
      </c>
      <c r="J64" s="61" t="s">
        <v>297</v>
      </c>
      <c r="K64" s="60">
        <v>7807</v>
      </c>
      <c r="L64" s="60" t="s">
        <v>298</v>
      </c>
      <c r="M64" s="61" t="s">
        <v>196</v>
      </c>
      <c r="N64" s="61"/>
      <c r="O64" s="62" t="s">
        <v>221</v>
      </c>
      <c r="P64" s="62" t="s">
        <v>299</v>
      </c>
    </row>
    <row r="65" spans="1:16" ht="12.75" customHeight="1" thickBot="1" x14ac:dyDescent="0.25">
      <c r="A65" s="26" t="str">
        <f t="shared" si="6"/>
        <v> BBS 97 </v>
      </c>
      <c r="B65" s="29" t="str">
        <f t="shared" si="7"/>
        <v>I</v>
      </c>
      <c r="C65" s="26">
        <f t="shared" si="8"/>
        <v>48359.427000000003</v>
      </c>
      <c r="D65" s="16" t="str">
        <f t="shared" si="9"/>
        <v>vis</v>
      </c>
      <c r="E65" s="59">
        <f>VLOOKUP(C65,Active!C$21:E$972,3,FALSE)</f>
        <v>7867.0060224545095</v>
      </c>
      <c r="F65" s="29" t="s">
        <v>126</v>
      </c>
      <c r="G65" s="16" t="str">
        <f t="shared" si="10"/>
        <v>48359.427</v>
      </c>
      <c r="H65" s="26">
        <f t="shared" si="11"/>
        <v>7867</v>
      </c>
      <c r="I65" s="60" t="s">
        <v>300</v>
      </c>
      <c r="J65" s="61" t="s">
        <v>301</v>
      </c>
      <c r="K65" s="60">
        <v>7867</v>
      </c>
      <c r="L65" s="60" t="s">
        <v>165</v>
      </c>
      <c r="M65" s="61" t="s">
        <v>196</v>
      </c>
      <c r="N65" s="61"/>
      <c r="O65" s="62" t="s">
        <v>221</v>
      </c>
      <c r="P65" s="62" t="s">
        <v>299</v>
      </c>
    </row>
    <row r="66" spans="1:16" ht="12.75" customHeight="1" thickBot="1" x14ac:dyDescent="0.25">
      <c r="A66" s="26" t="str">
        <f t="shared" si="6"/>
        <v> BBS 98 </v>
      </c>
      <c r="B66" s="29" t="str">
        <f t="shared" si="7"/>
        <v>I</v>
      </c>
      <c r="C66" s="26">
        <f t="shared" si="8"/>
        <v>48404.409</v>
      </c>
      <c r="D66" s="16" t="str">
        <f t="shared" si="9"/>
        <v>vis</v>
      </c>
      <c r="E66" s="59">
        <f>VLOOKUP(C66,Active!C$21:E$972,3,FALSE)</f>
        <v>7963.0269946541439</v>
      </c>
      <c r="F66" s="29" t="s">
        <v>126</v>
      </c>
      <c r="G66" s="16" t="str">
        <f t="shared" si="10"/>
        <v>48404.409</v>
      </c>
      <c r="H66" s="26">
        <f t="shared" si="11"/>
        <v>7963</v>
      </c>
      <c r="I66" s="60" t="s">
        <v>302</v>
      </c>
      <c r="J66" s="61" t="s">
        <v>303</v>
      </c>
      <c r="K66" s="60">
        <v>7963</v>
      </c>
      <c r="L66" s="60" t="s">
        <v>304</v>
      </c>
      <c r="M66" s="61" t="s">
        <v>196</v>
      </c>
      <c r="N66" s="61"/>
      <c r="O66" s="62" t="s">
        <v>221</v>
      </c>
      <c r="P66" s="62" t="s">
        <v>305</v>
      </c>
    </row>
    <row r="67" spans="1:16" ht="12.75" customHeight="1" thickBot="1" x14ac:dyDescent="0.25">
      <c r="A67" s="26" t="str">
        <f t="shared" si="6"/>
        <v> BBS 101 </v>
      </c>
      <c r="B67" s="29" t="str">
        <f t="shared" si="7"/>
        <v>I</v>
      </c>
      <c r="C67" s="26">
        <f t="shared" si="8"/>
        <v>48739.341999999997</v>
      </c>
      <c r="D67" s="16" t="str">
        <f t="shared" si="9"/>
        <v>vis</v>
      </c>
      <c r="E67" s="59">
        <f>VLOOKUP(C67,Active!C$21:E$972,3,FALSE)</f>
        <v>8677.992809463236</v>
      </c>
      <c r="F67" s="29" t="s">
        <v>126</v>
      </c>
      <c r="G67" s="16" t="str">
        <f t="shared" si="10"/>
        <v>48739.342</v>
      </c>
      <c r="H67" s="26">
        <f t="shared" si="11"/>
        <v>8678</v>
      </c>
      <c r="I67" s="60" t="s">
        <v>306</v>
      </c>
      <c r="J67" s="61" t="s">
        <v>307</v>
      </c>
      <c r="K67" s="60">
        <v>8678</v>
      </c>
      <c r="L67" s="60" t="s">
        <v>128</v>
      </c>
      <c r="M67" s="61" t="s">
        <v>196</v>
      </c>
      <c r="N67" s="61"/>
      <c r="O67" s="62" t="s">
        <v>221</v>
      </c>
      <c r="P67" s="62" t="s">
        <v>308</v>
      </c>
    </row>
    <row r="68" spans="1:16" ht="12.75" customHeight="1" thickBot="1" x14ac:dyDescent="0.25">
      <c r="A68" s="26" t="str">
        <f t="shared" si="6"/>
        <v> BBS 101 </v>
      </c>
      <c r="B68" s="29" t="str">
        <f t="shared" si="7"/>
        <v>I</v>
      </c>
      <c r="C68" s="26">
        <f t="shared" si="8"/>
        <v>48760.425000000003</v>
      </c>
      <c r="D68" s="16" t="str">
        <f t="shared" si="9"/>
        <v>vis</v>
      </c>
      <c r="E68" s="59">
        <f>VLOOKUP(C68,Active!C$21:E$972,3,FALSE)</f>
        <v>8722.9977037962053</v>
      </c>
      <c r="F68" s="29" t="s">
        <v>126</v>
      </c>
      <c r="G68" s="16" t="str">
        <f t="shared" si="10"/>
        <v>48760.425</v>
      </c>
      <c r="H68" s="26">
        <f t="shared" si="11"/>
        <v>8723</v>
      </c>
      <c r="I68" s="60" t="s">
        <v>309</v>
      </c>
      <c r="J68" s="61" t="s">
        <v>310</v>
      </c>
      <c r="K68" s="60">
        <v>8723</v>
      </c>
      <c r="L68" s="60" t="s">
        <v>179</v>
      </c>
      <c r="M68" s="61" t="s">
        <v>196</v>
      </c>
      <c r="N68" s="61"/>
      <c r="O68" s="62" t="s">
        <v>221</v>
      </c>
      <c r="P68" s="62" t="s">
        <v>308</v>
      </c>
    </row>
    <row r="69" spans="1:16" ht="12.75" customHeight="1" thickBot="1" x14ac:dyDescent="0.25">
      <c r="A69" s="26" t="str">
        <f t="shared" si="6"/>
        <v> BBS 101 </v>
      </c>
      <c r="B69" s="29" t="str">
        <f t="shared" si="7"/>
        <v>I</v>
      </c>
      <c r="C69" s="26">
        <f t="shared" si="8"/>
        <v>48768.396000000001</v>
      </c>
      <c r="D69" s="16" t="str">
        <f t="shared" si="9"/>
        <v>vis</v>
      </c>
      <c r="E69" s="59">
        <f>VLOOKUP(C69,Active!C$21:E$972,3,FALSE)</f>
        <v>8740.0130248002315</v>
      </c>
      <c r="F69" s="29" t="s">
        <v>126</v>
      </c>
      <c r="G69" s="16" t="str">
        <f t="shared" si="10"/>
        <v>48768.396</v>
      </c>
      <c r="H69" s="26">
        <f t="shared" si="11"/>
        <v>8740</v>
      </c>
      <c r="I69" s="60" t="s">
        <v>311</v>
      </c>
      <c r="J69" s="61" t="s">
        <v>312</v>
      </c>
      <c r="K69" s="60">
        <v>8740</v>
      </c>
      <c r="L69" s="60" t="s">
        <v>253</v>
      </c>
      <c r="M69" s="61" t="s">
        <v>196</v>
      </c>
      <c r="N69" s="61"/>
      <c r="O69" s="62" t="s">
        <v>221</v>
      </c>
      <c r="P69" s="62" t="s">
        <v>308</v>
      </c>
    </row>
    <row r="70" spans="1:16" ht="12.75" customHeight="1" thickBot="1" x14ac:dyDescent="0.25">
      <c r="A70" s="26" t="str">
        <f t="shared" si="6"/>
        <v> BBS 103 </v>
      </c>
      <c r="B70" s="29" t="str">
        <f t="shared" si="7"/>
        <v>I</v>
      </c>
      <c r="C70" s="26">
        <f t="shared" si="8"/>
        <v>49057.427000000003</v>
      </c>
      <c r="D70" s="16" t="str">
        <f t="shared" si="9"/>
        <v>vis</v>
      </c>
      <c r="E70" s="59">
        <f>VLOOKUP(C70,Active!C$21:E$972,3,FALSE)</f>
        <v>9356.9939864256612</v>
      </c>
      <c r="F70" s="29" t="s">
        <v>126</v>
      </c>
      <c r="G70" s="16" t="str">
        <f t="shared" si="10"/>
        <v>49057.427</v>
      </c>
      <c r="H70" s="26">
        <f t="shared" si="11"/>
        <v>9357</v>
      </c>
      <c r="I70" s="60" t="s">
        <v>313</v>
      </c>
      <c r="J70" s="61" t="s">
        <v>314</v>
      </c>
      <c r="K70" s="60">
        <v>9357</v>
      </c>
      <c r="L70" s="60" t="s">
        <v>128</v>
      </c>
      <c r="M70" s="61" t="s">
        <v>196</v>
      </c>
      <c r="N70" s="61"/>
      <c r="O70" s="62" t="s">
        <v>221</v>
      </c>
      <c r="P70" s="62" t="s">
        <v>315</v>
      </c>
    </row>
    <row r="71" spans="1:16" ht="12.75" customHeight="1" thickBot="1" x14ac:dyDescent="0.25">
      <c r="A71" s="26" t="str">
        <f t="shared" si="6"/>
        <v> BBS 103 </v>
      </c>
      <c r="B71" s="29" t="str">
        <f t="shared" si="7"/>
        <v>I</v>
      </c>
      <c r="C71" s="26">
        <f t="shared" si="8"/>
        <v>49065.398000000001</v>
      </c>
      <c r="D71" s="16" t="str">
        <f t="shared" si="9"/>
        <v>vis</v>
      </c>
      <c r="E71" s="59">
        <f>VLOOKUP(C71,Active!C$21:E$972,3,FALSE)</f>
        <v>9374.0093074296874</v>
      </c>
      <c r="F71" s="29" t="s">
        <v>126</v>
      </c>
      <c r="G71" s="16" t="str">
        <f t="shared" si="10"/>
        <v>49065.398</v>
      </c>
      <c r="H71" s="26">
        <f t="shared" si="11"/>
        <v>9374</v>
      </c>
      <c r="I71" s="60" t="s">
        <v>316</v>
      </c>
      <c r="J71" s="61" t="s">
        <v>317</v>
      </c>
      <c r="K71" s="60">
        <v>9374</v>
      </c>
      <c r="L71" s="60" t="s">
        <v>173</v>
      </c>
      <c r="M71" s="61" t="s">
        <v>196</v>
      </c>
      <c r="N71" s="61"/>
      <c r="O71" s="62" t="s">
        <v>221</v>
      </c>
      <c r="P71" s="62" t="s">
        <v>315</v>
      </c>
    </row>
    <row r="72" spans="1:16" ht="12.75" customHeight="1" thickBot="1" x14ac:dyDescent="0.25">
      <c r="A72" s="26" t="str">
        <f t="shared" si="6"/>
        <v> BBS 104 </v>
      </c>
      <c r="B72" s="29" t="str">
        <f t="shared" si="7"/>
        <v>I</v>
      </c>
      <c r="C72" s="26">
        <f t="shared" si="8"/>
        <v>49132.381999999998</v>
      </c>
      <c r="D72" s="16" t="str">
        <f t="shared" si="9"/>
        <v>vis</v>
      </c>
      <c r="E72" s="59">
        <f>VLOOKUP(C72,Active!C$21:E$972,3,FALSE)</f>
        <v>9516.9969202930679</v>
      </c>
      <c r="F72" s="29" t="s">
        <v>126</v>
      </c>
      <c r="G72" s="16" t="str">
        <f t="shared" si="10"/>
        <v>49132.382</v>
      </c>
      <c r="H72" s="26">
        <f t="shared" si="11"/>
        <v>9517</v>
      </c>
      <c r="I72" s="60" t="s">
        <v>318</v>
      </c>
      <c r="J72" s="61" t="s">
        <v>319</v>
      </c>
      <c r="K72" s="60">
        <v>9517</v>
      </c>
      <c r="L72" s="60" t="s">
        <v>179</v>
      </c>
      <c r="M72" s="61" t="s">
        <v>196</v>
      </c>
      <c r="N72" s="61"/>
      <c r="O72" s="62" t="s">
        <v>221</v>
      </c>
      <c r="P72" s="62" t="s">
        <v>320</v>
      </c>
    </row>
    <row r="73" spans="1:16" ht="12.75" customHeight="1" thickBot="1" x14ac:dyDescent="0.25">
      <c r="A73" s="26" t="str">
        <f t="shared" si="6"/>
        <v> BBS 106 </v>
      </c>
      <c r="B73" s="29" t="str">
        <f t="shared" si="7"/>
        <v>I</v>
      </c>
      <c r="C73" s="26">
        <f t="shared" si="8"/>
        <v>49421.42</v>
      </c>
      <c r="D73" s="16" t="str">
        <f t="shared" si="9"/>
        <v>vis</v>
      </c>
      <c r="E73" s="59">
        <f>VLOOKUP(C73,Active!C$21:E$972,3,FALSE)</f>
        <v>10133.992824491197</v>
      </c>
      <c r="F73" s="29" t="s">
        <v>126</v>
      </c>
      <c r="G73" s="16" t="str">
        <f t="shared" si="10"/>
        <v>49421.420</v>
      </c>
      <c r="H73" s="26">
        <f t="shared" si="11"/>
        <v>10134</v>
      </c>
      <c r="I73" s="60" t="s">
        <v>321</v>
      </c>
      <c r="J73" s="61" t="s">
        <v>322</v>
      </c>
      <c r="K73" s="60">
        <v>10134</v>
      </c>
      <c r="L73" s="60" t="s">
        <v>128</v>
      </c>
      <c r="M73" s="61" t="s">
        <v>196</v>
      </c>
      <c r="N73" s="61"/>
      <c r="O73" s="62" t="s">
        <v>221</v>
      </c>
      <c r="P73" s="62" t="s">
        <v>323</v>
      </c>
    </row>
    <row r="74" spans="1:16" ht="12.75" customHeight="1" thickBot="1" x14ac:dyDescent="0.25">
      <c r="A74" s="26" t="str">
        <f t="shared" si="6"/>
        <v> BBS 106 </v>
      </c>
      <c r="B74" s="29" t="str">
        <f t="shared" si="7"/>
        <v>I</v>
      </c>
      <c r="C74" s="26">
        <f t="shared" si="8"/>
        <v>49473.423000000003</v>
      </c>
      <c r="D74" s="16" t="str">
        <f t="shared" si="9"/>
        <v>vis</v>
      </c>
      <c r="E74" s="59">
        <f>VLOOKUP(C74,Active!C$21:E$972,3,FALSE)</f>
        <v>10245.001197113545</v>
      </c>
      <c r="F74" s="29" t="s">
        <v>126</v>
      </c>
      <c r="G74" s="16" t="str">
        <f t="shared" si="10"/>
        <v>49473.423</v>
      </c>
      <c r="H74" s="26">
        <f t="shared" si="11"/>
        <v>10245</v>
      </c>
      <c r="I74" s="60" t="s">
        <v>324</v>
      </c>
      <c r="J74" s="61" t="s">
        <v>325</v>
      </c>
      <c r="K74" s="60">
        <v>10245</v>
      </c>
      <c r="L74" s="60" t="s">
        <v>156</v>
      </c>
      <c r="M74" s="61" t="s">
        <v>196</v>
      </c>
      <c r="N74" s="61"/>
      <c r="O74" s="62" t="s">
        <v>221</v>
      </c>
      <c r="P74" s="62" t="s">
        <v>323</v>
      </c>
    </row>
    <row r="75" spans="1:16" ht="12.75" customHeight="1" thickBot="1" x14ac:dyDescent="0.25">
      <c r="A75" s="26" t="str">
        <f t="shared" ref="A75:A106" si="12">P75</f>
        <v> BBS 108 </v>
      </c>
      <c r="B75" s="29" t="str">
        <f t="shared" ref="B75:B106" si="13">IF(H75=INT(H75),"I","II")</f>
        <v>I</v>
      </c>
      <c r="C75" s="26">
        <f t="shared" ref="C75:C106" si="14">1*G75</f>
        <v>49779.328999999998</v>
      </c>
      <c r="D75" s="16" t="str">
        <f t="shared" ref="D75:D106" si="15">VLOOKUP(F75,I$1:J$5,2,FALSE)</f>
        <v>vis</v>
      </c>
      <c r="E75" s="59">
        <f>VLOOKUP(C75,Active!C$21:E$972,3,FALSE)</f>
        <v>10898.004432223217</v>
      </c>
      <c r="F75" s="29" t="s">
        <v>126</v>
      </c>
      <c r="G75" s="16" t="str">
        <f t="shared" ref="G75:G106" si="16">MID(I75,3,LEN(I75)-3)</f>
        <v>49779.329</v>
      </c>
      <c r="H75" s="26">
        <f t="shared" ref="H75:H106" si="17">1*K75</f>
        <v>10898</v>
      </c>
      <c r="I75" s="60" t="s">
        <v>326</v>
      </c>
      <c r="J75" s="61" t="s">
        <v>327</v>
      </c>
      <c r="K75" s="60">
        <v>10898</v>
      </c>
      <c r="L75" s="60" t="s">
        <v>176</v>
      </c>
      <c r="M75" s="61" t="s">
        <v>196</v>
      </c>
      <c r="N75" s="61"/>
      <c r="O75" s="62" t="s">
        <v>221</v>
      </c>
      <c r="P75" s="62" t="s">
        <v>328</v>
      </c>
    </row>
    <row r="76" spans="1:16" ht="12.75" customHeight="1" thickBot="1" x14ac:dyDescent="0.25">
      <c r="A76" s="26" t="str">
        <f t="shared" si="12"/>
        <v> BRNO 32 </v>
      </c>
      <c r="B76" s="29" t="str">
        <f t="shared" si="13"/>
        <v>I</v>
      </c>
      <c r="C76" s="26">
        <f t="shared" si="14"/>
        <v>49785.420599999998</v>
      </c>
      <c r="D76" s="16" t="str">
        <f t="shared" si="15"/>
        <v>vis</v>
      </c>
      <c r="E76" s="59">
        <f>VLOOKUP(C76,Active!C$21:E$972,3,FALSE)</f>
        <v>10911.007885921394</v>
      </c>
      <c r="F76" s="29" t="s">
        <v>126</v>
      </c>
      <c r="G76" s="16" t="str">
        <f t="shared" si="16"/>
        <v>49785.4206</v>
      </c>
      <c r="H76" s="26">
        <f t="shared" si="17"/>
        <v>10911</v>
      </c>
      <c r="I76" s="60" t="s">
        <v>329</v>
      </c>
      <c r="J76" s="61" t="s">
        <v>330</v>
      </c>
      <c r="K76" s="60">
        <v>10911</v>
      </c>
      <c r="L76" s="60" t="s">
        <v>331</v>
      </c>
      <c r="M76" s="61" t="s">
        <v>196</v>
      </c>
      <c r="N76" s="61"/>
      <c r="O76" s="62" t="s">
        <v>282</v>
      </c>
      <c r="P76" s="62" t="s">
        <v>332</v>
      </c>
    </row>
    <row r="77" spans="1:16" ht="12.75" customHeight="1" thickBot="1" x14ac:dyDescent="0.25">
      <c r="A77" s="26" t="str">
        <f t="shared" si="12"/>
        <v> BBS 108 </v>
      </c>
      <c r="B77" s="29" t="str">
        <f t="shared" si="13"/>
        <v>I</v>
      </c>
      <c r="C77" s="26">
        <f t="shared" si="14"/>
        <v>49793.377999999997</v>
      </c>
      <c r="D77" s="16" t="str">
        <f t="shared" si="15"/>
        <v>vis</v>
      </c>
      <c r="E77" s="59">
        <f>VLOOKUP(C77,Active!C$21:E$972,3,FALSE)</f>
        <v>10927.994175641312</v>
      </c>
      <c r="F77" s="29" t="s">
        <v>126</v>
      </c>
      <c r="G77" s="16" t="str">
        <f t="shared" si="16"/>
        <v>49793.378</v>
      </c>
      <c r="H77" s="26">
        <f t="shared" si="17"/>
        <v>10928</v>
      </c>
      <c r="I77" s="60" t="s">
        <v>333</v>
      </c>
      <c r="J77" s="61" t="s">
        <v>334</v>
      </c>
      <c r="K77" s="60">
        <v>10928</v>
      </c>
      <c r="L77" s="60" t="s">
        <v>128</v>
      </c>
      <c r="M77" s="61" t="s">
        <v>196</v>
      </c>
      <c r="N77" s="61"/>
      <c r="O77" s="62" t="s">
        <v>221</v>
      </c>
      <c r="P77" s="62" t="s">
        <v>328</v>
      </c>
    </row>
    <row r="78" spans="1:16" ht="12.75" customHeight="1" thickBot="1" x14ac:dyDescent="0.25">
      <c r="A78" s="26" t="str">
        <f t="shared" si="12"/>
        <v> BBS 113 </v>
      </c>
      <c r="B78" s="29" t="str">
        <f t="shared" si="13"/>
        <v>I</v>
      </c>
      <c r="C78" s="26">
        <f t="shared" si="14"/>
        <v>49800.419000000002</v>
      </c>
      <c r="D78" s="16" t="str">
        <f t="shared" si="15"/>
        <v>vis</v>
      </c>
      <c r="E78" s="59">
        <f>VLOOKUP(C78,Active!C$21:E$972,3,FALSE)</f>
        <v>10943.024269128888</v>
      </c>
      <c r="F78" s="29" t="s">
        <v>126</v>
      </c>
      <c r="G78" s="16" t="str">
        <f t="shared" si="16"/>
        <v>49800.419</v>
      </c>
      <c r="H78" s="26">
        <f t="shared" si="17"/>
        <v>10943</v>
      </c>
      <c r="I78" s="60" t="s">
        <v>335</v>
      </c>
      <c r="J78" s="61" t="s">
        <v>336</v>
      </c>
      <c r="K78" s="60">
        <v>10943</v>
      </c>
      <c r="L78" s="60" t="s">
        <v>193</v>
      </c>
      <c r="M78" s="61" t="s">
        <v>196</v>
      </c>
      <c r="N78" s="61"/>
      <c r="O78" s="62" t="s">
        <v>337</v>
      </c>
      <c r="P78" s="62" t="s">
        <v>338</v>
      </c>
    </row>
    <row r="79" spans="1:16" ht="12.75" customHeight="1" thickBot="1" x14ac:dyDescent="0.25">
      <c r="A79" s="26" t="str">
        <f t="shared" si="12"/>
        <v> BBS 113 </v>
      </c>
      <c r="B79" s="29" t="str">
        <f t="shared" si="13"/>
        <v>I</v>
      </c>
      <c r="C79" s="26">
        <f t="shared" si="14"/>
        <v>49807.438000000002</v>
      </c>
      <c r="D79" s="16" t="str">
        <f t="shared" si="15"/>
        <v>vis</v>
      </c>
      <c r="E79" s="59">
        <f>VLOOKUP(C79,Active!C$21:E$972,3,FALSE)</f>
        <v>10958.007400245097</v>
      </c>
      <c r="F79" s="29" t="s">
        <v>126</v>
      </c>
      <c r="G79" s="16" t="str">
        <f t="shared" si="16"/>
        <v>49807.438</v>
      </c>
      <c r="H79" s="26">
        <f t="shared" si="17"/>
        <v>10958</v>
      </c>
      <c r="I79" s="60" t="s">
        <v>339</v>
      </c>
      <c r="J79" s="61" t="s">
        <v>340</v>
      </c>
      <c r="K79" s="60">
        <v>10958</v>
      </c>
      <c r="L79" s="60" t="s">
        <v>165</v>
      </c>
      <c r="M79" s="61" t="s">
        <v>196</v>
      </c>
      <c r="N79" s="61"/>
      <c r="O79" s="62" t="s">
        <v>337</v>
      </c>
      <c r="P79" s="62" t="s">
        <v>338</v>
      </c>
    </row>
    <row r="80" spans="1:16" ht="12.75" customHeight="1" thickBot="1" x14ac:dyDescent="0.25">
      <c r="A80" s="26" t="str">
        <f t="shared" si="12"/>
        <v> BBS 109 </v>
      </c>
      <c r="B80" s="29" t="str">
        <f t="shared" si="13"/>
        <v>I</v>
      </c>
      <c r="C80" s="26">
        <f t="shared" si="14"/>
        <v>49844.436999999998</v>
      </c>
      <c r="D80" s="16" t="str">
        <f t="shared" si="15"/>
        <v>vis</v>
      </c>
      <c r="E80" s="59">
        <f>VLOOKUP(C80,Active!C$21:E$972,3,FALSE)</f>
        <v>11036.987435601777</v>
      </c>
      <c r="F80" s="29" t="str">
        <f>LEFT(M80,1)</f>
        <v>V</v>
      </c>
      <c r="G80" s="16" t="str">
        <f t="shared" si="16"/>
        <v>49844.437</v>
      </c>
      <c r="H80" s="26">
        <f t="shared" si="17"/>
        <v>11037</v>
      </c>
      <c r="I80" s="60" t="s">
        <v>341</v>
      </c>
      <c r="J80" s="61" t="s">
        <v>342</v>
      </c>
      <c r="K80" s="60">
        <v>11037</v>
      </c>
      <c r="L80" s="60" t="s">
        <v>240</v>
      </c>
      <c r="M80" s="61" t="s">
        <v>196</v>
      </c>
      <c r="N80" s="61"/>
      <c r="O80" s="62" t="s">
        <v>221</v>
      </c>
      <c r="P80" s="62" t="s">
        <v>343</v>
      </c>
    </row>
    <row r="81" spans="1:16" ht="12.75" customHeight="1" thickBot="1" x14ac:dyDescent="0.25">
      <c r="A81" s="26" t="str">
        <f t="shared" si="12"/>
        <v> BBS 111 </v>
      </c>
      <c r="B81" s="29" t="str">
        <f t="shared" si="13"/>
        <v>I</v>
      </c>
      <c r="C81" s="26">
        <f t="shared" si="14"/>
        <v>50151.296000000002</v>
      </c>
      <c r="D81" s="16" t="str">
        <f t="shared" si="15"/>
        <v>vis</v>
      </c>
      <c r="E81" s="59">
        <f>VLOOKUP(C81,Active!C$21:E$972,3,FALSE)</f>
        <v>11692.024995252536</v>
      </c>
      <c r="F81" s="29" t="str">
        <f>LEFT(M81,1)</f>
        <v>V</v>
      </c>
      <c r="G81" s="16" t="str">
        <f t="shared" si="16"/>
        <v>50151.296</v>
      </c>
      <c r="H81" s="26">
        <f t="shared" si="17"/>
        <v>11692</v>
      </c>
      <c r="I81" s="60" t="s">
        <v>344</v>
      </c>
      <c r="J81" s="61" t="s">
        <v>345</v>
      </c>
      <c r="K81" s="60">
        <v>11692</v>
      </c>
      <c r="L81" s="60" t="s">
        <v>170</v>
      </c>
      <c r="M81" s="61" t="s">
        <v>196</v>
      </c>
      <c r="N81" s="61"/>
      <c r="O81" s="62" t="s">
        <v>221</v>
      </c>
      <c r="P81" s="62" t="s">
        <v>346</v>
      </c>
    </row>
    <row r="82" spans="1:16" ht="12.75" customHeight="1" thickBot="1" x14ac:dyDescent="0.25">
      <c r="A82" s="26" t="str">
        <f t="shared" si="12"/>
        <v>BAVM 93 </v>
      </c>
      <c r="B82" s="29" t="str">
        <f t="shared" si="13"/>
        <v>I</v>
      </c>
      <c r="C82" s="26">
        <f t="shared" si="14"/>
        <v>50157.37</v>
      </c>
      <c r="D82" s="16" t="str">
        <f t="shared" si="15"/>
        <v>vis</v>
      </c>
      <c r="E82" s="59">
        <f>VLOOKUP(C82,Active!C$21:E$972,3,FALSE)</f>
        <v>11704.990879053626</v>
      </c>
      <c r="F82" s="29" t="str">
        <f>LEFT(M82,1)</f>
        <v>V</v>
      </c>
      <c r="G82" s="16" t="str">
        <f t="shared" si="16"/>
        <v>50157.370</v>
      </c>
      <c r="H82" s="26">
        <f t="shared" si="17"/>
        <v>11705</v>
      </c>
      <c r="I82" s="60" t="s">
        <v>347</v>
      </c>
      <c r="J82" s="61" t="s">
        <v>348</v>
      </c>
      <c r="K82" s="60">
        <v>11705</v>
      </c>
      <c r="L82" s="60" t="s">
        <v>144</v>
      </c>
      <c r="M82" s="61" t="s">
        <v>196</v>
      </c>
      <c r="N82" s="61"/>
      <c r="O82" s="62" t="s">
        <v>349</v>
      </c>
      <c r="P82" s="63" t="s">
        <v>350</v>
      </c>
    </row>
    <row r="83" spans="1:16" ht="12.75" customHeight="1" thickBot="1" x14ac:dyDescent="0.25">
      <c r="A83" s="26" t="str">
        <f t="shared" si="12"/>
        <v> BBS 112 </v>
      </c>
      <c r="B83" s="29" t="str">
        <f t="shared" si="13"/>
        <v>I</v>
      </c>
      <c r="C83" s="26">
        <f t="shared" si="14"/>
        <v>50179.389000000003</v>
      </c>
      <c r="D83" s="16" t="str">
        <f t="shared" si="15"/>
        <v>vis</v>
      </c>
      <c r="E83" s="59">
        <f>VLOOKUP(C83,Active!C$21:E$972,3,FALSE)</f>
        <v>11751.99380882251</v>
      </c>
      <c r="F83" s="29" t="str">
        <f>LEFT(M83,1)</f>
        <v>V</v>
      </c>
      <c r="G83" s="16" t="str">
        <f t="shared" si="16"/>
        <v>50179.389</v>
      </c>
      <c r="H83" s="26">
        <f t="shared" si="17"/>
        <v>11752</v>
      </c>
      <c r="I83" s="60" t="s">
        <v>351</v>
      </c>
      <c r="J83" s="61" t="s">
        <v>352</v>
      </c>
      <c r="K83" s="60">
        <v>11752</v>
      </c>
      <c r="L83" s="60" t="s">
        <v>128</v>
      </c>
      <c r="M83" s="61" t="s">
        <v>196</v>
      </c>
      <c r="N83" s="61"/>
      <c r="O83" s="62" t="s">
        <v>221</v>
      </c>
      <c r="P83" s="62" t="s">
        <v>353</v>
      </c>
    </row>
    <row r="84" spans="1:16" ht="12.75" customHeight="1" thickBot="1" x14ac:dyDescent="0.25">
      <c r="A84" s="26" t="str">
        <f t="shared" si="12"/>
        <v> BRNO 32 </v>
      </c>
      <c r="B84" s="29" t="str">
        <f t="shared" si="13"/>
        <v>I</v>
      </c>
      <c r="C84" s="26">
        <f t="shared" si="14"/>
        <v>50192.494599999998</v>
      </c>
      <c r="D84" s="16" t="str">
        <f t="shared" si="15"/>
        <v>vis</v>
      </c>
      <c r="E84" s="59">
        <f>VLOOKUP(C84,Active!C$21:E$972,3,FALSE)</f>
        <v>11779.969720370667</v>
      </c>
      <c r="F84" s="29" t="str">
        <f>LEFT(M84,1)</f>
        <v>V</v>
      </c>
      <c r="G84" s="16" t="str">
        <f t="shared" si="16"/>
        <v>50192.4946</v>
      </c>
      <c r="H84" s="26">
        <f t="shared" si="17"/>
        <v>11780</v>
      </c>
      <c r="I84" s="60" t="s">
        <v>354</v>
      </c>
      <c r="J84" s="61" t="s">
        <v>355</v>
      </c>
      <c r="K84" s="60">
        <v>11780</v>
      </c>
      <c r="L84" s="60" t="s">
        <v>356</v>
      </c>
      <c r="M84" s="61" t="s">
        <v>196</v>
      </c>
      <c r="N84" s="61"/>
      <c r="O84" s="62" t="s">
        <v>282</v>
      </c>
      <c r="P84" s="62" t="s">
        <v>332</v>
      </c>
    </row>
    <row r="85" spans="1:16" ht="12.75" customHeight="1" thickBot="1" x14ac:dyDescent="0.25">
      <c r="A85" s="26" t="str">
        <f t="shared" si="12"/>
        <v> BBS 112 </v>
      </c>
      <c r="B85" s="29" t="str">
        <f t="shared" si="13"/>
        <v>I</v>
      </c>
      <c r="C85" s="26">
        <f t="shared" si="14"/>
        <v>50194.379399999998</v>
      </c>
      <c r="D85" s="16" t="str">
        <f t="shared" si="15"/>
        <v>vis</v>
      </c>
      <c r="E85" s="59">
        <f>VLOOKUP(C85,Active!C$21:E$972,3,FALSE)</f>
        <v>11783.993114804038</v>
      </c>
      <c r="F85" s="29" t="s">
        <v>126</v>
      </c>
      <c r="G85" s="16" t="str">
        <f t="shared" si="16"/>
        <v>50194.3794</v>
      </c>
      <c r="H85" s="26">
        <f t="shared" si="17"/>
        <v>11784</v>
      </c>
      <c r="I85" s="60" t="s">
        <v>357</v>
      </c>
      <c r="J85" s="61" t="s">
        <v>358</v>
      </c>
      <c r="K85" s="60">
        <v>11784</v>
      </c>
      <c r="L85" s="60" t="s">
        <v>359</v>
      </c>
      <c r="M85" s="61" t="s">
        <v>245</v>
      </c>
      <c r="N85" s="61" t="s">
        <v>246</v>
      </c>
      <c r="O85" s="62" t="s">
        <v>197</v>
      </c>
      <c r="P85" s="62" t="s">
        <v>353</v>
      </c>
    </row>
    <row r="86" spans="1:16" ht="12.75" customHeight="1" thickBot="1" x14ac:dyDescent="0.25">
      <c r="A86" s="26" t="str">
        <f t="shared" si="12"/>
        <v> BBS 112 </v>
      </c>
      <c r="B86" s="29" t="str">
        <f t="shared" si="13"/>
        <v>I</v>
      </c>
      <c r="C86" s="26">
        <f t="shared" si="14"/>
        <v>50209.372000000003</v>
      </c>
      <c r="D86" s="16" t="str">
        <f t="shared" si="15"/>
        <v>vis</v>
      </c>
      <c r="E86" s="59">
        <f>VLOOKUP(C86,Active!C$21:E$972,3,FALSE)</f>
        <v>11815.997117022722</v>
      </c>
      <c r="F86" s="29" t="s">
        <v>126</v>
      </c>
      <c r="G86" s="16" t="str">
        <f t="shared" si="16"/>
        <v>50209.372</v>
      </c>
      <c r="H86" s="26">
        <f t="shared" si="17"/>
        <v>11816</v>
      </c>
      <c r="I86" s="60" t="s">
        <v>360</v>
      </c>
      <c r="J86" s="61" t="s">
        <v>361</v>
      </c>
      <c r="K86" s="60">
        <v>11816</v>
      </c>
      <c r="L86" s="60" t="s">
        <v>179</v>
      </c>
      <c r="M86" s="61" t="s">
        <v>196</v>
      </c>
      <c r="N86" s="61"/>
      <c r="O86" s="62" t="s">
        <v>221</v>
      </c>
      <c r="P86" s="62" t="s">
        <v>353</v>
      </c>
    </row>
    <row r="87" spans="1:16" ht="12.75" customHeight="1" thickBot="1" x14ac:dyDescent="0.25">
      <c r="A87" s="26" t="str">
        <f t="shared" si="12"/>
        <v> BBS 114 </v>
      </c>
      <c r="B87" s="29" t="str">
        <f t="shared" si="13"/>
        <v>I</v>
      </c>
      <c r="C87" s="26">
        <f t="shared" si="14"/>
        <v>50514.338000000003</v>
      </c>
      <c r="D87" s="16" t="str">
        <f t="shared" si="15"/>
        <v>vis</v>
      </c>
      <c r="E87" s="59">
        <f>VLOOKUP(C87,Active!C$21:E$972,3,FALSE)</f>
        <v>12466.993778083504</v>
      </c>
      <c r="F87" s="29" t="s">
        <v>126</v>
      </c>
      <c r="G87" s="16" t="str">
        <f t="shared" si="16"/>
        <v>50514.338</v>
      </c>
      <c r="H87" s="26">
        <f t="shared" si="17"/>
        <v>12467</v>
      </c>
      <c r="I87" s="60" t="s">
        <v>362</v>
      </c>
      <c r="J87" s="61" t="s">
        <v>363</v>
      </c>
      <c r="K87" s="60">
        <v>12467</v>
      </c>
      <c r="L87" s="60" t="s">
        <v>128</v>
      </c>
      <c r="M87" s="61" t="s">
        <v>196</v>
      </c>
      <c r="N87" s="61"/>
      <c r="O87" s="62" t="s">
        <v>221</v>
      </c>
      <c r="P87" s="62" t="s">
        <v>364</v>
      </c>
    </row>
    <row r="88" spans="1:16" ht="12.75" customHeight="1" thickBot="1" x14ac:dyDescent="0.25">
      <c r="A88" s="26" t="str">
        <f t="shared" si="12"/>
        <v> BBS 115 </v>
      </c>
      <c r="B88" s="29" t="str">
        <f t="shared" si="13"/>
        <v>I</v>
      </c>
      <c r="C88" s="26">
        <f t="shared" si="14"/>
        <v>50557.432999999997</v>
      </c>
      <c r="D88" s="16" t="str">
        <f t="shared" si="15"/>
        <v>vis</v>
      </c>
      <c r="E88" s="59">
        <f>VLOOKUP(C88,Active!C$21:E$972,3,FALSE)</f>
        <v>12558.986659612629</v>
      </c>
      <c r="F88" s="29" t="s">
        <v>126</v>
      </c>
      <c r="G88" s="16" t="str">
        <f t="shared" si="16"/>
        <v>50557.433</v>
      </c>
      <c r="H88" s="26">
        <f t="shared" si="17"/>
        <v>12559</v>
      </c>
      <c r="I88" s="60" t="s">
        <v>365</v>
      </c>
      <c r="J88" s="61" t="s">
        <v>366</v>
      </c>
      <c r="K88" s="60">
        <v>12559</v>
      </c>
      <c r="L88" s="60" t="s">
        <v>240</v>
      </c>
      <c r="M88" s="61" t="s">
        <v>196</v>
      </c>
      <c r="N88" s="61"/>
      <c r="O88" s="62" t="s">
        <v>221</v>
      </c>
      <c r="P88" s="62" t="s">
        <v>367</v>
      </c>
    </row>
    <row r="89" spans="1:16" ht="12.75" customHeight="1" thickBot="1" x14ac:dyDescent="0.25">
      <c r="A89" s="26" t="str">
        <f t="shared" si="12"/>
        <v> BBS 117 </v>
      </c>
      <c r="B89" s="29" t="str">
        <f t="shared" si="13"/>
        <v>I</v>
      </c>
      <c r="C89" s="26">
        <f t="shared" si="14"/>
        <v>50871.315000000002</v>
      </c>
      <c r="D89" s="16" t="str">
        <f t="shared" si="15"/>
        <v>vis</v>
      </c>
      <c r="E89" s="59">
        <f>VLOOKUP(C89,Active!C$21:E$972,3,FALSE)</f>
        <v>13229.015888992571</v>
      </c>
      <c r="F89" s="29" t="s">
        <v>126</v>
      </c>
      <c r="G89" s="16" t="str">
        <f t="shared" si="16"/>
        <v>50871.315</v>
      </c>
      <c r="H89" s="26">
        <f t="shared" si="17"/>
        <v>13229</v>
      </c>
      <c r="I89" s="60" t="s">
        <v>368</v>
      </c>
      <c r="J89" s="61" t="s">
        <v>369</v>
      </c>
      <c r="K89" s="60">
        <v>13229</v>
      </c>
      <c r="L89" s="60" t="s">
        <v>236</v>
      </c>
      <c r="M89" s="61" t="s">
        <v>196</v>
      </c>
      <c r="N89" s="61"/>
      <c r="O89" s="62" t="s">
        <v>221</v>
      </c>
      <c r="P89" s="62" t="s">
        <v>370</v>
      </c>
    </row>
    <row r="90" spans="1:16" ht="12.75" customHeight="1" thickBot="1" x14ac:dyDescent="0.25">
      <c r="A90" s="26" t="str">
        <f t="shared" si="12"/>
        <v> BBS 117 </v>
      </c>
      <c r="B90" s="29" t="str">
        <f t="shared" si="13"/>
        <v>I</v>
      </c>
      <c r="C90" s="26">
        <f t="shared" si="14"/>
        <v>50900.351000000002</v>
      </c>
      <c r="D90" s="16" t="str">
        <f t="shared" si="15"/>
        <v>vis</v>
      </c>
      <c r="E90" s="59">
        <f>VLOOKUP(C90,Active!C$21:E$972,3,FALSE)</f>
        <v>13290.997680571176</v>
      </c>
      <c r="F90" s="29" t="s">
        <v>126</v>
      </c>
      <c r="G90" s="16" t="str">
        <f t="shared" si="16"/>
        <v>50900.351</v>
      </c>
      <c r="H90" s="26">
        <f t="shared" si="17"/>
        <v>13291</v>
      </c>
      <c r="I90" s="60" t="s">
        <v>371</v>
      </c>
      <c r="J90" s="61" t="s">
        <v>372</v>
      </c>
      <c r="K90" s="60">
        <v>13291</v>
      </c>
      <c r="L90" s="60" t="s">
        <v>179</v>
      </c>
      <c r="M90" s="61" t="s">
        <v>196</v>
      </c>
      <c r="N90" s="61"/>
      <c r="O90" s="62" t="s">
        <v>221</v>
      </c>
      <c r="P90" s="62" t="s">
        <v>370</v>
      </c>
    </row>
    <row r="91" spans="1:16" ht="12.75" customHeight="1" thickBot="1" x14ac:dyDescent="0.25">
      <c r="A91" s="26" t="str">
        <f t="shared" si="12"/>
        <v>IBVS 4872 </v>
      </c>
      <c r="B91" s="29" t="str">
        <f t="shared" si="13"/>
        <v>I</v>
      </c>
      <c r="C91" s="26">
        <f t="shared" si="14"/>
        <v>51270.431299999997</v>
      </c>
      <c r="D91" s="16" t="str">
        <f t="shared" si="15"/>
        <v>vis</v>
      </c>
      <c r="E91" s="59">
        <f>VLOOKUP(C91,Active!C$21:E$972,3,FALSE)</f>
        <v>14080.990793325938</v>
      </c>
      <c r="F91" s="29" t="s">
        <v>126</v>
      </c>
      <c r="G91" s="16" t="str">
        <f t="shared" si="16"/>
        <v>51270.4313</v>
      </c>
      <c r="H91" s="26">
        <f t="shared" si="17"/>
        <v>14081</v>
      </c>
      <c r="I91" s="60" t="s">
        <v>373</v>
      </c>
      <c r="J91" s="61" t="s">
        <v>374</v>
      </c>
      <c r="K91" s="60">
        <v>14081</v>
      </c>
      <c r="L91" s="60" t="s">
        <v>375</v>
      </c>
      <c r="M91" s="61" t="s">
        <v>245</v>
      </c>
      <c r="N91" s="61" t="s">
        <v>246</v>
      </c>
      <c r="O91" s="62" t="s">
        <v>376</v>
      </c>
      <c r="P91" s="63" t="s">
        <v>377</v>
      </c>
    </row>
    <row r="92" spans="1:16" ht="12.75" customHeight="1" thickBot="1" x14ac:dyDescent="0.25">
      <c r="A92" s="26" t="str">
        <f t="shared" si="12"/>
        <v> BRNO 32 </v>
      </c>
      <c r="B92" s="29" t="str">
        <f t="shared" si="13"/>
        <v>I</v>
      </c>
      <c r="C92" s="26">
        <f t="shared" si="14"/>
        <v>51596.481699999997</v>
      </c>
      <c r="D92" s="16" t="str">
        <f t="shared" si="15"/>
        <v>vis</v>
      </c>
      <c r="E92" s="59">
        <f>VLOOKUP(C92,Active!C$21:E$972,3,FALSE)</f>
        <v>14776.995337234219</v>
      </c>
      <c r="F92" s="29" t="s">
        <v>126</v>
      </c>
      <c r="G92" s="16" t="str">
        <f t="shared" si="16"/>
        <v>51596.4817</v>
      </c>
      <c r="H92" s="26">
        <f t="shared" si="17"/>
        <v>14777</v>
      </c>
      <c r="I92" s="60" t="s">
        <v>378</v>
      </c>
      <c r="J92" s="61" t="s">
        <v>379</v>
      </c>
      <c r="K92" s="60">
        <v>14777</v>
      </c>
      <c r="L92" s="60" t="s">
        <v>380</v>
      </c>
      <c r="M92" s="61" t="s">
        <v>245</v>
      </c>
      <c r="N92" s="61" t="s">
        <v>246</v>
      </c>
      <c r="O92" s="62" t="s">
        <v>381</v>
      </c>
      <c r="P92" s="62" t="s">
        <v>332</v>
      </c>
    </row>
    <row r="93" spans="1:16" ht="12.75" customHeight="1" thickBot="1" x14ac:dyDescent="0.25">
      <c r="A93" s="26" t="str">
        <f t="shared" si="12"/>
        <v> BBS 124 </v>
      </c>
      <c r="B93" s="29" t="str">
        <f t="shared" si="13"/>
        <v>I</v>
      </c>
      <c r="C93" s="26">
        <f t="shared" si="14"/>
        <v>51952.504999999997</v>
      </c>
      <c r="D93" s="16" t="str">
        <f t="shared" si="15"/>
        <v>vis</v>
      </c>
      <c r="E93" s="59">
        <f>VLOOKUP(C93,Active!C$21:E$972,3,FALSE)</f>
        <v>15536.981629344953</v>
      </c>
      <c r="F93" s="29" t="s">
        <v>126</v>
      </c>
      <c r="G93" s="16" t="str">
        <f t="shared" si="16"/>
        <v>51952.505</v>
      </c>
      <c r="H93" s="26">
        <f t="shared" si="17"/>
        <v>15537</v>
      </c>
      <c r="I93" s="60" t="s">
        <v>382</v>
      </c>
      <c r="J93" s="61" t="s">
        <v>383</v>
      </c>
      <c r="K93" s="60">
        <v>15537</v>
      </c>
      <c r="L93" s="60" t="s">
        <v>138</v>
      </c>
      <c r="M93" s="61" t="s">
        <v>245</v>
      </c>
      <c r="N93" s="61" t="s">
        <v>246</v>
      </c>
      <c r="O93" s="62" t="s">
        <v>197</v>
      </c>
      <c r="P93" s="62" t="s">
        <v>384</v>
      </c>
    </row>
    <row r="94" spans="1:16" ht="12.75" customHeight="1" thickBot="1" x14ac:dyDescent="0.25">
      <c r="A94" s="26" t="str">
        <f t="shared" si="12"/>
        <v>OEJV 0074 </v>
      </c>
      <c r="B94" s="29" t="str">
        <f t="shared" si="13"/>
        <v>I</v>
      </c>
      <c r="C94" s="26">
        <f t="shared" si="14"/>
        <v>52320.251600000003</v>
      </c>
      <c r="D94" s="16" t="str">
        <f t="shared" si="15"/>
        <v>vis</v>
      </c>
      <c r="E94" s="59">
        <f>VLOOKUP(C94,Active!C$21:E$972,3,FALSE)</f>
        <v>16321.993101825357</v>
      </c>
      <c r="F94" s="29" t="s">
        <v>126</v>
      </c>
      <c r="G94" s="16" t="str">
        <f t="shared" si="16"/>
        <v>52320.25160</v>
      </c>
      <c r="H94" s="26">
        <f t="shared" si="17"/>
        <v>16322</v>
      </c>
      <c r="I94" s="60" t="s">
        <v>385</v>
      </c>
      <c r="J94" s="61" t="s">
        <v>386</v>
      </c>
      <c r="K94" s="60">
        <v>16322</v>
      </c>
      <c r="L94" s="60" t="s">
        <v>387</v>
      </c>
      <c r="M94" s="61" t="s">
        <v>388</v>
      </c>
      <c r="N94" s="61" t="s">
        <v>389</v>
      </c>
      <c r="O94" s="62" t="s">
        <v>390</v>
      </c>
      <c r="P94" s="63" t="s">
        <v>391</v>
      </c>
    </row>
    <row r="95" spans="1:16" ht="12.75" customHeight="1" thickBot="1" x14ac:dyDescent="0.25">
      <c r="A95" s="26" t="str">
        <f t="shared" si="12"/>
        <v>IBVS 5502 </v>
      </c>
      <c r="B95" s="29" t="str">
        <f t="shared" si="13"/>
        <v>I</v>
      </c>
      <c r="C95" s="26">
        <f t="shared" si="14"/>
        <v>52644.892099999997</v>
      </c>
      <c r="D95" s="16" t="str">
        <f t="shared" si="15"/>
        <v>vis</v>
      </c>
      <c r="E95" s="59">
        <f>VLOOKUP(C95,Active!C$21:E$972,3,FALSE)</f>
        <v>17014.987998125598</v>
      </c>
      <c r="F95" s="29" t="s">
        <v>126</v>
      </c>
      <c r="G95" s="16" t="str">
        <f t="shared" si="16"/>
        <v>52644.8921</v>
      </c>
      <c r="H95" s="26">
        <f t="shared" si="17"/>
        <v>17015</v>
      </c>
      <c r="I95" s="60" t="s">
        <v>392</v>
      </c>
      <c r="J95" s="61" t="s">
        <v>393</v>
      </c>
      <c r="K95" s="60">
        <v>17015</v>
      </c>
      <c r="L95" s="60" t="s">
        <v>394</v>
      </c>
      <c r="M95" s="61" t="s">
        <v>245</v>
      </c>
      <c r="N95" s="61" t="s">
        <v>246</v>
      </c>
      <c r="O95" s="62" t="s">
        <v>395</v>
      </c>
      <c r="P95" s="63" t="s">
        <v>396</v>
      </c>
    </row>
    <row r="96" spans="1:16" ht="12.75" customHeight="1" thickBot="1" x14ac:dyDescent="0.25">
      <c r="A96" s="26" t="str">
        <f t="shared" si="12"/>
        <v> BBS 129 </v>
      </c>
      <c r="B96" s="29" t="str">
        <f t="shared" si="13"/>
        <v>I</v>
      </c>
      <c r="C96" s="26">
        <f t="shared" si="14"/>
        <v>52691.272499999999</v>
      </c>
      <c r="D96" s="16" t="str">
        <f t="shared" si="15"/>
        <v>vis</v>
      </c>
      <c r="E96" s="59">
        <f>VLOOKUP(C96,Active!C$21:E$972,3,FALSE)</f>
        <v>17113.994069420969</v>
      </c>
      <c r="F96" s="29" t="s">
        <v>126</v>
      </c>
      <c r="G96" s="16" t="str">
        <f t="shared" si="16"/>
        <v>52691.2725</v>
      </c>
      <c r="H96" s="26">
        <f t="shared" si="17"/>
        <v>17114</v>
      </c>
      <c r="I96" s="60" t="s">
        <v>406</v>
      </c>
      <c r="J96" s="61" t="s">
        <v>407</v>
      </c>
      <c r="K96" s="60">
        <v>17114</v>
      </c>
      <c r="L96" s="60" t="s">
        <v>408</v>
      </c>
      <c r="M96" s="61" t="s">
        <v>245</v>
      </c>
      <c r="N96" s="61" t="s">
        <v>246</v>
      </c>
      <c r="O96" s="62" t="s">
        <v>409</v>
      </c>
      <c r="P96" s="62" t="s">
        <v>410</v>
      </c>
    </row>
    <row r="97" spans="1:16" ht="12.75" customHeight="1" thickBot="1" x14ac:dyDescent="0.25">
      <c r="A97" s="26" t="str">
        <f t="shared" si="12"/>
        <v>BAVM 172 </v>
      </c>
      <c r="B97" s="29" t="str">
        <f t="shared" si="13"/>
        <v>I</v>
      </c>
      <c r="C97" s="26">
        <f t="shared" si="14"/>
        <v>52901.6086</v>
      </c>
      <c r="D97" s="16" t="str">
        <f t="shared" si="15"/>
        <v>vis</v>
      </c>
      <c r="E97" s="59">
        <f>VLOOKUP(C97,Active!C$21:E$972,3,FALSE)</f>
        <v>17562.988707513567</v>
      </c>
      <c r="F97" s="29" t="s">
        <v>126</v>
      </c>
      <c r="G97" s="16" t="str">
        <f t="shared" si="16"/>
        <v>52901.6086</v>
      </c>
      <c r="H97" s="26">
        <f t="shared" si="17"/>
        <v>17563</v>
      </c>
      <c r="I97" s="60" t="s">
        <v>411</v>
      </c>
      <c r="J97" s="61" t="s">
        <v>412</v>
      </c>
      <c r="K97" s="60">
        <v>17563</v>
      </c>
      <c r="L97" s="60" t="s">
        <v>413</v>
      </c>
      <c r="M97" s="61" t="s">
        <v>245</v>
      </c>
      <c r="N97" s="61" t="s">
        <v>389</v>
      </c>
      <c r="O97" s="62" t="s">
        <v>414</v>
      </c>
      <c r="P97" s="63" t="s">
        <v>415</v>
      </c>
    </row>
    <row r="98" spans="1:16" ht="12.75" customHeight="1" thickBot="1" x14ac:dyDescent="0.25">
      <c r="A98" s="26" t="str">
        <f t="shared" si="12"/>
        <v>BAVM 173 </v>
      </c>
      <c r="B98" s="29" t="str">
        <f t="shared" si="13"/>
        <v>I</v>
      </c>
      <c r="C98" s="26">
        <f t="shared" si="14"/>
        <v>53081.497000000003</v>
      </c>
      <c r="D98" s="16" t="str">
        <f t="shared" si="15"/>
        <v>vis</v>
      </c>
      <c r="E98" s="59">
        <f>VLOOKUP(C98,Active!C$21:E$972,3,FALSE)</f>
        <v>17946.9880640437</v>
      </c>
      <c r="F98" s="29" t="s">
        <v>126</v>
      </c>
      <c r="G98" s="16" t="str">
        <f t="shared" si="16"/>
        <v>53081.4970</v>
      </c>
      <c r="H98" s="26">
        <f t="shared" si="17"/>
        <v>17947</v>
      </c>
      <c r="I98" s="60" t="s">
        <v>418</v>
      </c>
      <c r="J98" s="61" t="s">
        <v>419</v>
      </c>
      <c r="K98" s="60">
        <v>17947</v>
      </c>
      <c r="L98" s="60" t="s">
        <v>394</v>
      </c>
      <c r="M98" s="61" t="s">
        <v>245</v>
      </c>
      <c r="N98" s="61" t="s">
        <v>420</v>
      </c>
      <c r="O98" s="62" t="s">
        <v>421</v>
      </c>
      <c r="P98" s="63" t="s">
        <v>422</v>
      </c>
    </row>
    <row r="99" spans="1:16" ht="12.75" customHeight="1" thickBot="1" x14ac:dyDescent="0.25">
      <c r="A99" s="26" t="str">
        <f t="shared" si="12"/>
        <v>BAVM 172 </v>
      </c>
      <c r="B99" s="29" t="str">
        <f t="shared" si="13"/>
        <v>I</v>
      </c>
      <c r="C99" s="26">
        <f t="shared" si="14"/>
        <v>53105.385900000001</v>
      </c>
      <c r="D99" s="16" t="str">
        <f t="shared" si="15"/>
        <v>vis</v>
      </c>
      <c r="E99" s="59">
        <f>VLOOKUP(C99,Active!C$21:E$972,3,FALSE)</f>
        <v>17997.982581912624</v>
      </c>
      <c r="F99" s="29" t="s">
        <v>126</v>
      </c>
      <c r="G99" s="16" t="str">
        <f t="shared" si="16"/>
        <v>53105.3859</v>
      </c>
      <c r="H99" s="26">
        <f t="shared" si="17"/>
        <v>17998</v>
      </c>
      <c r="I99" s="60" t="s">
        <v>423</v>
      </c>
      <c r="J99" s="61" t="s">
        <v>424</v>
      </c>
      <c r="K99" s="60" t="s">
        <v>425</v>
      </c>
      <c r="L99" s="60" t="s">
        <v>426</v>
      </c>
      <c r="M99" s="61" t="s">
        <v>245</v>
      </c>
      <c r="N99" s="61" t="s">
        <v>420</v>
      </c>
      <c r="O99" s="62" t="s">
        <v>427</v>
      </c>
      <c r="P99" s="63" t="s">
        <v>415</v>
      </c>
    </row>
    <row r="100" spans="1:16" ht="12.75" customHeight="1" thickBot="1" x14ac:dyDescent="0.25">
      <c r="A100" s="26" t="str">
        <f t="shared" si="12"/>
        <v>IBVS 5592 </v>
      </c>
      <c r="B100" s="29" t="str">
        <f t="shared" si="13"/>
        <v>I</v>
      </c>
      <c r="C100" s="26">
        <f t="shared" si="14"/>
        <v>53123.189899999998</v>
      </c>
      <c r="D100" s="16" t="str">
        <f t="shared" si="15"/>
        <v>vis</v>
      </c>
      <c r="E100" s="59">
        <f>VLOOKUP(C100,Active!C$21:E$972,3,FALSE)</f>
        <v>18035.987948260099</v>
      </c>
      <c r="F100" s="29" t="s">
        <v>126</v>
      </c>
      <c r="G100" s="16" t="str">
        <f t="shared" si="16"/>
        <v>53123.1899</v>
      </c>
      <c r="H100" s="26">
        <f t="shared" si="17"/>
        <v>18036</v>
      </c>
      <c r="I100" s="60" t="s">
        <v>428</v>
      </c>
      <c r="J100" s="61" t="s">
        <v>429</v>
      </c>
      <c r="K100" s="60" t="s">
        <v>430</v>
      </c>
      <c r="L100" s="60" t="s">
        <v>394</v>
      </c>
      <c r="M100" s="61" t="s">
        <v>245</v>
      </c>
      <c r="N100" s="61" t="s">
        <v>246</v>
      </c>
      <c r="O100" s="62" t="s">
        <v>431</v>
      </c>
      <c r="P100" s="63" t="s">
        <v>432</v>
      </c>
    </row>
    <row r="101" spans="1:16" ht="12.75" customHeight="1" thickBot="1" x14ac:dyDescent="0.25">
      <c r="A101" s="26" t="str">
        <f t="shared" si="12"/>
        <v>BAVM 178 </v>
      </c>
      <c r="B101" s="29" t="str">
        <f t="shared" si="13"/>
        <v>I</v>
      </c>
      <c r="C101" s="26">
        <f t="shared" si="14"/>
        <v>53386.464399999997</v>
      </c>
      <c r="D101" s="16" t="str">
        <f t="shared" si="15"/>
        <v>vis</v>
      </c>
      <c r="E101" s="59">
        <f>VLOOKUP(C101,Active!C$21:E$972,3,FALSE)</f>
        <v>18597.987713619012</v>
      </c>
      <c r="F101" s="29" t="s">
        <v>126</v>
      </c>
      <c r="G101" s="16" t="str">
        <f t="shared" si="16"/>
        <v>53386.4644</v>
      </c>
      <c r="H101" s="26">
        <f t="shared" si="17"/>
        <v>18598</v>
      </c>
      <c r="I101" s="60" t="s">
        <v>433</v>
      </c>
      <c r="J101" s="61" t="s">
        <v>434</v>
      </c>
      <c r="K101" s="60" t="s">
        <v>435</v>
      </c>
      <c r="L101" s="60" t="s">
        <v>436</v>
      </c>
      <c r="M101" s="61" t="s">
        <v>388</v>
      </c>
      <c r="N101" s="61" t="s">
        <v>389</v>
      </c>
      <c r="O101" s="62" t="s">
        <v>437</v>
      </c>
      <c r="P101" s="63" t="s">
        <v>438</v>
      </c>
    </row>
    <row r="102" spans="1:16" ht="12.75" customHeight="1" thickBot="1" x14ac:dyDescent="0.25">
      <c r="A102" s="26" t="str">
        <f t="shared" si="12"/>
        <v>BAVM 173 </v>
      </c>
      <c r="B102" s="29" t="str">
        <f t="shared" si="13"/>
        <v>I</v>
      </c>
      <c r="C102" s="26">
        <f t="shared" si="14"/>
        <v>53407.544999999998</v>
      </c>
      <c r="D102" s="16" t="str">
        <f t="shared" si="15"/>
        <v>vis</v>
      </c>
      <c r="E102" s="59">
        <f>VLOOKUP(C102,Active!C$21:E$972,3,FALSE)</f>
        <v>18642.987484784186</v>
      </c>
      <c r="F102" s="29" t="s">
        <v>126</v>
      </c>
      <c r="G102" s="16" t="str">
        <f t="shared" si="16"/>
        <v>53407.5450</v>
      </c>
      <c r="H102" s="26">
        <f t="shared" si="17"/>
        <v>18643</v>
      </c>
      <c r="I102" s="60" t="s">
        <v>439</v>
      </c>
      <c r="J102" s="61" t="s">
        <v>440</v>
      </c>
      <c r="K102" s="60" t="s">
        <v>441</v>
      </c>
      <c r="L102" s="60" t="s">
        <v>442</v>
      </c>
      <c r="M102" s="61" t="s">
        <v>245</v>
      </c>
      <c r="N102" s="61" t="s">
        <v>420</v>
      </c>
      <c r="O102" s="62" t="s">
        <v>427</v>
      </c>
      <c r="P102" s="63" t="s">
        <v>422</v>
      </c>
    </row>
    <row r="103" spans="1:16" ht="12.75" customHeight="1" thickBot="1" x14ac:dyDescent="0.25">
      <c r="A103" s="26" t="str">
        <f t="shared" si="12"/>
        <v>IBVS 5672 </v>
      </c>
      <c r="B103" s="29" t="str">
        <f t="shared" si="13"/>
        <v>I</v>
      </c>
      <c r="C103" s="26">
        <f t="shared" si="14"/>
        <v>53439.868900000001</v>
      </c>
      <c r="D103" s="16" t="str">
        <f t="shared" si="15"/>
        <v>vis</v>
      </c>
      <c r="E103" s="59">
        <f>VLOOKUP(C103,Active!C$21:E$972,3,FALSE)</f>
        <v>18711.987802762142</v>
      </c>
      <c r="F103" s="29" t="s">
        <v>126</v>
      </c>
      <c r="G103" s="16" t="str">
        <f t="shared" si="16"/>
        <v>53439.8689</v>
      </c>
      <c r="H103" s="26">
        <f t="shared" si="17"/>
        <v>18712</v>
      </c>
      <c r="I103" s="60" t="s">
        <v>443</v>
      </c>
      <c r="J103" s="61" t="s">
        <v>444</v>
      </c>
      <c r="K103" s="60" t="s">
        <v>445</v>
      </c>
      <c r="L103" s="60" t="s">
        <v>446</v>
      </c>
      <c r="M103" s="61" t="s">
        <v>245</v>
      </c>
      <c r="N103" s="61" t="s">
        <v>246</v>
      </c>
      <c r="O103" s="62" t="s">
        <v>399</v>
      </c>
      <c r="P103" s="63" t="s">
        <v>447</v>
      </c>
    </row>
    <row r="104" spans="1:16" ht="12.75" customHeight="1" thickBot="1" x14ac:dyDescent="0.25">
      <c r="A104" s="26" t="str">
        <f t="shared" si="12"/>
        <v>BAVM 178 </v>
      </c>
      <c r="B104" s="29" t="str">
        <f t="shared" si="13"/>
        <v>I</v>
      </c>
      <c r="C104" s="26">
        <f t="shared" si="14"/>
        <v>53461.416700000002</v>
      </c>
      <c r="D104" s="16" t="str">
        <f t="shared" si="15"/>
        <v>vis</v>
      </c>
      <c r="E104" s="59">
        <f>VLOOKUP(C104,Active!C$21:E$972,3,FALSE)</f>
        <v>18757.984883922683</v>
      </c>
      <c r="F104" s="29" t="s">
        <v>126</v>
      </c>
      <c r="G104" s="16" t="str">
        <f t="shared" si="16"/>
        <v>53461.4167</v>
      </c>
      <c r="H104" s="26">
        <f t="shared" si="17"/>
        <v>18758</v>
      </c>
      <c r="I104" s="60" t="s">
        <v>448</v>
      </c>
      <c r="J104" s="61" t="s">
        <v>449</v>
      </c>
      <c r="K104" s="60" t="s">
        <v>450</v>
      </c>
      <c r="L104" s="60" t="s">
        <v>451</v>
      </c>
      <c r="M104" s="61" t="s">
        <v>388</v>
      </c>
      <c r="N104" s="61" t="s">
        <v>389</v>
      </c>
      <c r="O104" s="62" t="s">
        <v>452</v>
      </c>
      <c r="P104" s="63" t="s">
        <v>438</v>
      </c>
    </row>
    <row r="105" spans="1:16" ht="12.75" customHeight="1" thickBot="1" x14ac:dyDescent="0.25">
      <c r="A105" s="26" t="str">
        <f t="shared" si="12"/>
        <v>BAVM 173 </v>
      </c>
      <c r="B105" s="29" t="str">
        <f t="shared" si="13"/>
        <v>I</v>
      </c>
      <c r="C105" s="26">
        <f t="shared" si="14"/>
        <v>53462.354099999997</v>
      </c>
      <c r="D105" s="16" t="str">
        <f t="shared" si="15"/>
        <v>vis</v>
      </c>
      <c r="E105" s="59">
        <f>VLOOKUP(C105,Active!C$21:E$972,3,FALSE)</f>
        <v>18759.985907873139</v>
      </c>
      <c r="F105" s="29" t="s">
        <v>126</v>
      </c>
      <c r="G105" s="16" t="str">
        <f t="shared" si="16"/>
        <v>53462.3541</v>
      </c>
      <c r="H105" s="26">
        <f t="shared" si="17"/>
        <v>18760</v>
      </c>
      <c r="I105" s="60" t="s">
        <v>453</v>
      </c>
      <c r="J105" s="61" t="s">
        <v>454</v>
      </c>
      <c r="K105" s="60" t="s">
        <v>455</v>
      </c>
      <c r="L105" s="60" t="s">
        <v>456</v>
      </c>
      <c r="M105" s="61" t="s">
        <v>245</v>
      </c>
      <c r="N105" s="61" t="s">
        <v>420</v>
      </c>
      <c r="O105" s="62" t="s">
        <v>427</v>
      </c>
      <c r="P105" s="63" t="s">
        <v>422</v>
      </c>
    </row>
    <row r="106" spans="1:16" ht="12.75" customHeight="1" thickBot="1" x14ac:dyDescent="0.25">
      <c r="A106" s="26" t="str">
        <f t="shared" si="12"/>
        <v>BAVM 178 </v>
      </c>
      <c r="B106" s="29" t="str">
        <f t="shared" si="13"/>
        <v>I</v>
      </c>
      <c r="C106" s="26">
        <f t="shared" si="14"/>
        <v>53462.354700000004</v>
      </c>
      <c r="D106" s="16" t="str">
        <f t="shared" si="15"/>
        <v>vis</v>
      </c>
      <c r="E106" s="59">
        <f>VLOOKUP(C106,Active!C$21:E$972,3,FALSE)</f>
        <v>18759.987188665102</v>
      </c>
      <c r="F106" s="29" t="s">
        <v>126</v>
      </c>
      <c r="G106" s="16" t="str">
        <f t="shared" si="16"/>
        <v>53462.3547</v>
      </c>
      <c r="H106" s="26">
        <f t="shared" si="17"/>
        <v>18760</v>
      </c>
      <c r="I106" s="60" t="s">
        <v>457</v>
      </c>
      <c r="J106" s="61" t="s">
        <v>458</v>
      </c>
      <c r="K106" s="60" t="s">
        <v>455</v>
      </c>
      <c r="L106" s="60" t="s">
        <v>459</v>
      </c>
      <c r="M106" s="61" t="s">
        <v>388</v>
      </c>
      <c r="N106" s="61" t="s">
        <v>389</v>
      </c>
      <c r="O106" s="62" t="s">
        <v>452</v>
      </c>
      <c r="P106" s="63" t="s">
        <v>438</v>
      </c>
    </row>
    <row r="107" spans="1:16" ht="12.75" customHeight="1" thickBot="1" x14ac:dyDescent="0.25">
      <c r="A107" s="26" t="str">
        <f t="shared" ref="A107:A139" si="18">P107</f>
        <v>IBVS 5814 </v>
      </c>
      <c r="B107" s="29" t="str">
        <f t="shared" ref="B107:B139" si="19">IF(H107=INT(H107),"I","II")</f>
        <v>II</v>
      </c>
      <c r="C107" s="26">
        <f t="shared" ref="C107:C139" si="20">1*G107</f>
        <v>54166.685700000002</v>
      </c>
      <c r="D107" s="16" t="str">
        <f t="shared" ref="D107:D139" si="21">VLOOKUP(F107,I$1:J$5,2,FALSE)</f>
        <v>vis</v>
      </c>
      <c r="E107" s="59">
        <f>VLOOKUP(C107,Active!C$21:E$972,3,FALSE)</f>
        <v>20263.489642320921</v>
      </c>
      <c r="F107" s="29" t="s">
        <v>126</v>
      </c>
      <c r="G107" s="16" t="str">
        <f t="shared" ref="G107:G139" si="22">MID(I107,3,LEN(I107)-3)</f>
        <v>54166.6857</v>
      </c>
      <c r="H107" s="26">
        <f t="shared" ref="H107:H139" si="23">1*K107</f>
        <v>20263.5</v>
      </c>
      <c r="I107" s="60" t="s">
        <v>466</v>
      </c>
      <c r="J107" s="61" t="s">
        <v>467</v>
      </c>
      <c r="K107" s="60" t="s">
        <v>468</v>
      </c>
      <c r="L107" s="60" t="s">
        <v>469</v>
      </c>
      <c r="M107" s="61" t="s">
        <v>388</v>
      </c>
      <c r="N107" s="61" t="s">
        <v>126</v>
      </c>
      <c r="O107" s="62" t="s">
        <v>395</v>
      </c>
      <c r="P107" s="63" t="s">
        <v>470</v>
      </c>
    </row>
    <row r="108" spans="1:16" ht="12.75" customHeight="1" thickBot="1" x14ac:dyDescent="0.25">
      <c r="A108" s="26" t="str">
        <f t="shared" si="18"/>
        <v>BAVM 186 </v>
      </c>
      <c r="B108" s="29" t="str">
        <f t="shared" si="19"/>
        <v>I</v>
      </c>
      <c r="C108" s="26">
        <f t="shared" si="20"/>
        <v>54175.351199999997</v>
      </c>
      <c r="D108" s="16" t="str">
        <f t="shared" si="21"/>
        <v>vis</v>
      </c>
      <c r="E108" s="59">
        <f>VLOOKUP(C108,Active!C$21:E$972,3,FALSE)</f>
        <v>20281.987480002561</v>
      </c>
      <c r="F108" s="29" t="s">
        <v>126</v>
      </c>
      <c r="G108" s="16" t="str">
        <f t="shared" si="22"/>
        <v>54175.3512</v>
      </c>
      <c r="H108" s="26">
        <f t="shared" si="23"/>
        <v>20282</v>
      </c>
      <c r="I108" s="60" t="s">
        <v>471</v>
      </c>
      <c r="J108" s="61" t="s">
        <v>472</v>
      </c>
      <c r="K108" s="60" t="s">
        <v>473</v>
      </c>
      <c r="L108" s="60" t="s">
        <v>442</v>
      </c>
      <c r="M108" s="61" t="s">
        <v>388</v>
      </c>
      <c r="N108" s="61" t="s">
        <v>420</v>
      </c>
      <c r="O108" s="62" t="s">
        <v>474</v>
      </c>
      <c r="P108" s="63" t="s">
        <v>475</v>
      </c>
    </row>
    <row r="109" spans="1:16" ht="12.75" customHeight="1" thickBot="1" x14ac:dyDescent="0.25">
      <c r="A109" s="26" t="str">
        <f t="shared" si="18"/>
        <v>BAVM 201 </v>
      </c>
      <c r="B109" s="29" t="str">
        <f t="shared" si="19"/>
        <v>I</v>
      </c>
      <c r="C109" s="26">
        <f t="shared" si="20"/>
        <v>54187.5311</v>
      </c>
      <c r="D109" s="16" t="str">
        <f t="shared" si="21"/>
        <v>vis</v>
      </c>
      <c r="E109" s="59">
        <f>VLOOKUP(C109,Active!C$21:E$972,3,FALSE)</f>
        <v>20307.987343043216</v>
      </c>
      <c r="F109" s="29" t="s">
        <v>126</v>
      </c>
      <c r="G109" s="16" t="str">
        <f t="shared" si="22"/>
        <v>54187.5311</v>
      </c>
      <c r="H109" s="26">
        <f t="shared" si="23"/>
        <v>20308</v>
      </c>
      <c r="I109" s="60" t="s">
        <v>476</v>
      </c>
      <c r="J109" s="61" t="s">
        <v>477</v>
      </c>
      <c r="K109" s="60" t="s">
        <v>478</v>
      </c>
      <c r="L109" s="60" t="s">
        <v>442</v>
      </c>
      <c r="M109" s="61" t="s">
        <v>388</v>
      </c>
      <c r="N109" s="61" t="s">
        <v>420</v>
      </c>
      <c r="O109" s="62" t="s">
        <v>479</v>
      </c>
      <c r="P109" s="63" t="s">
        <v>480</v>
      </c>
    </row>
    <row r="110" spans="1:16" ht="12.75" customHeight="1" thickBot="1" x14ac:dyDescent="0.25">
      <c r="A110" s="26" t="str">
        <f t="shared" si="18"/>
        <v>BAVM 201 </v>
      </c>
      <c r="B110" s="29" t="str">
        <f t="shared" si="19"/>
        <v>I</v>
      </c>
      <c r="C110" s="26">
        <f t="shared" si="20"/>
        <v>54219.387600000002</v>
      </c>
      <c r="D110" s="16" t="str">
        <f t="shared" si="21"/>
        <v>vis</v>
      </c>
      <c r="E110" s="59">
        <f>VLOOKUP(C110,Active!C$21:E$972,3,FALSE)</f>
        <v>20375.989924095149</v>
      </c>
      <c r="F110" s="29" t="s">
        <v>126</v>
      </c>
      <c r="G110" s="16" t="str">
        <f t="shared" si="22"/>
        <v>54219.3876</v>
      </c>
      <c r="H110" s="26">
        <f t="shared" si="23"/>
        <v>20376</v>
      </c>
      <c r="I110" s="60" t="s">
        <v>481</v>
      </c>
      <c r="J110" s="61" t="s">
        <v>482</v>
      </c>
      <c r="K110" s="60" t="s">
        <v>483</v>
      </c>
      <c r="L110" s="60" t="s">
        <v>484</v>
      </c>
      <c r="M110" s="61" t="s">
        <v>388</v>
      </c>
      <c r="N110" s="61" t="s">
        <v>420</v>
      </c>
      <c r="O110" s="62" t="s">
        <v>479</v>
      </c>
      <c r="P110" s="63" t="s">
        <v>480</v>
      </c>
    </row>
    <row r="111" spans="1:16" ht="12.75" customHeight="1" thickBot="1" x14ac:dyDescent="0.25">
      <c r="A111" s="26" t="str">
        <f t="shared" si="18"/>
        <v>BAVM 201 </v>
      </c>
      <c r="B111" s="29" t="str">
        <f t="shared" si="19"/>
        <v>II</v>
      </c>
      <c r="C111" s="26">
        <f t="shared" si="20"/>
        <v>54535.364699999998</v>
      </c>
      <c r="D111" s="16" t="str">
        <f t="shared" si="21"/>
        <v>vis</v>
      </c>
      <c r="E111" s="59">
        <f>VLOOKUP(C111,Active!C$21:E$972,3,FALSE)</f>
        <v>21050.491465485557</v>
      </c>
      <c r="F111" s="29" t="s">
        <v>126</v>
      </c>
      <c r="G111" s="16" t="str">
        <f t="shared" si="22"/>
        <v>54535.3647</v>
      </c>
      <c r="H111" s="26">
        <f t="shared" si="23"/>
        <v>21050.5</v>
      </c>
      <c r="I111" s="60" t="s">
        <v>485</v>
      </c>
      <c r="J111" s="61" t="s">
        <v>486</v>
      </c>
      <c r="K111" s="60" t="s">
        <v>487</v>
      </c>
      <c r="L111" s="60" t="s">
        <v>488</v>
      </c>
      <c r="M111" s="61" t="s">
        <v>388</v>
      </c>
      <c r="N111" s="61" t="s">
        <v>389</v>
      </c>
      <c r="O111" s="62" t="s">
        <v>489</v>
      </c>
      <c r="P111" s="63" t="s">
        <v>480</v>
      </c>
    </row>
    <row r="112" spans="1:16" ht="12.75" customHeight="1" thickBot="1" x14ac:dyDescent="0.25">
      <c r="A112" s="26" t="str">
        <f t="shared" si="18"/>
        <v>BAVM 201 </v>
      </c>
      <c r="B112" s="29" t="str">
        <f t="shared" si="19"/>
        <v>I</v>
      </c>
      <c r="C112" s="26">
        <f t="shared" si="20"/>
        <v>54535.597900000001</v>
      </c>
      <c r="D112" s="16" t="str">
        <f t="shared" si="21"/>
        <v>vis</v>
      </c>
      <c r="E112" s="59">
        <f>VLOOKUP(C112,Active!C$21:E$972,3,FALSE)</f>
        <v>21050.989266621949</v>
      </c>
      <c r="F112" s="29" t="s">
        <v>126</v>
      </c>
      <c r="G112" s="16" t="str">
        <f t="shared" si="22"/>
        <v>54535.5979</v>
      </c>
      <c r="H112" s="26">
        <f t="shared" si="23"/>
        <v>21051</v>
      </c>
      <c r="I112" s="60" t="s">
        <v>490</v>
      </c>
      <c r="J112" s="61" t="s">
        <v>491</v>
      </c>
      <c r="K112" s="60" t="s">
        <v>492</v>
      </c>
      <c r="L112" s="60" t="s">
        <v>493</v>
      </c>
      <c r="M112" s="61" t="s">
        <v>388</v>
      </c>
      <c r="N112" s="61" t="s">
        <v>389</v>
      </c>
      <c r="O112" s="62" t="s">
        <v>489</v>
      </c>
      <c r="P112" s="63" t="s">
        <v>480</v>
      </c>
    </row>
    <row r="113" spans="1:16" ht="12.75" customHeight="1" thickBot="1" x14ac:dyDescent="0.25">
      <c r="A113" s="26" t="str">
        <f t="shared" si="18"/>
        <v>BAVM 228 </v>
      </c>
      <c r="B113" s="29" t="str">
        <f t="shared" si="19"/>
        <v>I</v>
      </c>
      <c r="C113" s="26">
        <f t="shared" si="20"/>
        <v>54765.609400000001</v>
      </c>
      <c r="D113" s="16" t="str">
        <f t="shared" si="21"/>
        <v>vis</v>
      </c>
      <c r="E113" s="59">
        <f>VLOOKUP(C113,Active!C$21:E$972,3,FALSE)</f>
        <v>21541.984061141935</v>
      </c>
      <c r="F113" s="29" t="s">
        <v>126</v>
      </c>
      <c r="G113" s="16" t="str">
        <f t="shared" si="22"/>
        <v>54765.6094</v>
      </c>
      <c r="H113" s="26">
        <f t="shared" si="23"/>
        <v>21542</v>
      </c>
      <c r="I113" s="60" t="s">
        <v>494</v>
      </c>
      <c r="J113" s="61" t="s">
        <v>495</v>
      </c>
      <c r="K113" s="60" t="s">
        <v>496</v>
      </c>
      <c r="L113" s="60" t="s">
        <v>497</v>
      </c>
      <c r="M113" s="61" t="s">
        <v>388</v>
      </c>
      <c r="N113" s="61" t="s">
        <v>420</v>
      </c>
      <c r="O113" s="62" t="s">
        <v>498</v>
      </c>
      <c r="P113" s="63" t="s">
        <v>499</v>
      </c>
    </row>
    <row r="114" spans="1:16" ht="12.75" customHeight="1" thickBot="1" x14ac:dyDescent="0.25">
      <c r="A114" s="26" t="str">
        <f t="shared" si="18"/>
        <v>IBVS 5894 </v>
      </c>
      <c r="B114" s="29" t="str">
        <f t="shared" si="19"/>
        <v>I</v>
      </c>
      <c r="C114" s="26">
        <f t="shared" si="20"/>
        <v>54842.908000000003</v>
      </c>
      <c r="D114" s="16" t="str">
        <f t="shared" si="21"/>
        <v>vis</v>
      </c>
      <c r="E114" s="59">
        <f>VLOOKUP(C114,Active!C$21:E$972,3,FALSE)</f>
        <v>21706.98976835085</v>
      </c>
      <c r="F114" s="29" t="s">
        <v>126</v>
      </c>
      <c r="G114" s="16" t="str">
        <f t="shared" si="22"/>
        <v>54842.908</v>
      </c>
      <c r="H114" s="26">
        <f t="shared" si="23"/>
        <v>21707</v>
      </c>
      <c r="I114" s="60" t="s">
        <v>500</v>
      </c>
      <c r="J114" s="61" t="s">
        <v>501</v>
      </c>
      <c r="K114" s="60" t="s">
        <v>502</v>
      </c>
      <c r="L114" s="60" t="s">
        <v>185</v>
      </c>
      <c r="M114" s="61" t="s">
        <v>388</v>
      </c>
      <c r="N114" s="61" t="s">
        <v>126</v>
      </c>
      <c r="O114" s="62" t="s">
        <v>197</v>
      </c>
      <c r="P114" s="63" t="s">
        <v>503</v>
      </c>
    </row>
    <row r="115" spans="1:16" ht="12.75" customHeight="1" thickBot="1" x14ac:dyDescent="0.25">
      <c r="A115" s="26" t="str">
        <f t="shared" si="18"/>
        <v>IBVS 5933 </v>
      </c>
      <c r="B115" s="29" t="str">
        <f t="shared" si="19"/>
        <v>I</v>
      </c>
      <c r="C115" s="26">
        <f t="shared" si="20"/>
        <v>54848.526599999997</v>
      </c>
      <c r="D115" s="16" t="str">
        <f t="shared" si="21"/>
        <v>vis</v>
      </c>
      <c r="E115" s="59">
        <f>VLOOKUP(C115,Active!C$21:E$972,3,FALSE)</f>
        <v>21718.983531064834</v>
      </c>
      <c r="F115" s="29" t="s">
        <v>126</v>
      </c>
      <c r="G115" s="16" t="str">
        <f t="shared" si="22"/>
        <v>54848.5266</v>
      </c>
      <c r="H115" s="26">
        <f t="shared" si="23"/>
        <v>21719</v>
      </c>
      <c r="I115" s="60" t="s">
        <v>504</v>
      </c>
      <c r="J115" s="61" t="s">
        <v>505</v>
      </c>
      <c r="K115" s="60" t="s">
        <v>506</v>
      </c>
      <c r="L115" s="60" t="s">
        <v>507</v>
      </c>
      <c r="M115" s="61" t="s">
        <v>388</v>
      </c>
      <c r="N115" s="61" t="s">
        <v>126</v>
      </c>
      <c r="O115" s="62" t="s">
        <v>508</v>
      </c>
      <c r="P115" s="63" t="s">
        <v>509</v>
      </c>
    </row>
    <row r="116" spans="1:16" ht="12.75" customHeight="1" thickBot="1" x14ac:dyDescent="0.25">
      <c r="A116" s="26" t="str">
        <f t="shared" si="18"/>
        <v>IBVS 5933 </v>
      </c>
      <c r="B116" s="29" t="str">
        <f t="shared" si="19"/>
        <v>I</v>
      </c>
      <c r="C116" s="26">
        <f t="shared" si="20"/>
        <v>54858.364500000003</v>
      </c>
      <c r="D116" s="16" t="str">
        <f t="shared" si="21"/>
        <v>vis</v>
      </c>
      <c r="E116" s="59">
        <f>VLOOKUP(C116,Active!C$21:E$972,3,FALSE)</f>
        <v>21739.984036209189</v>
      </c>
      <c r="F116" s="29" t="s">
        <v>126</v>
      </c>
      <c r="G116" s="16" t="str">
        <f t="shared" si="22"/>
        <v>54858.3645</v>
      </c>
      <c r="H116" s="26">
        <f t="shared" si="23"/>
        <v>21740</v>
      </c>
      <c r="I116" s="60" t="s">
        <v>510</v>
      </c>
      <c r="J116" s="61" t="s">
        <v>511</v>
      </c>
      <c r="K116" s="60" t="s">
        <v>512</v>
      </c>
      <c r="L116" s="60" t="s">
        <v>497</v>
      </c>
      <c r="M116" s="61" t="s">
        <v>388</v>
      </c>
      <c r="N116" s="61" t="s">
        <v>126</v>
      </c>
      <c r="O116" s="62" t="s">
        <v>508</v>
      </c>
      <c r="P116" s="63" t="s">
        <v>509</v>
      </c>
    </row>
    <row r="117" spans="1:16" ht="12.75" customHeight="1" thickBot="1" x14ac:dyDescent="0.25">
      <c r="A117" s="26" t="str">
        <f t="shared" si="18"/>
        <v>BAVM 209 </v>
      </c>
      <c r="B117" s="29" t="str">
        <f t="shared" si="19"/>
        <v>I</v>
      </c>
      <c r="C117" s="26">
        <f t="shared" si="20"/>
        <v>54924.413699999997</v>
      </c>
      <c r="D117" s="16" t="str">
        <f t="shared" si="21"/>
        <v>vis</v>
      </c>
      <c r="E117" s="59">
        <f>VLOOKUP(C117,Active!C$21:E$972,3,FALSE)</f>
        <v>21880.97617522053</v>
      </c>
      <c r="F117" s="29" t="s">
        <v>126</v>
      </c>
      <c r="G117" s="16" t="str">
        <f t="shared" si="22"/>
        <v>54924.4137</v>
      </c>
      <c r="H117" s="26">
        <f t="shared" si="23"/>
        <v>21881</v>
      </c>
      <c r="I117" s="60" t="s">
        <v>513</v>
      </c>
      <c r="J117" s="61" t="s">
        <v>514</v>
      </c>
      <c r="K117" s="60" t="s">
        <v>515</v>
      </c>
      <c r="L117" s="60" t="s">
        <v>516</v>
      </c>
      <c r="M117" s="61" t="s">
        <v>388</v>
      </c>
      <c r="N117" s="61" t="s">
        <v>389</v>
      </c>
      <c r="O117" s="62" t="s">
        <v>517</v>
      </c>
      <c r="P117" s="63" t="s">
        <v>518</v>
      </c>
    </row>
    <row r="118" spans="1:16" ht="12.75" customHeight="1" thickBot="1" x14ac:dyDescent="0.25">
      <c r="A118" s="26" t="str">
        <f t="shared" si="18"/>
        <v>BAVM 209 </v>
      </c>
      <c r="B118" s="29" t="str">
        <f t="shared" si="19"/>
        <v>II</v>
      </c>
      <c r="C118" s="26">
        <f t="shared" si="20"/>
        <v>54942.453300000001</v>
      </c>
      <c r="D118" s="16" t="str">
        <f t="shared" si="21"/>
        <v>vis</v>
      </c>
      <c r="E118" s="59">
        <f>VLOOKUP(C118,Active!C$21:E$972,3,FALSE)</f>
        <v>21919.484465872189</v>
      </c>
      <c r="F118" s="29" t="s">
        <v>126</v>
      </c>
      <c r="G118" s="16" t="str">
        <f t="shared" si="22"/>
        <v>54942.4533</v>
      </c>
      <c r="H118" s="26">
        <f t="shared" si="23"/>
        <v>21919.5</v>
      </c>
      <c r="I118" s="60" t="s">
        <v>519</v>
      </c>
      <c r="J118" s="61" t="s">
        <v>520</v>
      </c>
      <c r="K118" s="60" t="s">
        <v>521</v>
      </c>
      <c r="L118" s="60" t="s">
        <v>522</v>
      </c>
      <c r="M118" s="61" t="s">
        <v>388</v>
      </c>
      <c r="N118" s="61" t="s">
        <v>420</v>
      </c>
      <c r="O118" s="62" t="s">
        <v>489</v>
      </c>
      <c r="P118" s="63" t="s">
        <v>518</v>
      </c>
    </row>
    <row r="119" spans="1:16" ht="12.75" customHeight="1" thickBot="1" x14ac:dyDescent="0.25">
      <c r="A119" s="26" t="str">
        <f t="shared" si="18"/>
        <v>IBVS 5974 </v>
      </c>
      <c r="B119" s="29" t="str">
        <f t="shared" si="19"/>
        <v>I</v>
      </c>
      <c r="C119" s="26">
        <f t="shared" si="20"/>
        <v>55222.825499999999</v>
      </c>
      <c r="D119" s="16" t="str">
        <f t="shared" si="21"/>
        <v>vis</v>
      </c>
      <c r="E119" s="59">
        <f>VLOOKUP(C119,Active!C$21:E$972,3,FALSE)</f>
        <v>22517.981891992691</v>
      </c>
      <c r="F119" s="29" t="s">
        <v>126</v>
      </c>
      <c r="G119" s="16" t="str">
        <f t="shared" si="22"/>
        <v>55222.8255</v>
      </c>
      <c r="H119" s="26">
        <f t="shared" si="23"/>
        <v>22518</v>
      </c>
      <c r="I119" s="60" t="s">
        <v>523</v>
      </c>
      <c r="J119" s="61" t="s">
        <v>524</v>
      </c>
      <c r="K119" s="60" t="s">
        <v>525</v>
      </c>
      <c r="L119" s="60" t="s">
        <v>526</v>
      </c>
      <c r="M119" s="61" t="s">
        <v>388</v>
      </c>
      <c r="N119" s="61" t="s">
        <v>126</v>
      </c>
      <c r="O119" s="62" t="s">
        <v>395</v>
      </c>
      <c r="P119" s="63" t="s">
        <v>527</v>
      </c>
    </row>
    <row r="120" spans="1:16" ht="12.75" customHeight="1" thickBot="1" x14ac:dyDescent="0.25">
      <c r="A120" s="26" t="str">
        <f t="shared" si="18"/>
        <v>BAVM 214 </v>
      </c>
      <c r="B120" s="29" t="str">
        <f t="shared" si="19"/>
        <v>I</v>
      </c>
      <c r="C120" s="26">
        <f t="shared" si="20"/>
        <v>55311.364600000001</v>
      </c>
      <c r="D120" s="16" t="str">
        <f t="shared" si="21"/>
        <v>vis</v>
      </c>
      <c r="E120" s="59">
        <f>VLOOKUP(C120,Active!C$21:E$972,3,FALSE)</f>
        <v>22706.982168985298</v>
      </c>
      <c r="F120" s="29" t="s">
        <v>126</v>
      </c>
      <c r="G120" s="16" t="str">
        <f t="shared" si="22"/>
        <v>55311.3646</v>
      </c>
      <c r="H120" s="26">
        <f t="shared" si="23"/>
        <v>22707</v>
      </c>
      <c r="I120" s="60" t="s">
        <v>528</v>
      </c>
      <c r="J120" s="61" t="s">
        <v>529</v>
      </c>
      <c r="K120" s="60" t="s">
        <v>530</v>
      </c>
      <c r="L120" s="60" t="s">
        <v>531</v>
      </c>
      <c r="M120" s="61" t="s">
        <v>388</v>
      </c>
      <c r="N120" s="61" t="s">
        <v>389</v>
      </c>
      <c r="O120" s="62" t="s">
        <v>532</v>
      </c>
      <c r="P120" s="63" t="s">
        <v>533</v>
      </c>
    </row>
    <row r="121" spans="1:16" ht="12.75" customHeight="1" thickBot="1" x14ac:dyDescent="0.25">
      <c r="A121" s="26" t="str">
        <f t="shared" si="18"/>
        <v>IBVS 5974 </v>
      </c>
      <c r="B121" s="29" t="str">
        <f t="shared" si="19"/>
        <v>II</v>
      </c>
      <c r="C121" s="26">
        <f t="shared" si="20"/>
        <v>55499.920700000002</v>
      </c>
      <c r="D121" s="16" t="str">
        <f t="shared" si="21"/>
        <v>vis</v>
      </c>
      <c r="E121" s="59">
        <f>VLOOKUP(C121,Active!C$21:E$972,3,FALSE)</f>
        <v>23109.484059434217</v>
      </c>
      <c r="F121" s="29" t="s">
        <v>126</v>
      </c>
      <c r="G121" s="16" t="str">
        <f t="shared" si="22"/>
        <v>55499.9207</v>
      </c>
      <c r="H121" s="26">
        <f t="shared" si="23"/>
        <v>23109.5</v>
      </c>
      <c r="I121" s="60" t="s">
        <v>534</v>
      </c>
      <c r="J121" s="61" t="s">
        <v>535</v>
      </c>
      <c r="K121" s="60" t="s">
        <v>536</v>
      </c>
      <c r="L121" s="60" t="s">
        <v>497</v>
      </c>
      <c r="M121" s="61" t="s">
        <v>388</v>
      </c>
      <c r="N121" s="61" t="s">
        <v>126</v>
      </c>
      <c r="O121" s="62" t="s">
        <v>395</v>
      </c>
      <c r="P121" s="63" t="s">
        <v>527</v>
      </c>
    </row>
    <row r="122" spans="1:16" ht="12.75" customHeight="1" thickBot="1" x14ac:dyDescent="0.25">
      <c r="A122" s="26" t="str">
        <f t="shared" si="18"/>
        <v>IBVS 5992 </v>
      </c>
      <c r="B122" s="29" t="str">
        <f t="shared" si="19"/>
        <v>I</v>
      </c>
      <c r="C122" s="26">
        <f t="shared" si="20"/>
        <v>55577.918299999998</v>
      </c>
      <c r="D122" s="16" t="str">
        <f t="shared" si="21"/>
        <v>vis</v>
      </c>
      <c r="E122" s="59">
        <f>VLOOKUP(C122,Active!C$21:E$972,3,FALSE)</f>
        <v>23275.981889260333</v>
      </c>
      <c r="F122" s="29" t="s">
        <v>126</v>
      </c>
      <c r="G122" s="16" t="str">
        <f t="shared" si="22"/>
        <v>55577.9183</v>
      </c>
      <c r="H122" s="26">
        <f t="shared" si="23"/>
        <v>23276</v>
      </c>
      <c r="I122" s="60" t="s">
        <v>537</v>
      </c>
      <c r="J122" s="61" t="s">
        <v>538</v>
      </c>
      <c r="K122" s="60" t="s">
        <v>539</v>
      </c>
      <c r="L122" s="60" t="s">
        <v>526</v>
      </c>
      <c r="M122" s="61" t="s">
        <v>388</v>
      </c>
      <c r="N122" s="61" t="s">
        <v>126</v>
      </c>
      <c r="O122" s="62" t="s">
        <v>197</v>
      </c>
      <c r="P122" s="63" t="s">
        <v>540</v>
      </c>
    </row>
    <row r="123" spans="1:16" ht="12.75" customHeight="1" thickBot="1" x14ac:dyDescent="0.25">
      <c r="A123" s="26" t="str">
        <f t="shared" si="18"/>
        <v>BAVM 215 </v>
      </c>
      <c r="B123" s="29" t="str">
        <f t="shared" si="19"/>
        <v>I</v>
      </c>
      <c r="C123" s="26">
        <f t="shared" si="20"/>
        <v>55600.404499999997</v>
      </c>
      <c r="D123" s="16" t="str">
        <f t="shared" si="21"/>
        <v>vis</v>
      </c>
      <c r="E123" s="59">
        <f>VLOOKUP(C123,Active!C$21:E$972,3,FALSE)</f>
        <v>23323.982129024582</v>
      </c>
      <c r="F123" s="29" t="s">
        <v>126</v>
      </c>
      <c r="G123" s="16" t="str">
        <f t="shared" si="22"/>
        <v>55600.4045</v>
      </c>
      <c r="H123" s="26">
        <f t="shared" si="23"/>
        <v>23324</v>
      </c>
      <c r="I123" s="60" t="s">
        <v>541</v>
      </c>
      <c r="J123" s="61" t="s">
        <v>542</v>
      </c>
      <c r="K123" s="60" t="s">
        <v>543</v>
      </c>
      <c r="L123" s="60" t="s">
        <v>531</v>
      </c>
      <c r="M123" s="61" t="s">
        <v>388</v>
      </c>
      <c r="N123" s="61" t="s">
        <v>420</v>
      </c>
      <c r="O123" s="62" t="s">
        <v>489</v>
      </c>
      <c r="P123" s="63" t="s">
        <v>544</v>
      </c>
    </row>
    <row r="124" spans="1:16" ht="12.75" customHeight="1" thickBot="1" x14ac:dyDescent="0.25">
      <c r="A124" s="26" t="str">
        <f t="shared" si="18"/>
        <v>BAVM 215 </v>
      </c>
      <c r="B124" s="29" t="str">
        <f t="shared" si="19"/>
        <v>II</v>
      </c>
      <c r="C124" s="26">
        <f t="shared" si="20"/>
        <v>55600.6394</v>
      </c>
      <c r="D124" s="16" t="str">
        <f t="shared" si="21"/>
        <v>vis</v>
      </c>
      <c r="E124" s="59">
        <f>VLOOKUP(C124,Active!C$21:E$972,3,FALSE)</f>
        <v>23324.48355907149</v>
      </c>
      <c r="F124" s="29" t="s">
        <v>126</v>
      </c>
      <c r="G124" s="16" t="str">
        <f t="shared" si="22"/>
        <v>55600.6394</v>
      </c>
      <c r="H124" s="26">
        <f t="shared" si="23"/>
        <v>23324.5</v>
      </c>
      <c r="I124" s="60" t="s">
        <v>545</v>
      </c>
      <c r="J124" s="61" t="s">
        <v>546</v>
      </c>
      <c r="K124" s="60" t="s">
        <v>547</v>
      </c>
      <c r="L124" s="60" t="s">
        <v>507</v>
      </c>
      <c r="M124" s="61" t="s">
        <v>388</v>
      </c>
      <c r="N124" s="61" t="s">
        <v>420</v>
      </c>
      <c r="O124" s="62" t="s">
        <v>489</v>
      </c>
      <c r="P124" s="63" t="s">
        <v>544</v>
      </c>
    </row>
    <row r="125" spans="1:16" ht="12.75" customHeight="1" thickBot="1" x14ac:dyDescent="0.25">
      <c r="A125" s="26" t="str">
        <f t="shared" si="18"/>
        <v>BAVM 228 </v>
      </c>
      <c r="B125" s="29" t="str">
        <f t="shared" si="19"/>
        <v>I</v>
      </c>
      <c r="C125" s="26">
        <f t="shared" si="20"/>
        <v>55644.439700000003</v>
      </c>
      <c r="D125" s="16" t="str">
        <f t="shared" si="21"/>
        <v>vis</v>
      </c>
      <c r="E125" s="59">
        <f>VLOOKUP(C125,Active!C$21:E$972,3,FALSE)</f>
        <v>23417.98201153328</v>
      </c>
      <c r="F125" s="29" t="s">
        <v>126</v>
      </c>
      <c r="G125" s="16" t="str">
        <f t="shared" si="22"/>
        <v>55644.4397</v>
      </c>
      <c r="H125" s="26">
        <f t="shared" si="23"/>
        <v>23418</v>
      </c>
      <c r="I125" s="60" t="s">
        <v>548</v>
      </c>
      <c r="J125" s="61" t="s">
        <v>549</v>
      </c>
      <c r="K125" s="60" t="s">
        <v>550</v>
      </c>
      <c r="L125" s="60" t="s">
        <v>531</v>
      </c>
      <c r="M125" s="61" t="s">
        <v>388</v>
      </c>
      <c r="N125" s="61" t="s">
        <v>126</v>
      </c>
      <c r="O125" s="62" t="s">
        <v>498</v>
      </c>
      <c r="P125" s="63" t="s">
        <v>499</v>
      </c>
    </row>
    <row r="126" spans="1:16" ht="12.75" customHeight="1" thickBot="1" x14ac:dyDescent="0.25">
      <c r="A126" s="26" t="str">
        <f t="shared" si="18"/>
        <v>IBVS 6018 </v>
      </c>
      <c r="B126" s="29" t="str">
        <f t="shared" si="19"/>
        <v>I</v>
      </c>
      <c r="C126" s="26">
        <f t="shared" si="20"/>
        <v>55851.034599999999</v>
      </c>
      <c r="D126" s="16" t="str">
        <f t="shared" si="21"/>
        <v>vis</v>
      </c>
      <c r="E126" s="59">
        <f>VLOOKUP(C126,Active!C$21:E$972,3,FALSE)</f>
        <v>23858.990484911243</v>
      </c>
      <c r="F126" s="29" t="s">
        <v>126</v>
      </c>
      <c r="G126" s="16" t="str">
        <f t="shared" si="22"/>
        <v>55851.0346</v>
      </c>
      <c r="H126" s="26">
        <f t="shared" si="23"/>
        <v>23859</v>
      </c>
      <c r="I126" s="60" t="s">
        <v>551</v>
      </c>
      <c r="J126" s="61" t="s">
        <v>552</v>
      </c>
      <c r="K126" s="60" t="s">
        <v>553</v>
      </c>
      <c r="L126" s="60" t="s">
        <v>554</v>
      </c>
      <c r="M126" s="61" t="s">
        <v>388</v>
      </c>
      <c r="N126" s="61" t="s">
        <v>119</v>
      </c>
      <c r="O126" s="62" t="s">
        <v>399</v>
      </c>
      <c r="P126" s="63" t="s">
        <v>555</v>
      </c>
    </row>
    <row r="127" spans="1:16" ht="12.75" customHeight="1" thickBot="1" x14ac:dyDescent="0.25">
      <c r="A127" s="26" t="str">
        <f t="shared" si="18"/>
        <v>OEJV 0160 </v>
      </c>
      <c r="B127" s="29" t="str">
        <f t="shared" si="19"/>
        <v>I</v>
      </c>
      <c r="C127" s="26">
        <f t="shared" si="20"/>
        <v>55934.412190000003</v>
      </c>
      <c r="D127" s="16" t="str">
        <f t="shared" si="21"/>
        <v>vis</v>
      </c>
      <c r="E127" s="59">
        <f>VLOOKUP(C127,Active!C$21:E$972,3,FALSE)</f>
        <v>24036.972727840937</v>
      </c>
      <c r="F127" s="29" t="s">
        <v>126</v>
      </c>
      <c r="G127" s="16" t="str">
        <f t="shared" si="22"/>
        <v>55934.41219</v>
      </c>
      <c r="H127" s="26">
        <f t="shared" si="23"/>
        <v>24037</v>
      </c>
      <c r="I127" s="60" t="s">
        <v>562</v>
      </c>
      <c r="J127" s="61" t="s">
        <v>563</v>
      </c>
      <c r="K127" s="60" t="s">
        <v>564</v>
      </c>
      <c r="L127" s="60" t="s">
        <v>565</v>
      </c>
      <c r="M127" s="61" t="s">
        <v>388</v>
      </c>
      <c r="N127" s="61" t="s">
        <v>119</v>
      </c>
      <c r="O127" s="62" t="s">
        <v>566</v>
      </c>
      <c r="P127" s="63" t="s">
        <v>567</v>
      </c>
    </row>
    <row r="128" spans="1:16" ht="12.75" customHeight="1" thickBot="1" x14ac:dyDescent="0.25">
      <c r="A128" s="26" t="str">
        <f t="shared" si="18"/>
        <v>BAVM 228 </v>
      </c>
      <c r="B128" s="29" t="str">
        <f t="shared" si="19"/>
        <v>I</v>
      </c>
      <c r="C128" s="26">
        <f t="shared" si="20"/>
        <v>56002.342900000003</v>
      </c>
      <c r="D128" s="16" t="str">
        <f t="shared" si="21"/>
        <v>vis</v>
      </c>
      <c r="E128" s="59">
        <f>VLOOKUP(C128,Active!C$21:E$972,3,FALSE)</f>
        <v>24181.98123827649</v>
      </c>
      <c r="F128" s="29" t="s">
        <v>126</v>
      </c>
      <c r="G128" s="16" t="str">
        <f t="shared" si="22"/>
        <v>56002.3429</v>
      </c>
      <c r="H128" s="26">
        <f t="shared" si="23"/>
        <v>24182</v>
      </c>
      <c r="I128" s="60" t="s">
        <v>568</v>
      </c>
      <c r="J128" s="61" t="s">
        <v>569</v>
      </c>
      <c r="K128" s="60" t="s">
        <v>570</v>
      </c>
      <c r="L128" s="60" t="s">
        <v>571</v>
      </c>
      <c r="M128" s="61" t="s">
        <v>388</v>
      </c>
      <c r="N128" s="61" t="s">
        <v>126</v>
      </c>
      <c r="O128" s="62" t="s">
        <v>532</v>
      </c>
      <c r="P128" s="63" t="s">
        <v>499</v>
      </c>
    </row>
    <row r="129" spans="1:16" ht="12.75" customHeight="1" thickBot="1" x14ac:dyDescent="0.25">
      <c r="A129" s="26" t="str">
        <f t="shared" si="18"/>
        <v>BAVM 228 </v>
      </c>
      <c r="B129" s="29" t="str">
        <f t="shared" si="19"/>
        <v>I</v>
      </c>
      <c r="C129" s="26">
        <f t="shared" si="20"/>
        <v>56009.371400000004</v>
      </c>
      <c r="D129" s="16" t="str">
        <f t="shared" si="21"/>
        <v>vis</v>
      </c>
      <c r="E129" s="59">
        <f>VLOOKUP(C129,Active!C$21:E$972,3,FALSE)</f>
        <v>24196.984648598514</v>
      </c>
      <c r="F129" s="29" t="s">
        <v>126</v>
      </c>
      <c r="G129" s="16" t="str">
        <f t="shared" si="22"/>
        <v>56009.3714</v>
      </c>
      <c r="H129" s="26">
        <f t="shared" si="23"/>
        <v>24197</v>
      </c>
      <c r="I129" s="60" t="s">
        <v>572</v>
      </c>
      <c r="J129" s="61" t="s">
        <v>573</v>
      </c>
      <c r="K129" s="60" t="s">
        <v>574</v>
      </c>
      <c r="L129" s="60" t="s">
        <v>575</v>
      </c>
      <c r="M129" s="61" t="s">
        <v>388</v>
      </c>
      <c r="N129" s="61" t="s">
        <v>126</v>
      </c>
      <c r="O129" s="62" t="s">
        <v>532</v>
      </c>
      <c r="P129" s="63" t="s">
        <v>499</v>
      </c>
    </row>
    <row r="130" spans="1:16" ht="12.75" customHeight="1" thickBot="1" x14ac:dyDescent="0.25">
      <c r="A130" s="26" t="str">
        <f t="shared" si="18"/>
        <v>IBVS 6029 </v>
      </c>
      <c r="B130" s="29" t="str">
        <f t="shared" si="19"/>
        <v>I</v>
      </c>
      <c r="C130" s="26">
        <f t="shared" si="20"/>
        <v>56011.710800000001</v>
      </c>
      <c r="D130" s="16" t="str">
        <f t="shared" si="21"/>
        <v>vis</v>
      </c>
      <c r="E130" s="59">
        <f>VLOOKUP(C130,Active!C$21:E$972,3,FALSE)</f>
        <v>24201.978456396377</v>
      </c>
      <c r="F130" s="29" t="s">
        <v>126</v>
      </c>
      <c r="G130" s="16" t="str">
        <f t="shared" si="22"/>
        <v>56011.7108</v>
      </c>
      <c r="H130" s="26">
        <f t="shared" si="23"/>
        <v>24202</v>
      </c>
      <c r="I130" s="60" t="s">
        <v>576</v>
      </c>
      <c r="J130" s="61" t="s">
        <v>577</v>
      </c>
      <c r="K130" s="60" t="s">
        <v>578</v>
      </c>
      <c r="L130" s="60" t="s">
        <v>579</v>
      </c>
      <c r="M130" s="61" t="s">
        <v>388</v>
      </c>
      <c r="N130" s="61" t="s">
        <v>126</v>
      </c>
      <c r="O130" s="62" t="s">
        <v>197</v>
      </c>
      <c r="P130" s="63" t="s">
        <v>580</v>
      </c>
    </row>
    <row r="131" spans="1:16" ht="12.75" customHeight="1" thickBot="1" x14ac:dyDescent="0.25">
      <c r="A131" s="26" t="str">
        <f t="shared" si="18"/>
        <v>BAVM 228 </v>
      </c>
      <c r="B131" s="29" t="str">
        <f t="shared" si="19"/>
        <v>II</v>
      </c>
      <c r="C131" s="26">
        <f t="shared" si="20"/>
        <v>56013.356699999997</v>
      </c>
      <c r="D131" s="16" t="str">
        <f t="shared" si="21"/>
        <v>vis</v>
      </c>
      <c r="E131" s="59">
        <f>VLOOKUP(C131,Active!C$21:E$972,3,FALSE)</f>
        <v>24205.491882169867</v>
      </c>
      <c r="F131" s="29" t="s">
        <v>126</v>
      </c>
      <c r="G131" s="16" t="str">
        <f t="shared" si="22"/>
        <v>56013.3567</v>
      </c>
      <c r="H131" s="26">
        <f t="shared" si="23"/>
        <v>24205.5</v>
      </c>
      <c r="I131" s="60" t="s">
        <v>581</v>
      </c>
      <c r="J131" s="61" t="s">
        <v>582</v>
      </c>
      <c r="K131" s="60" t="s">
        <v>583</v>
      </c>
      <c r="L131" s="60" t="s">
        <v>584</v>
      </c>
      <c r="M131" s="61" t="s">
        <v>388</v>
      </c>
      <c r="N131" s="61" t="s">
        <v>389</v>
      </c>
      <c r="O131" s="62" t="s">
        <v>517</v>
      </c>
      <c r="P131" s="63" t="s">
        <v>499</v>
      </c>
    </row>
    <row r="132" spans="1:16" ht="12.75" customHeight="1" thickBot="1" x14ac:dyDescent="0.25">
      <c r="A132" s="26" t="str">
        <f t="shared" si="18"/>
        <v>BAVM 228 </v>
      </c>
      <c r="B132" s="29" t="str">
        <f t="shared" si="19"/>
        <v>I</v>
      </c>
      <c r="C132" s="26">
        <f t="shared" si="20"/>
        <v>56013.586600000002</v>
      </c>
      <c r="D132" s="16" t="str">
        <f t="shared" si="21"/>
        <v>vis</v>
      </c>
      <c r="E132" s="59">
        <f>VLOOKUP(C132,Active!C$21:E$972,3,FALSE)</f>
        <v>24205.982638950562</v>
      </c>
      <c r="F132" s="29" t="s">
        <v>126</v>
      </c>
      <c r="G132" s="16" t="str">
        <f t="shared" si="22"/>
        <v>56013.5866</v>
      </c>
      <c r="H132" s="26">
        <f t="shared" si="23"/>
        <v>24206</v>
      </c>
      <c r="I132" s="60" t="s">
        <v>585</v>
      </c>
      <c r="J132" s="61" t="s">
        <v>586</v>
      </c>
      <c r="K132" s="60" t="s">
        <v>587</v>
      </c>
      <c r="L132" s="60" t="s">
        <v>588</v>
      </c>
      <c r="M132" s="61" t="s">
        <v>388</v>
      </c>
      <c r="N132" s="61" t="s">
        <v>389</v>
      </c>
      <c r="O132" s="62" t="s">
        <v>517</v>
      </c>
      <c r="P132" s="63" t="s">
        <v>499</v>
      </c>
    </row>
    <row r="133" spans="1:16" ht="12.75" customHeight="1" thickBot="1" x14ac:dyDescent="0.25">
      <c r="A133" s="26" t="str">
        <f t="shared" si="18"/>
        <v>BAVM 228 </v>
      </c>
      <c r="B133" s="29" t="str">
        <f t="shared" si="19"/>
        <v>I</v>
      </c>
      <c r="C133" s="26">
        <f t="shared" si="20"/>
        <v>56046.378700000001</v>
      </c>
      <c r="D133" s="16" t="str">
        <f t="shared" si="21"/>
        <v>vis</v>
      </c>
      <c r="E133" s="59">
        <f>VLOOKUP(C133,Active!C$21:E$972,3,FALSE)</f>
        <v>24275.982401577119</v>
      </c>
      <c r="F133" s="29" t="s">
        <v>126</v>
      </c>
      <c r="G133" s="16" t="str">
        <f t="shared" si="22"/>
        <v>56046.3787</v>
      </c>
      <c r="H133" s="26">
        <f t="shared" si="23"/>
        <v>24276</v>
      </c>
      <c r="I133" s="60" t="s">
        <v>589</v>
      </c>
      <c r="J133" s="61" t="s">
        <v>590</v>
      </c>
      <c r="K133" s="60" t="s">
        <v>591</v>
      </c>
      <c r="L133" s="60" t="s">
        <v>426</v>
      </c>
      <c r="M133" s="61" t="s">
        <v>388</v>
      </c>
      <c r="N133" s="61" t="s">
        <v>126</v>
      </c>
      <c r="O133" s="62" t="s">
        <v>532</v>
      </c>
      <c r="P133" s="63" t="s">
        <v>499</v>
      </c>
    </row>
    <row r="134" spans="1:16" ht="12.75" customHeight="1" thickBot="1" x14ac:dyDescent="0.25">
      <c r="A134" s="26" t="str">
        <f t="shared" si="18"/>
        <v> PASJ 35.133 </v>
      </c>
      <c r="B134" s="29" t="str">
        <f t="shared" si="19"/>
        <v>I</v>
      </c>
      <c r="C134" s="26">
        <f t="shared" si="20"/>
        <v>44674.046999999999</v>
      </c>
      <c r="D134" s="16" t="str">
        <f t="shared" si="21"/>
        <v>vis</v>
      </c>
      <c r="E134" s="59">
        <f>VLOOKUP(C134,Active!C$21:E$972,3,FALSE)</f>
        <v>-2.3481185706709681E-3</v>
      </c>
      <c r="F134" s="29" t="s">
        <v>126</v>
      </c>
      <c r="G134" s="16" t="str">
        <f t="shared" si="22"/>
        <v>44674.0470</v>
      </c>
      <c r="H134" s="26">
        <f t="shared" si="23"/>
        <v>0</v>
      </c>
      <c r="I134" s="60" t="s">
        <v>242</v>
      </c>
      <c r="J134" s="61" t="s">
        <v>243</v>
      </c>
      <c r="K134" s="60">
        <v>0</v>
      </c>
      <c r="L134" s="60" t="s">
        <v>244</v>
      </c>
      <c r="M134" s="61" t="s">
        <v>245</v>
      </c>
      <c r="N134" s="61" t="s">
        <v>246</v>
      </c>
      <c r="O134" s="62" t="s">
        <v>247</v>
      </c>
      <c r="P134" s="62" t="s">
        <v>248</v>
      </c>
    </row>
    <row r="135" spans="1:16" ht="12.75" customHeight="1" thickBot="1" x14ac:dyDescent="0.25">
      <c r="A135" s="26" t="str">
        <f t="shared" si="18"/>
        <v>IBVS 5493 </v>
      </c>
      <c r="B135" s="29" t="str">
        <f t="shared" si="19"/>
        <v>I</v>
      </c>
      <c r="C135" s="26">
        <f t="shared" si="20"/>
        <v>52644.892200000002</v>
      </c>
      <c r="D135" s="16" t="str">
        <f t="shared" si="21"/>
        <v>vis</v>
      </c>
      <c r="E135" s="59" t="e">
        <f>VLOOKUP(C135,Active!C$21:E$972,3,FALSE)</f>
        <v>#N/A</v>
      </c>
      <c r="F135" s="29" t="s">
        <v>126</v>
      </c>
      <c r="G135" s="16" t="str">
        <f t="shared" si="22"/>
        <v>52644.8922</v>
      </c>
      <c r="H135" s="26">
        <f t="shared" si="23"/>
        <v>17015</v>
      </c>
      <c r="I135" s="60" t="s">
        <v>397</v>
      </c>
      <c r="J135" s="61" t="s">
        <v>393</v>
      </c>
      <c r="K135" s="60">
        <v>17015</v>
      </c>
      <c r="L135" s="60" t="s">
        <v>398</v>
      </c>
      <c r="M135" s="61" t="s">
        <v>245</v>
      </c>
      <c r="N135" s="61" t="s">
        <v>246</v>
      </c>
      <c r="O135" s="62" t="s">
        <v>399</v>
      </c>
      <c r="P135" s="63" t="s">
        <v>400</v>
      </c>
    </row>
    <row r="136" spans="1:16" ht="12.75" customHeight="1" thickBot="1" x14ac:dyDescent="0.25">
      <c r="A136" s="26" t="str">
        <f t="shared" si="18"/>
        <v>VSB 42 </v>
      </c>
      <c r="B136" s="29" t="str">
        <f t="shared" si="19"/>
        <v>I</v>
      </c>
      <c r="C136" s="26">
        <f t="shared" si="20"/>
        <v>52646.297700000003</v>
      </c>
      <c r="D136" s="16" t="str">
        <f t="shared" si="21"/>
        <v>vis</v>
      </c>
      <c r="E136" s="59">
        <f>VLOOKUP(C136,Active!C$21:E$972,3,FALSE)</f>
        <v>17017.988466724688</v>
      </c>
      <c r="F136" s="29" t="s">
        <v>126</v>
      </c>
      <c r="G136" s="16" t="str">
        <f t="shared" si="22"/>
        <v>52646.2977</v>
      </c>
      <c r="H136" s="26">
        <f t="shared" si="23"/>
        <v>17018</v>
      </c>
      <c r="I136" s="60" t="s">
        <v>401</v>
      </c>
      <c r="J136" s="61" t="s">
        <v>402</v>
      </c>
      <c r="K136" s="60">
        <v>17018</v>
      </c>
      <c r="L136" s="60" t="s">
        <v>403</v>
      </c>
      <c r="M136" s="61" t="s">
        <v>245</v>
      </c>
      <c r="N136" s="61" t="s">
        <v>246</v>
      </c>
      <c r="O136" s="62" t="s">
        <v>404</v>
      </c>
      <c r="P136" s="63" t="s">
        <v>405</v>
      </c>
    </row>
    <row r="137" spans="1:16" ht="12.75" customHeight="1" thickBot="1" x14ac:dyDescent="0.25">
      <c r="A137" s="26" t="str">
        <f t="shared" si="18"/>
        <v>VSB 42 </v>
      </c>
      <c r="B137" s="29" t="str">
        <f t="shared" si="19"/>
        <v>I</v>
      </c>
      <c r="C137" s="26">
        <f t="shared" si="20"/>
        <v>52989.210299999999</v>
      </c>
      <c r="D137" s="16" t="str">
        <f t="shared" si="21"/>
        <v>vis</v>
      </c>
      <c r="E137" s="59">
        <f>VLOOKUP(C137,Active!C$21:E$972,3,FALSE)</f>
        <v>17749.987960555703</v>
      </c>
      <c r="F137" s="29" t="s">
        <v>126</v>
      </c>
      <c r="G137" s="16" t="str">
        <f t="shared" si="22"/>
        <v>52989.2103</v>
      </c>
      <c r="H137" s="26">
        <f t="shared" si="23"/>
        <v>17750</v>
      </c>
      <c r="I137" s="60" t="s">
        <v>416</v>
      </c>
      <c r="J137" s="61" t="s">
        <v>417</v>
      </c>
      <c r="K137" s="60">
        <v>17750</v>
      </c>
      <c r="L137" s="60" t="s">
        <v>394</v>
      </c>
      <c r="M137" s="61" t="s">
        <v>245</v>
      </c>
      <c r="N137" s="61" t="s">
        <v>246</v>
      </c>
      <c r="O137" s="62" t="s">
        <v>404</v>
      </c>
      <c r="P137" s="63" t="s">
        <v>405</v>
      </c>
    </row>
    <row r="138" spans="1:16" ht="12.75" customHeight="1" thickBot="1" x14ac:dyDescent="0.25">
      <c r="A138" s="26" t="str">
        <f t="shared" si="18"/>
        <v>VSB 45 </v>
      </c>
      <c r="B138" s="29" t="str">
        <f t="shared" si="19"/>
        <v>I</v>
      </c>
      <c r="C138" s="26">
        <f t="shared" si="20"/>
        <v>53746.241499999996</v>
      </c>
      <c r="D138" s="16" t="str">
        <f t="shared" si="21"/>
        <v>vis</v>
      </c>
      <c r="E138" s="59">
        <f>VLOOKUP(C138,Active!C$21:E$972,3,FALSE)</f>
        <v>19365.987067075235</v>
      </c>
      <c r="F138" s="29" t="s">
        <v>126</v>
      </c>
      <c r="G138" s="16" t="str">
        <f t="shared" si="22"/>
        <v>53746.2415</v>
      </c>
      <c r="H138" s="26">
        <f t="shared" si="23"/>
        <v>19366</v>
      </c>
      <c r="I138" s="60" t="s">
        <v>460</v>
      </c>
      <c r="J138" s="61" t="s">
        <v>461</v>
      </c>
      <c r="K138" s="60" t="s">
        <v>462</v>
      </c>
      <c r="L138" s="60" t="s">
        <v>463</v>
      </c>
      <c r="M138" s="61" t="s">
        <v>245</v>
      </c>
      <c r="N138" s="61" t="s">
        <v>246</v>
      </c>
      <c r="O138" s="62" t="s">
        <v>464</v>
      </c>
      <c r="P138" s="63" t="s">
        <v>465</v>
      </c>
    </row>
    <row r="139" spans="1:16" ht="12.75" customHeight="1" thickBot="1" x14ac:dyDescent="0.25">
      <c r="A139" s="26" t="str">
        <f t="shared" si="18"/>
        <v>BAVM 225 </v>
      </c>
      <c r="B139" s="29" t="str">
        <f t="shared" si="19"/>
        <v>I</v>
      </c>
      <c r="C139" s="26">
        <f t="shared" si="20"/>
        <v>55857.588300000003</v>
      </c>
      <c r="D139" s="16" t="str">
        <f t="shared" si="21"/>
        <v>vis</v>
      </c>
      <c r="E139" s="59">
        <f>VLOOKUP(C139,Active!C$21:E$972,3,FALSE)</f>
        <v>23872.980361873255</v>
      </c>
      <c r="F139" s="29" t="s">
        <v>126</v>
      </c>
      <c r="G139" s="16" t="str">
        <f t="shared" si="22"/>
        <v>55857.5883</v>
      </c>
      <c r="H139" s="26">
        <f t="shared" si="23"/>
        <v>23873</v>
      </c>
      <c r="I139" s="60" t="s">
        <v>556</v>
      </c>
      <c r="J139" s="61" t="s">
        <v>557</v>
      </c>
      <c r="K139" s="60" t="s">
        <v>558</v>
      </c>
      <c r="L139" s="60" t="s">
        <v>559</v>
      </c>
      <c r="M139" s="61" t="s">
        <v>388</v>
      </c>
      <c r="N139" s="61" t="s">
        <v>389</v>
      </c>
      <c r="O139" s="62" t="s">
        <v>560</v>
      </c>
      <c r="P139" s="63" t="s">
        <v>561</v>
      </c>
    </row>
    <row r="140" spans="1:16" x14ac:dyDescent="0.2">
      <c r="B140" s="29"/>
      <c r="E140" s="59"/>
      <c r="F140" s="29"/>
    </row>
    <row r="141" spans="1:16" x14ac:dyDescent="0.2">
      <c r="B141" s="29"/>
      <c r="E141" s="59"/>
      <c r="F141" s="29"/>
    </row>
    <row r="142" spans="1:16" x14ac:dyDescent="0.2">
      <c r="B142" s="29"/>
      <c r="E142" s="59"/>
      <c r="F142" s="29"/>
    </row>
    <row r="143" spans="1:16" x14ac:dyDescent="0.2">
      <c r="B143" s="29"/>
      <c r="E143" s="59"/>
      <c r="F143" s="29"/>
    </row>
    <row r="144" spans="1:16" x14ac:dyDescent="0.2">
      <c r="B144" s="29"/>
      <c r="E144" s="59"/>
      <c r="F144" s="29"/>
    </row>
    <row r="145" spans="2:6" x14ac:dyDescent="0.2">
      <c r="B145" s="29"/>
      <c r="E145" s="59"/>
      <c r="F145" s="29"/>
    </row>
    <row r="146" spans="2:6" x14ac:dyDescent="0.2">
      <c r="B146" s="29"/>
      <c r="E146" s="59"/>
      <c r="F146" s="29"/>
    </row>
    <row r="147" spans="2:6" x14ac:dyDescent="0.2">
      <c r="B147" s="29"/>
      <c r="E147" s="59"/>
      <c r="F147" s="29"/>
    </row>
    <row r="148" spans="2:6" x14ac:dyDescent="0.2">
      <c r="B148" s="29"/>
      <c r="F148" s="29"/>
    </row>
    <row r="149" spans="2:6" x14ac:dyDescent="0.2">
      <c r="B149" s="29"/>
      <c r="F149" s="29"/>
    </row>
    <row r="150" spans="2:6" x14ac:dyDescent="0.2">
      <c r="B150" s="29"/>
      <c r="F150" s="29"/>
    </row>
    <row r="151" spans="2:6" x14ac:dyDescent="0.2">
      <c r="B151" s="29"/>
      <c r="F151" s="29"/>
    </row>
    <row r="152" spans="2:6" x14ac:dyDescent="0.2">
      <c r="B152" s="29"/>
      <c r="F152" s="29"/>
    </row>
    <row r="153" spans="2:6" x14ac:dyDescent="0.2">
      <c r="B153" s="29"/>
      <c r="F153" s="29"/>
    </row>
    <row r="154" spans="2:6" x14ac:dyDescent="0.2">
      <c r="B154" s="29"/>
      <c r="F154" s="29"/>
    </row>
    <row r="155" spans="2:6" x14ac:dyDescent="0.2">
      <c r="B155" s="29"/>
      <c r="F155" s="29"/>
    </row>
    <row r="156" spans="2:6" x14ac:dyDescent="0.2">
      <c r="B156" s="29"/>
      <c r="F156" s="29"/>
    </row>
    <row r="157" spans="2:6" x14ac:dyDescent="0.2">
      <c r="B157" s="29"/>
      <c r="F157" s="29"/>
    </row>
    <row r="158" spans="2:6" x14ac:dyDescent="0.2">
      <c r="B158" s="29"/>
      <c r="F158" s="29"/>
    </row>
    <row r="159" spans="2:6" x14ac:dyDescent="0.2">
      <c r="B159" s="29"/>
      <c r="F159" s="29"/>
    </row>
    <row r="160" spans="2:6" x14ac:dyDescent="0.2">
      <c r="B160" s="29"/>
      <c r="F160" s="29"/>
    </row>
    <row r="161" spans="2:6" x14ac:dyDescent="0.2">
      <c r="B161" s="29"/>
      <c r="F161" s="29"/>
    </row>
    <row r="162" spans="2:6" x14ac:dyDescent="0.2">
      <c r="B162" s="29"/>
      <c r="F162" s="29"/>
    </row>
    <row r="163" spans="2:6" x14ac:dyDescent="0.2">
      <c r="B163" s="29"/>
      <c r="F163" s="29"/>
    </row>
    <row r="164" spans="2:6" x14ac:dyDescent="0.2">
      <c r="B164" s="29"/>
      <c r="F164" s="29"/>
    </row>
    <row r="165" spans="2:6" x14ac:dyDescent="0.2">
      <c r="B165" s="29"/>
      <c r="F165" s="29"/>
    </row>
    <row r="166" spans="2:6" x14ac:dyDescent="0.2">
      <c r="B166" s="29"/>
      <c r="F166" s="29"/>
    </row>
    <row r="167" spans="2:6" x14ac:dyDescent="0.2">
      <c r="B167" s="29"/>
      <c r="F167" s="29"/>
    </row>
    <row r="168" spans="2:6" x14ac:dyDescent="0.2">
      <c r="B168" s="29"/>
      <c r="F168" s="29"/>
    </row>
    <row r="169" spans="2:6" x14ac:dyDescent="0.2">
      <c r="B169" s="29"/>
      <c r="F169" s="29"/>
    </row>
    <row r="170" spans="2:6" x14ac:dyDescent="0.2">
      <c r="B170" s="29"/>
      <c r="F170" s="29"/>
    </row>
    <row r="171" spans="2:6" x14ac:dyDescent="0.2">
      <c r="B171" s="29"/>
      <c r="F171" s="29"/>
    </row>
    <row r="172" spans="2:6" x14ac:dyDescent="0.2">
      <c r="B172" s="29"/>
      <c r="F172" s="29"/>
    </row>
    <row r="173" spans="2:6" x14ac:dyDescent="0.2">
      <c r="B173" s="29"/>
      <c r="F173" s="29"/>
    </row>
    <row r="174" spans="2:6" x14ac:dyDescent="0.2">
      <c r="B174" s="29"/>
      <c r="F174" s="29"/>
    </row>
    <row r="175" spans="2:6" x14ac:dyDescent="0.2">
      <c r="B175" s="29"/>
      <c r="F175" s="29"/>
    </row>
    <row r="176" spans="2:6" x14ac:dyDescent="0.2">
      <c r="B176" s="29"/>
      <c r="F176" s="29"/>
    </row>
    <row r="177" spans="2:6" x14ac:dyDescent="0.2">
      <c r="B177" s="29"/>
      <c r="F177" s="29"/>
    </row>
    <row r="178" spans="2:6" x14ac:dyDescent="0.2">
      <c r="B178" s="29"/>
      <c r="F178" s="29"/>
    </row>
    <row r="179" spans="2:6" x14ac:dyDescent="0.2">
      <c r="B179" s="29"/>
      <c r="F179" s="29"/>
    </row>
    <row r="180" spans="2:6" x14ac:dyDescent="0.2">
      <c r="B180" s="29"/>
      <c r="F180" s="29"/>
    </row>
    <row r="181" spans="2:6" x14ac:dyDescent="0.2">
      <c r="B181" s="29"/>
      <c r="F181" s="29"/>
    </row>
    <row r="182" spans="2:6" x14ac:dyDescent="0.2">
      <c r="B182" s="29"/>
      <c r="F182" s="29"/>
    </row>
    <row r="183" spans="2:6" x14ac:dyDescent="0.2">
      <c r="B183" s="29"/>
      <c r="F183" s="29"/>
    </row>
    <row r="184" spans="2:6" x14ac:dyDescent="0.2">
      <c r="B184" s="29"/>
      <c r="F184" s="29"/>
    </row>
    <row r="185" spans="2:6" x14ac:dyDescent="0.2">
      <c r="B185" s="29"/>
      <c r="F185" s="29"/>
    </row>
    <row r="186" spans="2:6" x14ac:dyDescent="0.2">
      <c r="B186" s="29"/>
      <c r="F186" s="29"/>
    </row>
    <row r="187" spans="2:6" x14ac:dyDescent="0.2">
      <c r="B187" s="29"/>
      <c r="F187" s="29"/>
    </row>
    <row r="188" spans="2:6" x14ac:dyDescent="0.2">
      <c r="B188" s="29"/>
      <c r="F188" s="29"/>
    </row>
    <row r="189" spans="2:6" x14ac:dyDescent="0.2">
      <c r="B189" s="29"/>
      <c r="F189" s="29"/>
    </row>
    <row r="190" spans="2:6" x14ac:dyDescent="0.2">
      <c r="B190" s="29"/>
      <c r="F190" s="29"/>
    </row>
    <row r="191" spans="2:6" x14ac:dyDescent="0.2">
      <c r="B191" s="29"/>
      <c r="F191" s="29"/>
    </row>
    <row r="192" spans="2:6" x14ac:dyDescent="0.2">
      <c r="B192" s="29"/>
      <c r="F192" s="29"/>
    </row>
    <row r="193" spans="2:6" x14ac:dyDescent="0.2">
      <c r="B193" s="29"/>
      <c r="F193" s="29"/>
    </row>
    <row r="194" spans="2:6" x14ac:dyDescent="0.2">
      <c r="B194" s="29"/>
      <c r="F194" s="29"/>
    </row>
    <row r="195" spans="2:6" x14ac:dyDescent="0.2">
      <c r="B195" s="29"/>
      <c r="F195" s="29"/>
    </row>
    <row r="196" spans="2:6" x14ac:dyDescent="0.2">
      <c r="B196" s="29"/>
      <c r="F196" s="29"/>
    </row>
    <row r="197" spans="2:6" x14ac:dyDescent="0.2">
      <c r="B197" s="29"/>
      <c r="F197" s="29"/>
    </row>
    <row r="198" spans="2:6" x14ac:dyDescent="0.2">
      <c r="B198" s="29"/>
      <c r="F198" s="29"/>
    </row>
    <row r="199" spans="2:6" x14ac:dyDescent="0.2">
      <c r="B199" s="29"/>
      <c r="F199" s="29"/>
    </row>
    <row r="200" spans="2:6" x14ac:dyDescent="0.2">
      <c r="B200" s="29"/>
      <c r="F200" s="29"/>
    </row>
    <row r="201" spans="2:6" x14ac:dyDescent="0.2">
      <c r="B201" s="29"/>
      <c r="F201" s="29"/>
    </row>
    <row r="202" spans="2:6" x14ac:dyDescent="0.2">
      <c r="B202" s="29"/>
      <c r="F202" s="29"/>
    </row>
    <row r="203" spans="2:6" x14ac:dyDescent="0.2">
      <c r="B203" s="29"/>
      <c r="F203" s="29"/>
    </row>
    <row r="204" spans="2:6" x14ac:dyDescent="0.2">
      <c r="B204" s="29"/>
      <c r="F204" s="29"/>
    </row>
    <row r="205" spans="2:6" x14ac:dyDescent="0.2">
      <c r="B205" s="29"/>
      <c r="F205" s="29"/>
    </row>
    <row r="206" spans="2:6" x14ac:dyDescent="0.2">
      <c r="B206" s="29"/>
      <c r="F206" s="29"/>
    </row>
    <row r="207" spans="2:6" x14ac:dyDescent="0.2">
      <c r="B207" s="29"/>
      <c r="F207" s="29"/>
    </row>
    <row r="208" spans="2:6" x14ac:dyDescent="0.2">
      <c r="B208" s="29"/>
      <c r="F208" s="29"/>
    </row>
    <row r="209" spans="2:6" x14ac:dyDescent="0.2">
      <c r="B209" s="29"/>
      <c r="F209" s="29"/>
    </row>
    <row r="210" spans="2:6" x14ac:dyDescent="0.2">
      <c r="B210" s="29"/>
      <c r="F210" s="29"/>
    </row>
    <row r="211" spans="2:6" x14ac:dyDescent="0.2">
      <c r="B211" s="29"/>
      <c r="F211" s="29"/>
    </row>
    <row r="212" spans="2:6" x14ac:dyDescent="0.2">
      <c r="B212" s="29"/>
      <c r="F212" s="29"/>
    </row>
    <row r="213" spans="2:6" x14ac:dyDescent="0.2">
      <c r="B213" s="29"/>
      <c r="F213" s="29"/>
    </row>
    <row r="214" spans="2:6" x14ac:dyDescent="0.2">
      <c r="B214" s="29"/>
      <c r="F214" s="29"/>
    </row>
    <row r="215" spans="2:6" x14ac:dyDescent="0.2">
      <c r="B215" s="29"/>
      <c r="F215" s="29"/>
    </row>
    <row r="216" spans="2:6" x14ac:dyDescent="0.2">
      <c r="B216" s="29"/>
      <c r="F216" s="29"/>
    </row>
    <row r="217" spans="2:6" x14ac:dyDescent="0.2">
      <c r="B217" s="29"/>
      <c r="F217" s="29"/>
    </row>
    <row r="218" spans="2:6" x14ac:dyDescent="0.2">
      <c r="B218" s="29"/>
      <c r="F218" s="29"/>
    </row>
    <row r="219" spans="2:6" x14ac:dyDescent="0.2">
      <c r="B219" s="29"/>
      <c r="F219" s="29"/>
    </row>
    <row r="220" spans="2:6" x14ac:dyDescent="0.2">
      <c r="B220" s="29"/>
      <c r="F220" s="29"/>
    </row>
    <row r="221" spans="2:6" x14ac:dyDescent="0.2">
      <c r="B221" s="29"/>
      <c r="F221" s="29"/>
    </row>
    <row r="222" spans="2:6" x14ac:dyDescent="0.2">
      <c r="B222" s="29"/>
      <c r="F222" s="29"/>
    </row>
    <row r="223" spans="2:6" x14ac:dyDescent="0.2">
      <c r="B223" s="29"/>
      <c r="F223" s="29"/>
    </row>
    <row r="224" spans="2:6" x14ac:dyDescent="0.2">
      <c r="B224" s="29"/>
      <c r="F224" s="29"/>
    </row>
    <row r="225" spans="2:6" x14ac:dyDescent="0.2">
      <c r="B225" s="29"/>
      <c r="F225" s="29"/>
    </row>
    <row r="226" spans="2:6" x14ac:dyDescent="0.2">
      <c r="B226" s="29"/>
      <c r="F226" s="29"/>
    </row>
    <row r="227" spans="2:6" x14ac:dyDescent="0.2">
      <c r="B227" s="29"/>
      <c r="F227" s="29"/>
    </row>
    <row r="228" spans="2:6" x14ac:dyDescent="0.2">
      <c r="B228" s="29"/>
      <c r="F228" s="29"/>
    </row>
    <row r="229" spans="2:6" x14ac:dyDescent="0.2">
      <c r="B229" s="29"/>
      <c r="F229" s="29"/>
    </row>
    <row r="230" spans="2:6" x14ac:dyDescent="0.2">
      <c r="B230" s="29"/>
      <c r="F230" s="29"/>
    </row>
    <row r="231" spans="2:6" x14ac:dyDescent="0.2">
      <c r="B231" s="29"/>
      <c r="F231" s="29"/>
    </row>
    <row r="232" spans="2:6" x14ac:dyDescent="0.2">
      <c r="B232" s="29"/>
      <c r="F232" s="29"/>
    </row>
    <row r="233" spans="2:6" x14ac:dyDescent="0.2">
      <c r="B233" s="29"/>
      <c r="F233" s="29"/>
    </row>
    <row r="234" spans="2:6" x14ac:dyDescent="0.2">
      <c r="B234" s="29"/>
      <c r="F234" s="29"/>
    </row>
    <row r="235" spans="2:6" x14ac:dyDescent="0.2">
      <c r="B235" s="29"/>
      <c r="F235" s="29"/>
    </row>
    <row r="236" spans="2:6" x14ac:dyDescent="0.2">
      <c r="B236" s="29"/>
      <c r="F236" s="29"/>
    </row>
    <row r="237" spans="2:6" x14ac:dyDescent="0.2">
      <c r="B237" s="29"/>
      <c r="F237" s="29"/>
    </row>
    <row r="238" spans="2:6" x14ac:dyDescent="0.2">
      <c r="B238" s="29"/>
      <c r="F238" s="29"/>
    </row>
    <row r="239" spans="2:6" x14ac:dyDescent="0.2">
      <c r="B239" s="29"/>
      <c r="F239" s="29"/>
    </row>
    <row r="240" spans="2:6" x14ac:dyDescent="0.2">
      <c r="B240" s="29"/>
      <c r="F240" s="29"/>
    </row>
    <row r="241" spans="2:6" x14ac:dyDescent="0.2">
      <c r="B241" s="29"/>
      <c r="F241" s="29"/>
    </row>
    <row r="242" spans="2:6" x14ac:dyDescent="0.2">
      <c r="B242" s="29"/>
      <c r="F242" s="29"/>
    </row>
    <row r="243" spans="2:6" x14ac:dyDescent="0.2">
      <c r="B243" s="29"/>
      <c r="F243" s="29"/>
    </row>
    <row r="244" spans="2:6" x14ac:dyDescent="0.2">
      <c r="B244" s="29"/>
      <c r="F244" s="29"/>
    </row>
    <row r="245" spans="2:6" x14ac:dyDescent="0.2">
      <c r="B245" s="29"/>
      <c r="F245" s="29"/>
    </row>
    <row r="246" spans="2:6" x14ac:dyDescent="0.2">
      <c r="B246" s="29"/>
      <c r="F246" s="29"/>
    </row>
    <row r="247" spans="2:6" x14ac:dyDescent="0.2">
      <c r="B247" s="29"/>
      <c r="F247" s="29"/>
    </row>
    <row r="248" spans="2:6" x14ac:dyDescent="0.2">
      <c r="B248" s="29"/>
      <c r="F248" s="29"/>
    </row>
    <row r="249" spans="2:6" x14ac:dyDescent="0.2">
      <c r="B249" s="29"/>
      <c r="F249" s="29"/>
    </row>
    <row r="250" spans="2:6" x14ac:dyDescent="0.2">
      <c r="B250" s="29"/>
      <c r="F250" s="29"/>
    </row>
    <row r="251" spans="2:6" x14ac:dyDescent="0.2">
      <c r="B251" s="29"/>
      <c r="F251" s="29"/>
    </row>
    <row r="252" spans="2:6" x14ac:dyDescent="0.2">
      <c r="B252" s="29"/>
      <c r="F252" s="29"/>
    </row>
    <row r="253" spans="2:6" x14ac:dyDescent="0.2">
      <c r="B253" s="29"/>
      <c r="F253" s="29"/>
    </row>
    <row r="254" spans="2:6" x14ac:dyDescent="0.2">
      <c r="B254" s="29"/>
      <c r="F254" s="29"/>
    </row>
    <row r="255" spans="2:6" x14ac:dyDescent="0.2">
      <c r="B255" s="29"/>
      <c r="F255" s="29"/>
    </row>
    <row r="256" spans="2:6" x14ac:dyDescent="0.2">
      <c r="B256" s="29"/>
      <c r="F256" s="29"/>
    </row>
    <row r="257" spans="2:6" x14ac:dyDescent="0.2">
      <c r="B257" s="29"/>
      <c r="F257" s="29"/>
    </row>
    <row r="258" spans="2:6" x14ac:dyDescent="0.2">
      <c r="B258" s="29"/>
      <c r="F258" s="29"/>
    </row>
    <row r="259" spans="2:6" x14ac:dyDescent="0.2">
      <c r="B259" s="29"/>
      <c r="F259" s="29"/>
    </row>
    <row r="260" spans="2:6" x14ac:dyDescent="0.2">
      <c r="B260" s="29"/>
      <c r="F260" s="29"/>
    </row>
    <row r="261" spans="2:6" x14ac:dyDescent="0.2">
      <c r="B261" s="29"/>
      <c r="F261" s="29"/>
    </row>
    <row r="262" spans="2:6" x14ac:dyDescent="0.2">
      <c r="B262" s="29"/>
      <c r="F262" s="29"/>
    </row>
    <row r="263" spans="2:6" x14ac:dyDescent="0.2">
      <c r="B263" s="29"/>
      <c r="F263" s="29"/>
    </row>
    <row r="264" spans="2:6" x14ac:dyDescent="0.2">
      <c r="B264" s="29"/>
      <c r="F264" s="29"/>
    </row>
    <row r="265" spans="2:6" x14ac:dyDescent="0.2">
      <c r="B265" s="29"/>
      <c r="F265" s="29"/>
    </row>
    <row r="266" spans="2:6" x14ac:dyDescent="0.2">
      <c r="B266" s="29"/>
      <c r="F266" s="29"/>
    </row>
    <row r="267" spans="2:6" x14ac:dyDescent="0.2">
      <c r="B267" s="29"/>
      <c r="F267" s="29"/>
    </row>
    <row r="268" spans="2:6" x14ac:dyDescent="0.2">
      <c r="B268" s="29"/>
      <c r="F268" s="29"/>
    </row>
    <row r="269" spans="2:6" x14ac:dyDescent="0.2">
      <c r="B269" s="29"/>
      <c r="F269" s="29"/>
    </row>
    <row r="270" spans="2:6" x14ac:dyDescent="0.2">
      <c r="B270" s="29"/>
      <c r="F270" s="29"/>
    </row>
    <row r="271" spans="2:6" x14ac:dyDescent="0.2">
      <c r="B271" s="29"/>
      <c r="F271" s="29"/>
    </row>
    <row r="272" spans="2:6" x14ac:dyDescent="0.2">
      <c r="B272" s="29"/>
      <c r="F272" s="29"/>
    </row>
    <row r="273" spans="2:6" x14ac:dyDescent="0.2">
      <c r="B273" s="29"/>
      <c r="F273" s="29"/>
    </row>
    <row r="274" spans="2:6" x14ac:dyDescent="0.2">
      <c r="B274" s="29"/>
      <c r="F274" s="29"/>
    </row>
    <row r="275" spans="2:6" x14ac:dyDescent="0.2">
      <c r="B275" s="29"/>
      <c r="F275" s="29"/>
    </row>
    <row r="276" spans="2:6" x14ac:dyDescent="0.2">
      <c r="B276" s="29"/>
      <c r="F276" s="29"/>
    </row>
    <row r="277" spans="2:6" x14ac:dyDescent="0.2">
      <c r="B277" s="29"/>
      <c r="F277" s="29"/>
    </row>
    <row r="278" spans="2:6" x14ac:dyDescent="0.2">
      <c r="B278" s="29"/>
      <c r="F278" s="29"/>
    </row>
    <row r="279" spans="2:6" x14ac:dyDescent="0.2">
      <c r="B279" s="29"/>
      <c r="F279" s="29"/>
    </row>
    <row r="280" spans="2:6" x14ac:dyDescent="0.2">
      <c r="B280" s="29"/>
      <c r="F280" s="29"/>
    </row>
    <row r="281" spans="2:6" x14ac:dyDescent="0.2">
      <c r="B281" s="29"/>
      <c r="F281" s="29"/>
    </row>
    <row r="282" spans="2:6" x14ac:dyDescent="0.2">
      <c r="B282" s="29"/>
      <c r="F282" s="29"/>
    </row>
    <row r="283" spans="2:6" x14ac:dyDescent="0.2">
      <c r="B283" s="29"/>
      <c r="F283" s="29"/>
    </row>
    <row r="284" spans="2:6" x14ac:dyDescent="0.2">
      <c r="B284" s="29"/>
      <c r="F284" s="29"/>
    </row>
    <row r="285" spans="2:6" x14ac:dyDescent="0.2">
      <c r="B285" s="29"/>
      <c r="F285" s="29"/>
    </row>
    <row r="286" spans="2:6" x14ac:dyDescent="0.2">
      <c r="B286" s="29"/>
      <c r="F286" s="29"/>
    </row>
    <row r="287" spans="2:6" x14ac:dyDescent="0.2">
      <c r="B287" s="29"/>
      <c r="F287" s="29"/>
    </row>
    <row r="288" spans="2:6" x14ac:dyDescent="0.2">
      <c r="B288" s="29"/>
      <c r="F288" s="29"/>
    </row>
    <row r="289" spans="2:6" x14ac:dyDescent="0.2">
      <c r="B289" s="29"/>
      <c r="F289" s="29"/>
    </row>
    <row r="290" spans="2:6" x14ac:dyDescent="0.2">
      <c r="B290" s="29"/>
      <c r="F290" s="29"/>
    </row>
    <row r="291" spans="2:6" x14ac:dyDescent="0.2">
      <c r="B291" s="29"/>
      <c r="F291" s="29"/>
    </row>
    <row r="292" spans="2:6" x14ac:dyDescent="0.2">
      <c r="B292" s="29"/>
      <c r="F292" s="29"/>
    </row>
    <row r="293" spans="2:6" x14ac:dyDescent="0.2">
      <c r="B293" s="29"/>
      <c r="F293" s="29"/>
    </row>
    <row r="294" spans="2:6" x14ac:dyDescent="0.2">
      <c r="B294" s="29"/>
      <c r="F294" s="29"/>
    </row>
    <row r="295" spans="2:6" x14ac:dyDescent="0.2">
      <c r="B295" s="29"/>
      <c r="F295" s="29"/>
    </row>
    <row r="296" spans="2:6" x14ac:dyDescent="0.2">
      <c r="B296" s="29"/>
      <c r="F296" s="29"/>
    </row>
    <row r="297" spans="2:6" x14ac:dyDescent="0.2">
      <c r="B297" s="29"/>
      <c r="F297" s="29"/>
    </row>
    <row r="298" spans="2:6" x14ac:dyDescent="0.2">
      <c r="B298" s="29"/>
      <c r="F298" s="29"/>
    </row>
    <row r="299" spans="2:6" x14ac:dyDescent="0.2">
      <c r="B299" s="29"/>
      <c r="F299" s="29"/>
    </row>
    <row r="300" spans="2:6" x14ac:dyDescent="0.2">
      <c r="B300" s="29"/>
      <c r="F300" s="29"/>
    </row>
    <row r="301" spans="2:6" x14ac:dyDescent="0.2">
      <c r="B301" s="29"/>
      <c r="F301" s="29"/>
    </row>
    <row r="302" spans="2:6" x14ac:dyDescent="0.2">
      <c r="B302" s="29"/>
      <c r="F302" s="29"/>
    </row>
    <row r="303" spans="2:6" x14ac:dyDescent="0.2">
      <c r="B303" s="29"/>
      <c r="F303" s="29"/>
    </row>
    <row r="304" spans="2:6" x14ac:dyDescent="0.2">
      <c r="B304" s="29"/>
      <c r="F304" s="29"/>
    </row>
    <row r="305" spans="2:6" x14ac:dyDescent="0.2">
      <c r="B305" s="29"/>
      <c r="F305" s="29"/>
    </row>
    <row r="306" spans="2:6" x14ac:dyDescent="0.2">
      <c r="B306" s="29"/>
      <c r="F306" s="29"/>
    </row>
    <row r="307" spans="2:6" x14ac:dyDescent="0.2">
      <c r="B307" s="29"/>
      <c r="F307" s="29"/>
    </row>
    <row r="308" spans="2:6" x14ac:dyDescent="0.2">
      <c r="B308" s="29"/>
      <c r="F308" s="29"/>
    </row>
    <row r="309" spans="2:6" x14ac:dyDescent="0.2">
      <c r="B309" s="29"/>
      <c r="F309" s="29"/>
    </row>
    <row r="310" spans="2:6" x14ac:dyDescent="0.2">
      <c r="B310" s="29"/>
      <c r="F310" s="29"/>
    </row>
    <row r="311" spans="2:6" x14ac:dyDescent="0.2">
      <c r="B311" s="29"/>
      <c r="F311" s="29"/>
    </row>
    <row r="312" spans="2:6" x14ac:dyDescent="0.2">
      <c r="B312" s="29"/>
      <c r="F312" s="29"/>
    </row>
    <row r="313" spans="2:6" x14ac:dyDescent="0.2">
      <c r="B313" s="29"/>
      <c r="F313" s="29"/>
    </row>
    <row r="314" spans="2:6" x14ac:dyDescent="0.2">
      <c r="B314" s="29"/>
      <c r="F314" s="29"/>
    </row>
    <row r="315" spans="2:6" x14ac:dyDescent="0.2">
      <c r="B315" s="29"/>
      <c r="F315" s="29"/>
    </row>
    <row r="316" spans="2:6" x14ac:dyDescent="0.2">
      <c r="B316" s="29"/>
      <c r="F316" s="29"/>
    </row>
    <row r="317" spans="2:6" x14ac:dyDescent="0.2">
      <c r="B317" s="29"/>
      <c r="F317" s="29"/>
    </row>
    <row r="318" spans="2:6" x14ac:dyDescent="0.2">
      <c r="B318" s="29"/>
      <c r="F318" s="29"/>
    </row>
    <row r="319" spans="2:6" x14ac:dyDescent="0.2">
      <c r="B319" s="29"/>
      <c r="F319" s="29"/>
    </row>
    <row r="320" spans="2:6" x14ac:dyDescent="0.2">
      <c r="B320" s="29"/>
      <c r="F320" s="29"/>
    </row>
    <row r="321" spans="2:6" x14ac:dyDescent="0.2">
      <c r="B321" s="29"/>
      <c r="F321" s="29"/>
    </row>
    <row r="322" spans="2:6" x14ac:dyDescent="0.2">
      <c r="B322" s="29"/>
      <c r="F322" s="29"/>
    </row>
    <row r="323" spans="2:6" x14ac:dyDescent="0.2">
      <c r="B323" s="29"/>
      <c r="F323" s="29"/>
    </row>
    <row r="324" spans="2:6" x14ac:dyDescent="0.2">
      <c r="B324" s="29"/>
      <c r="F324" s="29"/>
    </row>
    <row r="325" spans="2:6" x14ac:dyDescent="0.2">
      <c r="B325" s="29"/>
      <c r="F325" s="29"/>
    </row>
    <row r="326" spans="2:6" x14ac:dyDescent="0.2">
      <c r="B326" s="29"/>
      <c r="F326" s="29"/>
    </row>
    <row r="327" spans="2:6" x14ac:dyDescent="0.2">
      <c r="B327" s="29"/>
      <c r="F327" s="29"/>
    </row>
    <row r="328" spans="2:6" x14ac:dyDescent="0.2">
      <c r="B328" s="29"/>
      <c r="F328" s="29"/>
    </row>
    <row r="329" spans="2:6" x14ac:dyDescent="0.2">
      <c r="B329" s="29"/>
      <c r="F329" s="29"/>
    </row>
    <row r="330" spans="2:6" x14ac:dyDescent="0.2">
      <c r="B330" s="29"/>
      <c r="F330" s="29"/>
    </row>
    <row r="331" spans="2:6" x14ac:dyDescent="0.2">
      <c r="B331" s="29"/>
      <c r="F331" s="29"/>
    </row>
    <row r="332" spans="2:6" x14ac:dyDescent="0.2">
      <c r="B332" s="29"/>
      <c r="F332" s="29"/>
    </row>
    <row r="333" spans="2:6" x14ac:dyDescent="0.2">
      <c r="B333" s="29"/>
      <c r="F333" s="29"/>
    </row>
    <row r="334" spans="2:6" x14ac:dyDescent="0.2">
      <c r="B334" s="29"/>
      <c r="F334" s="29"/>
    </row>
    <row r="335" spans="2:6" x14ac:dyDescent="0.2">
      <c r="B335" s="29"/>
      <c r="F335" s="29"/>
    </row>
    <row r="336" spans="2:6" x14ac:dyDescent="0.2">
      <c r="B336" s="29"/>
      <c r="F336" s="29"/>
    </row>
    <row r="337" spans="2:6" x14ac:dyDescent="0.2">
      <c r="B337" s="29"/>
      <c r="F337" s="29"/>
    </row>
    <row r="338" spans="2:6" x14ac:dyDescent="0.2">
      <c r="B338" s="29"/>
      <c r="F338" s="29"/>
    </row>
    <row r="339" spans="2:6" x14ac:dyDescent="0.2">
      <c r="B339" s="29"/>
      <c r="F339" s="29"/>
    </row>
    <row r="340" spans="2:6" x14ac:dyDescent="0.2">
      <c r="B340" s="29"/>
      <c r="F340" s="29"/>
    </row>
    <row r="341" spans="2:6" x14ac:dyDescent="0.2">
      <c r="B341" s="29"/>
      <c r="F341" s="29"/>
    </row>
    <row r="342" spans="2:6" x14ac:dyDescent="0.2">
      <c r="B342" s="29"/>
      <c r="F342" s="29"/>
    </row>
    <row r="343" spans="2:6" x14ac:dyDescent="0.2">
      <c r="B343" s="29"/>
      <c r="F343" s="29"/>
    </row>
    <row r="344" spans="2:6" x14ac:dyDescent="0.2">
      <c r="B344" s="29"/>
      <c r="F344" s="29"/>
    </row>
    <row r="345" spans="2:6" x14ac:dyDescent="0.2">
      <c r="B345" s="29"/>
      <c r="F345" s="29"/>
    </row>
    <row r="346" spans="2:6" x14ac:dyDescent="0.2">
      <c r="B346" s="29"/>
      <c r="F346" s="29"/>
    </row>
    <row r="347" spans="2:6" x14ac:dyDescent="0.2">
      <c r="B347" s="29"/>
      <c r="F347" s="29"/>
    </row>
    <row r="348" spans="2:6" x14ac:dyDescent="0.2">
      <c r="B348" s="29"/>
      <c r="F348" s="29"/>
    </row>
    <row r="349" spans="2:6" x14ac:dyDescent="0.2">
      <c r="B349" s="29"/>
      <c r="F349" s="29"/>
    </row>
    <row r="350" spans="2:6" x14ac:dyDescent="0.2">
      <c r="B350" s="29"/>
      <c r="F350" s="29"/>
    </row>
    <row r="351" spans="2:6" x14ac:dyDescent="0.2">
      <c r="B351" s="29"/>
      <c r="F351" s="29"/>
    </row>
    <row r="352" spans="2:6" x14ac:dyDescent="0.2">
      <c r="B352" s="29"/>
      <c r="F352" s="29"/>
    </row>
    <row r="353" spans="2:6" x14ac:dyDescent="0.2">
      <c r="B353" s="29"/>
      <c r="F353" s="29"/>
    </row>
    <row r="354" spans="2:6" x14ac:dyDescent="0.2">
      <c r="B354" s="29"/>
      <c r="F354" s="29"/>
    </row>
    <row r="355" spans="2:6" x14ac:dyDescent="0.2">
      <c r="B355" s="29"/>
      <c r="F355" s="29"/>
    </row>
    <row r="356" spans="2:6" x14ac:dyDescent="0.2">
      <c r="B356" s="29"/>
      <c r="F356" s="29"/>
    </row>
    <row r="357" spans="2:6" x14ac:dyDescent="0.2">
      <c r="B357" s="29"/>
      <c r="F357" s="29"/>
    </row>
    <row r="358" spans="2:6" x14ac:dyDescent="0.2">
      <c r="B358" s="29"/>
      <c r="F358" s="29"/>
    </row>
    <row r="359" spans="2:6" x14ac:dyDescent="0.2">
      <c r="B359" s="29"/>
      <c r="F359" s="29"/>
    </row>
    <row r="360" spans="2:6" x14ac:dyDescent="0.2">
      <c r="B360" s="29"/>
      <c r="F360" s="29"/>
    </row>
    <row r="361" spans="2:6" x14ac:dyDescent="0.2">
      <c r="B361" s="29"/>
      <c r="F361" s="29"/>
    </row>
    <row r="362" spans="2:6" x14ac:dyDescent="0.2">
      <c r="B362" s="29"/>
      <c r="F362" s="29"/>
    </row>
    <row r="363" spans="2:6" x14ac:dyDescent="0.2">
      <c r="B363" s="29"/>
      <c r="F363" s="29"/>
    </row>
    <row r="364" spans="2:6" x14ac:dyDescent="0.2">
      <c r="B364" s="29"/>
      <c r="F364" s="29"/>
    </row>
    <row r="365" spans="2:6" x14ac:dyDescent="0.2">
      <c r="B365" s="29"/>
      <c r="F365" s="29"/>
    </row>
    <row r="366" spans="2:6" x14ac:dyDescent="0.2">
      <c r="B366" s="29"/>
      <c r="F366" s="29"/>
    </row>
    <row r="367" spans="2:6" x14ac:dyDescent="0.2">
      <c r="B367" s="29"/>
      <c r="F367" s="29"/>
    </row>
    <row r="368" spans="2:6" x14ac:dyDescent="0.2">
      <c r="B368" s="29"/>
      <c r="F368" s="29"/>
    </row>
    <row r="369" spans="2:6" x14ac:dyDescent="0.2">
      <c r="B369" s="29"/>
      <c r="F369" s="29"/>
    </row>
    <row r="370" spans="2:6" x14ac:dyDescent="0.2">
      <c r="B370" s="29"/>
      <c r="F370" s="29"/>
    </row>
    <row r="371" spans="2:6" x14ac:dyDescent="0.2">
      <c r="B371" s="29"/>
      <c r="F371" s="29"/>
    </row>
    <row r="372" spans="2:6" x14ac:dyDescent="0.2">
      <c r="B372" s="29"/>
      <c r="F372" s="29"/>
    </row>
    <row r="373" spans="2:6" x14ac:dyDescent="0.2">
      <c r="B373" s="29"/>
      <c r="F373" s="29"/>
    </row>
    <row r="374" spans="2:6" x14ac:dyDescent="0.2">
      <c r="B374" s="29"/>
      <c r="F374" s="29"/>
    </row>
    <row r="375" spans="2:6" x14ac:dyDescent="0.2">
      <c r="B375" s="29"/>
      <c r="F375" s="29"/>
    </row>
    <row r="376" spans="2:6" x14ac:dyDescent="0.2">
      <c r="B376" s="29"/>
      <c r="F376" s="29"/>
    </row>
    <row r="377" spans="2:6" x14ac:dyDescent="0.2">
      <c r="B377" s="29"/>
      <c r="F377" s="29"/>
    </row>
    <row r="378" spans="2:6" x14ac:dyDescent="0.2">
      <c r="B378" s="29"/>
      <c r="F378" s="29"/>
    </row>
    <row r="379" spans="2:6" x14ac:dyDescent="0.2">
      <c r="B379" s="29"/>
      <c r="F379" s="29"/>
    </row>
    <row r="380" spans="2:6" x14ac:dyDescent="0.2">
      <c r="B380" s="29"/>
      <c r="F380" s="29"/>
    </row>
    <row r="381" spans="2:6" x14ac:dyDescent="0.2">
      <c r="B381" s="29"/>
      <c r="F381" s="29"/>
    </row>
    <row r="382" spans="2:6" x14ac:dyDescent="0.2">
      <c r="B382" s="29"/>
      <c r="F382" s="29"/>
    </row>
    <row r="383" spans="2:6" x14ac:dyDescent="0.2">
      <c r="B383" s="29"/>
      <c r="F383" s="29"/>
    </row>
    <row r="384" spans="2:6" x14ac:dyDescent="0.2">
      <c r="B384" s="29"/>
      <c r="F384" s="29"/>
    </row>
    <row r="385" spans="2:6" x14ac:dyDescent="0.2">
      <c r="B385" s="29"/>
      <c r="F385" s="29"/>
    </row>
    <row r="386" spans="2:6" x14ac:dyDescent="0.2">
      <c r="B386" s="29"/>
      <c r="F386" s="29"/>
    </row>
    <row r="387" spans="2:6" x14ac:dyDescent="0.2">
      <c r="B387" s="29"/>
      <c r="F387" s="29"/>
    </row>
    <row r="388" spans="2:6" x14ac:dyDescent="0.2">
      <c r="B388" s="29"/>
      <c r="F388" s="29"/>
    </row>
    <row r="389" spans="2:6" x14ac:dyDescent="0.2">
      <c r="B389" s="29"/>
      <c r="F389" s="29"/>
    </row>
    <row r="390" spans="2:6" x14ac:dyDescent="0.2">
      <c r="B390" s="29"/>
      <c r="F390" s="29"/>
    </row>
    <row r="391" spans="2:6" x14ac:dyDescent="0.2">
      <c r="B391" s="29"/>
      <c r="F391" s="29"/>
    </row>
    <row r="392" spans="2:6" x14ac:dyDescent="0.2">
      <c r="B392" s="29"/>
      <c r="F392" s="29"/>
    </row>
    <row r="393" spans="2:6" x14ac:dyDescent="0.2">
      <c r="B393" s="29"/>
      <c r="F393" s="29"/>
    </row>
    <row r="394" spans="2:6" x14ac:dyDescent="0.2">
      <c r="B394" s="29"/>
      <c r="F394" s="29"/>
    </row>
    <row r="395" spans="2:6" x14ac:dyDescent="0.2">
      <c r="B395" s="29"/>
      <c r="F395" s="29"/>
    </row>
    <row r="396" spans="2:6" x14ac:dyDescent="0.2">
      <c r="B396" s="29"/>
      <c r="F396" s="29"/>
    </row>
    <row r="397" spans="2:6" x14ac:dyDescent="0.2">
      <c r="B397" s="29"/>
      <c r="F397" s="29"/>
    </row>
    <row r="398" spans="2:6" x14ac:dyDescent="0.2">
      <c r="B398" s="29"/>
      <c r="F398" s="29"/>
    </row>
    <row r="399" spans="2:6" x14ac:dyDescent="0.2">
      <c r="B399" s="29"/>
      <c r="F399" s="29"/>
    </row>
    <row r="400" spans="2:6" x14ac:dyDescent="0.2">
      <c r="B400" s="29"/>
      <c r="F400" s="29"/>
    </row>
    <row r="401" spans="2:6" x14ac:dyDescent="0.2">
      <c r="B401" s="29"/>
      <c r="F401" s="29"/>
    </row>
    <row r="402" spans="2:6" x14ac:dyDescent="0.2">
      <c r="B402" s="29"/>
      <c r="F402" s="29"/>
    </row>
    <row r="403" spans="2:6" x14ac:dyDescent="0.2">
      <c r="B403" s="29"/>
      <c r="F403" s="29"/>
    </row>
    <row r="404" spans="2:6" x14ac:dyDescent="0.2">
      <c r="B404" s="29"/>
      <c r="F404" s="29"/>
    </row>
    <row r="405" spans="2:6" x14ac:dyDescent="0.2">
      <c r="B405" s="29"/>
      <c r="F405" s="29"/>
    </row>
    <row r="406" spans="2:6" x14ac:dyDescent="0.2">
      <c r="B406" s="29"/>
      <c r="F406" s="29"/>
    </row>
    <row r="407" spans="2:6" x14ac:dyDescent="0.2">
      <c r="B407" s="29"/>
      <c r="F407" s="29"/>
    </row>
    <row r="408" spans="2:6" x14ac:dyDescent="0.2">
      <c r="B408" s="29"/>
      <c r="F408" s="29"/>
    </row>
    <row r="409" spans="2:6" x14ac:dyDescent="0.2">
      <c r="B409" s="29"/>
      <c r="F409" s="29"/>
    </row>
    <row r="410" spans="2:6" x14ac:dyDescent="0.2">
      <c r="B410" s="29"/>
      <c r="F410" s="29"/>
    </row>
    <row r="411" spans="2:6" x14ac:dyDescent="0.2">
      <c r="B411" s="29"/>
      <c r="F411" s="29"/>
    </row>
    <row r="412" spans="2:6" x14ac:dyDescent="0.2">
      <c r="B412" s="29"/>
      <c r="F412" s="29"/>
    </row>
    <row r="413" spans="2:6" x14ac:dyDescent="0.2">
      <c r="B413" s="29"/>
      <c r="F413" s="29"/>
    </row>
    <row r="414" spans="2:6" x14ac:dyDescent="0.2">
      <c r="B414" s="29"/>
      <c r="F414" s="29"/>
    </row>
    <row r="415" spans="2:6" x14ac:dyDescent="0.2">
      <c r="B415" s="29"/>
      <c r="F415" s="29"/>
    </row>
    <row r="416" spans="2:6" x14ac:dyDescent="0.2">
      <c r="B416" s="29"/>
      <c r="F416" s="29"/>
    </row>
    <row r="417" spans="2:6" x14ac:dyDescent="0.2">
      <c r="B417" s="29"/>
      <c r="F417" s="29"/>
    </row>
    <row r="418" spans="2:6" x14ac:dyDescent="0.2">
      <c r="B418" s="29"/>
      <c r="F418" s="29"/>
    </row>
    <row r="419" spans="2:6" x14ac:dyDescent="0.2">
      <c r="B419" s="29"/>
      <c r="F419" s="29"/>
    </row>
    <row r="420" spans="2:6" x14ac:dyDescent="0.2">
      <c r="B420" s="29"/>
      <c r="F420" s="29"/>
    </row>
    <row r="421" spans="2:6" x14ac:dyDescent="0.2">
      <c r="B421" s="29"/>
      <c r="F421" s="29"/>
    </row>
    <row r="422" spans="2:6" x14ac:dyDescent="0.2">
      <c r="B422" s="29"/>
      <c r="F422" s="29"/>
    </row>
    <row r="423" spans="2:6" x14ac:dyDescent="0.2">
      <c r="B423" s="29"/>
      <c r="F423" s="29"/>
    </row>
    <row r="424" spans="2:6" x14ac:dyDescent="0.2">
      <c r="B424" s="29"/>
      <c r="F424" s="29"/>
    </row>
    <row r="425" spans="2:6" x14ac:dyDescent="0.2">
      <c r="B425" s="29"/>
      <c r="F425" s="29"/>
    </row>
    <row r="426" spans="2:6" x14ac:dyDescent="0.2">
      <c r="B426" s="29"/>
      <c r="F426" s="29"/>
    </row>
    <row r="427" spans="2:6" x14ac:dyDescent="0.2">
      <c r="B427" s="29"/>
      <c r="F427" s="29"/>
    </row>
    <row r="428" spans="2:6" x14ac:dyDescent="0.2">
      <c r="B428" s="29"/>
      <c r="F428" s="29"/>
    </row>
    <row r="429" spans="2:6" x14ac:dyDescent="0.2">
      <c r="B429" s="29"/>
      <c r="F429" s="29"/>
    </row>
    <row r="430" spans="2:6" x14ac:dyDescent="0.2">
      <c r="B430" s="29"/>
      <c r="F430" s="29"/>
    </row>
    <row r="431" spans="2:6" x14ac:dyDescent="0.2">
      <c r="B431" s="29"/>
      <c r="F431" s="29"/>
    </row>
    <row r="432" spans="2:6" x14ac:dyDescent="0.2">
      <c r="B432" s="29"/>
      <c r="F432" s="29"/>
    </row>
    <row r="433" spans="2:6" x14ac:dyDescent="0.2">
      <c r="B433" s="29"/>
      <c r="F433" s="29"/>
    </row>
    <row r="434" spans="2:6" x14ac:dyDescent="0.2">
      <c r="B434" s="29"/>
      <c r="F434" s="29"/>
    </row>
    <row r="435" spans="2:6" x14ac:dyDescent="0.2">
      <c r="B435" s="29"/>
      <c r="F435" s="29"/>
    </row>
    <row r="436" spans="2:6" x14ac:dyDescent="0.2">
      <c r="B436" s="29"/>
      <c r="F436" s="29"/>
    </row>
    <row r="437" spans="2:6" x14ac:dyDescent="0.2">
      <c r="B437" s="29"/>
      <c r="F437" s="29"/>
    </row>
    <row r="438" spans="2:6" x14ac:dyDescent="0.2">
      <c r="B438" s="29"/>
      <c r="F438" s="29"/>
    </row>
    <row r="439" spans="2:6" x14ac:dyDescent="0.2">
      <c r="B439" s="29"/>
      <c r="F439" s="29"/>
    </row>
    <row r="440" spans="2:6" x14ac:dyDescent="0.2">
      <c r="B440" s="29"/>
      <c r="F440" s="29"/>
    </row>
    <row r="441" spans="2:6" x14ac:dyDescent="0.2">
      <c r="B441" s="29"/>
      <c r="F441" s="29"/>
    </row>
    <row r="442" spans="2:6" x14ac:dyDescent="0.2">
      <c r="B442" s="29"/>
      <c r="F442" s="29"/>
    </row>
    <row r="443" spans="2:6" x14ac:dyDescent="0.2">
      <c r="B443" s="29"/>
      <c r="F443" s="29"/>
    </row>
    <row r="444" spans="2:6" x14ac:dyDescent="0.2">
      <c r="B444" s="29"/>
      <c r="F444" s="29"/>
    </row>
    <row r="445" spans="2:6" x14ac:dyDescent="0.2">
      <c r="B445" s="29"/>
      <c r="F445" s="29"/>
    </row>
    <row r="446" spans="2:6" x14ac:dyDescent="0.2">
      <c r="B446" s="29"/>
      <c r="F446" s="29"/>
    </row>
    <row r="447" spans="2:6" x14ac:dyDescent="0.2">
      <c r="B447" s="29"/>
      <c r="F447" s="29"/>
    </row>
    <row r="448" spans="2:6" x14ac:dyDescent="0.2">
      <c r="B448" s="29"/>
      <c r="F448" s="29"/>
    </row>
    <row r="449" spans="2:6" x14ac:dyDescent="0.2">
      <c r="B449" s="29"/>
      <c r="F449" s="29"/>
    </row>
    <row r="450" spans="2:6" x14ac:dyDescent="0.2">
      <c r="B450" s="29"/>
      <c r="F450" s="29"/>
    </row>
    <row r="451" spans="2:6" x14ac:dyDescent="0.2">
      <c r="B451" s="29"/>
      <c r="F451" s="29"/>
    </row>
    <row r="452" spans="2:6" x14ac:dyDescent="0.2">
      <c r="B452" s="29"/>
      <c r="F452" s="29"/>
    </row>
    <row r="453" spans="2:6" x14ac:dyDescent="0.2">
      <c r="B453" s="29"/>
      <c r="F453" s="29"/>
    </row>
    <row r="454" spans="2:6" x14ac:dyDescent="0.2">
      <c r="B454" s="29"/>
      <c r="F454" s="29"/>
    </row>
    <row r="455" spans="2:6" x14ac:dyDescent="0.2">
      <c r="B455" s="29"/>
      <c r="F455" s="29"/>
    </row>
    <row r="456" spans="2:6" x14ac:dyDescent="0.2">
      <c r="B456" s="29"/>
      <c r="F456" s="29"/>
    </row>
    <row r="457" spans="2:6" x14ac:dyDescent="0.2">
      <c r="B457" s="29"/>
      <c r="F457" s="29"/>
    </row>
    <row r="458" spans="2:6" x14ac:dyDescent="0.2">
      <c r="B458" s="29"/>
      <c r="F458" s="29"/>
    </row>
    <row r="459" spans="2:6" x14ac:dyDescent="0.2">
      <c r="B459" s="29"/>
      <c r="F459" s="29"/>
    </row>
    <row r="460" spans="2:6" x14ac:dyDescent="0.2">
      <c r="B460" s="29"/>
      <c r="F460" s="29"/>
    </row>
    <row r="461" spans="2:6" x14ac:dyDescent="0.2">
      <c r="B461" s="29"/>
      <c r="F461" s="29"/>
    </row>
    <row r="462" spans="2:6" x14ac:dyDescent="0.2">
      <c r="B462" s="29"/>
      <c r="F462" s="29"/>
    </row>
    <row r="463" spans="2:6" x14ac:dyDescent="0.2">
      <c r="B463" s="29"/>
      <c r="F463" s="29"/>
    </row>
    <row r="464" spans="2:6" x14ac:dyDescent="0.2">
      <c r="B464" s="29"/>
      <c r="F464" s="29"/>
    </row>
    <row r="465" spans="2:6" x14ac:dyDescent="0.2">
      <c r="B465" s="29"/>
      <c r="F465" s="29"/>
    </row>
    <row r="466" spans="2:6" x14ac:dyDescent="0.2">
      <c r="B466" s="29"/>
      <c r="F466" s="29"/>
    </row>
    <row r="467" spans="2:6" x14ac:dyDescent="0.2">
      <c r="B467" s="29"/>
      <c r="F467" s="29"/>
    </row>
    <row r="468" spans="2:6" x14ac:dyDescent="0.2">
      <c r="B468" s="29"/>
      <c r="F468" s="29"/>
    </row>
    <row r="469" spans="2:6" x14ac:dyDescent="0.2">
      <c r="B469" s="29"/>
      <c r="F469" s="29"/>
    </row>
    <row r="470" spans="2:6" x14ac:dyDescent="0.2">
      <c r="B470" s="29"/>
      <c r="F470" s="29"/>
    </row>
    <row r="471" spans="2:6" x14ac:dyDescent="0.2">
      <c r="B471" s="29"/>
      <c r="F471" s="29"/>
    </row>
    <row r="472" spans="2:6" x14ac:dyDescent="0.2">
      <c r="B472" s="29"/>
      <c r="F472" s="29"/>
    </row>
    <row r="473" spans="2:6" x14ac:dyDescent="0.2">
      <c r="B473" s="29"/>
      <c r="F473" s="29"/>
    </row>
    <row r="474" spans="2:6" x14ac:dyDescent="0.2">
      <c r="B474" s="29"/>
      <c r="F474" s="29"/>
    </row>
    <row r="475" spans="2:6" x14ac:dyDescent="0.2">
      <c r="B475" s="29"/>
      <c r="F475" s="29"/>
    </row>
    <row r="476" spans="2:6" x14ac:dyDescent="0.2">
      <c r="B476" s="29"/>
      <c r="F476" s="29"/>
    </row>
    <row r="477" spans="2:6" x14ac:dyDescent="0.2">
      <c r="B477" s="29"/>
      <c r="F477" s="29"/>
    </row>
    <row r="478" spans="2:6" x14ac:dyDescent="0.2">
      <c r="B478" s="29"/>
      <c r="F478" s="29"/>
    </row>
    <row r="479" spans="2:6" x14ac:dyDescent="0.2">
      <c r="B479" s="29"/>
      <c r="F479" s="29"/>
    </row>
    <row r="480" spans="2:6" x14ac:dyDescent="0.2">
      <c r="B480" s="29"/>
      <c r="F480" s="29"/>
    </row>
    <row r="481" spans="2:6" x14ac:dyDescent="0.2">
      <c r="B481" s="29"/>
      <c r="F481" s="29"/>
    </row>
    <row r="482" spans="2:6" x14ac:dyDescent="0.2">
      <c r="B482" s="29"/>
      <c r="F482" s="29"/>
    </row>
    <row r="483" spans="2:6" x14ac:dyDescent="0.2">
      <c r="B483" s="29"/>
      <c r="F483" s="29"/>
    </row>
    <row r="484" spans="2:6" x14ac:dyDescent="0.2">
      <c r="B484" s="29"/>
      <c r="F484" s="29"/>
    </row>
    <row r="485" spans="2:6" x14ac:dyDescent="0.2">
      <c r="B485" s="29"/>
      <c r="F485" s="29"/>
    </row>
    <row r="486" spans="2:6" x14ac:dyDescent="0.2">
      <c r="B486" s="29"/>
      <c r="F486" s="29"/>
    </row>
    <row r="487" spans="2:6" x14ac:dyDescent="0.2">
      <c r="B487" s="29"/>
      <c r="F487" s="29"/>
    </row>
    <row r="488" spans="2:6" x14ac:dyDescent="0.2">
      <c r="B488" s="29"/>
      <c r="F488" s="29"/>
    </row>
    <row r="489" spans="2:6" x14ac:dyDescent="0.2">
      <c r="B489" s="29"/>
      <c r="F489" s="29"/>
    </row>
    <row r="490" spans="2:6" x14ac:dyDescent="0.2">
      <c r="B490" s="29"/>
      <c r="F490" s="29"/>
    </row>
    <row r="491" spans="2:6" x14ac:dyDescent="0.2">
      <c r="B491" s="29"/>
      <c r="F491" s="29"/>
    </row>
    <row r="492" spans="2:6" x14ac:dyDescent="0.2">
      <c r="B492" s="29"/>
      <c r="F492" s="29"/>
    </row>
    <row r="493" spans="2:6" x14ac:dyDescent="0.2">
      <c r="B493" s="29"/>
      <c r="F493" s="29"/>
    </row>
    <row r="494" spans="2:6" x14ac:dyDescent="0.2">
      <c r="B494" s="29"/>
      <c r="F494" s="29"/>
    </row>
    <row r="495" spans="2:6" x14ac:dyDescent="0.2">
      <c r="B495" s="29"/>
      <c r="F495" s="29"/>
    </row>
    <row r="496" spans="2:6" x14ac:dyDescent="0.2">
      <c r="B496" s="29"/>
      <c r="F496" s="29"/>
    </row>
    <row r="497" spans="2:6" x14ac:dyDescent="0.2">
      <c r="B497" s="29"/>
      <c r="F497" s="29"/>
    </row>
    <row r="498" spans="2:6" x14ac:dyDescent="0.2">
      <c r="B498" s="29"/>
      <c r="F498" s="29"/>
    </row>
    <row r="499" spans="2:6" x14ac:dyDescent="0.2">
      <c r="B499" s="29"/>
      <c r="F499" s="29"/>
    </row>
    <row r="500" spans="2:6" x14ac:dyDescent="0.2">
      <c r="B500" s="29"/>
      <c r="F500" s="29"/>
    </row>
    <row r="501" spans="2:6" x14ac:dyDescent="0.2">
      <c r="B501" s="29"/>
      <c r="F501" s="29"/>
    </row>
    <row r="502" spans="2:6" x14ac:dyDescent="0.2">
      <c r="B502" s="29"/>
      <c r="F502" s="29"/>
    </row>
    <row r="503" spans="2:6" x14ac:dyDescent="0.2">
      <c r="B503" s="29"/>
      <c r="F503" s="29"/>
    </row>
    <row r="504" spans="2:6" x14ac:dyDescent="0.2">
      <c r="B504" s="29"/>
      <c r="F504" s="29"/>
    </row>
    <row r="505" spans="2:6" x14ac:dyDescent="0.2">
      <c r="B505" s="29"/>
      <c r="F505" s="29"/>
    </row>
    <row r="506" spans="2:6" x14ac:dyDescent="0.2">
      <c r="B506" s="29"/>
      <c r="F506" s="29"/>
    </row>
    <row r="507" spans="2:6" x14ac:dyDescent="0.2">
      <c r="B507" s="29"/>
      <c r="F507" s="29"/>
    </row>
    <row r="508" spans="2:6" x14ac:dyDescent="0.2">
      <c r="B508" s="29"/>
      <c r="F508" s="29"/>
    </row>
    <row r="509" spans="2:6" x14ac:dyDescent="0.2">
      <c r="B509" s="29"/>
      <c r="F509" s="29"/>
    </row>
    <row r="510" spans="2:6" x14ac:dyDescent="0.2">
      <c r="B510" s="29"/>
      <c r="F510" s="29"/>
    </row>
    <row r="511" spans="2:6" x14ac:dyDescent="0.2">
      <c r="B511" s="29"/>
      <c r="F511" s="29"/>
    </row>
    <row r="512" spans="2:6" x14ac:dyDescent="0.2">
      <c r="B512" s="29"/>
      <c r="F512" s="29"/>
    </row>
    <row r="513" spans="2:6" x14ac:dyDescent="0.2">
      <c r="B513" s="29"/>
      <c r="F513" s="29"/>
    </row>
    <row r="514" spans="2:6" x14ac:dyDescent="0.2">
      <c r="B514" s="29"/>
      <c r="F514" s="29"/>
    </row>
    <row r="515" spans="2:6" x14ac:dyDescent="0.2">
      <c r="B515" s="29"/>
      <c r="F515" s="29"/>
    </row>
    <row r="516" spans="2:6" x14ac:dyDescent="0.2">
      <c r="B516" s="29"/>
      <c r="F516" s="29"/>
    </row>
    <row r="517" spans="2:6" x14ac:dyDescent="0.2">
      <c r="B517" s="29"/>
      <c r="F517" s="29"/>
    </row>
    <row r="518" spans="2:6" x14ac:dyDescent="0.2">
      <c r="B518" s="29"/>
      <c r="F518" s="29"/>
    </row>
    <row r="519" spans="2:6" x14ac:dyDescent="0.2">
      <c r="B519" s="29"/>
      <c r="F519" s="29"/>
    </row>
    <row r="520" spans="2:6" x14ac:dyDescent="0.2">
      <c r="B520" s="29"/>
      <c r="F520" s="29"/>
    </row>
    <row r="521" spans="2:6" x14ac:dyDescent="0.2">
      <c r="B521" s="29"/>
      <c r="F521" s="29"/>
    </row>
    <row r="522" spans="2:6" x14ac:dyDescent="0.2">
      <c r="B522" s="29"/>
      <c r="F522" s="29"/>
    </row>
    <row r="523" spans="2:6" x14ac:dyDescent="0.2">
      <c r="B523" s="29"/>
      <c r="F523" s="29"/>
    </row>
    <row r="524" spans="2:6" x14ac:dyDescent="0.2">
      <c r="B524" s="29"/>
      <c r="F524" s="29"/>
    </row>
    <row r="525" spans="2:6" x14ac:dyDescent="0.2">
      <c r="B525" s="29"/>
      <c r="F525" s="29"/>
    </row>
    <row r="526" spans="2:6" x14ac:dyDescent="0.2">
      <c r="B526" s="29"/>
      <c r="F526" s="29"/>
    </row>
    <row r="527" spans="2:6" x14ac:dyDescent="0.2">
      <c r="B527" s="29"/>
      <c r="F527" s="29"/>
    </row>
    <row r="528" spans="2:6" x14ac:dyDescent="0.2">
      <c r="B528" s="29"/>
      <c r="F528" s="29"/>
    </row>
    <row r="529" spans="2:6" x14ac:dyDescent="0.2">
      <c r="B529" s="29"/>
      <c r="F529" s="29"/>
    </row>
    <row r="530" spans="2:6" x14ac:dyDescent="0.2">
      <c r="B530" s="29"/>
      <c r="F530" s="29"/>
    </row>
    <row r="531" spans="2:6" x14ac:dyDescent="0.2">
      <c r="B531" s="29"/>
      <c r="F531" s="29"/>
    </row>
    <row r="532" spans="2:6" x14ac:dyDescent="0.2">
      <c r="B532" s="29"/>
      <c r="F532" s="29"/>
    </row>
    <row r="533" spans="2:6" x14ac:dyDescent="0.2">
      <c r="B533" s="29"/>
      <c r="F533" s="29"/>
    </row>
    <row r="534" spans="2:6" x14ac:dyDescent="0.2">
      <c r="B534" s="29"/>
      <c r="F534" s="29"/>
    </row>
    <row r="535" spans="2:6" x14ac:dyDescent="0.2">
      <c r="B535" s="29"/>
      <c r="F535" s="29"/>
    </row>
    <row r="536" spans="2:6" x14ac:dyDescent="0.2">
      <c r="B536" s="29"/>
      <c r="F536" s="29"/>
    </row>
    <row r="537" spans="2:6" x14ac:dyDescent="0.2">
      <c r="B537" s="29"/>
      <c r="F537" s="29"/>
    </row>
    <row r="538" spans="2:6" x14ac:dyDescent="0.2">
      <c r="B538" s="29"/>
      <c r="F538" s="29"/>
    </row>
    <row r="539" spans="2:6" x14ac:dyDescent="0.2">
      <c r="B539" s="29"/>
      <c r="F539" s="29"/>
    </row>
    <row r="540" spans="2:6" x14ac:dyDescent="0.2">
      <c r="B540" s="29"/>
      <c r="F540" s="29"/>
    </row>
    <row r="541" spans="2:6" x14ac:dyDescent="0.2">
      <c r="B541" s="29"/>
      <c r="F541" s="29"/>
    </row>
    <row r="542" spans="2:6" x14ac:dyDescent="0.2">
      <c r="B542" s="29"/>
      <c r="F542" s="29"/>
    </row>
    <row r="543" spans="2:6" x14ac:dyDescent="0.2">
      <c r="B543" s="29"/>
      <c r="F543" s="29"/>
    </row>
    <row r="544" spans="2:6" x14ac:dyDescent="0.2">
      <c r="B544" s="29"/>
      <c r="F544" s="29"/>
    </row>
    <row r="545" spans="2:6" x14ac:dyDescent="0.2">
      <c r="B545" s="29"/>
      <c r="F545" s="29"/>
    </row>
    <row r="546" spans="2:6" x14ac:dyDescent="0.2">
      <c r="B546" s="29"/>
      <c r="F546" s="29"/>
    </row>
    <row r="547" spans="2:6" x14ac:dyDescent="0.2">
      <c r="B547" s="29"/>
      <c r="F547" s="29"/>
    </row>
    <row r="548" spans="2:6" x14ac:dyDescent="0.2">
      <c r="B548" s="29"/>
      <c r="F548" s="29"/>
    </row>
    <row r="549" spans="2:6" x14ac:dyDescent="0.2">
      <c r="B549" s="29"/>
      <c r="F549" s="29"/>
    </row>
    <row r="550" spans="2:6" x14ac:dyDescent="0.2">
      <c r="B550" s="29"/>
      <c r="F550" s="29"/>
    </row>
    <row r="551" spans="2:6" x14ac:dyDescent="0.2">
      <c r="B551" s="29"/>
      <c r="F551" s="29"/>
    </row>
    <row r="552" spans="2:6" x14ac:dyDescent="0.2">
      <c r="B552" s="29"/>
      <c r="F552" s="29"/>
    </row>
    <row r="553" spans="2:6" x14ac:dyDescent="0.2">
      <c r="B553" s="29"/>
      <c r="F553" s="29"/>
    </row>
    <row r="554" spans="2:6" x14ac:dyDescent="0.2">
      <c r="B554" s="29"/>
      <c r="F554" s="29"/>
    </row>
    <row r="555" spans="2:6" x14ac:dyDescent="0.2">
      <c r="B555" s="29"/>
      <c r="F555" s="29"/>
    </row>
    <row r="556" spans="2:6" x14ac:dyDescent="0.2">
      <c r="B556" s="29"/>
      <c r="F556" s="29"/>
    </row>
    <row r="557" spans="2:6" x14ac:dyDescent="0.2">
      <c r="B557" s="29"/>
      <c r="F557" s="29"/>
    </row>
    <row r="558" spans="2:6" x14ac:dyDescent="0.2">
      <c r="B558" s="29"/>
      <c r="F558" s="29"/>
    </row>
    <row r="559" spans="2:6" x14ac:dyDescent="0.2">
      <c r="B559" s="29"/>
      <c r="F559" s="29"/>
    </row>
    <row r="560" spans="2:6" x14ac:dyDescent="0.2">
      <c r="B560" s="29"/>
      <c r="F560" s="29"/>
    </row>
    <row r="561" spans="2:6" x14ac:dyDescent="0.2">
      <c r="B561" s="29"/>
      <c r="F561" s="29"/>
    </row>
    <row r="562" spans="2:6" x14ac:dyDescent="0.2">
      <c r="B562" s="29"/>
      <c r="F562" s="29"/>
    </row>
    <row r="563" spans="2:6" x14ac:dyDescent="0.2">
      <c r="B563" s="29"/>
      <c r="F563" s="29"/>
    </row>
    <row r="564" spans="2:6" x14ac:dyDescent="0.2">
      <c r="B564" s="29"/>
      <c r="F564" s="29"/>
    </row>
    <row r="565" spans="2:6" x14ac:dyDescent="0.2">
      <c r="B565" s="29"/>
      <c r="F565" s="29"/>
    </row>
    <row r="566" spans="2:6" x14ac:dyDescent="0.2">
      <c r="B566" s="29"/>
      <c r="F566" s="29"/>
    </row>
    <row r="567" spans="2:6" x14ac:dyDescent="0.2">
      <c r="B567" s="29"/>
      <c r="F567" s="29"/>
    </row>
    <row r="568" spans="2:6" x14ac:dyDescent="0.2">
      <c r="B568" s="29"/>
      <c r="F568" s="29"/>
    </row>
    <row r="569" spans="2:6" x14ac:dyDescent="0.2">
      <c r="B569" s="29"/>
      <c r="F569" s="29"/>
    </row>
    <row r="570" spans="2:6" x14ac:dyDescent="0.2">
      <c r="B570" s="29"/>
      <c r="F570" s="29"/>
    </row>
    <row r="571" spans="2:6" x14ac:dyDescent="0.2">
      <c r="B571" s="29"/>
      <c r="F571" s="29"/>
    </row>
    <row r="572" spans="2:6" x14ac:dyDescent="0.2">
      <c r="B572" s="29"/>
      <c r="F572" s="29"/>
    </row>
    <row r="573" spans="2:6" x14ac:dyDescent="0.2">
      <c r="B573" s="29"/>
      <c r="F573" s="29"/>
    </row>
    <row r="574" spans="2:6" x14ac:dyDescent="0.2">
      <c r="B574" s="29"/>
      <c r="F574" s="29"/>
    </row>
    <row r="575" spans="2:6" x14ac:dyDescent="0.2">
      <c r="B575" s="29"/>
      <c r="F575" s="29"/>
    </row>
    <row r="576" spans="2:6" x14ac:dyDescent="0.2">
      <c r="B576" s="29"/>
      <c r="F576" s="29"/>
    </row>
    <row r="577" spans="2:6" x14ac:dyDescent="0.2">
      <c r="B577" s="29"/>
      <c r="F577" s="29"/>
    </row>
    <row r="578" spans="2:6" x14ac:dyDescent="0.2">
      <c r="B578" s="29"/>
      <c r="F578" s="29"/>
    </row>
    <row r="579" spans="2:6" x14ac:dyDescent="0.2">
      <c r="B579" s="29"/>
      <c r="F579" s="29"/>
    </row>
    <row r="580" spans="2:6" x14ac:dyDescent="0.2">
      <c r="B580" s="29"/>
      <c r="F580" s="29"/>
    </row>
    <row r="581" spans="2:6" x14ac:dyDescent="0.2">
      <c r="B581" s="29"/>
      <c r="F581" s="29"/>
    </row>
    <row r="582" spans="2:6" x14ac:dyDescent="0.2">
      <c r="B582" s="29"/>
      <c r="F582" s="29"/>
    </row>
    <row r="583" spans="2:6" x14ac:dyDescent="0.2">
      <c r="B583" s="29"/>
      <c r="F583" s="29"/>
    </row>
    <row r="584" spans="2:6" x14ac:dyDescent="0.2">
      <c r="B584" s="29"/>
      <c r="F584" s="29"/>
    </row>
    <row r="585" spans="2:6" x14ac:dyDescent="0.2">
      <c r="B585" s="29"/>
      <c r="F585" s="29"/>
    </row>
    <row r="586" spans="2:6" x14ac:dyDescent="0.2">
      <c r="B586" s="29"/>
      <c r="F586" s="29"/>
    </row>
    <row r="587" spans="2:6" x14ac:dyDescent="0.2">
      <c r="B587" s="29"/>
      <c r="F587" s="29"/>
    </row>
    <row r="588" spans="2:6" x14ac:dyDescent="0.2">
      <c r="B588" s="29"/>
      <c r="F588" s="29"/>
    </row>
    <row r="589" spans="2:6" x14ac:dyDescent="0.2">
      <c r="B589" s="29"/>
      <c r="F589" s="29"/>
    </row>
    <row r="590" spans="2:6" x14ac:dyDescent="0.2">
      <c r="B590" s="29"/>
      <c r="F590" s="29"/>
    </row>
    <row r="591" spans="2:6" x14ac:dyDescent="0.2">
      <c r="B591" s="29"/>
      <c r="F591" s="29"/>
    </row>
    <row r="592" spans="2:6" x14ac:dyDescent="0.2">
      <c r="B592" s="29"/>
      <c r="F592" s="29"/>
    </row>
    <row r="593" spans="2:6" x14ac:dyDescent="0.2">
      <c r="B593" s="29"/>
      <c r="F593" s="29"/>
    </row>
    <row r="594" spans="2:6" x14ac:dyDescent="0.2">
      <c r="B594" s="29"/>
      <c r="F594" s="29"/>
    </row>
    <row r="595" spans="2:6" x14ac:dyDescent="0.2">
      <c r="B595" s="29"/>
      <c r="F595" s="29"/>
    </row>
    <row r="596" spans="2:6" x14ac:dyDescent="0.2">
      <c r="B596" s="29"/>
      <c r="F596" s="29"/>
    </row>
    <row r="597" spans="2:6" x14ac:dyDescent="0.2">
      <c r="B597" s="29"/>
      <c r="F597" s="29"/>
    </row>
    <row r="598" spans="2:6" x14ac:dyDescent="0.2">
      <c r="B598" s="29"/>
      <c r="F598" s="29"/>
    </row>
    <row r="599" spans="2:6" x14ac:dyDescent="0.2">
      <c r="B599" s="29"/>
      <c r="F599" s="29"/>
    </row>
    <row r="600" spans="2:6" x14ac:dyDescent="0.2">
      <c r="B600" s="29"/>
      <c r="F600" s="29"/>
    </row>
    <row r="601" spans="2:6" x14ac:dyDescent="0.2">
      <c r="B601" s="29"/>
      <c r="F601" s="29"/>
    </row>
    <row r="602" spans="2:6" x14ac:dyDescent="0.2">
      <c r="B602" s="29"/>
      <c r="F602" s="29"/>
    </row>
    <row r="603" spans="2:6" x14ac:dyDescent="0.2">
      <c r="B603" s="29"/>
      <c r="F603" s="29"/>
    </row>
    <row r="604" spans="2:6" x14ac:dyDescent="0.2">
      <c r="B604" s="29"/>
      <c r="F604" s="29"/>
    </row>
    <row r="605" spans="2:6" x14ac:dyDescent="0.2">
      <c r="B605" s="29"/>
      <c r="F605" s="29"/>
    </row>
    <row r="606" spans="2:6" x14ac:dyDescent="0.2">
      <c r="B606" s="29"/>
      <c r="F606" s="29"/>
    </row>
    <row r="607" spans="2:6" x14ac:dyDescent="0.2">
      <c r="B607" s="29"/>
      <c r="F607" s="29"/>
    </row>
    <row r="608" spans="2:6" x14ac:dyDescent="0.2">
      <c r="B608" s="29"/>
      <c r="F608" s="29"/>
    </row>
    <row r="609" spans="2:6" x14ac:dyDescent="0.2">
      <c r="B609" s="29"/>
      <c r="F609" s="29"/>
    </row>
    <row r="610" spans="2:6" x14ac:dyDescent="0.2">
      <c r="B610" s="29"/>
      <c r="F610" s="29"/>
    </row>
    <row r="611" spans="2:6" x14ac:dyDescent="0.2">
      <c r="B611" s="29"/>
      <c r="F611" s="29"/>
    </row>
    <row r="612" spans="2:6" x14ac:dyDescent="0.2">
      <c r="B612" s="29"/>
      <c r="F612" s="29"/>
    </row>
    <row r="613" spans="2:6" x14ac:dyDescent="0.2">
      <c r="B613" s="29"/>
      <c r="F613" s="29"/>
    </row>
    <row r="614" spans="2:6" x14ac:dyDescent="0.2">
      <c r="B614" s="29"/>
      <c r="F614" s="29"/>
    </row>
    <row r="615" spans="2:6" x14ac:dyDescent="0.2">
      <c r="B615" s="29"/>
      <c r="F615" s="29"/>
    </row>
    <row r="616" spans="2:6" x14ac:dyDescent="0.2">
      <c r="B616" s="29"/>
      <c r="F616" s="29"/>
    </row>
    <row r="617" spans="2:6" x14ac:dyDescent="0.2">
      <c r="B617" s="29"/>
      <c r="F617" s="29"/>
    </row>
    <row r="618" spans="2:6" x14ac:dyDescent="0.2">
      <c r="B618" s="29"/>
      <c r="F618" s="29"/>
    </row>
    <row r="619" spans="2:6" x14ac:dyDescent="0.2">
      <c r="B619" s="29"/>
      <c r="F619" s="29"/>
    </row>
    <row r="620" spans="2:6" x14ac:dyDescent="0.2">
      <c r="B620" s="29"/>
      <c r="F620" s="29"/>
    </row>
    <row r="621" spans="2:6" x14ac:dyDescent="0.2">
      <c r="B621" s="29"/>
      <c r="F621" s="29"/>
    </row>
    <row r="622" spans="2:6" x14ac:dyDescent="0.2">
      <c r="B622" s="29"/>
      <c r="F622" s="29"/>
    </row>
    <row r="623" spans="2:6" x14ac:dyDescent="0.2">
      <c r="B623" s="29"/>
      <c r="F623" s="29"/>
    </row>
    <row r="624" spans="2:6" x14ac:dyDescent="0.2">
      <c r="B624" s="29"/>
      <c r="F624" s="29"/>
    </row>
    <row r="625" spans="2:6" x14ac:dyDescent="0.2">
      <c r="B625" s="29"/>
      <c r="F625" s="29"/>
    </row>
    <row r="626" spans="2:6" x14ac:dyDescent="0.2">
      <c r="B626" s="29"/>
      <c r="F626" s="29"/>
    </row>
    <row r="627" spans="2:6" x14ac:dyDescent="0.2">
      <c r="B627" s="29"/>
      <c r="F627" s="29"/>
    </row>
    <row r="628" spans="2:6" x14ac:dyDescent="0.2">
      <c r="B628" s="29"/>
      <c r="F628" s="29"/>
    </row>
    <row r="629" spans="2:6" x14ac:dyDescent="0.2">
      <c r="B629" s="29"/>
      <c r="F629" s="29"/>
    </row>
    <row r="630" spans="2:6" x14ac:dyDescent="0.2">
      <c r="B630" s="29"/>
      <c r="F630" s="29"/>
    </row>
    <row r="631" spans="2:6" x14ac:dyDescent="0.2">
      <c r="B631" s="29"/>
      <c r="F631" s="29"/>
    </row>
    <row r="632" spans="2:6" x14ac:dyDescent="0.2">
      <c r="B632" s="29"/>
      <c r="F632" s="29"/>
    </row>
    <row r="633" spans="2:6" x14ac:dyDescent="0.2">
      <c r="B633" s="29"/>
      <c r="F633" s="29"/>
    </row>
    <row r="634" spans="2:6" x14ac:dyDescent="0.2">
      <c r="B634" s="29"/>
      <c r="F634" s="29"/>
    </row>
    <row r="635" spans="2:6" x14ac:dyDescent="0.2">
      <c r="B635" s="29"/>
      <c r="F635" s="29"/>
    </row>
    <row r="636" spans="2:6" x14ac:dyDescent="0.2">
      <c r="B636" s="29"/>
      <c r="F636" s="29"/>
    </row>
    <row r="637" spans="2:6" x14ac:dyDescent="0.2">
      <c r="B637" s="29"/>
      <c r="F637" s="29"/>
    </row>
    <row r="638" spans="2:6" x14ac:dyDescent="0.2">
      <c r="B638" s="29"/>
      <c r="F638" s="29"/>
    </row>
    <row r="639" spans="2:6" x14ac:dyDescent="0.2">
      <c r="B639" s="29"/>
      <c r="F639" s="29"/>
    </row>
    <row r="640" spans="2:6" x14ac:dyDescent="0.2">
      <c r="B640" s="29"/>
      <c r="F640" s="29"/>
    </row>
    <row r="641" spans="2:6" x14ac:dyDescent="0.2">
      <c r="B641" s="29"/>
      <c r="F641" s="29"/>
    </row>
    <row r="642" spans="2:6" x14ac:dyDescent="0.2">
      <c r="B642" s="29"/>
      <c r="F642" s="29"/>
    </row>
    <row r="643" spans="2:6" x14ac:dyDescent="0.2">
      <c r="B643" s="29"/>
      <c r="F643" s="29"/>
    </row>
    <row r="644" spans="2:6" x14ac:dyDescent="0.2">
      <c r="B644" s="29"/>
      <c r="F644" s="29"/>
    </row>
    <row r="645" spans="2:6" x14ac:dyDescent="0.2">
      <c r="B645" s="29"/>
      <c r="F645" s="29"/>
    </row>
    <row r="646" spans="2:6" x14ac:dyDescent="0.2">
      <c r="B646" s="29"/>
      <c r="F646" s="29"/>
    </row>
    <row r="647" spans="2:6" x14ac:dyDescent="0.2">
      <c r="B647" s="29"/>
      <c r="F647" s="29"/>
    </row>
    <row r="648" spans="2:6" x14ac:dyDescent="0.2">
      <c r="B648" s="29"/>
      <c r="F648" s="29"/>
    </row>
    <row r="649" spans="2:6" x14ac:dyDescent="0.2">
      <c r="B649" s="29"/>
      <c r="F649" s="29"/>
    </row>
    <row r="650" spans="2:6" x14ac:dyDescent="0.2">
      <c r="B650" s="29"/>
      <c r="F650" s="29"/>
    </row>
    <row r="651" spans="2:6" x14ac:dyDescent="0.2">
      <c r="B651" s="29"/>
      <c r="F651" s="29"/>
    </row>
    <row r="652" spans="2:6" x14ac:dyDescent="0.2">
      <c r="B652" s="29"/>
      <c r="F652" s="29"/>
    </row>
    <row r="653" spans="2:6" x14ac:dyDescent="0.2">
      <c r="B653" s="29"/>
      <c r="F653" s="29"/>
    </row>
    <row r="654" spans="2:6" x14ac:dyDescent="0.2">
      <c r="B654" s="29"/>
      <c r="F654" s="29"/>
    </row>
    <row r="655" spans="2:6" x14ac:dyDescent="0.2">
      <c r="B655" s="29"/>
      <c r="F655" s="29"/>
    </row>
    <row r="656" spans="2:6" x14ac:dyDescent="0.2">
      <c r="B656" s="29"/>
      <c r="F656" s="29"/>
    </row>
    <row r="657" spans="2:6" x14ac:dyDescent="0.2">
      <c r="B657" s="29"/>
      <c r="F657" s="29"/>
    </row>
    <row r="658" spans="2:6" x14ac:dyDescent="0.2">
      <c r="B658" s="29"/>
      <c r="F658" s="29"/>
    </row>
    <row r="659" spans="2:6" x14ac:dyDescent="0.2">
      <c r="B659" s="29"/>
      <c r="F659" s="29"/>
    </row>
    <row r="660" spans="2:6" x14ac:dyDescent="0.2">
      <c r="B660" s="29"/>
      <c r="F660" s="29"/>
    </row>
    <row r="661" spans="2:6" x14ac:dyDescent="0.2">
      <c r="B661" s="29"/>
      <c r="F661" s="29"/>
    </row>
    <row r="662" spans="2:6" x14ac:dyDescent="0.2">
      <c r="B662" s="29"/>
      <c r="F662" s="29"/>
    </row>
    <row r="663" spans="2:6" x14ac:dyDescent="0.2">
      <c r="B663" s="29"/>
      <c r="F663" s="29"/>
    </row>
    <row r="664" spans="2:6" x14ac:dyDescent="0.2">
      <c r="B664" s="29"/>
      <c r="F664" s="29"/>
    </row>
    <row r="665" spans="2:6" x14ac:dyDescent="0.2">
      <c r="B665" s="29"/>
      <c r="F665" s="29"/>
    </row>
    <row r="666" spans="2:6" x14ac:dyDescent="0.2">
      <c r="B666" s="29"/>
      <c r="F666" s="29"/>
    </row>
    <row r="667" spans="2:6" x14ac:dyDescent="0.2">
      <c r="B667" s="29"/>
      <c r="F667" s="29"/>
    </row>
    <row r="668" spans="2:6" x14ac:dyDescent="0.2">
      <c r="B668" s="29"/>
      <c r="F668" s="29"/>
    </row>
    <row r="669" spans="2:6" x14ac:dyDescent="0.2">
      <c r="B669" s="29"/>
      <c r="F669" s="29"/>
    </row>
    <row r="670" spans="2:6" x14ac:dyDescent="0.2">
      <c r="B670" s="29"/>
      <c r="F670" s="29"/>
    </row>
    <row r="671" spans="2:6" x14ac:dyDescent="0.2">
      <c r="B671" s="29"/>
      <c r="F671" s="29"/>
    </row>
    <row r="672" spans="2:6" x14ac:dyDescent="0.2">
      <c r="B672" s="29"/>
      <c r="F672" s="29"/>
    </row>
    <row r="673" spans="2:6" x14ac:dyDescent="0.2">
      <c r="B673" s="29"/>
      <c r="F673" s="29"/>
    </row>
    <row r="674" spans="2:6" x14ac:dyDescent="0.2">
      <c r="B674" s="29"/>
      <c r="F674" s="29"/>
    </row>
    <row r="675" spans="2:6" x14ac:dyDescent="0.2">
      <c r="B675" s="29"/>
      <c r="F675" s="29"/>
    </row>
    <row r="676" spans="2:6" x14ac:dyDescent="0.2">
      <c r="B676" s="29"/>
      <c r="F676" s="29"/>
    </row>
    <row r="677" spans="2:6" x14ac:dyDescent="0.2">
      <c r="B677" s="29"/>
      <c r="F677" s="29"/>
    </row>
    <row r="678" spans="2:6" x14ac:dyDescent="0.2">
      <c r="B678" s="29"/>
      <c r="F678" s="29"/>
    </row>
    <row r="679" spans="2:6" x14ac:dyDescent="0.2">
      <c r="B679" s="29"/>
      <c r="F679" s="29"/>
    </row>
    <row r="680" spans="2:6" x14ac:dyDescent="0.2">
      <c r="B680" s="29"/>
      <c r="F680" s="29"/>
    </row>
    <row r="681" spans="2:6" x14ac:dyDescent="0.2">
      <c r="B681" s="29"/>
      <c r="F681" s="29"/>
    </row>
    <row r="682" spans="2:6" x14ac:dyDescent="0.2">
      <c r="B682" s="29"/>
      <c r="F682" s="29"/>
    </row>
    <row r="683" spans="2:6" x14ac:dyDescent="0.2">
      <c r="B683" s="29"/>
      <c r="F683" s="29"/>
    </row>
    <row r="684" spans="2:6" x14ac:dyDescent="0.2">
      <c r="B684" s="29"/>
      <c r="F684" s="29"/>
    </row>
    <row r="685" spans="2:6" x14ac:dyDescent="0.2">
      <c r="B685" s="29"/>
      <c r="F685" s="29"/>
    </row>
    <row r="686" spans="2:6" x14ac:dyDescent="0.2">
      <c r="B686" s="29"/>
      <c r="F686" s="29"/>
    </row>
    <row r="687" spans="2:6" x14ac:dyDescent="0.2">
      <c r="B687" s="29"/>
      <c r="F687" s="29"/>
    </row>
    <row r="688" spans="2:6" x14ac:dyDescent="0.2">
      <c r="B688" s="29"/>
      <c r="F688" s="29"/>
    </row>
    <row r="689" spans="2:6" x14ac:dyDescent="0.2">
      <c r="B689" s="29"/>
      <c r="F689" s="29"/>
    </row>
    <row r="690" spans="2:6" x14ac:dyDescent="0.2">
      <c r="B690" s="29"/>
      <c r="F690" s="29"/>
    </row>
    <row r="691" spans="2:6" x14ac:dyDescent="0.2">
      <c r="B691" s="29"/>
      <c r="F691" s="29"/>
    </row>
    <row r="692" spans="2:6" x14ac:dyDescent="0.2">
      <c r="B692" s="29"/>
      <c r="F692" s="29"/>
    </row>
    <row r="693" spans="2:6" x14ac:dyDescent="0.2">
      <c r="B693" s="29"/>
      <c r="F693" s="29"/>
    </row>
    <row r="694" spans="2:6" x14ac:dyDescent="0.2">
      <c r="B694" s="29"/>
      <c r="F694" s="29"/>
    </row>
    <row r="695" spans="2:6" x14ac:dyDescent="0.2">
      <c r="B695" s="29"/>
      <c r="F695" s="29"/>
    </row>
    <row r="696" spans="2:6" x14ac:dyDescent="0.2">
      <c r="B696" s="29"/>
      <c r="F696" s="29"/>
    </row>
    <row r="697" spans="2:6" x14ac:dyDescent="0.2">
      <c r="B697" s="29"/>
      <c r="F697" s="29"/>
    </row>
    <row r="698" spans="2:6" x14ac:dyDescent="0.2">
      <c r="B698" s="29"/>
      <c r="F698" s="29"/>
    </row>
    <row r="699" spans="2:6" x14ac:dyDescent="0.2">
      <c r="B699" s="29"/>
      <c r="F699" s="29"/>
    </row>
    <row r="700" spans="2:6" x14ac:dyDescent="0.2">
      <c r="B700" s="29"/>
      <c r="F700" s="29"/>
    </row>
    <row r="701" spans="2:6" x14ac:dyDescent="0.2">
      <c r="B701" s="29"/>
      <c r="F701" s="29"/>
    </row>
    <row r="702" spans="2:6" x14ac:dyDescent="0.2">
      <c r="B702" s="29"/>
      <c r="F702" s="29"/>
    </row>
    <row r="703" spans="2:6" x14ac:dyDescent="0.2">
      <c r="B703" s="29"/>
      <c r="F703" s="29"/>
    </row>
    <row r="704" spans="2:6" x14ac:dyDescent="0.2">
      <c r="B704" s="29"/>
      <c r="F704" s="29"/>
    </row>
    <row r="705" spans="2:6" x14ac:dyDescent="0.2">
      <c r="B705" s="29"/>
      <c r="F705" s="29"/>
    </row>
    <row r="706" spans="2:6" x14ac:dyDescent="0.2">
      <c r="B706" s="29"/>
      <c r="F706" s="29"/>
    </row>
    <row r="707" spans="2:6" x14ac:dyDescent="0.2">
      <c r="B707" s="29"/>
      <c r="F707" s="29"/>
    </row>
    <row r="708" spans="2:6" x14ac:dyDescent="0.2">
      <c r="B708" s="29"/>
      <c r="F708" s="29"/>
    </row>
    <row r="709" spans="2:6" x14ac:dyDescent="0.2">
      <c r="B709" s="29"/>
      <c r="F709" s="29"/>
    </row>
    <row r="710" spans="2:6" x14ac:dyDescent="0.2">
      <c r="B710" s="29"/>
      <c r="F710" s="29"/>
    </row>
    <row r="711" spans="2:6" x14ac:dyDescent="0.2">
      <c r="B711" s="29"/>
      <c r="F711" s="29"/>
    </row>
    <row r="712" spans="2:6" x14ac:dyDescent="0.2">
      <c r="B712" s="29"/>
      <c r="F712" s="29"/>
    </row>
    <row r="713" spans="2:6" x14ac:dyDescent="0.2">
      <c r="B713" s="29"/>
      <c r="F713" s="29"/>
    </row>
    <row r="714" spans="2:6" x14ac:dyDescent="0.2">
      <c r="B714" s="29"/>
      <c r="F714" s="29"/>
    </row>
    <row r="715" spans="2:6" x14ac:dyDescent="0.2">
      <c r="B715" s="29"/>
      <c r="F715" s="29"/>
    </row>
    <row r="716" spans="2:6" x14ac:dyDescent="0.2">
      <c r="B716" s="29"/>
      <c r="F716" s="29"/>
    </row>
    <row r="717" spans="2:6" x14ac:dyDescent="0.2">
      <c r="B717" s="29"/>
      <c r="F717" s="29"/>
    </row>
    <row r="718" spans="2:6" x14ac:dyDescent="0.2">
      <c r="B718" s="29"/>
      <c r="F718" s="29"/>
    </row>
    <row r="719" spans="2:6" x14ac:dyDescent="0.2">
      <c r="B719" s="29"/>
      <c r="F719" s="29"/>
    </row>
    <row r="720" spans="2:6" x14ac:dyDescent="0.2">
      <c r="B720" s="29"/>
      <c r="F720" s="29"/>
    </row>
    <row r="721" spans="2:6" x14ac:dyDescent="0.2">
      <c r="B721" s="29"/>
      <c r="F721" s="29"/>
    </row>
    <row r="722" spans="2:6" x14ac:dyDescent="0.2">
      <c r="B722" s="29"/>
      <c r="F722" s="29"/>
    </row>
    <row r="723" spans="2:6" x14ac:dyDescent="0.2">
      <c r="B723" s="29"/>
      <c r="F723" s="29"/>
    </row>
    <row r="724" spans="2:6" x14ac:dyDescent="0.2">
      <c r="B724" s="29"/>
      <c r="F724" s="29"/>
    </row>
    <row r="725" spans="2:6" x14ac:dyDescent="0.2">
      <c r="B725" s="29"/>
      <c r="F725" s="29"/>
    </row>
    <row r="726" spans="2:6" x14ac:dyDescent="0.2">
      <c r="B726" s="29"/>
      <c r="F726" s="29"/>
    </row>
    <row r="727" spans="2:6" x14ac:dyDescent="0.2">
      <c r="B727" s="29"/>
      <c r="F727" s="29"/>
    </row>
    <row r="728" spans="2:6" x14ac:dyDescent="0.2">
      <c r="B728" s="29"/>
      <c r="F728" s="29"/>
    </row>
    <row r="729" spans="2:6" x14ac:dyDescent="0.2">
      <c r="B729" s="29"/>
      <c r="F729" s="29"/>
    </row>
    <row r="730" spans="2:6" x14ac:dyDescent="0.2">
      <c r="B730" s="29"/>
      <c r="F730" s="29"/>
    </row>
    <row r="731" spans="2:6" x14ac:dyDescent="0.2">
      <c r="B731" s="29"/>
      <c r="F731" s="29"/>
    </row>
    <row r="732" spans="2:6" x14ac:dyDescent="0.2">
      <c r="B732" s="29"/>
      <c r="F732" s="29"/>
    </row>
    <row r="733" spans="2:6" x14ac:dyDescent="0.2">
      <c r="B733" s="29"/>
      <c r="F733" s="29"/>
    </row>
    <row r="734" spans="2:6" x14ac:dyDescent="0.2">
      <c r="B734" s="29"/>
      <c r="F734" s="29"/>
    </row>
    <row r="735" spans="2:6" x14ac:dyDescent="0.2">
      <c r="B735" s="29"/>
      <c r="F735" s="29"/>
    </row>
    <row r="736" spans="2:6" x14ac:dyDescent="0.2">
      <c r="B736" s="29"/>
      <c r="F736" s="29"/>
    </row>
    <row r="737" spans="2:6" x14ac:dyDescent="0.2">
      <c r="B737" s="29"/>
      <c r="F737" s="29"/>
    </row>
    <row r="738" spans="2:6" x14ac:dyDescent="0.2">
      <c r="B738" s="29"/>
      <c r="F738" s="29"/>
    </row>
    <row r="739" spans="2:6" x14ac:dyDescent="0.2">
      <c r="B739" s="29"/>
      <c r="F739" s="29"/>
    </row>
    <row r="740" spans="2:6" x14ac:dyDescent="0.2">
      <c r="B740" s="29"/>
      <c r="F740" s="29"/>
    </row>
    <row r="741" spans="2:6" x14ac:dyDescent="0.2">
      <c r="B741" s="29"/>
      <c r="F741" s="29"/>
    </row>
    <row r="742" spans="2:6" x14ac:dyDescent="0.2">
      <c r="B742" s="29"/>
      <c r="F742" s="29"/>
    </row>
    <row r="743" spans="2:6" x14ac:dyDescent="0.2">
      <c r="B743" s="29"/>
      <c r="F743" s="29"/>
    </row>
    <row r="744" spans="2:6" x14ac:dyDescent="0.2">
      <c r="B744" s="29"/>
      <c r="F744" s="29"/>
    </row>
    <row r="745" spans="2:6" x14ac:dyDescent="0.2">
      <c r="B745" s="29"/>
      <c r="F745" s="29"/>
    </row>
    <row r="746" spans="2:6" x14ac:dyDescent="0.2">
      <c r="B746" s="29"/>
      <c r="F746" s="29"/>
    </row>
    <row r="747" spans="2:6" x14ac:dyDescent="0.2">
      <c r="B747" s="29"/>
      <c r="F747" s="29"/>
    </row>
    <row r="748" spans="2:6" x14ac:dyDescent="0.2">
      <c r="B748" s="29"/>
      <c r="F748" s="29"/>
    </row>
    <row r="749" spans="2:6" x14ac:dyDescent="0.2">
      <c r="B749" s="29"/>
      <c r="F749" s="29"/>
    </row>
    <row r="750" spans="2:6" x14ac:dyDescent="0.2">
      <c r="B750" s="29"/>
      <c r="F750" s="29"/>
    </row>
    <row r="751" spans="2:6" x14ac:dyDescent="0.2">
      <c r="B751" s="29"/>
      <c r="F751" s="29"/>
    </row>
    <row r="752" spans="2:6" x14ac:dyDescent="0.2">
      <c r="B752" s="29"/>
      <c r="F752" s="29"/>
    </row>
    <row r="753" spans="2:6" x14ac:dyDescent="0.2">
      <c r="B753" s="29"/>
      <c r="F753" s="29"/>
    </row>
    <row r="754" spans="2:6" x14ac:dyDescent="0.2">
      <c r="B754" s="29"/>
      <c r="F754" s="29"/>
    </row>
    <row r="755" spans="2:6" x14ac:dyDescent="0.2">
      <c r="B755" s="29"/>
      <c r="F755" s="29"/>
    </row>
    <row r="756" spans="2:6" x14ac:dyDescent="0.2">
      <c r="B756" s="29"/>
      <c r="F756" s="29"/>
    </row>
    <row r="757" spans="2:6" x14ac:dyDescent="0.2">
      <c r="B757" s="29"/>
      <c r="F757" s="29"/>
    </row>
    <row r="758" spans="2:6" x14ac:dyDescent="0.2">
      <c r="B758" s="29"/>
      <c r="F758" s="29"/>
    </row>
    <row r="759" spans="2:6" x14ac:dyDescent="0.2">
      <c r="B759" s="29"/>
      <c r="F759" s="29"/>
    </row>
    <row r="760" spans="2:6" x14ac:dyDescent="0.2">
      <c r="B760" s="29"/>
      <c r="F760" s="29"/>
    </row>
    <row r="761" spans="2:6" x14ac:dyDescent="0.2">
      <c r="B761" s="29"/>
      <c r="F761" s="29"/>
    </row>
    <row r="762" spans="2:6" x14ac:dyDescent="0.2">
      <c r="B762" s="29"/>
      <c r="F762" s="29"/>
    </row>
    <row r="763" spans="2:6" x14ac:dyDescent="0.2">
      <c r="B763" s="29"/>
      <c r="F763" s="29"/>
    </row>
    <row r="764" spans="2:6" x14ac:dyDescent="0.2">
      <c r="B764" s="29"/>
      <c r="F764" s="29"/>
    </row>
    <row r="765" spans="2:6" x14ac:dyDescent="0.2">
      <c r="B765" s="29"/>
      <c r="F765" s="29"/>
    </row>
    <row r="766" spans="2:6" x14ac:dyDescent="0.2">
      <c r="B766" s="29"/>
      <c r="F766" s="29"/>
    </row>
    <row r="767" spans="2:6" x14ac:dyDescent="0.2">
      <c r="B767" s="29"/>
      <c r="F767" s="29"/>
    </row>
    <row r="768" spans="2:6" x14ac:dyDescent="0.2">
      <c r="B768" s="29"/>
      <c r="F768" s="29"/>
    </row>
    <row r="769" spans="2:6" x14ac:dyDescent="0.2">
      <c r="B769" s="29"/>
      <c r="F769" s="29"/>
    </row>
    <row r="770" spans="2:6" x14ac:dyDescent="0.2">
      <c r="B770" s="29"/>
      <c r="F770" s="29"/>
    </row>
    <row r="771" spans="2:6" x14ac:dyDescent="0.2">
      <c r="B771" s="29"/>
      <c r="F771" s="29"/>
    </row>
    <row r="772" spans="2:6" x14ac:dyDescent="0.2">
      <c r="B772" s="29"/>
      <c r="F772" s="29"/>
    </row>
    <row r="773" spans="2:6" x14ac:dyDescent="0.2">
      <c r="B773" s="29"/>
      <c r="F773" s="29"/>
    </row>
    <row r="774" spans="2:6" x14ac:dyDescent="0.2">
      <c r="B774" s="29"/>
      <c r="F774" s="29"/>
    </row>
    <row r="775" spans="2:6" x14ac:dyDescent="0.2">
      <c r="B775" s="29"/>
      <c r="F775" s="29"/>
    </row>
    <row r="776" spans="2:6" x14ac:dyDescent="0.2">
      <c r="B776" s="29"/>
      <c r="F776" s="29"/>
    </row>
    <row r="777" spans="2:6" x14ac:dyDescent="0.2">
      <c r="B777" s="29"/>
      <c r="F777" s="29"/>
    </row>
    <row r="778" spans="2:6" x14ac:dyDescent="0.2">
      <c r="B778" s="29"/>
      <c r="F778" s="29"/>
    </row>
    <row r="779" spans="2:6" x14ac:dyDescent="0.2">
      <c r="B779" s="29"/>
      <c r="F779" s="29"/>
    </row>
    <row r="780" spans="2:6" x14ac:dyDescent="0.2">
      <c r="B780" s="29"/>
      <c r="F780" s="29"/>
    </row>
    <row r="781" spans="2:6" x14ac:dyDescent="0.2">
      <c r="B781" s="29"/>
      <c r="F781" s="29"/>
    </row>
    <row r="782" spans="2:6" x14ac:dyDescent="0.2">
      <c r="B782" s="29"/>
      <c r="F782" s="29"/>
    </row>
    <row r="783" spans="2:6" x14ac:dyDescent="0.2">
      <c r="B783" s="29"/>
      <c r="F783" s="29"/>
    </row>
    <row r="784" spans="2:6" x14ac:dyDescent="0.2">
      <c r="B784" s="29"/>
      <c r="F784" s="29"/>
    </row>
    <row r="785" spans="2:6" x14ac:dyDescent="0.2">
      <c r="B785" s="29"/>
      <c r="F785" s="29"/>
    </row>
    <row r="786" spans="2:6" x14ac:dyDescent="0.2">
      <c r="B786" s="29"/>
      <c r="F786" s="29"/>
    </row>
    <row r="787" spans="2:6" x14ac:dyDescent="0.2">
      <c r="B787" s="29"/>
      <c r="F787" s="29"/>
    </row>
    <row r="788" spans="2:6" x14ac:dyDescent="0.2">
      <c r="B788" s="29"/>
      <c r="F788" s="29"/>
    </row>
    <row r="789" spans="2:6" x14ac:dyDescent="0.2">
      <c r="B789" s="29"/>
      <c r="F789" s="29"/>
    </row>
    <row r="790" spans="2:6" x14ac:dyDescent="0.2">
      <c r="B790" s="29"/>
      <c r="F790" s="29"/>
    </row>
    <row r="791" spans="2:6" x14ac:dyDescent="0.2">
      <c r="B791" s="29"/>
      <c r="F791" s="29"/>
    </row>
    <row r="792" spans="2:6" x14ac:dyDescent="0.2">
      <c r="B792" s="29"/>
      <c r="F792" s="29"/>
    </row>
    <row r="793" spans="2:6" x14ac:dyDescent="0.2">
      <c r="B793" s="29"/>
      <c r="F793" s="29"/>
    </row>
    <row r="794" spans="2:6" x14ac:dyDescent="0.2">
      <c r="B794" s="29"/>
      <c r="F794" s="29"/>
    </row>
    <row r="795" spans="2:6" x14ac:dyDescent="0.2">
      <c r="B795" s="29"/>
      <c r="F795" s="29"/>
    </row>
    <row r="796" spans="2:6" x14ac:dyDescent="0.2">
      <c r="B796" s="29"/>
      <c r="F796" s="29"/>
    </row>
    <row r="797" spans="2:6" x14ac:dyDescent="0.2">
      <c r="B797" s="29"/>
      <c r="F797" s="29"/>
    </row>
    <row r="798" spans="2:6" x14ac:dyDescent="0.2">
      <c r="B798" s="29"/>
      <c r="F798" s="29"/>
    </row>
    <row r="799" spans="2:6" x14ac:dyDescent="0.2">
      <c r="B799" s="29"/>
      <c r="F799" s="29"/>
    </row>
    <row r="800" spans="2:6" x14ac:dyDescent="0.2">
      <c r="B800" s="29"/>
      <c r="F800" s="29"/>
    </row>
    <row r="801" spans="2:6" x14ac:dyDescent="0.2">
      <c r="B801" s="29"/>
      <c r="F801" s="29"/>
    </row>
    <row r="802" spans="2:6" x14ac:dyDescent="0.2">
      <c r="B802" s="29"/>
      <c r="F802" s="29"/>
    </row>
    <row r="803" spans="2:6" x14ac:dyDescent="0.2">
      <c r="B803" s="29"/>
      <c r="F803" s="29"/>
    </row>
    <row r="804" spans="2:6" x14ac:dyDescent="0.2">
      <c r="B804" s="29"/>
      <c r="F804" s="29"/>
    </row>
    <row r="805" spans="2:6" x14ac:dyDescent="0.2">
      <c r="B805" s="29"/>
      <c r="F805" s="29"/>
    </row>
    <row r="806" spans="2:6" x14ac:dyDescent="0.2">
      <c r="B806" s="29"/>
      <c r="F806" s="29"/>
    </row>
    <row r="807" spans="2:6" x14ac:dyDescent="0.2">
      <c r="B807" s="29"/>
      <c r="F807" s="29"/>
    </row>
    <row r="808" spans="2:6" x14ac:dyDescent="0.2">
      <c r="B808" s="29"/>
      <c r="F808" s="29"/>
    </row>
    <row r="809" spans="2:6" x14ac:dyDescent="0.2">
      <c r="B809" s="29"/>
      <c r="F809" s="29"/>
    </row>
    <row r="810" spans="2:6" x14ac:dyDescent="0.2">
      <c r="B810" s="29"/>
      <c r="F810" s="29"/>
    </row>
    <row r="811" spans="2:6" x14ac:dyDescent="0.2">
      <c r="B811" s="29"/>
      <c r="F811" s="29"/>
    </row>
    <row r="812" spans="2:6" x14ac:dyDescent="0.2">
      <c r="B812" s="29"/>
      <c r="F812" s="29"/>
    </row>
    <row r="813" spans="2:6" x14ac:dyDescent="0.2">
      <c r="B813" s="29"/>
      <c r="F813" s="29"/>
    </row>
    <row r="814" spans="2:6" x14ac:dyDescent="0.2">
      <c r="B814" s="29"/>
      <c r="F814" s="29"/>
    </row>
    <row r="815" spans="2:6" x14ac:dyDescent="0.2">
      <c r="B815" s="29"/>
      <c r="F815" s="29"/>
    </row>
    <row r="816" spans="2:6" x14ac:dyDescent="0.2">
      <c r="B816" s="29"/>
      <c r="F816" s="29"/>
    </row>
    <row r="817" spans="2:6" x14ac:dyDescent="0.2">
      <c r="B817" s="29"/>
      <c r="F817" s="29"/>
    </row>
    <row r="818" spans="2:6" x14ac:dyDescent="0.2">
      <c r="B818" s="29"/>
      <c r="F818" s="29"/>
    </row>
    <row r="819" spans="2:6" x14ac:dyDescent="0.2">
      <c r="B819" s="29"/>
      <c r="F819" s="29"/>
    </row>
    <row r="820" spans="2:6" x14ac:dyDescent="0.2">
      <c r="B820" s="29"/>
      <c r="F820" s="29"/>
    </row>
    <row r="821" spans="2:6" x14ac:dyDescent="0.2">
      <c r="B821" s="29"/>
      <c r="F821" s="29"/>
    </row>
    <row r="822" spans="2:6" x14ac:dyDescent="0.2">
      <c r="B822" s="29"/>
      <c r="F822" s="29"/>
    </row>
    <row r="823" spans="2:6" x14ac:dyDescent="0.2">
      <c r="B823" s="29"/>
      <c r="F823" s="29"/>
    </row>
    <row r="824" spans="2:6" x14ac:dyDescent="0.2">
      <c r="B824" s="29"/>
      <c r="F824" s="29"/>
    </row>
    <row r="825" spans="2:6" x14ac:dyDescent="0.2">
      <c r="B825" s="29"/>
      <c r="F825" s="29"/>
    </row>
    <row r="826" spans="2:6" x14ac:dyDescent="0.2">
      <c r="B826" s="29"/>
      <c r="F826" s="29"/>
    </row>
    <row r="827" spans="2:6" x14ac:dyDescent="0.2">
      <c r="B827" s="29"/>
      <c r="F827" s="29"/>
    </row>
    <row r="828" spans="2:6" x14ac:dyDescent="0.2">
      <c r="B828" s="29"/>
      <c r="F828" s="29"/>
    </row>
    <row r="829" spans="2:6" x14ac:dyDescent="0.2">
      <c r="B829" s="29"/>
      <c r="F829" s="29"/>
    </row>
    <row r="830" spans="2:6" x14ac:dyDescent="0.2">
      <c r="B830" s="29"/>
      <c r="F830" s="29"/>
    </row>
    <row r="831" spans="2:6" x14ac:dyDescent="0.2">
      <c r="B831" s="29"/>
      <c r="F831" s="29"/>
    </row>
    <row r="832" spans="2:6" x14ac:dyDescent="0.2">
      <c r="B832" s="29"/>
      <c r="F832" s="29"/>
    </row>
    <row r="833" spans="2:6" x14ac:dyDescent="0.2">
      <c r="B833" s="29"/>
      <c r="F833" s="29"/>
    </row>
    <row r="834" spans="2:6" x14ac:dyDescent="0.2">
      <c r="B834" s="29"/>
      <c r="F834" s="29"/>
    </row>
    <row r="835" spans="2:6" x14ac:dyDescent="0.2">
      <c r="B835" s="29"/>
      <c r="F835" s="29"/>
    </row>
    <row r="836" spans="2:6" x14ac:dyDescent="0.2">
      <c r="B836" s="29"/>
      <c r="F836" s="29"/>
    </row>
    <row r="837" spans="2:6" x14ac:dyDescent="0.2">
      <c r="B837" s="29"/>
      <c r="F837" s="29"/>
    </row>
    <row r="838" spans="2:6" x14ac:dyDescent="0.2">
      <c r="B838" s="29"/>
      <c r="F838" s="29"/>
    </row>
    <row r="839" spans="2:6" x14ac:dyDescent="0.2">
      <c r="B839" s="29"/>
      <c r="F839" s="29"/>
    </row>
    <row r="840" spans="2:6" x14ac:dyDescent="0.2">
      <c r="B840" s="29"/>
      <c r="F840" s="29"/>
    </row>
    <row r="841" spans="2:6" x14ac:dyDescent="0.2">
      <c r="B841" s="29"/>
      <c r="F841" s="29"/>
    </row>
    <row r="842" spans="2:6" x14ac:dyDescent="0.2">
      <c r="B842" s="29"/>
      <c r="F842" s="29"/>
    </row>
    <row r="843" spans="2:6" x14ac:dyDescent="0.2">
      <c r="B843" s="29"/>
      <c r="F843" s="29"/>
    </row>
    <row r="844" spans="2:6" x14ac:dyDescent="0.2">
      <c r="B844" s="29"/>
      <c r="F844" s="29"/>
    </row>
    <row r="845" spans="2:6" x14ac:dyDescent="0.2">
      <c r="B845" s="29"/>
      <c r="F845" s="29"/>
    </row>
    <row r="846" spans="2:6" x14ac:dyDescent="0.2">
      <c r="B846" s="29"/>
      <c r="F846" s="29"/>
    </row>
    <row r="847" spans="2:6" x14ac:dyDescent="0.2">
      <c r="B847" s="29"/>
      <c r="F847" s="29"/>
    </row>
    <row r="848" spans="2:6" x14ac:dyDescent="0.2">
      <c r="B848" s="29"/>
      <c r="F848" s="29"/>
    </row>
    <row r="849" spans="2:6" x14ac:dyDescent="0.2">
      <c r="B849" s="29"/>
      <c r="F849" s="29"/>
    </row>
    <row r="850" spans="2:6" x14ac:dyDescent="0.2">
      <c r="B850" s="29"/>
      <c r="F850" s="29"/>
    </row>
    <row r="851" spans="2:6" x14ac:dyDescent="0.2">
      <c r="B851" s="29"/>
      <c r="F851" s="29"/>
    </row>
    <row r="852" spans="2:6" x14ac:dyDescent="0.2">
      <c r="B852" s="29"/>
      <c r="F852" s="29"/>
    </row>
    <row r="853" spans="2:6" x14ac:dyDescent="0.2">
      <c r="B853" s="29"/>
      <c r="F853" s="29"/>
    </row>
    <row r="854" spans="2:6" x14ac:dyDescent="0.2">
      <c r="B854" s="29"/>
      <c r="F854" s="29"/>
    </row>
    <row r="855" spans="2:6" x14ac:dyDescent="0.2">
      <c r="B855" s="29"/>
      <c r="F855" s="29"/>
    </row>
    <row r="856" spans="2:6" x14ac:dyDescent="0.2">
      <c r="B856" s="29"/>
      <c r="F856" s="29"/>
    </row>
    <row r="857" spans="2:6" x14ac:dyDescent="0.2">
      <c r="B857" s="29"/>
      <c r="F857" s="29"/>
    </row>
    <row r="858" spans="2:6" x14ac:dyDescent="0.2">
      <c r="B858" s="29"/>
      <c r="F858" s="29"/>
    </row>
    <row r="859" spans="2:6" x14ac:dyDescent="0.2">
      <c r="B859" s="29"/>
      <c r="F859" s="29"/>
    </row>
    <row r="860" spans="2:6" x14ac:dyDescent="0.2">
      <c r="B860" s="29"/>
      <c r="F860" s="29"/>
    </row>
    <row r="861" spans="2:6" x14ac:dyDescent="0.2">
      <c r="B861" s="29"/>
      <c r="F861" s="29"/>
    </row>
    <row r="862" spans="2:6" x14ac:dyDescent="0.2">
      <c r="B862" s="29"/>
      <c r="F862" s="29"/>
    </row>
    <row r="863" spans="2:6" x14ac:dyDescent="0.2">
      <c r="B863" s="29"/>
      <c r="F863" s="29"/>
    </row>
    <row r="864" spans="2:6" x14ac:dyDescent="0.2">
      <c r="B864" s="29"/>
      <c r="F864" s="29"/>
    </row>
    <row r="865" spans="2:6" x14ac:dyDescent="0.2">
      <c r="B865" s="29"/>
      <c r="F865" s="29"/>
    </row>
    <row r="866" spans="2:6" x14ac:dyDescent="0.2">
      <c r="B866" s="29"/>
      <c r="F866" s="29"/>
    </row>
    <row r="867" spans="2:6" x14ac:dyDescent="0.2">
      <c r="B867" s="29"/>
      <c r="F867" s="29"/>
    </row>
    <row r="868" spans="2:6" x14ac:dyDescent="0.2">
      <c r="B868" s="29"/>
      <c r="F868" s="29"/>
    </row>
    <row r="869" spans="2:6" x14ac:dyDescent="0.2">
      <c r="B869" s="29"/>
      <c r="F869" s="29"/>
    </row>
    <row r="870" spans="2:6" x14ac:dyDescent="0.2">
      <c r="B870" s="29"/>
      <c r="F870" s="29"/>
    </row>
    <row r="871" spans="2:6" x14ac:dyDescent="0.2">
      <c r="B871" s="29"/>
      <c r="F871" s="29"/>
    </row>
    <row r="872" spans="2:6" x14ac:dyDescent="0.2">
      <c r="B872" s="29"/>
      <c r="F872" s="29"/>
    </row>
    <row r="873" spans="2:6" x14ac:dyDescent="0.2">
      <c r="B873" s="29"/>
      <c r="F873" s="29"/>
    </row>
    <row r="874" spans="2:6" x14ac:dyDescent="0.2">
      <c r="B874" s="29"/>
      <c r="F874" s="29"/>
    </row>
    <row r="875" spans="2:6" x14ac:dyDescent="0.2">
      <c r="B875" s="29"/>
      <c r="F875" s="29"/>
    </row>
    <row r="876" spans="2:6" x14ac:dyDescent="0.2">
      <c r="B876" s="29"/>
      <c r="F876" s="29"/>
    </row>
    <row r="877" spans="2:6" x14ac:dyDescent="0.2">
      <c r="B877" s="29"/>
      <c r="F877" s="29"/>
    </row>
    <row r="878" spans="2:6" x14ac:dyDescent="0.2">
      <c r="B878" s="29"/>
      <c r="F878" s="29"/>
    </row>
    <row r="879" spans="2:6" x14ac:dyDescent="0.2">
      <c r="B879" s="29"/>
      <c r="F879" s="29"/>
    </row>
    <row r="880" spans="2:6" x14ac:dyDescent="0.2">
      <c r="B880" s="29"/>
      <c r="F880" s="29"/>
    </row>
    <row r="881" spans="2:6" x14ac:dyDescent="0.2">
      <c r="B881" s="29"/>
      <c r="F881" s="29"/>
    </row>
    <row r="882" spans="2:6" x14ac:dyDescent="0.2">
      <c r="B882" s="29"/>
      <c r="F882" s="29"/>
    </row>
    <row r="883" spans="2:6" x14ac:dyDescent="0.2">
      <c r="B883" s="29"/>
      <c r="F883" s="29"/>
    </row>
    <row r="884" spans="2:6" x14ac:dyDescent="0.2">
      <c r="B884" s="29"/>
      <c r="F884" s="29"/>
    </row>
    <row r="885" spans="2:6" x14ac:dyDescent="0.2">
      <c r="B885" s="29"/>
      <c r="F885" s="29"/>
    </row>
    <row r="886" spans="2:6" x14ac:dyDescent="0.2">
      <c r="B886" s="29"/>
      <c r="F886" s="29"/>
    </row>
    <row r="887" spans="2:6" x14ac:dyDescent="0.2">
      <c r="B887" s="29"/>
      <c r="F887" s="29"/>
    </row>
    <row r="888" spans="2:6" x14ac:dyDescent="0.2">
      <c r="B888" s="29"/>
      <c r="F888" s="29"/>
    </row>
    <row r="889" spans="2:6" x14ac:dyDescent="0.2">
      <c r="B889" s="29"/>
      <c r="F889" s="29"/>
    </row>
    <row r="890" spans="2:6" x14ac:dyDescent="0.2">
      <c r="B890" s="29"/>
      <c r="F890" s="29"/>
    </row>
    <row r="891" spans="2:6" x14ac:dyDescent="0.2">
      <c r="B891" s="29"/>
      <c r="F891" s="29"/>
    </row>
    <row r="892" spans="2:6" x14ac:dyDescent="0.2">
      <c r="B892" s="29"/>
      <c r="F892" s="29"/>
    </row>
    <row r="893" spans="2:6" x14ac:dyDescent="0.2">
      <c r="B893" s="29"/>
      <c r="F893" s="29"/>
    </row>
    <row r="894" spans="2:6" x14ac:dyDescent="0.2">
      <c r="B894" s="29"/>
      <c r="F894" s="29"/>
    </row>
    <row r="895" spans="2:6" x14ac:dyDescent="0.2">
      <c r="B895" s="29"/>
      <c r="F895" s="29"/>
    </row>
    <row r="896" spans="2:6" x14ac:dyDescent="0.2">
      <c r="B896" s="29"/>
      <c r="F896" s="29"/>
    </row>
    <row r="897" spans="2:6" x14ac:dyDescent="0.2">
      <c r="B897" s="29"/>
      <c r="F897" s="29"/>
    </row>
    <row r="898" spans="2:6" x14ac:dyDescent="0.2">
      <c r="B898" s="29"/>
      <c r="F898" s="29"/>
    </row>
    <row r="899" spans="2:6" x14ac:dyDescent="0.2">
      <c r="B899" s="29"/>
      <c r="F899" s="29"/>
    </row>
    <row r="900" spans="2:6" x14ac:dyDescent="0.2">
      <c r="B900" s="29"/>
      <c r="F900" s="29"/>
    </row>
    <row r="901" spans="2:6" x14ac:dyDescent="0.2">
      <c r="B901" s="29"/>
      <c r="F901" s="29"/>
    </row>
    <row r="902" spans="2:6" x14ac:dyDescent="0.2">
      <c r="B902" s="29"/>
      <c r="F902" s="29"/>
    </row>
    <row r="903" spans="2:6" x14ac:dyDescent="0.2">
      <c r="B903" s="29"/>
      <c r="F903" s="29"/>
    </row>
    <row r="904" spans="2:6" x14ac:dyDescent="0.2">
      <c r="B904" s="29"/>
      <c r="F904" s="29"/>
    </row>
    <row r="905" spans="2:6" x14ac:dyDescent="0.2">
      <c r="B905" s="29"/>
      <c r="F905" s="29"/>
    </row>
    <row r="906" spans="2:6" x14ac:dyDescent="0.2">
      <c r="B906" s="29"/>
      <c r="F906" s="29"/>
    </row>
    <row r="907" spans="2:6" x14ac:dyDescent="0.2">
      <c r="B907" s="29"/>
      <c r="F907" s="29"/>
    </row>
    <row r="908" spans="2:6" x14ac:dyDescent="0.2">
      <c r="B908" s="29"/>
      <c r="F908" s="29"/>
    </row>
    <row r="909" spans="2:6" x14ac:dyDescent="0.2">
      <c r="B909" s="29"/>
      <c r="F909" s="29"/>
    </row>
    <row r="910" spans="2:6" x14ac:dyDescent="0.2">
      <c r="B910" s="29"/>
      <c r="F910" s="29"/>
    </row>
    <row r="911" spans="2:6" x14ac:dyDescent="0.2">
      <c r="B911" s="29"/>
      <c r="F911" s="29"/>
    </row>
    <row r="912" spans="2:6" x14ac:dyDescent="0.2">
      <c r="B912" s="29"/>
      <c r="F912" s="29"/>
    </row>
    <row r="913" spans="2:6" x14ac:dyDescent="0.2">
      <c r="B913" s="29"/>
      <c r="F913" s="29"/>
    </row>
    <row r="914" spans="2:6" x14ac:dyDescent="0.2">
      <c r="B914" s="29"/>
      <c r="F914" s="29"/>
    </row>
    <row r="915" spans="2:6" x14ac:dyDescent="0.2">
      <c r="B915" s="29"/>
      <c r="F915" s="29"/>
    </row>
    <row r="916" spans="2:6" x14ac:dyDescent="0.2">
      <c r="B916" s="29"/>
      <c r="F916" s="29"/>
    </row>
    <row r="917" spans="2:6" x14ac:dyDescent="0.2">
      <c r="B917" s="29"/>
      <c r="F917" s="29"/>
    </row>
    <row r="918" spans="2:6" x14ac:dyDescent="0.2">
      <c r="B918" s="29"/>
      <c r="F918" s="29"/>
    </row>
    <row r="919" spans="2:6" x14ac:dyDescent="0.2">
      <c r="B919" s="29"/>
      <c r="F919" s="29"/>
    </row>
    <row r="920" spans="2:6" x14ac:dyDescent="0.2">
      <c r="B920" s="29"/>
      <c r="F920" s="29"/>
    </row>
    <row r="921" spans="2:6" x14ac:dyDescent="0.2">
      <c r="B921" s="29"/>
      <c r="F921" s="29"/>
    </row>
    <row r="922" spans="2:6" x14ac:dyDescent="0.2">
      <c r="B922" s="29"/>
      <c r="F922" s="29"/>
    </row>
    <row r="923" spans="2:6" x14ac:dyDescent="0.2">
      <c r="B923" s="29"/>
      <c r="F923" s="29"/>
    </row>
    <row r="924" spans="2:6" x14ac:dyDescent="0.2">
      <c r="B924" s="29"/>
      <c r="F924" s="29"/>
    </row>
    <row r="925" spans="2:6" x14ac:dyDescent="0.2">
      <c r="B925" s="29"/>
      <c r="F925" s="29"/>
    </row>
    <row r="926" spans="2:6" x14ac:dyDescent="0.2">
      <c r="B926" s="29"/>
      <c r="F926" s="29"/>
    </row>
    <row r="927" spans="2:6" x14ac:dyDescent="0.2">
      <c r="B927" s="29"/>
      <c r="F927" s="29"/>
    </row>
    <row r="928" spans="2:6" x14ac:dyDescent="0.2">
      <c r="B928" s="29"/>
      <c r="F928" s="29"/>
    </row>
    <row r="929" spans="2:6" x14ac:dyDescent="0.2">
      <c r="B929" s="29"/>
      <c r="F929" s="29"/>
    </row>
    <row r="930" spans="2:6" x14ac:dyDescent="0.2">
      <c r="B930" s="29"/>
      <c r="F930" s="29"/>
    </row>
    <row r="931" spans="2:6" x14ac:dyDescent="0.2">
      <c r="B931" s="29"/>
      <c r="F931" s="29"/>
    </row>
    <row r="932" spans="2:6" x14ac:dyDescent="0.2">
      <c r="B932" s="29"/>
      <c r="F932" s="29"/>
    </row>
    <row r="933" spans="2:6" x14ac:dyDescent="0.2">
      <c r="B933" s="29"/>
      <c r="F933" s="29"/>
    </row>
    <row r="934" spans="2:6" x14ac:dyDescent="0.2">
      <c r="B934" s="29"/>
      <c r="F934" s="29"/>
    </row>
    <row r="935" spans="2:6" x14ac:dyDescent="0.2">
      <c r="B935" s="29"/>
      <c r="F935" s="29"/>
    </row>
  </sheetData>
  <phoneticPr fontId="0" type="noConversion"/>
  <hyperlinks>
    <hyperlink ref="P33" r:id="rId1" display="http://www.bav-astro.de/sfs/BAVM_link.php?BAVMnr=29" xr:uid="{00000000-0004-0000-0100-000000000000}"/>
    <hyperlink ref="P44" r:id="rId2" display="http://www.bav-astro.de/sfs/BAVM_link.php?BAVMnr=32" xr:uid="{00000000-0004-0000-0100-000001000000}"/>
    <hyperlink ref="P48" r:id="rId3" display="http://www.bav-astro.de/sfs/BAVM_link.php?BAVMnr=32" xr:uid="{00000000-0004-0000-0100-000002000000}"/>
    <hyperlink ref="P50" r:id="rId4" display="http://www.bav-astro.de/sfs/BAVM_link.php?BAVMnr=38" xr:uid="{00000000-0004-0000-0100-000003000000}"/>
    <hyperlink ref="P51" r:id="rId5" display="http://www.bav-astro.de/sfs/BAVM_link.php?BAVMnr=36" xr:uid="{00000000-0004-0000-0100-000004000000}"/>
    <hyperlink ref="P52" r:id="rId6" display="http://www.bav-astro.de/sfs/BAVM_link.php?BAVMnr=38" xr:uid="{00000000-0004-0000-0100-000005000000}"/>
    <hyperlink ref="P55" r:id="rId7" display="http://www.bav-astro.de/sfs/BAVM_link.php?BAVMnr=52" xr:uid="{00000000-0004-0000-0100-000006000000}"/>
    <hyperlink ref="P82" r:id="rId8" display="http://www.bav-astro.de/sfs/BAVM_link.php?BAVMnr=93" xr:uid="{00000000-0004-0000-0100-000007000000}"/>
    <hyperlink ref="P91" r:id="rId9" display="http://www.konkoly.hu/cgi-bin/IBVS?4872" xr:uid="{00000000-0004-0000-0100-000008000000}"/>
    <hyperlink ref="P94" r:id="rId10" display="http://var.astro.cz/oejv/issues/oejv0074.pdf" xr:uid="{00000000-0004-0000-0100-000009000000}"/>
    <hyperlink ref="P95" r:id="rId11" display="http://www.konkoly.hu/cgi-bin/IBVS?5502" xr:uid="{00000000-0004-0000-0100-00000A000000}"/>
    <hyperlink ref="P135" r:id="rId12" display="http://www.konkoly.hu/cgi-bin/IBVS?5493" xr:uid="{00000000-0004-0000-0100-00000B000000}"/>
    <hyperlink ref="P136" r:id="rId13" display="http://vsolj.cetus-net.org/no42.pdf" xr:uid="{00000000-0004-0000-0100-00000C000000}"/>
    <hyperlink ref="P97" r:id="rId14" display="http://www.bav-astro.de/sfs/BAVM_link.php?BAVMnr=172" xr:uid="{00000000-0004-0000-0100-00000D000000}"/>
    <hyperlink ref="P137" r:id="rId15" display="http://vsolj.cetus-net.org/no42.pdf" xr:uid="{00000000-0004-0000-0100-00000E000000}"/>
    <hyperlink ref="P98" r:id="rId16" display="http://www.bav-astro.de/sfs/BAVM_link.php?BAVMnr=173" xr:uid="{00000000-0004-0000-0100-00000F000000}"/>
    <hyperlink ref="P99" r:id="rId17" display="http://www.bav-astro.de/sfs/BAVM_link.php?BAVMnr=172" xr:uid="{00000000-0004-0000-0100-000010000000}"/>
    <hyperlink ref="P100" r:id="rId18" display="http://www.konkoly.hu/cgi-bin/IBVS?5592" xr:uid="{00000000-0004-0000-0100-000011000000}"/>
    <hyperlink ref="P101" r:id="rId19" display="http://www.bav-astro.de/sfs/BAVM_link.php?BAVMnr=178" xr:uid="{00000000-0004-0000-0100-000012000000}"/>
    <hyperlink ref="P102" r:id="rId20" display="http://www.bav-astro.de/sfs/BAVM_link.php?BAVMnr=173" xr:uid="{00000000-0004-0000-0100-000013000000}"/>
    <hyperlink ref="P103" r:id="rId21" display="http://www.konkoly.hu/cgi-bin/IBVS?5672" xr:uid="{00000000-0004-0000-0100-000014000000}"/>
    <hyperlink ref="P104" r:id="rId22" display="http://www.bav-astro.de/sfs/BAVM_link.php?BAVMnr=178" xr:uid="{00000000-0004-0000-0100-000015000000}"/>
    <hyperlink ref="P105" r:id="rId23" display="http://www.bav-astro.de/sfs/BAVM_link.php?BAVMnr=173" xr:uid="{00000000-0004-0000-0100-000016000000}"/>
    <hyperlink ref="P106" r:id="rId24" display="http://www.bav-astro.de/sfs/BAVM_link.php?BAVMnr=178" xr:uid="{00000000-0004-0000-0100-000017000000}"/>
    <hyperlink ref="P138" r:id="rId25" display="http://vsolj.cetus-net.org/no45.pdf" xr:uid="{00000000-0004-0000-0100-000018000000}"/>
    <hyperlink ref="P107" r:id="rId26" display="http://www.konkoly.hu/cgi-bin/IBVS?5814" xr:uid="{00000000-0004-0000-0100-000019000000}"/>
    <hyperlink ref="P108" r:id="rId27" display="http://www.bav-astro.de/sfs/BAVM_link.php?BAVMnr=186" xr:uid="{00000000-0004-0000-0100-00001A000000}"/>
    <hyperlink ref="P109" r:id="rId28" display="http://www.bav-astro.de/sfs/BAVM_link.php?BAVMnr=201" xr:uid="{00000000-0004-0000-0100-00001B000000}"/>
    <hyperlink ref="P110" r:id="rId29" display="http://www.bav-astro.de/sfs/BAVM_link.php?BAVMnr=201" xr:uid="{00000000-0004-0000-0100-00001C000000}"/>
    <hyperlink ref="P111" r:id="rId30" display="http://www.bav-astro.de/sfs/BAVM_link.php?BAVMnr=201" xr:uid="{00000000-0004-0000-0100-00001D000000}"/>
    <hyperlink ref="P112" r:id="rId31" display="http://www.bav-astro.de/sfs/BAVM_link.php?BAVMnr=201" xr:uid="{00000000-0004-0000-0100-00001E000000}"/>
    <hyperlink ref="P113" r:id="rId32" display="http://www.bav-astro.de/sfs/BAVM_link.php?BAVMnr=228" xr:uid="{00000000-0004-0000-0100-00001F000000}"/>
    <hyperlink ref="P114" r:id="rId33" display="http://www.konkoly.hu/cgi-bin/IBVS?5894" xr:uid="{00000000-0004-0000-0100-000020000000}"/>
    <hyperlink ref="P115" r:id="rId34" display="http://www.konkoly.hu/cgi-bin/IBVS?5933" xr:uid="{00000000-0004-0000-0100-000021000000}"/>
    <hyperlink ref="P116" r:id="rId35" display="http://www.konkoly.hu/cgi-bin/IBVS?5933" xr:uid="{00000000-0004-0000-0100-000022000000}"/>
    <hyperlink ref="P117" r:id="rId36" display="http://www.bav-astro.de/sfs/BAVM_link.php?BAVMnr=209" xr:uid="{00000000-0004-0000-0100-000023000000}"/>
    <hyperlink ref="P118" r:id="rId37" display="http://www.bav-astro.de/sfs/BAVM_link.php?BAVMnr=209" xr:uid="{00000000-0004-0000-0100-000024000000}"/>
    <hyperlink ref="P119" r:id="rId38" display="http://www.konkoly.hu/cgi-bin/IBVS?5974" xr:uid="{00000000-0004-0000-0100-000025000000}"/>
    <hyperlink ref="P120" r:id="rId39" display="http://www.bav-astro.de/sfs/BAVM_link.php?BAVMnr=214" xr:uid="{00000000-0004-0000-0100-000026000000}"/>
    <hyperlink ref="P121" r:id="rId40" display="http://www.konkoly.hu/cgi-bin/IBVS?5974" xr:uid="{00000000-0004-0000-0100-000027000000}"/>
    <hyperlink ref="P122" r:id="rId41" display="http://www.konkoly.hu/cgi-bin/IBVS?5992" xr:uid="{00000000-0004-0000-0100-000028000000}"/>
    <hyperlink ref="P123" r:id="rId42" display="http://www.bav-astro.de/sfs/BAVM_link.php?BAVMnr=215" xr:uid="{00000000-0004-0000-0100-000029000000}"/>
    <hyperlink ref="P124" r:id="rId43" display="http://www.bav-astro.de/sfs/BAVM_link.php?BAVMnr=215" xr:uid="{00000000-0004-0000-0100-00002A000000}"/>
    <hyperlink ref="P125" r:id="rId44" display="http://www.bav-astro.de/sfs/BAVM_link.php?BAVMnr=228" xr:uid="{00000000-0004-0000-0100-00002B000000}"/>
    <hyperlink ref="P126" r:id="rId45" display="http://www.konkoly.hu/cgi-bin/IBVS?6018" xr:uid="{00000000-0004-0000-0100-00002C000000}"/>
    <hyperlink ref="P139" r:id="rId46" display="http://www.bav-astro.de/sfs/BAVM_link.php?BAVMnr=225" xr:uid="{00000000-0004-0000-0100-00002D000000}"/>
    <hyperlink ref="P127" r:id="rId47" display="http://var.astro.cz/oejv/issues/oejv0160.pdf" xr:uid="{00000000-0004-0000-0100-00002E000000}"/>
    <hyperlink ref="P128" r:id="rId48" display="http://www.bav-astro.de/sfs/BAVM_link.php?BAVMnr=228" xr:uid="{00000000-0004-0000-0100-00002F000000}"/>
    <hyperlink ref="P129" r:id="rId49" display="http://www.bav-astro.de/sfs/BAVM_link.php?BAVMnr=228" xr:uid="{00000000-0004-0000-0100-000030000000}"/>
    <hyperlink ref="P130" r:id="rId50" display="http://www.konkoly.hu/cgi-bin/IBVS?6029" xr:uid="{00000000-0004-0000-0100-000031000000}"/>
    <hyperlink ref="P131" r:id="rId51" display="http://www.bav-astro.de/sfs/BAVM_link.php?BAVMnr=228" xr:uid="{00000000-0004-0000-0100-000032000000}"/>
    <hyperlink ref="P132" r:id="rId52" display="http://www.bav-astro.de/sfs/BAVM_link.php?BAVMnr=228" xr:uid="{00000000-0004-0000-0100-000033000000}"/>
    <hyperlink ref="P133" r:id="rId53" display="http://www.bav-astro.de/sfs/BAVM_link.php?BAVMnr=228" xr:uid="{00000000-0004-0000-0100-000034000000}"/>
    <hyperlink ref="P45" r:id="rId54" display="http://www.bav-astro.de/sfs/BAVM_link.php?BAVMnr=241" xr:uid="{00000000-0004-0000-0100-000035000000}"/>
    <hyperlink ref="P46" r:id="rId55" display="http://www.bav-astro.de/sfs/BAVM_link.php?BAVMnr=241" xr:uid="{00000000-0004-0000-0100-000036000000}"/>
    <hyperlink ref="P47" r:id="rId56" display="http://www.bav-astro.de/sfs/BAVM_link.php?BAVMnr=241" xr:uid="{00000000-0004-0000-0100-00003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2024-02-18T07:06:25Z</dcterms:modified>
</cp:coreProperties>
</file>