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38D557C-8B82-4657-9ADC-85B64E384C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25" i="1"/>
  <c r="O23" i="1"/>
  <c r="O27" i="1"/>
  <c r="O22" i="1"/>
  <c r="O26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<sst xmlns="http://schemas.openxmlformats.org/spreadsheetml/2006/main" count="65" uniqueCount="51">
  <si>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</si>
  <si>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</si>
  <si>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</si>
  <si>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</si>
  <si>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</si>
  <si>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</si>
  <si>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</si>
  <si>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</si>
  <si>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</si>
  <si>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</si>
  <si>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</si>
  <si>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</si>
  <si>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</si>
  <si>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</si>
  <si>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</si>
  <si>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</si>
  <si>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</si>
  <si>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</si>
  <si>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</si>
  <si>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</si>
  <si>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</si>
  <si>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</si>
  <si>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</si>
  <si>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</si>
  <si>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</si>
  <si>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</si>
  <si>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</si>
  <si>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</si>
  <si>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</si>
  <si>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</si>
  <si>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</si>
  <si>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</si>
  <si>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</si>
  <si>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</si>
  <si>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</si>
  <si>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</si>
  <si>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</si>
  <si>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</si>
  <si>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</si>
  <si>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</si>
  <si>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</si>
  <si>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</si>
  <si>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</si>
  <si>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</si>
  <si>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</si>
  <si>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ASASSN VJ184102.76+261101.9 Lyr</t>
  </si>
  <si>
    <t>JBAV, 76</t>
  </si>
  <si>
    <t>I</t>
  </si>
  <si>
    <t>Artificial</t>
  </si>
  <si>
    <t>Lennestadt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</si>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</sst>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167" fontId="5" fillId="0" borderId="0" xfId="0" applyNumberFormat="1" applyFont="1" applyAlignment="1">
      <alignment horizontal="left" vertical="center"/>
    </xf>
    <xf numFmtId="167" fontId="15" fillId="0" borderId="0" xfId="8" applyNumberFormat="1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 VJ184102.76+261101.9 Lyr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2443733834580726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-3.4299999999348074E-2</c:v>
                </c:pt>
                <c:pt idx="3">
                  <c:v>0.11330000000452856</c:v>
                </c:pt>
                <c:pt idx="4">
                  <c:v>9.7400000006018672E-2</c:v>
                </c:pt>
                <c:pt idx="5">
                  <c:v>5.0900000002002344E-2</c:v>
                </c:pt>
                <c:pt idx="6">
                  <c:v>-3.8699999997334089E-2</c:v>
                </c:pt>
                <c:pt idx="7">
                  <c:v>5.9600000000500586E-2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9.5443672595374209E-3</c:v>
                </c:pt>
                <c:pt idx="1">
                  <c:v>9.5443672595374209E-3</c:v>
                </c:pt>
                <c:pt idx="2">
                  <c:v>1.0534258169330443E-2</c:v>
                </c:pt>
                <c:pt idx="3">
                  <c:v>3.2047887275498788E-2</c:v>
                </c:pt>
                <c:pt idx="4">
                  <c:v>3.3169763639930877E-2</c:v>
                </c:pt>
                <c:pt idx="5">
                  <c:v>3.4159654549723903E-2</c:v>
                </c:pt>
                <c:pt idx="6">
                  <c:v>3.5743480005392736E-2</c:v>
                </c:pt>
                <c:pt idx="7">
                  <c:v>8.3456221857416399E-2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15</c:v>
                      </c:pt>
                      <c:pt idx="3">
                        <c:v>341</c:v>
                      </c:pt>
                      <c:pt idx="4">
                        <c:v>358</c:v>
                      </c:pt>
                      <c:pt idx="5">
                        <c:v>373</c:v>
                      </c:pt>
                      <c:pt idx="6">
                        <c:v>397</c:v>
                      </c:pt>
                      <c:pt idx="7">
                        <c:v>1120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 VJ184102.76+261101.9 Lyr</a:t>
            </a:r>
            <a:r>
              <a:rPr lang="en-AU" sz="1200" b="1" i="0" u="none" strike="noStrike" baseline="0"/>
              <a:t>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8092254093238345"/>
          <c:y val="4.4157095042018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-3.4299999999348074E-2</c:v>
                </c:pt>
                <c:pt idx="3">
                  <c:v>0.11330000000452856</c:v>
                </c:pt>
                <c:pt idx="4">
                  <c:v>9.7400000006018672E-2</c:v>
                </c:pt>
                <c:pt idx="5">
                  <c:v>5.0900000002002344E-2</c:v>
                </c:pt>
                <c:pt idx="6">
                  <c:v>-3.8699999997334089E-2</c:v>
                </c:pt>
                <c:pt idx="7">
                  <c:v>5.9600000000500586E-2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9.5443672595374209E-3</c:v>
                </c:pt>
                <c:pt idx="1">
                  <c:v>9.5443672595374209E-3</c:v>
                </c:pt>
                <c:pt idx="2">
                  <c:v>1.0534258169330443E-2</c:v>
                </c:pt>
                <c:pt idx="3">
                  <c:v>3.2047887275498788E-2</c:v>
                </c:pt>
                <c:pt idx="4">
                  <c:v>3.3169763639930877E-2</c:v>
                </c:pt>
                <c:pt idx="5">
                  <c:v>3.4159654549723903E-2</c:v>
                </c:pt>
                <c:pt idx="6">
                  <c:v>3.5743480005392736E-2</c:v>
                </c:pt>
                <c:pt idx="7">
                  <c:v>8.3456221857416399E-2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341</c:v>
                </c:pt>
                <c:pt idx="4">
                  <c:v>358</c:v>
                </c:pt>
                <c:pt idx="5">
                  <c:v>373</c:v>
                </c:pt>
                <c:pt idx="6">
                  <c:v>397</c:v>
                </c:pt>
                <c:pt idx="7">
                  <c:v>1120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58634.510199999997</v>
      </c>
      <c r="D7" s="13" t="s">
        <v>49</v>
      </c>
    </row>
    <row r="8" spans="1:15" ht="12.95" customHeight="1" x14ac:dyDescent="0.2">
      <c r="A8" s="21" t="s">
        <v>3</v>
      </c>
      <c r="C8" s="29">
        <v>1</v>
      </c>
      <c r="D8" s="13" t="s">
        <v>48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9.5443672595374209E-3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6.59927273195348E-5</v>
      </c>
      <c r="D12" s="22"/>
      <c r="E12" s="38" t="s">
        <v>50</v>
      </c>
      <c r="F12" s="39"/>
    </row>
    <row r="13" spans="1:15" ht="12.95" customHeight="1" x14ac:dyDescent="0.2">
      <c r="A13" s="21" t="s">
        <v>18</v>
      </c>
      <c r="C13" s="22" t="s">
        <v>13</v>
      </c>
      <c r="E13" s="40" t="s">
        <v>32</v>
      </c>
      <c r="F13" s="41">
        <v>1</v>
      </c>
    </row>
    <row r="14" spans="1:15" ht="12.95" customHeight="1" x14ac:dyDescent="0.2">
      <c r="E14" s="40" t="s">
        <v>30</v>
      </c>
      <c r="F14" s="42">
        <f ca="1">NOW()+15018.5+$C$5/24</f>
        <v>60518.785445601847</v>
      </c>
    </row>
    <row r="15" spans="1:15" ht="12.95" customHeight="1" x14ac:dyDescent="0.2">
      <c r="A15" s="18" t="s">
        <v>17</v>
      </c>
      <c r="C15" s="19">
        <f ca="1">(C7+C11)+(C8+C12)*INT(MAX(F21:F3533))</f>
        <v>59754.593656221856</v>
      </c>
      <c r="E15" s="40" t="s">
        <v>33</v>
      </c>
      <c r="F15" s="42">
        <f ca="1">ROUND(2*(F14-$C$7)/$C$8,0)/2+F13</f>
        <v>1885.5</v>
      </c>
    </row>
    <row r="16" spans="1:15" ht="12.95" customHeight="1" x14ac:dyDescent="0.2">
      <c r="A16" s="18" t="s">
        <v>4</v>
      </c>
      <c r="C16" s="19">
        <f ca="1">+C8+C12</f>
        <v>1.0000659927273194</v>
      </c>
      <c r="E16" s="40" t="s">
        <v>34</v>
      </c>
      <c r="F16" s="42">
        <f ca="1">ROUND(2*(F14-$C$15)/$C$16,0)/2+F13</f>
        <v>765</v>
      </c>
    </row>
    <row r="17" spans="1:21" ht="12.95" customHeight="1" thickBot="1" x14ac:dyDescent="0.25">
      <c r="A17" s="17" t="s">
        <v>27</v>
      </c>
      <c r="C17" s="21">
        <f>COUNT(C21:C2191)</f>
        <v>8</v>
      </c>
      <c r="E17" s="40" t="s">
        <v>43</v>
      </c>
      <c r="F17" s="43">
        <f ca="1">+$C$15+$C$16*$F$16-15018.5-$C$5/24</f>
        <v>45501.539973991588</v>
      </c>
    </row>
    <row r="18" spans="1:21" ht="12.95" customHeight="1" thickTop="1" thickBot="1" x14ac:dyDescent="0.25">
      <c r="A18" s="18" t="s">
        <v>5</v>
      </c>
      <c r="C18" s="25">
        <f ca="1">+C15</f>
        <v>59754.593656221856</v>
      </c>
      <c r="D18" s="26">
        <f ca="1">+C16</f>
        <v>1.0000659927273194</v>
      </c>
      <c r="E18" s="45" t="s">
        <v>44</v>
      </c>
      <c r="F18" s="44">
        <f ca="1">+($C$15+$C$16*$F$16)-($C$16/2)-15018.5-$C$5/24</f>
        <v>45501.039940995222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Lennestadt</v>
      </c>
      <c r="B21" s="22"/>
      <c r="C21" s="23">
        <f>$C$7</f>
        <v>58634.510199999997</v>
      </c>
      <c r="D21" s="36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9.5443672595374209E-3</v>
      </c>
      <c r="Q21" s="27">
        <f>+C21-15018.5</f>
        <v>43616.010199999997</v>
      </c>
    </row>
    <row r="22" spans="1:21" ht="12.95" customHeight="1" x14ac:dyDescent="0.2">
      <c r="A22" s="31" t="s">
        <v>46</v>
      </c>
      <c r="B22" s="32" t="s">
        <v>47</v>
      </c>
      <c r="C22" s="35">
        <v>58634.510199999997</v>
      </c>
      <c r="D22" s="37">
        <v>3.5000000000000001E-3</v>
      </c>
      <c r="E22" s="21">
        <f t="shared" ref="E22:E28" si="0">+(C22-C$7)/C$8</f>
        <v>0</v>
      </c>
      <c r="F22" s="21">
        <f t="shared" ref="F22:F28" si="1">ROUND(2*E22,0)/2</f>
        <v>0</v>
      </c>
      <c r="G22" s="21">
        <f t="shared" ref="G22:G28" si="2">+C22-(C$7+F22*C$8)</f>
        <v>0</v>
      </c>
      <c r="K22" s="21">
        <f t="shared" ref="K22:K28" si="3">+G22</f>
        <v>0</v>
      </c>
      <c r="O22" s="21">
        <f t="shared" ref="O22:O28" ca="1" si="4">+C$11+C$12*$F22</f>
        <v>9.5443672595374209E-3</v>
      </c>
      <c r="Q22" s="27">
        <f t="shared" ref="Q22:Q28" si="5">+C22-15018.5</f>
        <v>43616.010199999997</v>
      </c>
    </row>
    <row r="23" spans="1:21" ht="12.95" customHeight="1" x14ac:dyDescent="0.2">
      <c r="A23" s="31" t="s">
        <v>46</v>
      </c>
      <c r="B23" s="32" t="s">
        <v>47</v>
      </c>
      <c r="C23" s="35">
        <v>58649.475899999998</v>
      </c>
      <c r="D23" s="37">
        <v>3.5000000000000001E-3</v>
      </c>
      <c r="E23" s="21">
        <f t="shared" si="0"/>
        <v>14.965700000000652</v>
      </c>
      <c r="F23" s="21">
        <f t="shared" si="1"/>
        <v>15</v>
      </c>
      <c r="G23" s="21">
        <f t="shared" si="2"/>
        <v>-3.4299999999348074E-2</v>
      </c>
      <c r="K23" s="21">
        <f t="shared" si="3"/>
        <v>-3.4299999999348074E-2</v>
      </c>
      <c r="O23" s="21">
        <f t="shared" ca="1" si="4"/>
        <v>1.0534258169330443E-2</v>
      </c>
      <c r="Q23" s="27">
        <f t="shared" si="5"/>
        <v>43630.975899999998</v>
      </c>
    </row>
    <row r="24" spans="1:21" ht="12.95" customHeight="1" x14ac:dyDescent="0.2">
      <c r="A24" s="31" t="s">
        <v>46</v>
      </c>
      <c r="B24" s="32" t="s">
        <v>47</v>
      </c>
      <c r="C24" s="35">
        <v>58975.623500000002</v>
      </c>
      <c r="D24" s="37">
        <v>3.5000000000000001E-3</v>
      </c>
      <c r="E24" s="21">
        <f t="shared" si="0"/>
        <v>341.11330000000453</v>
      </c>
      <c r="F24" s="21">
        <f t="shared" si="1"/>
        <v>341</v>
      </c>
      <c r="G24" s="21">
        <f t="shared" si="2"/>
        <v>0.11330000000452856</v>
      </c>
      <c r="K24" s="21">
        <f t="shared" si="3"/>
        <v>0.11330000000452856</v>
      </c>
      <c r="O24" s="21">
        <f t="shared" ca="1" si="4"/>
        <v>3.2047887275498788E-2</v>
      </c>
      <c r="Q24" s="27">
        <f t="shared" si="5"/>
        <v>43957.123500000002</v>
      </c>
    </row>
    <row r="25" spans="1:21" ht="12.95" customHeight="1" x14ac:dyDescent="0.2">
      <c r="A25" s="31" t="s">
        <v>46</v>
      </c>
      <c r="B25" s="32" t="s">
        <v>47</v>
      </c>
      <c r="C25" s="35">
        <v>58992.607600000003</v>
      </c>
      <c r="D25" s="37">
        <v>3.5000000000000001E-3</v>
      </c>
      <c r="E25" s="21">
        <f t="shared" si="0"/>
        <v>358.09740000000602</v>
      </c>
      <c r="F25" s="21">
        <f t="shared" si="1"/>
        <v>358</v>
      </c>
      <c r="G25" s="21">
        <f t="shared" si="2"/>
        <v>9.7400000006018672E-2</v>
      </c>
      <c r="K25" s="21">
        <f t="shared" si="3"/>
        <v>9.7400000006018672E-2</v>
      </c>
      <c r="O25" s="21">
        <f t="shared" ca="1" si="4"/>
        <v>3.3169763639930877E-2</v>
      </c>
      <c r="Q25" s="27">
        <f t="shared" si="5"/>
        <v>43974.107600000003</v>
      </c>
    </row>
    <row r="26" spans="1:21" ht="12.95" customHeight="1" x14ac:dyDescent="0.2">
      <c r="A26" s="31" t="s">
        <v>46</v>
      </c>
      <c r="B26" s="32" t="s">
        <v>47</v>
      </c>
      <c r="C26" s="35">
        <v>59007.561099999999</v>
      </c>
      <c r="D26" s="37">
        <v>3.5000000000000001E-3</v>
      </c>
      <c r="E26" s="21">
        <f t="shared" si="0"/>
        <v>373.050900000002</v>
      </c>
      <c r="F26" s="21">
        <f t="shared" si="1"/>
        <v>373</v>
      </c>
      <c r="G26" s="21">
        <f t="shared" si="2"/>
        <v>5.0900000002002344E-2</v>
      </c>
      <c r="K26" s="21">
        <f t="shared" si="3"/>
        <v>5.0900000002002344E-2</v>
      </c>
      <c r="O26" s="21">
        <f t="shared" ca="1" si="4"/>
        <v>3.4159654549723903E-2</v>
      </c>
      <c r="Q26" s="27">
        <f t="shared" si="5"/>
        <v>43989.061099999999</v>
      </c>
    </row>
    <row r="27" spans="1:21" ht="12.95" customHeight="1" x14ac:dyDescent="0.2">
      <c r="A27" s="31" t="s">
        <v>46</v>
      </c>
      <c r="B27" s="32" t="s">
        <v>47</v>
      </c>
      <c r="C27" s="35">
        <v>59031.4715</v>
      </c>
      <c r="D27" s="37">
        <v>3.5000000000000001E-3</v>
      </c>
      <c r="E27" s="21">
        <f t="shared" si="0"/>
        <v>396.96130000000267</v>
      </c>
      <c r="F27" s="21">
        <f t="shared" si="1"/>
        <v>397</v>
      </c>
      <c r="G27" s="21">
        <f t="shared" si="2"/>
        <v>-3.8699999997334089E-2</v>
      </c>
      <c r="K27" s="21">
        <f t="shared" si="3"/>
        <v>-3.8699999997334089E-2</v>
      </c>
      <c r="O27" s="21">
        <f t="shared" ca="1" si="4"/>
        <v>3.5743480005392736E-2</v>
      </c>
      <c r="Q27" s="27">
        <f t="shared" si="5"/>
        <v>44012.9715</v>
      </c>
    </row>
    <row r="28" spans="1:21" ht="12.95" customHeight="1" x14ac:dyDescent="0.2">
      <c r="A28" s="31" t="s">
        <v>46</v>
      </c>
      <c r="B28" s="32" t="s">
        <v>47</v>
      </c>
      <c r="C28" s="35">
        <v>59754.569799999997</v>
      </c>
      <c r="D28" s="37">
        <v>3.5000000000000001E-3</v>
      </c>
      <c r="E28" s="21">
        <f t="shared" si="0"/>
        <v>1120.0596000000005</v>
      </c>
      <c r="F28" s="21">
        <f t="shared" si="1"/>
        <v>1120</v>
      </c>
      <c r="G28" s="21">
        <f t="shared" si="2"/>
        <v>5.9600000000500586E-2</v>
      </c>
      <c r="K28" s="21">
        <f t="shared" si="3"/>
        <v>5.9600000000500586E-2</v>
      </c>
      <c r="O28" s="21">
        <f t="shared" ca="1" si="4"/>
        <v>8.3456221857416399E-2</v>
      </c>
      <c r="Q28" s="27">
        <f t="shared" si="5"/>
        <v>44736.069799999997</v>
      </c>
    </row>
    <row r="29" spans="1:21" ht="12.95" customHeight="1" x14ac:dyDescent="0.2">
      <c r="A29" s="31"/>
      <c r="B29" s="32"/>
      <c r="C29" s="33"/>
      <c r="D29" s="37"/>
      <c r="Q29" s="27"/>
    </row>
    <row r="30" spans="1:21" ht="12.95" customHeight="1" x14ac:dyDescent="0.2">
      <c r="A30" s="31"/>
      <c r="B30" s="32"/>
      <c r="C30" s="33"/>
      <c r="D30" s="37"/>
      <c r="Q30" s="27"/>
    </row>
    <row r="31" spans="1:21" ht="12.95" customHeight="1" x14ac:dyDescent="0.2">
      <c r="A31" s="23"/>
      <c r="B31" s="22"/>
      <c r="C31" s="23"/>
      <c r="D31" s="36"/>
      <c r="Q31" s="27"/>
    </row>
    <row r="32" spans="1:21" ht="12.95" customHeight="1" x14ac:dyDescent="0.2">
      <c r="A32" s="23"/>
      <c r="B32" s="22"/>
      <c r="C32" s="23"/>
      <c r="D32" s="36"/>
      <c r="Q32" s="27"/>
    </row>
    <row r="33" spans="1:17" ht="12.95" customHeight="1" x14ac:dyDescent="0.2">
      <c r="A33" s="23"/>
      <c r="B33" s="22"/>
      <c r="C33" s="23"/>
      <c r="D33" s="36"/>
      <c r="Q33" s="27"/>
    </row>
    <row r="34" spans="1:17" ht="12.95" customHeight="1" x14ac:dyDescent="0.2">
      <c r="A34" s="23"/>
      <c r="B34" s="22"/>
      <c r="C34" s="23"/>
      <c r="D34" s="36"/>
    </row>
    <row r="35" spans="1:17" ht="12.95" customHeight="1" x14ac:dyDescent="0.2">
      <c r="A35" s="23"/>
      <c r="B35" s="22"/>
      <c r="C35" s="23"/>
      <c r="D35" s="36"/>
    </row>
    <row r="36" spans="1:17" ht="12.95" customHeight="1" x14ac:dyDescent="0.2">
      <c r="A36" s="23"/>
      <c r="B36" s="22"/>
      <c r="C36" s="23"/>
      <c r="D36" s="36"/>
    </row>
    <row r="37" spans="1:17" ht="12.95" customHeight="1" x14ac:dyDescent="0.2">
      <c r="A37" s="23"/>
      <c r="B37" s="22"/>
      <c r="C37" s="23"/>
      <c r="D37" s="36"/>
    </row>
    <row r="38" spans="1:17" ht="12.95" customHeight="1" x14ac:dyDescent="0.2">
      <c r="A38" s="23"/>
      <c r="B38" s="22"/>
      <c r="C38" s="23"/>
      <c r="D38" s="36"/>
    </row>
    <row r="39" spans="1:17" ht="12.95" customHeight="1" x14ac:dyDescent="0.2">
      <c r="A39" s="23"/>
      <c r="B39" s="22"/>
      <c r="C39" s="23"/>
      <c r="D39" s="36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2024-07-27T06:51:02Z</dcterms:modified>
</cp:coreProperties>
</file>