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2A26767-4DF0-4ADA-904F-0A0F79CEF6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4" r:id="rId2"/>
    <sheet name="Sheet2" sheetId="3" r:id="rId3"/>
    <sheet name="Sheet1" sheetId="2" r:id="rId4"/>
  </sheets>
  <definedNames>
    <definedName name="solver_adj" localSheetId="0" hidden="1">'Active 1'!$AC$3:$AC$10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1'!$AC$11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385" i="1" l="1"/>
  <c r="F385" i="1" s="1"/>
  <c r="Q385" i="1"/>
  <c r="S385" i="1"/>
  <c r="E386" i="1"/>
  <c r="F386" i="1"/>
  <c r="Z386" i="1" s="1"/>
  <c r="Q386" i="1"/>
  <c r="S386" i="1"/>
  <c r="E371" i="1"/>
  <c r="F371" i="1" s="1"/>
  <c r="Q371" i="1"/>
  <c r="S371" i="1"/>
  <c r="Q382" i="1"/>
  <c r="S382" i="1"/>
  <c r="Q383" i="1"/>
  <c r="S383" i="1"/>
  <c r="Q384" i="1"/>
  <c r="S384" i="1"/>
  <c r="Q380" i="1"/>
  <c r="S380" i="1"/>
  <c r="E381" i="1"/>
  <c r="F381" i="1" s="1"/>
  <c r="Z381" i="1" s="1"/>
  <c r="Q381" i="1"/>
  <c r="S381" i="1"/>
  <c r="Q373" i="1"/>
  <c r="S373" i="1"/>
  <c r="E374" i="1"/>
  <c r="F374" i="1" s="1"/>
  <c r="Q374" i="1"/>
  <c r="S374" i="1"/>
  <c r="Q375" i="1"/>
  <c r="S375" i="1"/>
  <c r="Q376" i="1"/>
  <c r="S376" i="1"/>
  <c r="Q377" i="1"/>
  <c r="S377" i="1"/>
  <c r="Q378" i="1"/>
  <c r="S378" i="1"/>
  <c r="Q379" i="1"/>
  <c r="S379" i="1"/>
  <c r="AB9" i="1"/>
  <c r="AB8" i="1"/>
  <c r="AB10" i="1"/>
  <c r="AB7" i="1"/>
  <c r="AB11" i="1" s="1"/>
  <c r="AB6" i="1"/>
  <c r="AB3" i="1"/>
  <c r="AB4" i="1"/>
  <c r="AY87" i="1" s="1"/>
  <c r="AB5" i="1"/>
  <c r="D9" i="1"/>
  <c r="C9" i="1"/>
  <c r="Q365" i="1"/>
  <c r="S365" i="1"/>
  <c r="Q366" i="1"/>
  <c r="S366" i="1"/>
  <c r="Q367" i="1"/>
  <c r="S367" i="1"/>
  <c r="Q368" i="1"/>
  <c r="S368" i="1"/>
  <c r="Q372" i="1"/>
  <c r="S372" i="1"/>
  <c r="Q369" i="1"/>
  <c r="S369" i="1"/>
  <c r="Q370" i="1"/>
  <c r="S370" i="1"/>
  <c r="AF309" i="1"/>
  <c r="AD309" i="1"/>
  <c r="AB309" i="1"/>
  <c r="AF172" i="1"/>
  <c r="AD172" i="1"/>
  <c r="AC172" i="1"/>
  <c r="AB172" i="1"/>
  <c r="AF132" i="1"/>
  <c r="AD132" i="1"/>
  <c r="AC132" i="1"/>
  <c r="AB132" i="1"/>
  <c r="AF124" i="1"/>
  <c r="AD124" i="1"/>
  <c r="AC124" i="1"/>
  <c r="AB124" i="1"/>
  <c r="AF103" i="1"/>
  <c r="AD103" i="1"/>
  <c r="AC103" i="1"/>
  <c r="AB103" i="1"/>
  <c r="AY99" i="1"/>
  <c r="AF95" i="1"/>
  <c r="AD95" i="1"/>
  <c r="AC95" i="1"/>
  <c r="AB95" i="1"/>
  <c r="AF87" i="1"/>
  <c r="AD87" i="1"/>
  <c r="AC87" i="1"/>
  <c r="AB87" i="1"/>
  <c r="AF77" i="1"/>
  <c r="AD77" i="1"/>
  <c r="AC77" i="1"/>
  <c r="AB77" i="1"/>
  <c r="AF74" i="1"/>
  <c r="AD74" i="1"/>
  <c r="AB74" i="1"/>
  <c r="AF69" i="1"/>
  <c r="AD69" i="1"/>
  <c r="AB69" i="1"/>
  <c r="AF64" i="1"/>
  <c r="AD64" i="1"/>
  <c r="AC64" i="1"/>
  <c r="AB64" i="1"/>
  <c r="AF62" i="1"/>
  <c r="AD62" i="1"/>
  <c r="AB62" i="1"/>
  <c r="AY60" i="1"/>
  <c r="AF60" i="1"/>
  <c r="AD60" i="1"/>
  <c r="AB60" i="1"/>
  <c r="AY55" i="1"/>
  <c r="AY47" i="1"/>
  <c r="AY31" i="1"/>
  <c r="AY23" i="1"/>
  <c r="AB13" i="1"/>
  <c r="AB17" i="1"/>
  <c r="AB16" i="1"/>
  <c r="AY10" i="1"/>
  <c r="Z10" i="1"/>
  <c r="S307" i="1"/>
  <c r="S308" i="1"/>
  <c r="S321" i="1"/>
  <c r="S322" i="1"/>
  <c r="S324" i="1"/>
  <c r="S325" i="1"/>
  <c r="S327" i="1"/>
  <c r="S331" i="1"/>
  <c r="S338" i="1"/>
  <c r="S339" i="1"/>
  <c r="S340" i="1"/>
  <c r="S342" i="1"/>
  <c r="S343" i="1"/>
  <c r="S344" i="1"/>
  <c r="S346" i="1"/>
  <c r="S349" i="1"/>
  <c r="S350" i="1"/>
  <c r="S352" i="1"/>
  <c r="S357" i="1"/>
  <c r="S358" i="1"/>
  <c r="S359" i="1"/>
  <c r="S360" i="1"/>
  <c r="S361" i="1"/>
  <c r="S362" i="1"/>
  <c r="S364" i="1"/>
  <c r="S306" i="1"/>
  <c r="S319" i="1"/>
  <c r="S336" i="1"/>
  <c r="S334" i="1"/>
  <c r="S335" i="1"/>
  <c r="S337" i="1"/>
  <c r="S314" i="1"/>
  <c r="S341" i="1"/>
  <c r="S345" i="1"/>
  <c r="S326" i="1"/>
  <c r="S354" i="1"/>
  <c r="S347" i="1"/>
  <c r="S332" i="1"/>
  <c r="S348" i="1"/>
  <c r="S329" i="1"/>
  <c r="S351" i="1"/>
  <c r="S353" i="1"/>
  <c r="S320" i="1"/>
  <c r="S355" i="1"/>
  <c r="S311" i="1"/>
  <c r="S305" i="1"/>
  <c r="S300" i="1"/>
  <c r="S298" i="1"/>
  <c r="S356" i="1"/>
  <c r="S297" i="1"/>
  <c r="S301" i="1"/>
  <c r="S302" i="1"/>
  <c r="S363" i="1"/>
  <c r="S328" i="1"/>
  <c r="S29" i="1"/>
  <c r="S59" i="1"/>
  <c r="S66" i="1"/>
  <c r="S65" i="1"/>
  <c r="S70" i="1"/>
  <c r="S67" i="1"/>
  <c r="S68" i="1"/>
  <c r="S71" i="1"/>
  <c r="S72" i="1"/>
  <c r="S75" i="1"/>
  <c r="S82" i="1"/>
  <c r="S79" i="1"/>
  <c r="S80" i="1"/>
  <c r="S84" i="1"/>
  <c r="S89" i="1"/>
  <c r="S78" i="1"/>
  <c r="S83" i="1"/>
  <c r="S91" i="1"/>
  <c r="S88" i="1"/>
  <c r="S86" i="1"/>
  <c r="S92" i="1"/>
  <c r="S85" i="1"/>
  <c r="S94" i="1"/>
  <c r="S76" i="1"/>
  <c r="S81" i="1"/>
  <c r="S93" i="1"/>
  <c r="S73" i="1"/>
  <c r="S90" i="1"/>
  <c r="S96" i="1"/>
  <c r="S97" i="1"/>
  <c r="S106" i="1"/>
  <c r="S98" i="1"/>
  <c r="S104" i="1"/>
  <c r="S116" i="1"/>
  <c r="S109" i="1"/>
  <c r="S105" i="1"/>
  <c r="S108" i="1"/>
  <c r="S122" i="1"/>
  <c r="S101" i="1"/>
  <c r="S117" i="1"/>
  <c r="S112" i="1"/>
  <c r="S107" i="1"/>
  <c r="S111" i="1"/>
  <c r="S110" i="1"/>
  <c r="S119" i="1"/>
  <c r="S113" i="1"/>
  <c r="S118" i="1"/>
  <c r="S114" i="1"/>
  <c r="S99" i="1"/>
  <c r="S120" i="1"/>
  <c r="S100" i="1"/>
  <c r="S137" i="1"/>
  <c r="S102" i="1"/>
  <c r="S115" i="1"/>
  <c r="S121" i="1"/>
  <c r="S123" i="1"/>
  <c r="S125" i="1"/>
  <c r="S126" i="1"/>
  <c r="S133" i="1"/>
  <c r="S127" i="1"/>
  <c r="S128" i="1"/>
  <c r="S142" i="1"/>
  <c r="S130" i="1"/>
  <c r="S138" i="1"/>
  <c r="S131" i="1"/>
  <c r="S134" i="1"/>
  <c r="S139" i="1"/>
  <c r="S143" i="1"/>
  <c r="S136" i="1"/>
  <c r="S129" i="1"/>
  <c r="S135" i="1"/>
  <c r="S140" i="1"/>
  <c r="S141" i="1"/>
  <c r="S144" i="1"/>
  <c r="S148" i="1"/>
  <c r="S153" i="1"/>
  <c r="S146" i="1"/>
  <c r="S149" i="1"/>
  <c r="S145" i="1"/>
  <c r="S147" i="1"/>
  <c r="S151" i="1"/>
  <c r="S158" i="1"/>
  <c r="S150" i="1"/>
  <c r="S156" i="1"/>
  <c r="S155" i="1"/>
  <c r="S162" i="1"/>
  <c r="S152" i="1"/>
  <c r="S171" i="1"/>
  <c r="S154" i="1"/>
  <c r="S166" i="1"/>
  <c r="S157" i="1"/>
  <c r="S170" i="1"/>
  <c r="S168" i="1"/>
  <c r="S164" i="1"/>
  <c r="S165" i="1"/>
  <c r="S167" i="1"/>
  <c r="S159" i="1"/>
  <c r="S163" i="1"/>
  <c r="S175" i="1"/>
  <c r="S160" i="1"/>
  <c r="S169" i="1"/>
  <c r="S173" i="1"/>
  <c r="S179" i="1"/>
  <c r="S180" i="1"/>
  <c r="S161" i="1"/>
  <c r="S176" i="1"/>
  <c r="S177" i="1"/>
  <c r="S181" i="1"/>
  <c r="S174" i="1"/>
  <c r="S178" i="1"/>
  <c r="S187" i="1"/>
  <c r="S183" i="1"/>
  <c r="S188" i="1"/>
  <c r="S185" i="1"/>
  <c r="S186" i="1"/>
  <c r="S193" i="1"/>
  <c r="S194" i="1"/>
  <c r="S189" i="1"/>
  <c r="S182" i="1"/>
  <c r="S184" i="1"/>
  <c r="S196" i="1"/>
  <c r="S192" i="1"/>
  <c r="S190" i="1"/>
  <c r="S191" i="1"/>
  <c r="S200" i="1"/>
  <c r="S201" i="1"/>
  <c r="S202" i="1"/>
  <c r="S203" i="1"/>
  <c r="S195" i="1"/>
  <c r="S198" i="1"/>
  <c r="S209" i="1"/>
  <c r="S199" i="1"/>
  <c r="S206" i="1"/>
  <c r="S197" i="1"/>
  <c r="S204" i="1"/>
  <c r="S217" i="1"/>
  <c r="S205" i="1"/>
  <c r="S212" i="1"/>
  <c r="S333" i="1"/>
  <c r="S207" i="1"/>
  <c r="S219" i="1"/>
  <c r="S210" i="1"/>
  <c r="S213" i="1"/>
  <c r="S330" i="1"/>
  <c r="S289" i="1"/>
  <c r="S215" i="1"/>
  <c r="S323" i="1"/>
  <c r="S316" i="1"/>
  <c r="S208" i="1"/>
  <c r="S211" i="1"/>
  <c r="S318" i="1"/>
  <c r="S296" i="1"/>
  <c r="S315" i="1"/>
  <c r="S216" i="1"/>
  <c r="S218" i="1"/>
  <c r="S220" i="1"/>
  <c r="S317" i="1"/>
  <c r="S214" i="1"/>
  <c r="S293" i="1"/>
  <c r="S312" i="1"/>
  <c r="S278" i="1"/>
  <c r="S286" i="1"/>
  <c r="S291" i="1"/>
  <c r="S299" i="1"/>
  <c r="S313" i="1"/>
  <c r="S304" i="1"/>
  <c r="S252" i="1"/>
  <c r="S295" i="1"/>
  <c r="S277" i="1"/>
  <c r="S285" i="1"/>
  <c r="S287" i="1"/>
  <c r="S279" i="1"/>
  <c r="S284" i="1"/>
  <c r="S272" i="1"/>
  <c r="S258" i="1"/>
  <c r="S221" i="1"/>
  <c r="S276" i="1"/>
  <c r="S231" i="1"/>
  <c r="S222" i="1"/>
  <c r="S292" i="1"/>
  <c r="S290" i="1"/>
  <c r="S235" i="1"/>
  <c r="S273" i="1"/>
  <c r="S226" i="1"/>
  <c r="S271" i="1"/>
  <c r="S294" i="1"/>
  <c r="S310" i="1"/>
  <c r="S239" i="1"/>
  <c r="S275" i="1"/>
  <c r="S238" i="1"/>
  <c r="S250" i="1"/>
  <c r="S283" i="1"/>
  <c r="S303" i="1"/>
  <c r="S288" i="1"/>
  <c r="S225" i="1"/>
  <c r="S229" i="1"/>
  <c r="S230" i="1"/>
  <c r="S253" i="1"/>
  <c r="S248" i="1"/>
  <c r="S264" i="1"/>
  <c r="S259" i="1"/>
  <c r="S257" i="1"/>
  <c r="S281" i="1"/>
  <c r="S269" i="1"/>
  <c r="S246" i="1"/>
  <c r="S232" i="1"/>
  <c r="S251" i="1"/>
  <c r="S282" i="1"/>
  <c r="S260" i="1"/>
  <c r="S274" i="1"/>
  <c r="S254" i="1"/>
  <c r="S255" i="1"/>
  <c r="S270" i="1"/>
  <c r="S261" i="1"/>
  <c r="S233" i="1"/>
  <c r="S228" i="1"/>
  <c r="S268" i="1"/>
  <c r="S263" i="1"/>
  <c r="S280" i="1"/>
  <c r="S223" i="1"/>
  <c r="S227" i="1"/>
  <c r="S236" i="1"/>
  <c r="S265" i="1"/>
  <c r="S237" i="1"/>
  <c r="S249" i="1"/>
  <c r="S267" i="1"/>
  <c r="S240" i="1"/>
  <c r="S256" i="1"/>
  <c r="S243" i="1"/>
  <c r="S224" i="1"/>
  <c r="S244" i="1"/>
  <c r="S241" i="1"/>
  <c r="S262" i="1"/>
  <c r="S242" i="1"/>
  <c r="S234" i="1"/>
  <c r="S245" i="1"/>
  <c r="S247" i="1"/>
  <c r="S266" i="1"/>
  <c r="S27" i="1"/>
  <c r="S36" i="1"/>
  <c r="S39" i="1"/>
  <c r="S35" i="1"/>
  <c r="S32" i="1"/>
  <c r="S30" i="1"/>
  <c r="S24" i="1"/>
  <c r="S34" i="1"/>
  <c r="S37" i="1"/>
  <c r="S22" i="1"/>
  <c r="S33" i="1"/>
  <c r="S26" i="1"/>
  <c r="S23" i="1"/>
  <c r="S31" i="1"/>
  <c r="S25" i="1"/>
  <c r="S28" i="1"/>
  <c r="S40" i="1"/>
  <c r="S41" i="1"/>
  <c r="S43" i="1"/>
  <c r="S42" i="1"/>
  <c r="S44" i="1"/>
  <c r="S47" i="1"/>
  <c r="S45" i="1"/>
  <c r="S48" i="1"/>
  <c r="S49" i="1"/>
  <c r="S46" i="1"/>
  <c r="S51" i="1"/>
  <c r="S52" i="1"/>
  <c r="S50" i="1"/>
  <c r="S53" i="1"/>
  <c r="S54" i="1"/>
  <c r="S55" i="1"/>
  <c r="S57" i="1"/>
  <c r="S56" i="1"/>
  <c r="S58" i="1"/>
  <c r="S61" i="1"/>
  <c r="S63" i="1"/>
  <c r="S21" i="1"/>
  <c r="S38" i="1"/>
  <c r="E228" i="1"/>
  <c r="F228" i="1" s="1"/>
  <c r="E265" i="1"/>
  <c r="F265" i="1" s="1"/>
  <c r="Z265" i="1" s="1"/>
  <c r="Q364" i="1"/>
  <c r="C7" i="1"/>
  <c r="E382" i="1" s="1"/>
  <c r="F382" i="1" s="1"/>
  <c r="C8" i="1"/>
  <c r="E30" i="1"/>
  <c r="F30" i="1" s="1"/>
  <c r="AU30" i="1" s="1"/>
  <c r="AT30" i="1" s="1"/>
  <c r="AS30" i="1" s="1"/>
  <c r="AR30" i="1" s="1"/>
  <c r="AQ30" i="1" s="1"/>
  <c r="AP30" i="1" s="1"/>
  <c r="AO30" i="1" s="1"/>
  <c r="AN30" i="1" s="1"/>
  <c r="AM30" i="1" s="1"/>
  <c r="AL30" i="1" s="1"/>
  <c r="E47" i="1"/>
  <c r="F47" i="1" s="1"/>
  <c r="E51" i="1"/>
  <c r="F51" i="1" s="1"/>
  <c r="Z51" i="1" s="1"/>
  <c r="E58" i="1"/>
  <c r="F58" i="1" s="1"/>
  <c r="E68" i="1"/>
  <c r="F68" i="1" s="1"/>
  <c r="Z68" i="1" s="1"/>
  <c r="E73" i="1"/>
  <c r="F73" i="1" s="1"/>
  <c r="Z73" i="1" s="1"/>
  <c r="E97" i="1"/>
  <c r="F97" i="1" s="1"/>
  <c r="E108" i="1"/>
  <c r="F108" i="1" s="1"/>
  <c r="E243" i="1"/>
  <c r="F243" i="1" s="1"/>
  <c r="Z243" i="1" s="1"/>
  <c r="E249" i="1"/>
  <c r="F249" i="1" s="1"/>
  <c r="Z249" i="1" s="1"/>
  <c r="E266" i="1"/>
  <c r="F266" i="1" s="1"/>
  <c r="AU266" i="1" s="1"/>
  <c r="AT266" i="1" s="1"/>
  <c r="AS266" i="1" s="1"/>
  <c r="AR266" i="1" s="1"/>
  <c r="E273" i="1"/>
  <c r="F273" i="1" s="1"/>
  <c r="E283" i="1"/>
  <c r="F283" i="1" s="1"/>
  <c r="E317" i="1"/>
  <c r="F317" i="1" s="1"/>
  <c r="G317" i="1" s="1"/>
  <c r="E295" i="1"/>
  <c r="F295" i="1" s="1"/>
  <c r="Z295" i="1" s="1"/>
  <c r="E323" i="1"/>
  <c r="F323" i="1" s="1"/>
  <c r="E224" i="1"/>
  <c r="F224" i="1" s="1"/>
  <c r="Z224" i="1" s="1"/>
  <c r="E187" i="1"/>
  <c r="F187" i="1" s="1"/>
  <c r="E212" i="1"/>
  <c r="F212" i="1" s="1"/>
  <c r="Z212" i="1" s="1"/>
  <c r="E76" i="1"/>
  <c r="F76" i="1" s="1"/>
  <c r="E124" i="1"/>
  <c r="F124" i="1" s="1"/>
  <c r="E117" i="1"/>
  <c r="F117" i="1" s="1"/>
  <c r="E127" i="1"/>
  <c r="F127" i="1" s="1"/>
  <c r="E153" i="1"/>
  <c r="F153" i="1" s="1"/>
  <c r="Q337" i="1"/>
  <c r="Q335" i="1"/>
  <c r="Q332" i="1"/>
  <c r="Q329" i="1"/>
  <c r="Q328" i="1"/>
  <c r="Q326" i="1"/>
  <c r="Q317" i="1"/>
  <c r="Q316" i="1"/>
  <c r="Q315" i="1"/>
  <c r="Q314" i="1"/>
  <c r="Q313" i="1"/>
  <c r="Q312" i="1"/>
  <c r="Q311" i="1"/>
  <c r="Q310" i="1"/>
  <c r="Q304" i="1"/>
  <c r="Q303" i="1"/>
  <c r="Q302" i="1"/>
  <c r="Q301" i="1"/>
  <c r="Q299" i="1"/>
  <c r="Q298" i="1"/>
  <c r="Q297" i="1"/>
  <c r="Q296" i="1"/>
  <c r="Q291" i="1"/>
  <c r="Q290" i="1"/>
  <c r="Q289" i="1"/>
  <c r="Q288" i="1"/>
  <c r="Q287" i="1"/>
  <c r="Q286" i="1"/>
  <c r="Q283" i="1"/>
  <c r="Q282" i="1"/>
  <c r="Q281" i="1"/>
  <c r="Q276" i="1"/>
  <c r="Q274" i="1"/>
  <c r="Q273" i="1"/>
  <c r="Q272" i="1"/>
  <c r="Q271" i="1"/>
  <c r="Q270" i="1"/>
  <c r="Q269" i="1"/>
  <c r="Q268" i="1"/>
  <c r="Q266" i="1"/>
  <c r="Q263" i="1"/>
  <c r="Q260" i="1"/>
  <c r="Q259" i="1"/>
  <c r="Q258" i="1"/>
  <c r="Q255" i="1"/>
  <c r="Q254" i="1"/>
  <c r="Q253" i="1"/>
  <c r="Q252" i="1"/>
  <c r="Q251" i="1"/>
  <c r="Q249" i="1"/>
  <c r="Q248" i="1"/>
  <c r="Q247" i="1"/>
  <c r="Q246" i="1"/>
  <c r="Q245" i="1"/>
  <c r="Q244" i="1"/>
  <c r="Q243" i="1"/>
  <c r="Q242" i="1"/>
  <c r="Q241" i="1"/>
  <c r="Q238" i="1"/>
  <c r="Q237" i="1"/>
  <c r="Q236" i="1"/>
  <c r="Q235" i="1"/>
  <c r="Q112" i="1"/>
  <c r="Q111" i="1"/>
  <c r="Q110" i="1"/>
  <c r="Q109" i="1"/>
  <c r="Q108" i="1"/>
  <c r="Q104" i="1"/>
  <c r="Q102" i="1"/>
  <c r="Q101" i="1"/>
  <c r="Q100" i="1"/>
  <c r="Q98" i="1"/>
  <c r="Q97" i="1"/>
  <c r="Q96" i="1"/>
  <c r="Q93" i="1"/>
  <c r="Q81" i="1"/>
  <c r="Q74" i="1"/>
  <c r="Q73" i="1"/>
  <c r="Q71" i="1"/>
  <c r="Q70" i="1"/>
  <c r="Q69" i="1"/>
  <c r="Q68" i="1"/>
  <c r="Q66" i="1"/>
  <c r="Q65" i="1"/>
  <c r="Q63" i="1"/>
  <c r="Q62" i="1"/>
  <c r="Q61" i="1"/>
  <c r="Q60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G345" i="3"/>
  <c r="C345" i="3"/>
  <c r="G215" i="3"/>
  <c r="C215" i="3"/>
  <c r="G214" i="3"/>
  <c r="C214" i="3"/>
  <c r="G213" i="3"/>
  <c r="C213" i="3"/>
  <c r="G212" i="3"/>
  <c r="C212" i="3"/>
  <c r="G211" i="3"/>
  <c r="C211" i="3"/>
  <c r="G210" i="3"/>
  <c r="C210" i="3"/>
  <c r="G209" i="3"/>
  <c r="C209" i="3"/>
  <c r="G208" i="3"/>
  <c r="C208" i="3"/>
  <c r="G207" i="3"/>
  <c r="C207" i="3"/>
  <c r="G206" i="3"/>
  <c r="C206" i="3"/>
  <c r="G205" i="3"/>
  <c r="C205" i="3"/>
  <c r="G204" i="3"/>
  <c r="C204" i="3"/>
  <c r="G203" i="3"/>
  <c r="C203" i="3"/>
  <c r="G202" i="3"/>
  <c r="C202" i="3"/>
  <c r="G201" i="3"/>
  <c r="C201" i="3"/>
  <c r="G200" i="3"/>
  <c r="C200" i="3"/>
  <c r="G199" i="3"/>
  <c r="C199" i="3"/>
  <c r="G198" i="3"/>
  <c r="C198" i="3"/>
  <c r="G197" i="3"/>
  <c r="C197" i="3"/>
  <c r="G196" i="3"/>
  <c r="C196" i="3"/>
  <c r="G195" i="3"/>
  <c r="C195" i="3"/>
  <c r="G194" i="3"/>
  <c r="C194" i="3"/>
  <c r="G193" i="3"/>
  <c r="C193" i="3"/>
  <c r="G192" i="3"/>
  <c r="C192" i="3"/>
  <c r="G191" i="3"/>
  <c r="C191" i="3"/>
  <c r="G190" i="3"/>
  <c r="C190" i="3"/>
  <c r="G344" i="3"/>
  <c r="C344" i="3"/>
  <c r="G189" i="3"/>
  <c r="C189" i="3"/>
  <c r="G343" i="3"/>
  <c r="C343" i="3"/>
  <c r="G188" i="3"/>
  <c r="C188" i="3"/>
  <c r="G187" i="3"/>
  <c r="C187" i="3"/>
  <c r="G342" i="3"/>
  <c r="C342" i="3"/>
  <c r="G186" i="3"/>
  <c r="C186" i="3"/>
  <c r="G185" i="3"/>
  <c r="C185" i="3"/>
  <c r="G341" i="3"/>
  <c r="C341" i="3"/>
  <c r="G340" i="3"/>
  <c r="C340" i="3"/>
  <c r="G339" i="3"/>
  <c r="C339" i="3"/>
  <c r="G338" i="3"/>
  <c r="C338" i="3"/>
  <c r="G184" i="3"/>
  <c r="C184" i="3"/>
  <c r="G183" i="3"/>
  <c r="C183" i="3"/>
  <c r="G182" i="3"/>
  <c r="C182" i="3"/>
  <c r="G181" i="3"/>
  <c r="C181" i="3"/>
  <c r="G180" i="3"/>
  <c r="C180" i="3"/>
  <c r="G179" i="3"/>
  <c r="C179" i="3"/>
  <c r="G178" i="3"/>
  <c r="C178" i="3"/>
  <c r="G177" i="3"/>
  <c r="C177" i="3"/>
  <c r="G337" i="3"/>
  <c r="C337" i="3"/>
  <c r="G336" i="3"/>
  <c r="C336" i="3"/>
  <c r="G335" i="3"/>
  <c r="C335" i="3"/>
  <c r="G334" i="3"/>
  <c r="C334" i="3"/>
  <c r="G333" i="3"/>
  <c r="C333" i="3"/>
  <c r="G332" i="3"/>
  <c r="C332" i="3"/>
  <c r="G331" i="3"/>
  <c r="C331" i="3"/>
  <c r="G330" i="3"/>
  <c r="C330" i="3"/>
  <c r="G176" i="3"/>
  <c r="C176" i="3"/>
  <c r="G329" i="3"/>
  <c r="C329" i="3"/>
  <c r="G328" i="3"/>
  <c r="C328" i="3"/>
  <c r="G327" i="3"/>
  <c r="C327" i="3"/>
  <c r="G175" i="3"/>
  <c r="C175" i="3"/>
  <c r="G326" i="3"/>
  <c r="C326" i="3"/>
  <c r="G325" i="3"/>
  <c r="C325" i="3"/>
  <c r="G324" i="3"/>
  <c r="C324" i="3"/>
  <c r="G323" i="3"/>
  <c r="C323" i="3"/>
  <c r="G174" i="3"/>
  <c r="C174" i="3"/>
  <c r="G322" i="3"/>
  <c r="C322" i="3"/>
  <c r="G321" i="3"/>
  <c r="C321" i="3"/>
  <c r="G320" i="3"/>
  <c r="C320" i="3"/>
  <c r="G319" i="3"/>
  <c r="C319" i="3"/>
  <c r="G173" i="3"/>
  <c r="C173" i="3"/>
  <c r="G172" i="3"/>
  <c r="C172" i="3"/>
  <c r="G171" i="3"/>
  <c r="C171" i="3"/>
  <c r="G170" i="3"/>
  <c r="C170" i="3"/>
  <c r="G318" i="3"/>
  <c r="C318" i="3"/>
  <c r="G317" i="3"/>
  <c r="C317" i="3"/>
  <c r="G316" i="3"/>
  <c r="C316" i="3"/>
  <c r="G315" i="3"/>
  <c r="C315" i="3"/>
  <c r="G314" i="3"/>
  <c r="C314" i="3"/>
  <c r="G313" i="3"/>
  <c r="C313" i="3"/>
  <c r="G169" i="3"/>
  <c r="C169" i="3"/>
  <c r="G168" i="3"/>
  <c r="C168" i="3"/>
  <c r="G312" i="3"/>
  <c r="C312" i="3"/>
  <c r="G311" i="3"/>
  <c r="C311" i="3"/>
  <c r="G310" i="3"/>
  <c r="C310" i="3"/>
  <c r="G167" i="3"/>
  <c r="C167" i="3"/>
  <c r="G166" i="3"/>
  <c r="C166" i="3"/>
  <c r="G165" i="3"/>
  <c r="C165" i="3"/>
  <c r="G164" i="3"/>
  <c r="C164" i="3"/>
  <c r="G309" i="3"/>
  <c r="C309" i="3"/>
  <c r="G163" i="3"/>
  <c r="C163" i="3"/>
  <c r="G308" i="3"/>
  <c r="C308" i="3"/>
  <c r="G307" i="3"/>
  <c r="C307" i="3"/>
  <c r="G306" i="3"/>
  <c r="C306" i="3"/>
  <c r="G305" i="3"/>
  <c r="C305" i="3"/>
  <c r="G304" i="3"/>
  <c r="C304" i="3"/>
  <c r="G303" i="3"/>
  <c r="C303" i="3"/>
  <c r="G302" i="3"/>
  <c r="C302" i="3"/>
  <c r="G162" i="3"/>
  <c r="C162" i="3"/>
  <c r="G301" i="3"/>
  <c r="C301" i="3"/>
  <c r="G161" i="3"/>
  <c r="C161" i="3"/>
  <c r="G160" i="3"/>
  <c r="C160" i="3"/>
  <c r="G300" i="3"/>
  <c r="C300" i="3"/>
  <c r="G159" i="3"/>
  <c r="C159" i="3"/>
  <c r="G158" i="3"/>
  <c r="C158" i="3"/>
  <c r="G299" i="3"/>
  <c r="C299" i="3"/>
  <c r="G298" i="3"/>
  <c r="C298" i="3"/>
  <c r="G297" i="3"/>
  <c r="C297" i="3"/>
  <c r="G157" i="3"/>
  <c r="C157" i="3"/>
  <c r="G156" i="3"/>
  <c r="C156" i="3"/>
  <c r="G296" i="3"/>
  <c r="C296" i="3"/>
  <c r="G295" i="3"/>
  <c r="C295" i="3"/>
  <c r="G294" i="3"/>
  <c r="C294" i="3"/>
  <c r="G293" i="3"/>
  <c r="C293" i="3"/>
  <c r="G292" i="3"/>
  <c r="C292" i="3"/>
  <c r="G155" i="3"/>
  <c r="C155" i="3"/>
  <c r="G291" i="3"/>
  <c r="C291" i="3"/>
  <c r="G290" i="3"/>
  <c r="C290" i="3"/>
  <c r="G289" i="3"/>
  <c r="C289" i="3"/>
  <c r="G288" i="3"/>
  <c r="C288" i="3"/>
  <c r="G287" i="3"/>
  <c r="C287" i="3"/>
  <c r="G286" i="3"/>
  <c r="C286" i="3"/>
  <c r="G285" i="3"/>
  <c r="C285" i="3"/>
  <c r="G284" i="3"/>
  <c r="C284" i="3"/>
  <c r="G283" i="3"/>
  <c r="C283" i="3"/>
  <c r="G154" i="3"/>
  <c r="C154" i="3"/>
  <c r="G153" i="3"/>
  <c r="C153" i="3"/>
  <c r="G282" i="3"/>
  <c r="C282" i="3"/>
  <c r="G281" i="3"/>
  <c r="C281" i="3"/>
  <c r="G280" i="3"/>
  <c r="C280" i="3"/>
  <c r="G279" i="3"/>
  <c r="C279" i="3"/>
  <c r="G152" i="3"/>
  <c r="C152" i="3"/>
  <c r="G151" i="3"/>
  <c r="C151" i="3"/>
  <c r="G150" i="3"/>
  <c r="C150" i="3"/>
  <c r="G149" i="3"/>
  <c r="C149" i="3"/>
  <c r="G148" i="3"/>
  <c r="C148" i="3"/>
  <c r="G147" i="3"/>
  <c r="C147" i="3"/>
  <c r="G146" i="3"/>
  <c r="C146" i="3"/>
  <c r="G145" i="3"/>
  <c r="C145" i="3"/>
  <c r="G144" i="3"/>
  <c r="C144" i="3"/>
  <c r="G143" i="3"/>
  <c r="C143" i="3"/>
  <c r="G142" i="3"/>
  <c r="C142" i="3"/>
  <c r="G141" i="3"/>
  <c r="C141" i="3"/>
  <c r="G140" i="3"/>
  <c r="C140" i="3"/>
  <c r="G139" i="3"/>
  <c r="C139" i="3"/>
  <c r="G138" i="3"/>
  <c r="C138" i="3"/>
  <c r="G137" i="3"/>
  <c r="C137" i="3"/>
  <c r="G136" i="3"/>
  <c r="C136" i="3"/>
  <c r="G135" i="3"/>
  <c r="C135" i="3"/>
  <c r="G134" i="3"/>
  <c r="C134" i="3"/>
  <c r="G133" i="3"/>
  <c r="C133" i="3"/>
  <c r="G132" i="3"/>
  <c r="C132" i="3"/>
  <c r="G131" i="3"/>
  <c r="C131" i="3"/>
  <c r="G130" i="3"/>
  <c r="C130" i="3"/>
  <c r="G129" i="3"/>
  <c r="C129" i="3"/>
  <c r="G128" i="3"/>
  <c r="C128" i="3"/>
  <c r="G127" i="3"/>
  <c r="C127" i="3"/>
  <c r="G126" i="3"/>
  <c r="C126" i="3"/>
  <c r="G125" i="3"/>
  <c r="C125" i="3"/>
  <c r="G124" i="3"/>
  <c r="C124" i="3"/>
  <c r="G123" i="3"/>
  <c r="C123" i="3"/>
  <c r="G122" i="3"/>
  <c r="C122" i="3"/>
  <c r="G121" i="3"/>
  <c r="C121" i="3"/>
  <c r="G120" i="3"/>
  <c r="C120" i="3"/>
  <c r="G119" i="3"/>
  <c r="C119" i="3"/>
  <c r="G118" i="3"/>
  <c r="C118" i="3"/>
  <c r="G117" i="3"/>
  <c r="C117" i="3"/>
  <c r="G116" i="3"/>
  <c r="C116" i="3"/>
  <c r="G115" i="3"/>
  <c r="C115" i="3"/>
  <c r="G114" i="3"/>
  <c r="C114" i="3"/>
  <c r="G113" i="3"/>
  <c r="C113" i="3"/>
  <c r="G112" i="3"/>
  <c r="C112" i="3"/>
  <c r="G111" i="3"/>
  <c r="C111" i="3"/>
  <c r="G110" i="3"/>
  <c r="C110" i="3"/>
  <c r="G109" i="3"/>
  <c r="C109" i="3"/>
  <c r="G108" i="3"/>
  <c r="C108" i="3"/>
  <c r="G107" i="3"/>
  <c r="C107" i="3"/>
  <c r="G106" i="3"/>
  <c r="C106" i="3"/>
  <c r="G105" i="3"/>
  <c r="C105" i="3"/>
  <c r="G104" i="3"/>
  <c r="C104" i="3"/>
  <c r="G103" i="3"/>
  <c r="C103" i="3"/>
  <c r="G102" i="3"/>
  <c r="C102" i="3"/>
  <c r="G101" i="3"/>
  <c r="C101" i="3"/>
  <c r="G100" i="3"/>
  <c r="C100" i="3"/>
  <c r="G99" i="3"/>
  <c r="C99" i="3"/>
  <c r="G98" i="3"/>
  <c r="C98" i="3"/>
  <c r="E180" i="1"/>
  <c r="F180" i="1" s="1"/>
  <c r="Z180" i="1" s="1"/>
  <c r="G97" i="3"/>
  <c r="C97" i="3"/>
  <c r="G96" i="3"/>
  <c r="C96" i="3"/>
  <c r="G95" i="3"/>
  <c r="C95" i="3"/>
  <c r="E177" i="1"/>
  <c r="F177" i="1" s="1"/>
  <c r="G177" i="1" s="1"/>
  <c r="G94" i="3"/>
  <c r="C94" i="3"/>
  <c r="G93" i="3"/>
  <c r="C93" i="3"/>
  <c r="G92" i="3"/>
  <c r="C92" i="3"/>
  <c r="G91" i="3"/>
  <c r="C91" i="3"/>
  <c r="G90" i="3"/>
  <c r="C90" i="3"/>
  <c r="G89" i="3"/>
  <c r="C89" i="3"/>
  <c r="G88" i="3"/>
  <c r="C88" i="3"/>
  <c r="G87" i="3"/>
  <c r="C87" i="3"/>
  <c r="E168" i="1"/>
  <c r="F168" i="1" s="1"/>
  <c r="G86" i="3"/>
  <c r="C86" i="3"/>
  <c r="G85" i="3"/>
  <c r="C85" i="3"/>
  <c r="G84" i="3"/>
  <c r="C84" i="3"/>
  <c r="G83" i="3"/>
  <c r="C83" i="3"/>
  <c r="G82" i="3"/>
  <c r="C82" i="3"/>
  <c r="G81" i="3"/>
  <c r="C81" i="3"/>
  <c r="G80" i="3"/>
  <c r="C80" i="3"/>
  <c r="G79" i="3"/>
  <c r="C79" i="3"/>
  <c r="E160" i="1"/>
  <c r="F160" i="1" s="1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E138" i="1"/>
  <c r="F138" i="1" s="1"/>
  <c r="G56" i="3"/>
  <c r="C56" i="3"/>
  <c r="G55" i="3"/>
  <c r="C55" i="3"/>
  <c r="G54" i="3"/>
  <c r="C54" i="3"/>
  <c r="E135" i="1"/>
  <c r="F135" i="1" s="1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278" i="3"/>
  <c r="C278" i="3"/>
  <c r="G277" i="3"/>
  <c r="C277" i="3"/>
  <c r="G276" i="3"/>
  <c r="C276" i="3"/>
  <c r="G275" i="3"/>
  <c r="C275" i="3"/>
  <c r="G274" i="3"/>
  <c r="C274" i="3"/>
  <c r="G33" i="3"/>
  <c r="C33" i="3"/>
  <c r="G32" i="3"/>
  <c r="C32" i="3"/>
  <c r="G31" i="3"/>
  <c r="C31" i="3"/>
  <c r="G273" i="3"/>
  <c r="C273" i="3"/>
  <c r="G272" i="3"/>
  <c r="C272" i="3"/>
  <c r="G271" i="3"/>
  <c r="C271" i="3"/>
  <c r="G270" i="3"/>
  <c r="C270" i="3"/>
  <c r="G30" i="3"/>
  <c r="C30" i="3"/>
  <c r="G269" i="3"/>
  <c r="C269" i="3"/>
  <c r="G268" i="3"/>
  <c r="C268" i="3"/>
  <c r="G267" i="3"/>
  <c r="C267" i="3"/>
  <c r="G29" i="3"/>
  <c r="C29" i="3"/>
  <c r="G266" i="3"/>
  <c r="C266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265" i="3"/>
  <c r="C265" i="3"/>
  <c r="G18" i="3"/>
  <c r="C18" i="3"/>
  <c r="G17" i="3"/>
  <c r="C17" i="3"/>
  <c r="G16" i="3"/>
  <c r="C16" i="3"/>
  <c r="G15" i="3"/>
  <c r="C15" i="3"/>
  <c r="G14" i="3"/>
  <c r="C14" i="3"/>
  <c r="G264" i="3"/>
  <c r="C264" i="3"/>
  <c r="G263" i="3"/>
  <c r="C263" i="3"/>
  <c r="G13" i="3"/>
  <c r="C13" i="3"/>
  <c r="G262" i="3"/>
  <c r="C262" i="3"/>
  <c r="G261" i="3"/>
  <c r="C261" i="3"/>
  <c r="G260" i="3"/>
  <c r="C260" i="3"/>
  <c r="G259" i="3"/>
  <c r="C259" i="3"/>
  <c r="G12" i="3"/>
  <c r="C12" i="3"/>
  <c r="G258" i="3"/>
  <c r="C258" i="3"/>
  <c r="G257" i="3"/>
  <c r="C257" i="3"/>
  <c r="G256" i="3"/>
  <c r="C256" i="3"/>
  <c r="G255" i="3"/>
  <c r="C255" i="3"/>
  <c r="G254" i="3"/>
  <c r="C254" i="3"/>
  <c r="G253" i="3"/>
  <c r="C253" i="3"/>
  <c r="G11" i="3"/>
  <c r="C11" i="3"/>
  <c r="G252" i="3"/>
  <c r="C252" i="3"/>
  <c r="G251" i="3"/>
  <c r="C251" i="3"/>
  <c r="G250" i="3"/>
  <c r="C250" i="3"/>
  <c r="G249" i="3"/>
  <c r="C249" i="3"/>
  <c r="G248" i="3"/>
  <c r="C248" i="3"/>
  <c r="G247" i="3"/>
  <c r="C247" i="3"/>
  <c r="G246" i="3"/>
  <c r="C246" i="3"/>
  <c r="G245" i="3"/>
  <c r="C245" i="3"/>
  <c r="G244" i="3"/>
  <c r="C244" i="3"/>
  <c r="G243" i="3"/>
  <c r="C243" i="3"/>
  <c r="G242" i="3"/>
  <c r="C242" i="3"/>
  <c r="G241" i="3"/>
  <c r="C241" i="3"/>
  <c r="G240" i="3"/>
  <c r="C240" i="3"/>
  <c r="G239" i="3"/>
  <c r="C239" i="3"/>
  <c r="G238" i="3"/>
  <c r="C238" i="3"/>
  <c r="G237" i="3"/>
  <c r="C237" i="3"/>
  <c r="G236" i="3"/>
  <c r="C236" i="3"/>
  <c r="G235" i="3"/>
  <c r="C235" i="3"/>
  <c r="G234" i="3"/>
  <c r="C234" i="3"/>
  <c r="G233" i="3"/>
  <c r="C233" i="3"/>
  <c r="G232" i="3"/>
  <c r="C232" i="3"/>
  <c r="G231" i="3"/>
  <c r="C231" i="3"/>
  <c r="G230" i="3"/>
  <c r="C230" i="3"/>
  <c r="G229" i="3"/>
  <c r="C229" i="3"/>
  <c r="G228" i="3"/>
  <c r="C228" i="3"/>
  <c r="G227" i="3"/>
  <c r="C227" i="3"/>
  <c r="G226" i="3"/>
  <c r="C226" i="3"/>
  <c r="G225" i="3"/>
  <c r="C225" i="3"/>
  <c r="G224" i="3"/>
  <c r="C224" i="3"/>
  <c r="G223" i="3"/>
  <c r="C223" i="3"/>
  <c r="G222" i="3"/>
  <c r="C222" i="3"/>
  <c r="G221" i="3"/>
  <c r="C221" i="3"/>
  <c r="G220" i="3"/>
  <c r="C220" i="3"/>
  <c r="G219" i="3"/>
  <c r="C219" i="3"/>
  <c r="G218" i="3"/>
  <c r="C218" i="3"/>
  <c r="G217" i="3"/>
  <c r="C217" i="3"/>
  <c r="G216" i="3"/>
  <c r="C216" i="3"/>
  <c r="A126" i="3"/>
  <c r="H126" i="3"/>
  <c r="B126" i="3"/>
  <c r="D126" i="3"/>
  <c r="A127" i="3"/>
  <c r="H127" i="3"/>
  <c r="B127" i="3"/>
  <c r="D127" i="3"/>
  <c r="A128" i="3"/>
  <c r="H128" i="3"/>
  <c r="B128" i="3"/>
  <c r="D128" i="3"/>
  <c r="A129" i="3"/>
  <c r="H129" i="3"/>
  <c r="B129" i="3"/>
  <c r="D129" i="3"/>
  <c r="A130" i="3"/>
  <c r="H130" i="3"/>
  <c r="B130" i="3"/>
  <c r="D130" i="3"/>
  <c r="A131" i="3"/>
  <c r="H131" i="3"/>
  <c r="B131" i="3"/>
  <c r="D131" i="3"/>
  <c r="A132" i="3"/>
  <c r="H132" i="3"/>
  <c r="B132" i="3"/>
  <c r="D132" i="3"/>
  <c r="A133" i="3"/>
  <c r="H133" i="3"/>
  <c r="B133" i="3"/>
  <c r="D133" i="3"/>
  <c r="A134" i="3"/>
  <c r="H134" i="3"/>
  <c r="B134" i="3"/>
  <c r="D134" i="3"/>
  <c r="A135" i="3"/>
  <c r="H135" i="3"/>
  <c r="B135" i="3"/>
  <c r="D135" i="3"/>
  <c r="A136" i="3"/>
  <c r="H136" i="3"/>
  <c r="B136" i="3"/>
  <c r="D136" i="3"/>
  <c r="A137" i="3"/>
  <c r="H137" i="3"/>
  <c r="B137" i="3"/>
  <c r="D137" i="3"/>
  <c r="A138" i="3"/>
  <c r="H138" i="3"/>
  <c r="B138" i="3"/>
  <c r="D138" i="3"/>
  <c r="A139" i="3"/>
  <c r="H139" i="3"/>
  <c r="B139" i="3"/>
  <c r="D139" i="3"/>
  <c r="A140" i="3"/>
  <c r="H140" i="3"/>
  <c r="B140" i="3"/>
  <c r="D140" i="3"/>
  <c r="A141" i="3"/>
  <c r="H141" i="3"/>
  <c r="B141" i="3"/>
  <c r="D141" i="3"/>
  <c r="A142" i="3"/>
  <c r="H142" i="3"/>
  <c r="B142" i="3"/>
  <c r="D142" i="3"/>
  <c r="A143" i="3"/>
  <c r="H143" i="3"/>
  <c r="B143" i="3"/>
  <c r="D143" i="3"/>
  <c r="A144" i="3"/>
  <c r="H144" i="3"/>
  <c r="B144" i="3"/>
  <c r="D144" i="3"/>
  <c r="A145" i="3"/>
  <c r="H145" i="3"/>
  <c r="B145" i="3"/>
  <c r="D145" i="3"/>
  <c r="A146" i="3"/>
  <c r="H146" i="3"/>
  <c r="B146" i="3"/>
  <c r="D146" i="3"/>
  <c r="A147" i="3"/>
  <c r="H147" i="3"/>
  <c r="B147" i="3"/>
  <c r="D147" i="3"/>
  <c r="A148" i="3"/>
  <c r="H148" i="3"/>
  <c r="B148" i="3"/>
  <c r="D148" i="3"/>
  <c r="A149" i="3"/>
  <c r="H149" i="3"/>
  <c r="B149" i="3"/>
  <c r="D149" i="3"/>
  <c r="A150" i="3"/>
  <c r="H150" i="3"/>
  <c r="B150" i="3"/>
  <c r="D150" i="3"/>
  <c r="A151" i="3"/>
  <c r="H151" i="3"/>
  <c r="B151" i="3"/>
  <c r="D151" i="3"/>
  <c r="A152" i="3"/>
  <c r="H152" i="3"/>
  <c r="B152" i="3"/>
  <c r="D152" i="3"/>
  <c r="A279" i="3"/>
  <c r="H279" i="3"/>
  <c r="B279" i="3"/>
  <c r="D279" i="3"/>
  <c r="A280" i="3"/>
  <c r="H280" i="3"/>
  <c r="B280" i="3"/>
  <c r="D280" i="3"/>
  <c r="A281" i="3"/>
  <c r="H281" i="3"/>
  <c r="B281" i="3"/>
  <c r="D281" i="3"/>
  <c r="A282" i="3"/>
  <c r="H282" i="3"/>
  <c r="B282" i="3"/>
  <c r="D282" i="3"/>
  <c r="A153" i="3"/>
  <c r="H153" i="3"/>
  <c r="B153" i="3"/>
  <c r="D153" i="3"/>
  <c r="A154" i="3"/>
  <c r="H154" i="3"/>
  <c r="B154" i="3"/>
  <c r="D154" i="3"/>
  <c r="A283" i="3"/>
  <c r="H283" i="3"/>
  <c r="B283" i="3"/>
  <c r="D283" i="3"/>
  <c r="A284" i="3"/>
  <c r="H284" i="3"/>
  <c r="B284" i="3"/>
  <c r="D284" i="3"/>
  <c r="A285" i="3"/>
  <c r="H285" i="3"/>
  <c r="B285" i="3"/>
  <c r="D285" i="3"/>
  <c r="A286" i="3"/>
  <c r="H286" i="3"/>
  <c r="B286" i="3"/>
  <c r="D286" i="3"/>
  <c r="A287" i="3"/>
  <c r="H287" i="3"/>
  <c r="B287" i="3"/>
  <c r="D287" i="3"/>
  <c r="A288" i="3"/>
  <c r="H288" i="3"/>
  <c r="B288" i="3"/>
  <c r="D288" i="3"/>
  <c r="A289" i="3"/>
  <c r="H289" i="3"/>
  <c r="B289" i="3"/>
  <c r="D289" i="3"/>
  <c r="A290" i="3"/>
  <c r="H290" i="3"/>
  <c r="B290" i="3"/>
  <c r="D290" i="3"/>
  <c r="A291" i="3"/>
  <c r="H291" i="3"/>
  <c r="B291" i="3"/>
  <c r="D291" i="3"/>
  <c r="A155" i="3"/>
  <c r="H155" i="3"/>
  <c r="B155" i="3"/>
  <c r="D155" i="3"/>
  <c r="A292" i="3"/>
  <c r="H292" i="3"/>
  <c r="B292" i="3"/>
  <c r="D292" i="3"/>
  <c r="A293" i="3"/>
  <c r="H293" i="3"/>
  <c r="B293" i="3"/>
  <c r="D293" i="3"/>
  <c r="A294" i="3"/>
  <c r="H294" i="3"/>
  <c r="B294" i="3"/>
  <c r="D294" i="3"/>
  <c r="A295" i="3"/>
  <c r="H295" i="3"/>
  <c r="B295" i="3"/>
  <c r="D295" i="3"/>
  <c r="A296" i="3"/>
  <c r="H296" i="3"/>
  <c r="B296" i="3"/>
  <c r="D296" i="3"/>
  <c r="A156" i="3"/>
  <c r="H156" i="3"/>
  <c r="B156" i="3"/>
  <c r="D156" i="3"/>
  <c r="A157" i="3"/>
  <c r="H157" i="3"/>
  <c r="B157" i="3"/>
  <c r="D157" i="3"/>
  <c r="A297" i="3"/>
  <c r="H297" i="3"/>
  <c r="B297" i="3"/>
  <c r="D297" i="3"/>
  <c r="A298" i="3"/>
  <c r="H298" i="3"/>
  <c r="B298" i="3"/>
  <c r="D298" i="3"/>
  <c r="A299" i="3"/>
  <c r="H299" i="3"/>
  <c r="B299" i="3"/>
  <c r="D299" i="3"/>
  <c r="A158" i="3"/>
  <c r="H158" i="3"/>
  <c r="B158" i="3"/>
  <c r="D158" i="3"/>
  <c r="A159" i="3"/>
  <c r="H159" i="3"/>
  <c r="B159" i="3"/>
  <c r="D159" i="3"/>
  <c r="A300" i="3"/>
  <c r="H300" i="3"/>
  <c r="B300" i="3"/>
  <c r="D300" i="3"/>
  <c r="A160" i="3"/>
  <c r="H160" i="3"/>
  <c r="B160" i="3"/>
  <c r="D160" i="3"/>
  <c r="A161" i="3"/>
  <c r="H161" i="3"/>
  <c r="B161" i="3"/>
  <c r="D161" i="3"/>
  <c r="A301" i="3"/>
  <c r="H301" i="3"/>
  <c r="B301" i="3"/>
  <c r="D301" i="3"/>
  <c r="A162" i="3"/>
  <c r="H162" i="3"/>
  <c r="B162" i="3"/>
  <c r="D162" i="3"/>
  <c r="A302" i="3"/>
  <c r="H302" i="3"/>
  <c r="B302" i="3"/>
  <c r="D302" i="3"/>
  <c r="A303" i="3"/>
  <c r="H303" i="3"/>
  <c r="B303" i="3"/>
  <c r="D303" i="3"/>
  <c r="A304" i="3"/>
  <c r="H304" i="3"/>
  <c r="B304" i="3"/>
  <c r="D304" i="3"/>
  <c r="A305" i="3"/>
  <c r="H305" i="3"/>
  <c r="B305" i="3"/>
  <c r="D305" i="3"/>
  <c r="A306" i="3"/>
  <c r="H306" i="3"/>
  <c r="B306" i="3"/>
  <c r="D306" i="3"/>
  <c r="A307" i="3"/>
  <c r="H307" i="3"/>
  <c r="B307" i="3"/>
  <c r="D307" i="3"/>
  <c r="A308" i="3"/>
  <c r="H308" i="3"/>
  <c r="B308" i="3"/>
  <c r="D308" i="3"/>
  <c r="A163" i="3"/>
  <c r="H163" i="3"/>
  <c r="B163" i="3"/>
  <c r="D163" i="3"/>
  <c r="A309" i="3"/>
  <c r="H309" i="3"/>
  <c r="B309" i="3"/>
  <c r="D309" i="3"/>
  <c r="A164" i="3"/>
  <c r="H164" i="3"/>
  <c r="B164" i="3"/>
  <c r="D164" i="3"/>
  <c r="A165" i="3"/>
  <c r="H165" i="3"/>
  <c r="B165" i="3"/>
  <c r="D165" i="3"/>
  <c r="A166" i="3"/>
  <c r="H166" i="3"/>
  <c r="B166" i="3"/>
  <c r="D166" i="3"/>
  <c r="A167" i="3"/>
  <c r="H167" i="3"/>
  <c r="B167" i="3"/>
  <c r="D167" i="3"/>
  <c r="A310" i="3"/>
  <c r="H310" i="3"/>
  <c r="B310" i="3"/>
  <c r="D310" i="3"/>
  <c r="A311" i="3"/>
  <c r="H311" i="3"/>
  <c r="B311" i="3"/>
  <c r="D311" i="3"/>
  <c r="A312" i="3"/>
  <c r="H312" i="3"/>
  <c r="B312" i="3"/>
  <c r="D312" i="3"/>
  <c r="A168" i="3"/>
  <c r="H168" i="3"/>
  <c r="B168" i="3"/>
  <c r="D168" i="3"/>
  <c r="A169" i="3"/>
  <c r="H169" i="3"/>
  <c r="B169" i="3"/>
  <c r="D169" i="3"/>
  <c r="A313" i="3"/>
  <c r="H313" i="3"/>
  <c r="B313" i="3"/>
  <c r="D313" i="3"/>
  <c r="A314" i="3"/>
  <c r="H314" i="3"/>
  <c r="B314" i="3"/>
  <c r="D314" i="3"/>
  <c r="A315" i="3"/>
  <c r="H315" i="3"/>
  <c r="B315" i="3"/>
  <c r="D315" i="3"/>
  <c r="A316" i="3"/>
  <c r="H316" i="3"/>
  <c r="B316" i="3"/>
  <c r="D316" i="3"/>
  <c r="A317" i="3"/>
  <c r="H317" i="3"/>
  <c r="B317" i="3"/>
  <c r="D317" i="3"/>
  <c r="A318" i="3"/>
  <c r="H318" i="3"/>
  <c r="B318" i="3"/>
  <c r="D318" i="3"/>
  <c r="A170" i="3"/>
  <c r="H170" i="3"/>
  <c r="B170" i="3"/>
  <c r="D170" i="3"/>
  <c r="A171" i="3"/>
  <c r="H171" i="3"/>
  <c r="B171" i="3"/>
  <c r="D171" i="3"/>
  <c r="A172" i="3"/>
  <c r="H172" i="3"/>
  <c r="B172" i="3"/>
  <c r="D172" i="3"/>
  <c r="A173" i="3"/>
  <c r="H173" i="3"/>
  <c r="B173" i="3"/>
  <c r="D173" i="3"/>
  <c r="A319" i="3"/>
  <c r="H319" i="3"/>
  <c r="B319" i="3"/>
  <c r="D319" i="3"/>
  <c r="A320" i="3"/>
  <c r="H320" i="3"/>
  <c r="B320" i="3"/>
  <c r="D320" i="3"/>
  <c r="A321" i="3"/>
  <c r="H321" i="3"/>
  <c r="B321" i="3"/>
  <c r="D321" i="3"/>
  <c r="A322" i="3"/>
  <c r="H322" i="3"/>
  <c r="B322" i="3"/>
  <c r="D322" i="3"/>
  <c r="A174" i="3"/>
  <c r="H174" i="3"/>
  <c r="B174" i="3"/>
  <c r="D174" i="3"/>
  <c r="A323" i="3"/>
  <c r="H323" i="3"/>
  <c r="B323" i="3"/>
  <c r="D323" i="3"/>
  <c r="A324" i="3"/>
  <c r="H324" i="3"/>
  <c r="B324" i="3"/>
  <c r="D324" i="3"/>
  <c r="A325" i="3"/>
  <c r="H325" i="3"/>
  <c r="B325" i="3"/>
  <c r="D325" i="3"/>
  <c r="A326" i="3"/>
  <c r="H326" i="3"/>
  <c r="B326" i="3"/>
  <c r="D326" i="3"/>
  <c r="A175" i="3"/>
  <c r="H175" i="3"/>
  <c r="B175" i="3"/>
  <c r="D175" i="3"/>
  <c r="A327" i="3"/>
  <c r="H327" i="3"/>
  <c r="B327" i="3"/>
  <c r="D327" i="3"/>
  <c r="A328" i="3"/>
  <c r="H328" i="3"/>
  <c r="B328" i="3"/>
  <c r="D328" i="3"/>
  <c r="A329" i="3"/>
  <c r="H329" i="3"/>
  <c r="B329" i="3"/>
  <c r="D329" i="3"/>
  <c r="A176" i="3"/>
  <c r="H176" i="3"/>
  <c r="B176" i="3"/>
  <c r="D176" i="3"/>
  <c r="A330" i="3"/>
  <c r="H330" i="3"/>
  <c r="B330" i="3"/>
  <c r="D330" i="3"/>
  <c r="A331" i="3"/>
  <c r="H331" i="3"/>
  <c r="B331" i="3"/>
  <c r="D331" i="3"/>
  <c r="A332" i="3"/>
  <c r="H332" i="3"/>
  <c r="B332" i="3"/>
  <c r="D332" i="3"/>
  <c r="A333" i="3"/>
  <c r="H333" i="3"/>
  <c r="B333" i="3"/>
  <c r="D333" i="3"/>
  <c r="A334" i="3"/>
  <c r="H334" i="3"/>
  <c r="B334" i="3"/>
  <c r="D334" i="3"/>
  <c r="A335" i="3"/>
  <c r="H335" i="3"/>
  <c r="B335" i="3"/>
  <c r="D335" i="3"/>
  <c r="A336" i="3"/>
  <c r="H336" i="3"/>
  <c r="B336" i="3"/>
  <c r="D336" i="3"/>
  <c r="A337" i="3"/>
  <c r="H337" i="3"/>
  <c r="B337" i="3"/>
  <c r="D337" i="3"/>
  <c r="A177" i="3"/>
  <c r="H177" i="3"/>
  <c r="B177" i="3"/>
  <c r="D177" i="3"/>
  <c r="A178" i="3"/>
  <c r="H178" i="3"/>
  <c r="B178" i="3"/>
  <c r="D178" i="3"/>
  <c r="A179" i="3"/>
  <c r="H179" i="3"/>
  <c r="B179" i="3"/>
  <c r="D179" i="3"/>
  <c r="A180" i="3"/>
  <c r="H180" i="3"/>
  <c r="B180" i="3"/>
  <c r="D180" i="3"/>
  <c r="A181" i="3"/>
  <c r="H181" i="3"/>
  <c r="B181" i="3"/>
  <c r="D181" i="3"/>
  <c r="A182" i="3"/>
  <c r="H182" i="3"/>
  <c r="B182" i="3"/>
  <c r="D182" i="3"/>
  <c r="A183" i="3"/>
  <c r="H183" i="3"/>
  <c r="B183" i="3"/>
  <c r="D183" i="3"/>
  <c r="A184" i="3"/>
  <c r="H184" i="3"/>
  <c r="B184" i="3"/>
  <c r="D184" i="3"/>
  <c r="A338" i="3"/>
  <c r="H338" i="3"/>
  <c r="B338" i="3"/>
  <c r="D338" i="3"/>
  <c r="A339" i="3"/>
  <c r="H339" i="3"/>
  <c r="B339" i="3"/>
  <c r="D339" i="3"/>
  <c r="A340" i="3"/>
  <c r="H340" i="3"/>
  <c r="B340" i="3"/>
  <c r="D340" i="3"/>
  <c r="A341" i="3"/>
  <c r="H341" i="3"/>
  <c r="B341" i="3"/>
  <c r="D341" i="3"/>
  <c r="A185" i="3"/>
  <c r="H185" i="3"/>
  <c r="B185" i="3"/>
  <c r="D185" i="3"/>
  <c r="A186" i="3"/>
  <c r="H186" i="3"/>
  <c r="B186" i="3"/>
  <c r="D186" i="3"/>
  <c r="A342" i="3"/>
  <c r="H342" i="3"/>
  <c r="B342" i="3"/>
  <c r="D342" i="3"/>
  <c r="A187" i="3"/>
  <c r="H187" i="3"/>
  <c r="B187" i="3"/>
  <c r="D187" i="3"/>
  <c r="A188" i="3"/>
  <c r="H188" i="3"/>
  <c r="B188" i="3"/>
  <c r="D188" i="3"/>
  <c r="A343" i="3"/>
  <c r="H343" i="3"/>
  <c r="B343" i="3"/>
  <c r="D343" i="3"/>
  <c r="A189" i="3"/>
  <c r="H189" i="3"/>
  <c r="B189" i="3"/>
  <c r="D189" i="3"/>
  <c r="A344" i="3"/>
  <c r="H344" i="3"/>
  <c r="B344" i="3"/>
  <c r="D344" i="3"/>
  <c r="A190" i="3"/>
  <c r="H190" i="3"/>
  <c r="B190" i="3"/>
  <c r="D190" i="3"/>
  <c r="A191" i="3"/>
  <c r="H191" i="3"/>
  <c r="B191" i="3"/>
  <c r="D191" i="3"/>
  <c r="A192" i="3"/>
  <c r="H192" i="3"/>
  <c r="B192" i="3"/>
  <c r="D192" i="3"/>
  <c r="A193" i="3"/>
  <c r="H193" i="3"/>
  <c r="B193" i="3"/>
  <c r="D193" i="3"/>
  <c r="A194" i="3"/>
  <c r="H194" i="3"/>
  <c r="B194" i="3"/>
  <c r="D194" i="3"/>
  <c r="A195" i="3"/>
  <c r="H195" i="3"/>
  <c r="B195" i="3"/>
  <c r="D195" i="3"/>
  <c r="A196" i="3"/>
  <c r="H196" i="3"/>
  <c r="B196" i="3"/>
  <c r="D196" i="3"/>
  <c r="A197" i="3"/>
  <c r="H197" i="3"/>
  <c r="B197" i="3"/>
  <c r="D197" i="3"/>
  <c r="A198" i="3"/>
  <c r="H198" i="3"/>
  <c r="B198" i="3"/>
  <c r="D198" i="3"/>
  <c r="A199" i="3"/>
  <c r="H199" i="3"/>
  <c r="B199" i="3"/>
  <c r="D199" i="3"/>
  <c r="A200" i="3"/>
  <c r="H200" i="3"/>
  <c r="B200" i="3"/>
  <c r="D200" i="3"/>
  <c r="A201" i="3"/>
  <c r="H201" i="3"/>
  <c r="B201" i="3"/>
  <c r="D201" i="3"/>
  <c r="A202" i="3"/>
  <c r="H202" i="3"/>
  <c r="B202" i="3"/>
  <c r="D202" i="3"/>
  <c r="A203" i="3"/>
  <c r="H203" i="3"/>
  <c r="B203" i="3"/>
  <c r="D203" i="3"/>
  <c r="A204" i="3"/>
  <c r="H204" i="3"/>
  <c r="B204" i="3"/>
  <c r="D204" i="3"/>
  <c r="A205" i="3"/>
  <c r="H205" i="3"/>
  <c r="B205" i="3"/>
  <c r="D205" i="3"/>
  <c r="A206" i="3"/>
  <c r="H206" i="3"/>
  <c r="B206" i="3"/>
  <c r="D206" i="3"/>
  <c r="A207" i="3"/>
  <c r="H207" i="3"/>
  <c r="B207" i="3"/>
  <c r="D207" i="3"/>
  <c r="A208" i="3"/>
  <c r="H208" i="3"/>
  <c r="B208" i="3"/>
  <c r="D208" i="3"/>
  <c r="A209" i="3"/>
  <c r="H209" i="3"/>
  <c r="B209" i="3"/>
  <c r="D209" i="3"/>
  <c r="A210" i="3"/>
  <c r="H210" i="3"/>
  <c r="B210" i="3"/>
  <c r="D210" i="3"/>
  <c r="A211" i="3"/>
  <c r="H211" i="3"/>
  <c r="B211" i="3"/>
  <c r="D211" i="3"/>
  <c r="A212" i="3"/>
  <c r="H212" i="3"/>
  <c r="B212" i="3"/>
  <c r="D212" i="3"/>
  <c r="A213" i="3"/>
  <c r="H213" i="3"/>
  <c r="B213" i="3"/>
  <c r="D213" i="3"/>
  <c r="A214" i="3"/>
  <c r="H214" i="3"/>
  <c r="B214" i="3"/>
  <c r="D214" i="3"/>
  <c r="A215" i="3"/>
  <c r="H215" i="3"/>
  <c r="B215" i="3"/>
  <c r="D215" i="3"/>
  <c r="A345" i="3"/>
  <c r="H345" i="3"/>
  <c r="B345" i="3"/>
  <c r="D345" i="3"/>
  <c r="H125" i="3"/>
  <c r="D125" i="3"/>
  <c r="B125" i="3"/>
  <c r="A125" i="3"/>
  <c r="H124" i="3"/>
  <c r="B124" i="3"/>
  <c r="D124" i="3"/>
  <c r="A124" i="3"/>
  <c r="H123" i="3"/>
  <c r="D123" i="3"/>
  <c r="B123" i="3"/>
  <c r="A123" i="3"/>
  <c r="H122" i="3"/>
  <c r="B122" i="3"/>
  <c r="D122" i="3"/>
  <c r="A122" i="3"/>
  <c r="H121" i="3"/>
  <c r="D121" i="3"/>
  <c r="B121" i="3"/>
  <c r="A121" i="3"/>
  <c r="H120" i="3"/>
  <c r="B120" i="3"/>
  <c r="D120" i="3"/>
  <c r="A120" i="3"/>
  <c r="H119" i="3"/>
  <c r="D119" i="3"/>
  <c r="B119" i="3"/>
  <c r="A119" i="3"/>
  <c r="H118" i="3"/>
  <c r="B118" i="3"/>
  <c r="D118" i="3"/>
  <c r="A118" i="3"/>
  <c r="H117" i="3"/>
  <c r="D117" i="3"/>
  <c r="B117" i="3"/>
  <c r="A117" i="3"/>
  <c r="H116" i="3"/>
  <c r="B116" i="3"/>
  <c r="D116" i="3"/>
  <c r="A116" i="3"/>
  <c r="H115" i="3"/>
  <c r="D115" i="3"/>
  <c r="B115" i="3"/>
  <c r="A115" i="3"/>
  <c r="H114" i="3"/>
  <c r="B114" i="3"/>
  <c r="D114" i="3"/>
  <c r="A114" i="3"/>
  <c r="H113" i="3"/>
  <c r="D113" i="3"/>
  <c r="B113" i="3"/>
  <c r="A113" i="3"/>
  <c r="H112" i="3"/>
  <c r="B112" i="3"/>
  <c r="D112" i="3"/>
  <c r="A112" i="3"/>
  <c r="H111" i="3"/>
  <c r="D111" i="3"/>
  <c r="B111" i="3"/>
  <c r="A111" i="3"/>
  <c r="H110" i="3"/>
  <c r="B110" i="3"/>
  <c r="D110" i="3"/>
  <c r="A110" i="3"/>
  <c r="H109" i="3"/>
  <c r="D109" i="3"/>
  <c r="B109" i="3"/>
  <c r="A109" i="3"/>
  <c r="H108" i="3"/>
  <c r="B108" i="3"/>
  <c r="D108" i="3"/>
  <c r="A108" i="3"/>
  <c r="H107" i="3"/>
  <c r="D107" i="3"/>
  <c r="B107" i="3"/>
  <c r="A107" i="3"/>
  <c r="H106" i="3"/>
  <c r="B106" i="3"/>
  <c r="D106" i="3"/>
  <c r="A106" i="3"/>
  <c r="H105" i="3"/>
  <c r="D105" i="3"/>
  <c r="B105" i="3"/>
  <c r="A105" i="3"/>
  <c r="H104" i="3"/>
  <c r="B104" i="3"/>
  <c r="D104" i="3"/>
  <c r="A104" i="3"/>
  <c r="H103" i="3"/>
  <c r="D103" i="3"/>
  <c r="B103" i="3"/>
  <c r="A103" i="3"/>
  <c r="H102" i="3"/>
  <c r="B102" i="3"/>
  <c r="D102" i="3"/>
  <c r="A102" i="3"/>
  <c r="H101" i="3"/>
  <c r="D101" i="3"/>
  <c r="B101" i="3"/>
  <c r="A101" i="3"/>
  <c r="H100" i="3"/>
  <c r="B100" i="3"/>
  <c r="D100" i="3"/>
  <c r="A100" i="3"/>
  <c r="H99" i="3"/>
  <c r="D99" i="3"/>
  <c r="B99" i="3"/>
  <c r="A99" i="3"/>
  <c r="H98" i="3"/>
  <c r="B98" i="3"/>
  <c r="D98" i="3"/>
  <c r="A98" i="3"/>
  <c r="H97" i="3"/>
  <c r="D97" i="3"/>
  <c r="B97" i="3"/>
  <c r="A97" i="3"/>
  <c r="H96" i="3"/>
  <c r="B96" i="3"/>
  <c r="D96" i="3"/>
  <c r="A96" i="3"/>
  <c r="H95" i="3"/>
  <c r="D95" i="3"/>
  <c r="B95" i="3"/>
  <c r="A95" i="3"/>
  <c r="H94" i="3"/>
  <c r="B94" i="3"/>
  <c r="D94" i="3"/>
  <c r="A94" i="3"/>
  <c r="H93" i="3"/>
  <c r="D93" i="3"/>
  <c r="B93" i="3"/>
  <c r="A93" i="3"/>
  <c r="H92" i="3"/>
  <c r="B92" i="3"/>
  <c r="D92" i="3"/>
  <c r="A92" i="3"/>
  <c r="H91" i="3"/>
  <c r="D91" i="3"/>
  <c r="B91" i="3"/>
  <c r="A91" i="3"/>
  <c r="H90" i="3"/>
  <c r="B90" i="3"/>
  <c r="D90" i="3"/>
  <c r="A90" i="3"/>
  <c r="H89" i="3"/>
  <c r="D89" i="3"/>
  <c r="B89" i="3"/>
  <c r="A89" i="3"/>
  <c r="H88" i="3"/>
  <c r="B88" i="3"/>
  <c r="D88" i="3"/>
  <c r="A88" i="3"/>
  <c r="H87" i="3"/>
  <c r="D87" i="3"/>
  <c r="B87" i="3"/>
  <c r="A87" i="3"/>
  <c r="H86" i="3"/>
  <c r="B86" i="3"/>
  <c r="D86" i="3"/>
  <c r="A86" i="3"/>
  <c r="H85" i="3"/>
  <c r="D85" i="3"/>
  <c r="B85" i="3"/>
  <c r="A85" i="3"/>
  <c r="H84" i="3"/>
  <c r="B84" i="3"/>
  <c r="D84" i="3"/>
  <c r="A84" i="3"/>
  <c r="H83" i="3"/>
  <c r="D83" i="3"/>
  <c r="B83" i="3"/>
  <c r="A83" i="3"/>
  <c r="H82" i="3"/>
  <c r="B82" i="3"/>
  <c r="D82" i="3"/>
  <c r="A82" i="3"/>
  <c r="H81" i="3"/>
  <c r="D81" i="3"/>
  <c r="B81" i="3"/>
  <c r="A81" i="3"/>
  <c r="H80" i="3"/>
  <c r="B80" i="3"/>
  <c r="D80" i="3"/>
  <c r="A80" i="3"/>
  <c r="H79" i="3"/>
  <c r="D79" i="3"/>
  <c r="B79" i="3"/>
  <c r="A79" i="3"/>
  <c r="H78" i="3"/>
  <c r="B78" i="3"/>
  <c r="D78" i="3"/>
  <c r="A78" i="3"/>
  <c r="H77" i="3"/>
  <c r="D77" i="3"/>
  <c r="B77" i="3"/>
  <c r="A77" i="3"/>
  <c r="H76" i="3"/>
  <c r="B76" i="3"/>
  <c r="D76" i="3"/>
  <c r="A76" i="3"/>
  <c r="H75" i="3"/>
  <c r="D75" i="3"/>
  <c r="B75" i="3"/>
  <c r="A75" i="3"/>
  <c r="H74" i="3"/>
  <c r="B74" i="3"/>
  <c r="D74" i="3"/>
  <c r="A74" i="3"/>
  <c r="H73" i="3"/>
  <c r="D73" i="3"/>
  <c r="B73" i="3"/>
  <c r="A73" i="3"/>
  <c r="H72" i="3"/>
  <c r="B72" i="3"/>
  <c r="D72" i="3"/>
  <c r="A72" i="3"/>
  <c r="H71" i="3"/>
  <c r="D71" i="3"/>
  <c r="B71" i="3"/>
  <c r="A71" i="3"/>
  <c r="H70" i="3"/>
  <c r="B70" i="3"/>
  <c r="D70" i="3"/>
  <c r="A70" i="3"/>
  <c r="H69" i="3"/>
  <c r="D69" i="3"/>
  <c r="B69" i="3"/>
  <c r="A69" i="3"/>
  <c r="H68" i="3"/>
  <c r="B68" i="3"/>
  <c r="D68" i="3"/>
  <c r="A68" i="3"/>
  <c r="H67" i="3"/>
  <c r="D67" i="3"/>
  <c r="B67" i="3"/>
  <c r="A67" i="3"/>
  <c r="H66" i="3"/>
  <c r="B66" i="3"/>
  <c r="D66" i="3"/>
  <c r="A66" i="3"/>
  <c r="H65" i="3"/>
  <c r="D65" i="3"/>
  <c r="B65" i="3"/>
  <c r="A65" i="3"/>
  <c r="H64" i="3"/>
  <c r="B64" i="3"/>
  <c r="D64" i="3"/>
  <c r="A64" i="3"/>
  <c r="H63" i="3"/>
  <c r="D63" i="3"/>
  <c r="B63" i="3"/>
  <c r="A63" i="3"/>
  <c r="H62" i="3"/>
  <c r="B62" i="3"/>
  <c r="D62" i="3"/>
  <c r="A62" i="3"/>
  <c r="H61" i="3"/>
  <c r="D61" i="3"/>
  <c r="B61" i="3"/>
  <c r="A61" i="3"/>
  <c r="H60" i="3"/>
  <c r="B60" i="3"/>
  <c r="D60" i="3"/>
  <c r="A60" i="3"/>
  <c r="H59" i="3"/>
  <c r="D59" i="3"/>
  <c r="B59" i="3"/>
  <c r="A59" i="3"/>
  <c r="H58" i="3"/>
  <c r="B58" i="3"/>
  <c r="D58" i="3"/>
  <c r="A58" i="3"/>
  <c r="H57" i="3"/>
  <c r="D57" i="3"/>
  <c r="B57" i="3"/>
  <c r="A57" i="3"/>
  <c r="H56" i="3"/>
  <c r="B56" i="3"/>
  <c r="D56" i="3"/>
  <c r="A56" i="3"/>
  <c r="H55" i="3"/>
  <c r="D55" i="3"/>
  <c r="B55" i="3"/>
  <c r="A55" i="3"/>
  <c r="H54" i="3"/>
  <c r="B54" i="3"/>
  <c r="D54" i="3"/>
  <c r="A54" i="3"/>
  <c r="H53" i="3"/>
  <c r="D53" i="3"/>
  <c r="B53" i="3"/>
  <c r="A53" i="3"/>
  <c r="H52" i="3"/>
  <c r="B52" i="3"/>
  <c r="D52" i="3"/>
  <c r="A52" i="3"/>
  <c r="H51" i="3"/>
  <c r="D51" i="3"/>
  <c r="B51" i="3"/>
  <c r="A51" i="3"/>
  <c r="H50" i="3"/>
  <c r="B50" i="3"/>
  <c r="D50" i="3"/>
  <c r="A50" i="3"/>
  <c r="H49" i="3"/>
  <c r="D49" i="3"/>
  <c r="B49" i="3"/>
  <c r="A49" i="3"/>
  <c r="H48" i="3"/>
  <c r="B48" i="3"/>
  <c r="D48" i="3"/>
  <c r="A48" i="3"/>
  <c r="H47" i="3"/>
  <c r="D47" i="3"/>
  <c r="B47" i="3"/>
  <c r="A47" i="3"/>
  <c r="H46" i="3"/>
  <c r="B46" i="3"/>
  <c r="D46" i="3"/>
  <c r="A46" i="3"/>
  <c r="H45" i="3"/>
  <c r="D45" i="3"/>
  <c r="B45" i="3"/>
  <c r="A45" i="3"/>
  <c r="H44" i="3"/>
  <c r="B44" i="3"/>
  <c r="D44" i="3"/>
  <c r="A44" i="3"/>
  <c r="H43" i="3"/>
  <c r="D43" i="3"/>
  <c r="B43" i="3"/>
  <c r="A43" i="3"/>
  <c r="H42" i="3"/>
  <c r="B42" i="3"/>
  <c r="D42" i="3"/>
  <c r="A42" i="3"/>
  <c r="H41" i="3"/>
  <c r="D41" i="3"/>
  <c r="B41" i="3"/>
  <c r="A41" i="3"/>
  <c r="H40" i="3"/>
  <c r="B40" i="3"/>
  <c r="D40" i="3"/>
  <c r="A40" i="3"/>
  <c r="H39" i="3"/>
  <c r="D39" i="3"/>
  <c r="B39" i="3"/>
  <c r="A39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278" i="3"/>
  <c r="D278" i="3"/>
  <c r="B278" i="3"/>
  <c r="A278" i="3"/>
  <c r="H277" i="3"/>
  <c r="B277" i="3"/>
  <c r="D277" i="3"/>
  <c r="A277" i="3"/>
  <c r="H276" i="3"/>
  <c r="D276" i="3"/>
  <c r="B276" i="3"/>
  <c r="A276" i="3"/>
  <c r="H275" i="3"/>
  <c r="B275" i="3"/>
  <c r="D275" i="3"/>
  <c r="A275" i="3"/>
  <c r="H274" i="3"/>
  <c r="D274" i="3"/>
  <c r="B274" i="3"/>
  <c r="A274" i="3"/>
  <c r="H33" i="3"/>
  <c r="B33" i="3"/>
  <c r="D33" i="3"/>
  <c r="A33" i="3"/>
  <c r="H32" i="3"/>
  <c r="D32" i="3"/>
  <c r="B32" i="3"/>
  <c r="A32" i="3"/>
  <c r="H31" i="3"/>
  <c r="B31" i="3"/>
  <c r="D31" i="3"/>
  <c r="A31" i="3"/>
  <c r="H273" i="3"/>
  <c r="D273" i="3"/>
  <c r="B273" i="3"/>
  <c r="A273" i="3"/>
  <c r="H272" i="3"/>
  <c r="B272" i="3"/>
  <c r="D272" i="3"/>
  <c r="A272" i="3"/>
  <c r="H271" i="3"/>
  <c r="D271" i="3"/>
  <c r="B271" i="3"/>
  <c r="A271" i="3"/>
  <c r="H270" i="3"/>
  <c r="B270" i="3"/>
  <c r="D270" i="3"/>
  <c r="A270" i="3"/>
  <c r="H30" i="3"/>
  <c r="D30" i="3"/>
  <c r="B30" i="3"/>
  <c r="A30" i="3"/>
  <c r="H269" i="3"/>
  <c r="B269" i="3"/>
  <c r="D269" i="3"/>
  <c r="A269" i="3"/>
  <c r="H268" i="3"/>
  <c r="F268" i="3"/>
  <c r="D268" i="3"/>
  <c r="B268" i="3"/>
  <c r="A268" i="3"/>
  <c r="H267" i="3"/>
  <c r="B267" i="3"/>
  <c r="F267" i="3"/>
  <c r="D267" i="3"/>
  <c r="A267" i="3"/>
  <c r="H29" i="3"/>
  <c r="B29" i="3"/>
  <c r="F29" i="3"/>
  <c r="D29" i="3"/>
  <c r="A29" i="3"/>
  <c r="H266" i="3"/>
  <c r="B266" i="3"/>
  <c r="F266" i="3"/>
  <c r="D266" i="3"/>
  <c r="A266" i="3"/>
  <c r="H28" i="3"/>
  <c r="F28" i="3"/>
  <c r="D28" i="3"/>
  <c r="B28" i="3"/>
  <c r="A28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265" i="3"/>
  <c r="D265" i="3"/>
  <c r="B265" i="3"/>
  <c r="A265" i="3"/>
  <c r="H18" i="3"/>
  <c r="D18" i="3"/>
  <c r="B18" i="3"/>
  <c r="A18" i="3"/>
  <c r="H17" i="3"/>
  <c r="D17" i="3"/>
  <c r="B17" i="3"/>
  <c r="A17" i="3"/>
  <c r="H16" i="3"/>
  <c r="D16" i="3"/>
  <c r="B16" i="3"/>
  <c r="A16" i="3"/>
  <c r="H15" i="3"/>
  <c r="D15" i="3"/>
  <c r="B15" i="3"/>
  <c r="A15" i="3"/>
  <c r="H14" i="3"/>
  <c r="D14" i="3"/>
  <c r="B14" i="3"/>
  <c r="A14" i="3"/>
  <c r="H264" i="3"/>
  <c r="D264" i="3"/>
  <c r="B264" i="3"/>
  <c r="A264" i="3"/>
  <c r="H263" i="3"/>
  <c r="D263" i="3"/>
  <c r="B263" i="3"/>
  <c r="A263" i="3"/>
  <c r="H13" i="3"/>
  <c r="D13" i="3"/>
  <c r="B13" i="3"/>
  <c r="A13" i="3"/>
  <c r="H262" i="3"/>
  <c r="D262" i="3"/>
  <c r="B262" i="3"/>
  <c r="A262" i="3"/>
  <c r="H261" i="3"/>
  <c r="D261" i="3"/>
  <c r="B261" i="3"/>
  <c r="A261" i="3"/>
  <c r="H260" i="3"/>
  <c r="D260" i="3"/>
  <c r="B260" i="3"/>
  <c r="A260" i="3"/>
  <c r="H259" i="3"/>
  <c r="D259" i="3"/>
  <c r="B259" i="3"/>
  <c r="A259" i="3"/>
  <c r="H12" i="3"/>
  <c r="D12" i="3"/>
  <c r="B12" i="3"/>
  <c r="A12" i="3"/>
  <c r="H258" i="3"/>
  <c r="D258" i="3"/>
  <c r="B258" i="3"/>
  <c r="A258" i="3"/>
  <c r="H257" i="3"/>
  <c r="D257" i="3"/>
  <c r="B257" i="3"/>
  <c r="A257" i="3"/>
  <c r="H256" i="3"/>
  <c r="D256" i="3"/>
  <c r="B256" i="3"/>
  <c r="A256" i="3"/>
  <c r="H255" i="3"/>
  <c r="D255" i="3"/>
  <c r="B255" i="3"/>
  <c r="A255" i="3"/>
  <c r="H254" i="3"/>
  <c r="D254" i="3"/>
  <c r="B254" i="3"/>
  <c r="A254" i="3"/>
  <c r="H253" i="3"/>
  <c r="D253" i="3"/>
  <c r="B253" i="3"/>
  <c r="A253" i="3"/>
  <c r="H11" i="3"/>
  <c r="D11" i="3"/>
  <c r="B11" i="3"/>
  <c r="A11" i="3"/>
  <c r="H252" i="3"/>
  <c r="D252" i="3"/>
  <c r="B252" i="3"/>
  <c r="A252" i="3"/>
  <c r="H251" i="3"/>
  <c r="D251" i="3"/>
  <c r="B251" i="3"/>
  <c r="A251" i="3"/>
  <c r="H250" i="3"/>
  <c r="D250" i="3"/>
  <c r="B250" i="3"/>
  <c r="A250" i="3"/>
  <c r="H249" i="3"/>
  <c r="D249" i="3"/>
  <c r="B249" i="3"/>
  <c r="A249" i="3"/>
  <c r="H248" i="3"/>
  <c r="D248" i="3"/>
  <c r="B248" i="3"/>
  <c r="A248" i="3"/>
  <c r="H247" i="3"/>
  <c r="D247" i="3"/>
  <c r="B247" i="3"/>
  <c r="A247" i="3"/>
  <c r="H246" i="3"/>
  <c r="D246" i="3"/>
  <c r="B246" i="3"/>
  <c r="A246" i="3"/>
  <c r="H245" i="3"/>
  <c r="D245" i="3"/>
  <c r="B245" i="3"/>
  <c r="A245" i="3"/>
  <c r="H244" i="3"/>
  <c r="D244" i="3"/>
  <c r="B244" i="3"/>
  <c r="A244" i="3"/>
  <c r="H243" i="3"/>
  <c r="D243" i="3"/>
  <c r="B243" i="3"/>
  <c r="A243" i="3"/>
  <c r="H242" i="3"/>
  <c r="D242" i="3"/>
  <c r="B242" i="3"/>
  <c r="A242" i="3"/>
  <c r="H241" i="3"/>
  <c r="D241" i="3"/>
  <c r="B241" i="3"/>
  <c r="A241" i="3"/>
  <c r="H240" i="3"/>
  <c r="D240" i="3"/>
  <c r="B240" i="3"/>
  <c r="A240" i="3"/>
  <c r="H239" i="3"/>
  <c r="D239" i="3"/>
  <c r="B239" i="3"/>
  <c r="A239" i="3"/>
  <c r="H238" i="3"/>
  <c r="D238" i="3"/>
  <c r="B238" i="3"/>
  <c r="A238" i="3"/>
  <c r="H237" i="3"/>
  <c r="D237" i="3"/>
  <c r="B237" i="3"/>
  <c r="A237" i="3"/>
  <c r="H236" i="3"/>
  <c r="D236" i="3"/>
  <c r="B236" i="3"/>
  <c r="A236" i="3"/>
  <c r="H235" i="3"/>
  <c r="D235" i="3"/>
  <c r="B235" i="3"/>
  <c r="A235" i="3"/>
  <c r="H234" i="3"/>
  <c r="D234" i="3"/>
  <c r="B234" i="3"/>
  <c r="A234" i="3"/>
  <c r="H233" i="3"/>
  <c r="D233" i="3"/>
  <c r="B233" i="3"/>
  <c r="A233" i="3"/>
  <c r="H232" i="3"/>
  <c r="D232" i="3"/>
  <c r="B232" i="3"/>
  <c r="A232" i="3"/>
  <c r="H231" i="3"/>
  <c r="D231" i="3"/>
  <c r="B231" i="3"/>
  <c r="A231" i="3"/>
  <c r="H230" i="3"/>
  <c r="D230" i="3"/>
  <c r="B230" i="3"/>
  <c r="A230" i="3"/>
  <c r="H229" i="3"/>
  <c r="D229" i="3"/>
  <c r="B229" i="3"/>
  <c r="A229" i="3"/>
  <c r="H228" i="3"/>
  <c r="D228" i="3"/>
  <c r="B228" i="3"/>
  <c r="A228" i="3"/>
  <c r="H227" i="3"/>
  <c r="D227" i="3"/>
  <c r="B227" i="3"/>
  <c r="A227" i="3"/>
  <c r="H226" i="3"/>
  <c r="D226" i="3"/>
  <c r="B226" i="3"/>
  <c r="A226" i="3"/>
  <c r="H225" i="3"/>
  <c r="D225" i="3"/>
  <c r="B225" i="3"/>
  <c r="A225" i="3"/>
  <c r="H224" i="3"/>
  <c r="D224" i="3"/>
  <c r="B224" i="3"/>
  <c r="A224" i="3"/>
  <c r="H223" i="3"/>
  <c r="D223" i="3"/>
  <c r="B223" i="3"/>
  <c r="A223" i="3"/>
  <c r="H222" i="3"/>
  <c r="D222" i="3"/>
  <c r="B222" i="3"/>
  <c r="A222" i="3"/>
  <c r="H221" i="3"/>
  <c r="D221" i="3"/>
  <c r="B221" i="3"/>
  <c r="A221" i="3"/>
  <c r="H220" i="3"/>
  <c r="D220" i="3"/>
  <c r="B220" i="3"/>
  <c r="A220" i="3"/>
  <c r="H219" i="3"/>
  <c r="D219" i="3"/>
  <c r="B219" i="3"/>
  <c r="A219" i="3"/>
  <c r="H218" i="3"/>
  <c r="D218" i="3"/>
  <c r="B218" i="3"/>
  <c r="A218" i="3"/>
  <c r="H217" i="3"/>
  <c r="D217" i="3"/>
  <c r="B217" i="3"/>
  <c r="A217" i="3"/>
  <c r="H216" i="3"/>
  <c r="D216" i="3"/>
  <c r="B216" i="3"/>
  <c r="A216" i="3"/>
  <c r="Q363" i="1"/>
  <c r="Q361" i="1"/>
  <c r="Q362" i="1"/>
  <c r="Q357" i="1"/>
  <c r="Q358" i="1"/>
  <c r="Q359" i="1"/>
  <c r="Q360" i="1"/>
  <c r="Q339" i="1"/>
  <c r="Q346" i="1"/>
  <c r="Q349" i="1"/>
  <c r="Q350" i="1"/>
  <c r="Q340" i="1"/>
  <c r="Q342" i="1"/>
  <c r="Q343" i="1"/>
  <c r="Q344" i="1"/>
  <c r="Q352" i="1"/>
  <c r="Q341" i="1"/>
  <c r="Q345" i="1"/>
  <c r="Q347" i="1"/>
  <c r="Q348" i="1"/>
  <c r="Q351" i="1"/>
  <c r="Q353" i="1"/>
  <c r="Q354" i="1"/>
  <c r="Q355" i="1"/>
  <c r="Q356" i="1"/>
  <c r="Q330" i="1"/>
  <c r="Q333" i="1"/>
  <c r="Q306" i="1"/>
  <c r="Q307" i="1"/>
  <c r="Q308" i="1"/>
  <c r="Q309" i="1"/>
  <c r="Q327" i="1"/>
  <c r="Q320" i="1"/>
  <c r="F16" i="1"/>
  <c r="Q338" i="1"/>
  <c r="Q336" i="1"/>
  <c r="Q323" i="1"/>
  <c r="Q334" i="1"/>
  <c r="Q331" i="1"/>
  <c r="Q325" i="1"/>
  <c r="Q322" i="1"/>
  <c r="Q321" i="1"/>
  <c r="Q324" i="1"/>
  <c r="Q305" i="1"/>
  <c r="Q300" i="1"/>
  <c r="Q76" i="1"/>
  <c r="Q67" i="1"/>
  <c r="Q59" i="1"/>
  <c r="Q319" i="1"/>
  <c r="Q171" i="1"/>
  <c r="Q75" i="1"/>
  <c r="Q88" i="1"/>
  <c r="Q89" i="1"/>
  <c r="Q90" i="1"/>
  <c r="Q91" i="1"/>
  <c r="Q92" i="1"/>
  <c r="Q94" i="1"/>
  <c r="Q99" i="1"/>
  <c r="Q105" i="1"/>
  <c r="Q106" i="1"/>
  <c r="Q107" i="1"/>
  <c r="Q120" i="1"/>
  <c r="Q78" i="1"/>
  <c r="Q79" i="1"/>
  <c r="Q122" i="1"/>
  <c r="Q123" i="1"/>
  <c r="Q125" i="1"/>
  <c r="Q126" i="1"/>
  <c r="Q128" i="1"/>
  <c r="Q130" i="1"/>
  <c r="Q131" i="1"/>
  <c r="Q133" i="1"/>
  <c r="Q134" i="1"/>
  <c r="Q135" i="1"/>
  <c r="Q136" i="1"/>
  <c r="Q138" i="1"/>
  <c r="Q139" i="1"/>
  <c r="Q141" i="1"/>
  <c r="Q142" i="1"/>
  <c r="Q144" i="1"/>
  <c r="Q145" i="1"/>
  <c r="Q147" i="1"/>
  <c r="Q148" i="1"/>
  <c r="Q149" i="1"/>
  <c r="Q143" i="1"/>
  <c r="Q150" i="1"/>
  <c r="Q152" i="1"/>
  <c r="Q80" i="1"/>
  <c r="Q154" i="1"/>
  <c r="Q155" i="1"/>
  <c r="Q157" i="1"/>
  <c r="Q158" i="1"/>
  <c r="Q159" i="1"/>
  <c r="Q160" i="1"/>
  <c r="Q161" i="1"/>
  <c r="Q162" i="1"/>
  <c r="Q163" i="1"/>
  <c r="Q166" i="1"/>
  <c r="Q167" i="1"/>
  <c r="Q168" i="1"/>
  <c r="Q169" i="1"/>
  <c r="Q170" i="1"/>
  <c r="Q172" i="1"/>
  <c r="Q173" i="1"/>
  <c r="Q82" i="1"/>
  <c r="Q83" i="1"/>
  <c r="Q174" i="1"/>
  <c r="Q176" i="1"/>
  <c r="Q177" i="1"/>
  <c r="Q179" i="1"/>
  <c r="Q180" i="1"/>
  <c r="Q181" i="1"/>
  <c r="Q182" i="1"/>
  <c r="Q183" i="1"/>
  <c r="Q184" i="1"/>
  <c r="Q185" i="1"/>
  <c r="Q186" i="1"/>
  <c r="Q193" i="1"/>
  <c r="Q194" i="1"/>
  <c r="Q195" i="1"/>
  <c r="Q196" i="1"/>
  <c r="Q202" i="1"/>
  <c r="Q203" i="1"/>
  <c r="Q206" i="1"/>
  <c r="Q207" i="1"/>
  <c r="Q210" i="1"/>
  <c r="Q211" i="1"/>
  <c r="Q215" i="1"/>
  <c r="Q216" i="1"/>
  <c r="Q218" i="1"/>
  <c r="Q220" i="1"/>
  <c r="Q221" i="1"/>
  <c r="Q222" i="1"/>
  <c r="Q223" i="1"/>
  <c r="Q224" i="1"/>
  <c r="Q84" i="1"/>
  <c r="Q85" i="1"/>
  <c r="Q86" i="1"/>
  <c r="Q225" i="1"/>
  <c r="Q226" i="1"/>
  <c r="Q232" i="1"/>
  <c r="Q151" i="1"/>
  <c r="Q187" i="1"/>
  <c r="Q188" i="1"/>
  <c r="Q189" i="1"/>
  <c r="Q190" i="1"/>
  <c r="Q201" i="1"/>
  <c r="Q212" i="1"/>
  <c r="Q213" i="1"/>
  <c r="Q229" i="1"/>
  <c r="Q230" i="1"/>
  <c r="Q318" i="1"/>
  <c r="Q113" i="1"/>
  <c r="Q114" i="1"/>
  <c r="Q115" i="1"/>
  <c r="Q116" i="1"/>
  <c r="Q117" i="1"/>
  <c r="Q118" i="1"/>
  <c r="Q119" i="1"/>
  <c r="Q121" i="1"/>
  <c r="Q127" i="1"/>
  <c r="Q129" i="1"/>
  <c r="Q137" i="1"/>
  <c r="Q140" i="1"/>
  <c r="Q146" i="1"/>
  <c r="Q153" i="1"/>
  <c r="Q156" i="1"/>
  <c r="Q164" i="1"/>
  <c r="Q165" i="1"/>
  <c r="Q175" i="1"/>
  <c r="Q178" i="1"/>
  <c r="Q191" i="1"/>
  <c r="Q192" i="1"/>
  <c r="Q197" i="1"/>
  <c r="Q198" i="1"/>
  <c r="Q199" i="1"/>
  <c r="Q200" i="1"/>
  <c r="Q204" i="1"/>
  <c r="Q205" i="1"/>
  <c r="Q208" i="1"/>
  <c r="Q209" i="1"/>
  <c r="Q214" i="1"/>
  <c r="Q217" i="1"/>
  <c r="Q219" i="1"/>
  <c r="Q227" i="1"/>
  <c r="Q228" i="1"/>
  <c r="Q231" i="1"/>
  <c r="Q233" i="1"/>
  <c r="Q234" i="1"/>
  <c r="Q239" i="1"/>
  <c r="Q240" i="1"/>
  <c r="Q250" i="1"/>
  <c r="Q256" i="1"/>
  <c r="Q257" i="1"/>
  <c r="Q261" i="1"/>
  <c r="Q262" i="1"/>
  <c r="Q264" i="1"/>
  <c r="Q265" i="1"/>
  <c r="Q267" i="1"/>
  <c r="Q275" i="1"/>
  <c r="Q277" i="1"/>
  <c r="Q278" i="1"/>
  <c r="Q279" i="1"/>
  <c r="Q280" i="1"/>
  <c r="Q284" i="1"/>
  <c r="Q285" i="1"/>
  <c r="Q292" i="1"/>
  <c r="Q293" i="1"/>
  <c r="Q294" i="1"/>
  <c r="Q295" i="1"/>
  <c r="Q72" i="1"/>
  <c r="Q95" i="1"/>
  <c r="Q103" i="1"/>
  <c r="Q124" i="1"/>
  <c r="Q132" i="1"/>
  <c r="Q87" i="1"/>
  <c r="Q77" i="1"/>
  <c r="Q64" i="1"/>
  <c r="G374" i="1"/>
  <c r="Z177" i="1"/>
  <c r="Z168" i="1"/>
  <c r="G168" i="1"/>
  <c r="Z127" i="1"/>
  <c r="G127" i="1"/>
  <c r="Z323" i="1"/>
  <c r="G323" i="1"/>
  <c r="Z317" i="1"/>
  <c r="Z47" i="1"/>
  <c r="G47" i="1"/>
  <c r="G180" i="1"/>
  <c r="Z76" i="1"/>
  <c r="G76" i="1"/>
  <c r="Z283" i="1"/>
  <c r="G283" i="1"/>
  <c r="Z108" i="1"/>
  <c r="G108" i="1"/>
  <c r="AF108" i="1" s="1"/>
  <c r="G212" i="1"/>
  <c r="G51" i="1"/>
  <c r="G73" i="1"/>
  <c r="AF73" i="1" s="1"/>
  <c r="G265" i="1"/>
  <c r="AD2" i="1"/>
  <c r="AB18" i="1"/>
  <c r="E25" i="1"/>
  <c r="F25" i="1" s="1"/>
  <c r="Z25" i="1" s="1"/>
  <c r="AB14" i="1"/>
  <c r="E191" i="1"/>
  <c r="E197" i="1"/>
  <c r="E24" i="1"/>
  <c r="F24" i="1" s="1"/>
  <c r="E293" i="1"/>
  <c r="F293" i="1" s="1"/>
  <c r="E275" i="1"/>
  <c r="F275" i="1" s="1"/>
  <c r="E250" i="1"/>
  <c r="F250" i="1" s="1"/>
  <c r="E219" i="1"/>
  <c r="E199" i="1"/>
  <c r="F199" i="1" s="1"/>
  <c r="G199" i="1" s="1"/>
  <c r="AF283" i="1"/>
  <c r="AF180" i="1"/>
  <c r="AF76" i="1"/>
  <c r="E365" i="1"/>
  <c r="F365" i="1" s="1"/>
  <c r="E351" i="1"/>
  <c r="F351" i="1" s="1"/>
  <c r="E359" i="1"/>
  <c r="E354" i="1"/>
  <c r="F354" i="1" s="1"/>
  <c r="E362" i="1"/>
  <c r="F362" i="1" s="1"/>
  <c r="AU362" i="1" s="1"/>
  <c r="E357" i="1"/>
  <c r="F357" i="1" s="1"/>
  <c r="E369" i="1"/>
  <c r="F369" i="1" s="1"/>
  <c r="AB2" i="1"/>
  <c r="AB15" i="1"/>
  <c r="AU323" i="1" s="1"/>
  <c r="AT323" i="1" s="1"/>
  <c r="AS323" i="1" s="1"/>
  <c r="AR323" i="1" s="1"/>
  <c r="AQ323" i="1" s="1"/>
  <c r="AP323" i="1" s="1"/>
  <c r="AO323" i="1" s="1"/>
  <c r="AN323" i="1" s="1"/>
  <c r="AM323" i="1" s="1"/>
  <c r="AL323" i="1" s="1"/>
  <c r="E366" i="1"/>
  <c r="F366" i="1" s="1"/>
  <c r="E367" i="1"/>
  <c r="F367" i="1" s="1"/>
  <c r="Z367" i="1" s="1"/>
  <c r="E368" i="1"/>
  <c r="F368" i="1" s="1"/>
  <c r="E372" i="1"/>
  <c r="F372" i="1" s="1"/>
  <c r="Z372" i="1" s="1"/>
  <c r="E355" i="1"/>
  <c r="F355" i="1" s="1"/>
  <c r="E363" i="1"/>
  <c r="F363" i="1" s="1"/>
  <c r="E353" i="1"/>
  <c r="F353" i="1" s="1"/>
  <c r="E349" i="1"/>
  <c r="F349" i="1" s="1"/>
  <c r="G349" i="1" s="1"/>
  <c r="AF349" i="1" s="1"/>
  <c r="E347" i="1"/>
  <c r="F347" i="1" s="1"/>
  <c r="E345" i="1"/>
  <c r="F345" i="1" s="1"/>
  <c r="E364" i="1"/>
  <c r="E360" i="1"/>
  <c r="F360" i="1" s="1"/>
  <c r="E350" i="1"/>
  <c r="E370" i="1"/>
  <c r="F370" i="1"/>
  <c r="Z370" i="1" s="1"/>
  <c r="E361" i="1"/>
  <c r="F361" i="1" s="1"/>
  <c r="Z361" i="1" s="1"/>
  <c r="E348" i="1"/>
  <c r="F348" i="1"/>
  <c r="G348" i="1" s="1"/>
  <c r="AF348" i="1" s="1"/>
  <c r="E346" i="1"/>
  <c r="F346" i="1" s="1"/>
  <c r="E344" i="1"/>
  <c r="F344" i="1" s="1"/>
  <c r="E343" i="1"/>
  <c r="E342" i="1"/>
  <c r="E341" i="1"/>
  <c r="F341" i="1" s="1"/>
  <c r="G341" i="1"/>
  <c r="E340" i="1"/>
  <c r="F340" i="1" s="1"/>
  <c r="E339" i="1"/>
  <c r="E338" i="1"/>
  <c r="F338" i="1" s="1"/>
  <c r="Z338" i="1" s="1"/>
  <c r="E337" i="1"/>
  <c r="F337" i="1" s="1"/>
  <c r="E336" i="1"/>
  <c r="F336" i="1" s="1"/>
  <c r="E335" i="1"/>
  <c r="E334" i="1"/>
  <c r="E333" i="1"/>
  <c r="F333" i="1" s="1"/>
  <c r="E332" i="1"/>
  <c r="F332" i="1" s="1"/>
  <c r="E356" i="1"/>
  <c r="F356" i="1" s="1"/>
  <c r="Z356" i="1" s="1"/>
  <c r="E352" i="1"/>
  <c r="F352" i="1" s="1"/>
  <c r="E358" i="1"/>
  <c r="AF265" i="1"/>
  <c r="E175" i="1"/>
  <c r="F175" i="1" s="1"/>
  <c r="E164" i="1"/>
  <c r="F164" i="1" s="1"/>
  <c r="Z164" i="1" s="1"/>
  <c r="AF317" i="1"/>
  <c r="AF127" i="1"/>
  <c r="AF323" i="1"/>
  <c r="AF177" i="1"/>
  <c r="E294" i="1"/>
  <c r="E292" i="1"/>
  <c r="F292" i="1" s="1"/>
  <c r="E284" i="1"/>
  <c r="F284" i="1" s="1"/>
  <c r="E279" i="1"/>
  <c r="E277" i="1"/>
  <c r="F277" i="1" s="1"/>
  <c r="AU277" i="1" s="1"/>
  <c r="AT277" i="1" s="1"/>
  <c r="E267" i="1"/>
  <c r="F267" i="1" s="1"/>
  <c r="E264" i="1"/>
  <c r="E261" i="1"/>
  <c r="E256" i="1"/>
  <c r="F256" i="1" s="1"/>
  <c r="E240" i="1"/>
  <c r="F240" i="1" s="1"/>
  <c r="E234" i="1"/>
  <c r="F234" i="1" s="1"/>
  <c r="AU234" i="1" s="1"/>
  <c r="E231" i="1"/>
  <c r="E227" i="1"/>
  <c r="F227" i="1" s="1"/>
  <c r="G227" i="1" s="1"/>
  <c r="AC227" i="1" s="1"/>
  <c r="E217" i="1"/>
  <c r="F217" i="1" s="1"/>
  <c r="E209" i="1"/>
  <c r="F209" i="1" s="1"/>
  <c r="AU209" i="1" s="1"/>
  <c r="E205" i="1"/>
  <c r="F205" i="1" s="1"/>
  <c r="AU205" i="1" s="1"/>
  <c r="E200" i="1"/>
  <c r="F200" i="1" s="1"/>
  <c r="E198" i="1"/>
  <c r="F198" i="1" s="1"/>
  <c r="E192" i="1"/>
  <c r="F192" i="1" s="1"/>
  <c r="E178" i="1"/>
  <c r="F178" i="1" s="1"/>
  <c r="Z178" i="1" s="1"/>
  <c r="E165" i="1"/>
  <c r="F165" i="1" s="1"/>
  <c r="AU348" i="1"/>
  <c r="AU345" i="1"/>
  <c r="F339" i="1"/>
  <c r="AU339" i="1" s="1"/>
  <c r="AC317" i="1"/>
  <c r="I317" i="1"/>
  <c r="F335" i="1"/>
  <c r="F364" i="1"/>
  <c r="F261" i="1"/>
  <c r="F343" i="1"/>
  <c r="F191" i="1"/>
  <c r="Z191" i="1" s="1"/>
  <c r="F358" i="1"/>
  <c r="F264" i="1"/>
  <c r="G356" i="1"/>
  <c r="Z199" i="1"/>
  <c r="AC51" i="1"/>
  <c r="F219" i="1"/>
  <c r="AC76" i="1"/>
  <c r="I76" i="1"/>
  <c r="AC323" i="1"/>
  <c r="I323" i="1"/>
  <c r="AC177" i="1"/>
  <c r="I177" i="1"/>
  <c r="J341" i="1"/>
  <c r="F350" i="1"/>
  <c r="Z350" i="1" s="1"/>
  <c r="AU338" i="1"/>
  <c r="AU317" i="1"/>
  <c r="AU295" i="1"/>
  <c r="AU356" i="1"/>
  <c r="AT356" i="1" s="1"/>
  <c r="AU283" i="1"/>
  <c r="AU265" i="1"/>
  <c r="AU249" i="1"/>
  <c r="AU273" i="1"/>
  <c r="AU284" i="1"/>
  <c r="AU261" i="1"/>
  <c r="AT261" i="1" s="1"/>
  <c r="AS261" i="1" s="1"/>
  <c r="AR261" i="1" s="1"/>
  <c r="AQ261" i="1" s="1"/>
  <c r="AP261" i="1" s="1"/>
  <c r="AO261" i="1" s="1"/>
  <c r="AN261" i="1" s="1"/>
  <c r="AM261" i="1" s="1"/>
  <c r="AL261" i="1" s="1"/>
  <c r="AI261" i="1" s="1"/>
  <c r="AU228" i="1"/>
  <c r="AU212" i="1"/>
  <c r="AU240" i="1"/>
  <c r="AU219" i="1"/>
  <c r="AU199" i="1"/>
  <c r="AU217" i="1"/>
  <c r="AQ217" i="1" s="1"/>
  <c r="AP217" i="1" s="1"/>
  <c r="AO217" i="1" s="1"/>
  <c r="AN217" i="1" s="1"/>
  <c r="AM217" i="1" s="1"/>
  <c r="AL217" i="1" s="1"/>
  <c r="AU192" i="1"/>
  <c r="AU168" i="1"/>
  <c r="AU256" i="1"/>
  <c r="AU177" i="1"/>
  <c r="AU180" i="1"/>
  <c r="AU117" i="1"/>
  <c r="AU160" i="1"/>
  <c r="AT160" i="1" s="1"/>
  <c r="AS160" i="1" s="1"/>
  <c r="AU153" i="1"/>
  <c r="AU124" i="1"/>
  <c r="AU108" i="1"/>
  <c r="AU164" i="1"/>
  <c r="AU127" i="1"/>
  <c r="BL102" i="1"/>
  <c r="AU97" i="1"/>
  <c r="AU138" i="1"/>
  <c r="AT138" i="1" s="1"/>
  <c r="AS138" i="1" s="1"/>
  <c r="AR138" i="1" s="1"/>
  <c r="AQ138" i="1" s="1"/>
  <c r="AP138" i="1" s="1"/>
  <c r="AO138" i="1" s="1"/>
  <c r="AN138" i="1" s="1"/>
  <c r="AM138" i="1" s="1"/>
  <c r="AL138" i="1" s="1"/>
  <c r="AI138" i="1" s="1"/>
  <c r="BL99" i="1"/>
  <c r="BL97" i="1"/>
  <c r="BL95" i="1"/>
  <c r="BL93" i="1"/>
  <c r="BL91" i="1"/>
  <c r="BJ91" i="1" s="1"/>
  <c r="BL89" i="1"/>
  <c r="BL87" i="1"/>
  <c r="BL85" i="1"/>
  <c r="BL83" i="1"/>
  <c r="BL81" i="1"/>
  <c r="BL79" i="1"/>
  <c r="BL77" i="1"/>
  <c r="BL101" i="1"/>
  <c r="BL98" i="1"/>
  <c r="BL96" i="1"/>
  <c r="BL94" i="1"/>
  <c r="BL92" i="1"/>
  <c r="BL90" i="1"/>
  <c r="BL88" i="1"/>
  <c r="BL86" i="1"/>
  <c r="BL84" i="1"/>
  <c r="BL82" i="1"/>
  <c r="BL80" i="1"/>
  <c r="BL78" i="1"/>
  <c r="BL76" i="1"/>
  <c r="BL75" i="1"/>
  <c r="BL67" i="1"/>
  <c r="BL65" i="1"/>
  <c r="BL63" i="1"/>
  <c r="BL61" i="1"/>
  <c r="BL59" i="1"/>
  <c r="BL57" i="1"/>
  <c r="BL55" i="1"/>
  <c r="BL53" i="1"/>
  <c r="BL51" i="1"/>
  <c r="BL49" i="1"/>
  <c r="BL47" i="1"/>
  <c r="BL45" i="1"/>
  <c r="BL43" i="1"/>
  <c r="BL41" i="1"/>
  <c r="BL39" i="1"/>
  <c r="BL37" i="1"/>
  <c r="BL35" i="1"/>
  <c r="BL33" i="1"/>
  <c r="AU73" i="1"/>
  <c r="BL100" i="1"/>
  <c r="BL69" i="1"/>
  <c r="BL71" i="1"/>
  <c r="BL70" i="1"/>
  <c r="AU68" i="1"/>
  <c r="AU58" i="1"/>
  <c r="BL73" i="1"/>
  <c r="BL72" i="1"/>
  <c r="BL68" i="1"/>
  <c r="BL66" i="1"/>
  <c r="BL64" i="1"/>
  <c r="BL62" i="1"/>
  <c r="BJ62" i="1" s="1"/>
  <c r="BI62" i="1" s="1"/>
  <c r="BH62" i="1" s="1"/>
  <c r="BG62" i="1" s="1"/>
  <c r="BL60" i="1"/>
  <c r="BL58" i="1"/>
  <c r="BL56" i="1"/>
  <c r="BL54" i="1"/>
  <c r="BL52" i="1"/>
  <c r="BL50" i="1"/>
  <c r="BL48" i="1"/>
  <c r="BL46" i="1"/>
  <c r="BI46" i="1" s="1"/>
  <c r="BH46" i="1" s="1"/>
  <c r="BG46" i="1" s="1"/>
  <c r="BF46" i="1" s="1"/>
  <c r="BL44" i="1"/>
  <c r="BL42" i="1"/>
  <c r="BL40" i="1"/>
  <c r="BL38" i="1"/>
  <c r="BL36" i="1"/>
  <c r="BL34" i="1"/>
  <c r="AU76" i="1"/>
  <c r="AT76" i="1" s="1"/>
  <c r="AS76" i="1" s="1"/>
  <c r="AR76" i="1" s="1"/>
  <c r="AQ76" i="1" s="1"/>
  <c r="AP76" i="1" s="1"/>
  <c r="BL74" i="1"/>
  <c r="BL8" i="1"/>
  <c r="BL32" i="1"/>
  <c r="BL11" i="1"/>
  <c r="BL10" i="1"/>
  <c r="BL9" i="1"/>
  <c r="BL31" i="1"/>
  <c r="BL29" i="1"/>
  <c r="BL27" i="1"/>
  <c r="BL25" i="1"/>
  <c r="BL23" i="1"/>
  <c r="BL21" i="1"/>
  <c r="BL12" i="1"/>
  <c r="BL2" i="1"/>
  <c r="BL17" i="1"/>
  <c r="BL14" i="1"/>
  <c r="BL13" i="1"/>
  <c r="BL3" i="1"/>
  <c r="BL18" i="1"/>
  <c r="BL16" i="1"/>
  <c r="BL15" i="1"/>
  <c r="BL4" i="1"/>
  <c r="AU47" i="1"/>
  <c r="AS47" i="1" s="1"/>
  <c r="AR47" i="1" s="1"/>
  <c r="AQ47" i="1" s="1"/>
  <c r="AP47" i="1" s="1"/>
  <c r="AO47" i="1" s="1"/>
  <c r="AN47" i="1" s="1"/>
  <c r="AM47" i="1" s="1"/>
  <c r="AL47" i="1" s="1"/>
  <c r="BL19" i="1"/>
  <c r="BL5" i="1"/>
  <c r="BL30" i="1"/>
  <c r="BL28" i="1"/>
  <c r="BL26" i="1"/>
  <c r="BL24" i="1"/>
  <c r="BL22" i="1"/>
  <c r="BL20" i="1"/>
  <c r="BL6" i="1"/>
  <c r="BL7" i="1"/>
  <c r="AU51" i="1"/>
  <c r="F231" i="1"/>
  <c r="F279" i="1"/>
  <c r="Z279" i="1" s="1"/>
  <c r="G347" i="1"/>
  <c r="G357" i="1"/>
  <c r="F359" i="1"/>
  <c r="G359" i="1" s="1"/>
  <c r="Z275" i="1"/>
  <c r="G275" i="1"/>
  <c r="AC127" i="1"/>
  <c r="I127" i="1"/>
  <c r="AC348" i="1"/>
  <c r="J348" i="1"/>
  <c r="G164" i="1"/>
  <c r="F334" i="1"/>
  <c r="F342" i="1"/>
  <c r="AU342" i="1" s="1"/>
  <c r="AT342" i="1" s="1"/>
  <c r="AS342" i="1" s="1"/>
  <c r="AR342" i="1" s="1"/>
  <c r="AQ342" i="1" s="1"/>
  <c r="AP342" i="1" s="1"/>
  <c r="AO342" i="1" s="1"/>
  <c r="AN342" i="1" s="1"/>
  <c r="AM342" i="1" s="1"/>
  <c r="AL342" i="1" s="1"/>
  <c r="AC349" i="1"/>
  <c r="K349" i="1"/>
  <c r="AC73" i="1"/>
  <c r="I73" i="1"/>
  <c r="Z256" i="1"/>
  <c r="G256" i="1"/>
  <c r="F294" i="1"/>
  <c r="AU294" i="1" s="1"/>
  <c r="AT294" i="1" s="1"/>
  <c r="AS294" i="1" s="1"/>
  <c r="AR294" i="1" s="1"/>
  <c r="AQ294" i="1" s="1"/>
  <c r="AP294" i="1" s="1"/>
  <c r="AO294" i="1" s="1"/>
  <c r="AN294" i="1" s="1"/>
  <c r="AM294" i="1" s="1"/>
  <c r="AL294" i="1" s="1"/>
  <c r="F197" i="1"/>
  <c r="G197" i="1" s="1"/>
  <c r="AC265" i="1"/>
  <c r="I265" i="1"/>
  <c r="AC283" i="1"/>
  <c r="I283" i="1"/>
  <c r="AC180" i="1"/>
  <c r="I180" i="1"/>
  <c r="BK14" i="1"/>
  <c r="BJ14" i="1" s="1"/>
  <c r="BI14" i="1"/>
  <c r="BH14" i="1" s="1"/>
  <c r="BG14" i="1" s="1"/>
  <c r="BF14" i="1" s="1"/>
  <c r="BE14" i="1" s="1"/>
  <c r="BD14" i="1" s="1"/>
  <c r="BC14" i="1" s="1"/>
  <c r="AT205" i="1"/>
  <c r="AS205" i="1" s="1"/>
  <c r="AR205" i="1" s="1"/>
  <c r="AQ205" i="1" s="1"/>
  <c r="AP205" i="1" s="1"/>
  <c r="AO205" i="1" s="1"/>
  <c r="AN205" i="1" s="1"/>
  <c r="AM205" i="1" s="1"/>
  <c r="AL205" i="1" s="1"/>
  <c r="Z343" i="1"/>
  <c r="G343" i="1"/>
  <c r="AC343" i="1" s="1"/>
  <c r="Z364" i="1"/>
  <c r="G364" i="1"/>
  <c r="Z335" i="1"/>
  <c r="G335" i="1"/>
  <c r="BK16" i="1"/>
  <c r="BJ16" i="1"/>
  <c r="BI16" i="1"/>
  <c r="BH16" i="1"/>
  <c r="BG16" i="1" s="1"/>
  <c r="BF16" i="1" s="1"/>
  <c r="BE16" i="1" s="1"/>
  <c r="BD16" i="1" s="1"/>
  <c r="BC16" i="1" s="1"/>
  <c r="BK17" i="1"/>
  <c r="BJ17" i="1"/>
  <c r="BI17" i="1" s="1"/>
  <c r="BK25" i="1"/>
  <c r="BJ25" i="1" s="1"/>
  <c r="BK10" i="1"/>
  <c r="BK32" i="1"/>
  <c r="BJ32" i="1"/>
  <c r="BI32" i="1"/>
  <c r="BH32" i="1" s="1"/>
  <c r="BG32" i="1" s="1"/>
  <c r="BF32" i="1"/>
  <c r="BE32" i="1"/>
  <c r="BD32" i="1" s="1"/>
  <c r="BC32" i="1" s="1"/>
  <c r="BK74" i="1"/>
  <c r="BJ74" i="1"/>
  <c r="BI74" i="1" s="1"/>
  <c r="BK46" i="1"/>
  <c r="BJ46" i="1" s="1"/>
  <c r="BK62" i="1"/>
  <c r="BK100" i="1"/>
  <c r="BJ100" i="1"/>
  <c r="BI100" i="1" s="1"/>
  <c r="BH100" i="1" s="1"/>
  <c r="BG100" i="1" s="1"/>
  <c r="BF100" i="1" s="1"/>
  <c r="BE100" i="1" s="1"/>
  <c r="BD100" i="1" s="1"/>
  <c r="BC100" i="1" s="1"/>
  <c r="BA100" i="1" s="1"/>
  <c r="BK43" i="1"/>
  <c r="BJ43" i="1" s="1"/>
  <c r="BI43" i="1" s="1"/>
  <c r="BH43" i="1" s="1"/>
  <c r="BG43" i="1"/>
  <c r="BF43" i="1" s="1"/>
  <c r="BE43" i="1" s="1"/>
  <c r="BD43" i="1" s="1"/>
  <c r="BC43" i="1" s="1"/>
  <c r="BK59" i="1"/>
  <c r="BJ59" i="1" s="1"/>
  <c r="BI59" i="1" s="1"/>
  <c r="BH59" i="1" s="1"/>
  <c r="BG59" i="1" s="1"/>
  <c r="BF59" i="1" s="1"/>
  <c r="BE59" i="1" s="1"/>
  <c r="BD59" i="1" s="1"/>
  <c r="BC59" i="1" s="1"/>
  <c r="BK76" i="1"/>
  <c r="BJ76" i="1"/>
  <c r="BI76" i="1"/>
  <c r="BH76" i="1" s="1"/>
  <c r="BG76" i="1" s="1"/>
  <c r="BF76" i="1" s="1"/>
  <c r="BE76" i="1" s="1"/>
  <c r="BD76" i="1" s="1"/>
  <c r="BC76" i="1" s="1"/>
  <c r="BK92" i="1"/>
  <c r="BJ92" i="1"/>
  <c r="BI92" i="1" s="1"/>
  <c r="BH92" i="1" s="1"/>
  <c r="BG92" i="1" s="1"/>
  <c r="BF92" i="1" s="1"/>
  <c r="BE92" i="1" s="1"/>
  <c r="BD92" i="1" s="1"/>
  <c r="BC92" i="1" s="1"/>
  <c r="BK101" i="1"/>
  <c r="BJ101" i="1" s="1"/>
  <c r="BK91" i="1"/>
  <c r="BI91" i="1"/>
  <c r="BH91" i="1"/>
  <c r="BG91" i="1" s="1"/>
  <c r="AT256" i="1"/>
  <c r="AS256" i="1" s="1"/>
  <c r="AR256" i="1" s="1"/>
  <c r="AQ256" i="1" s="1"/>
  <c r="AP256" i="1" s="1"/>
  <c r="AO256" i="1" s="1"/>
  <c r="AN256" i="1" s="1"/>
  <c r="AM256" i="1" s="1"/>
  <c r="AL256" i="1" s="1"/>
  <c r="AT217" i="1"/>
  <c r="AS217" i="1" s="1"/>
  <c r="AR217" i="1" s="1"/>
  <c r="AT212" i="1"/>
  <c r="AS212" i="1" s="1"/>
  <c r="AR212" i="1" s="1"/>
  <c r="AQ212" i="1" s="1"/>
  <c r="AP212" i="1" s="1"/>
  <c r="AO212" i="1" s="1"/>
  <c r="AN212" i="1" s="1"/>
  <c r="AM212" i="1" s="1"/>
  <c r="AL212" i="1" s="1"/>
  <c r="G264" i="1"/>
  <c r="Z358" i="1"/>
  <c r="G358" i="1"/>
  <c r="AC358" i="1" s="1"/>
  <c r="AU358" i="1"/>
  <c r="Z217" i="1"/>
  <c r="G217" i="1"/>
  <c r="Z339" i="1"/>
  <c r="G339" i="1"/>
  <c r="BK60" i="1"/>
  <c r="BJ60" i="1"/>
  <c r="BK75" i="1"/>
  <c r="AT284" i="1"/>
  <c r="AS284" i="1" s="1"/>
  <c r="AR284" i="1"/>
  <c r="AQ284" i="1" s="1"/>
  <c r="AP284" i="1" s="1"/>
  <c r="AO284" i="1" s="1"/>
  <c r="AN284" i="1" s="1"/>
  <c r="AM284" i="1" s="1"/>
  <c r="AL284" i="1" s="1"/>
  <c r="Z359" i="1"/>
  <c r="AU359" i="1"/>
  <c r="Z231" i="1"/>
  <c r="G231" i="1"/>
  <c r="BK6" i="1"/>
  <c r="BJ6" i="1"/>
  <c r="BI6" i="1" s="1"/>
  <c r="BH6" i="1" s="1"/>
  <c r="BG6" i="1" s="1"/>
  <c r="BF6" i="1" s="1"/>
  <c r="BE6" i="1" s="1"/>
  <c r="BD6" i="1" s="1"/>
  <c r="BC6" i="1" s="1"/>
  <c r="BK18" i="1"/>
  <c r="BK27" i="1"/>
  <c r="BJ27" i="1"/>
  <c r="BI27" i="1"/>
  <c r="BH27" i="1"/>
  <c r="BG27" i="1" s="1"/>
  <c r="BF27" i="1" s="1"/>
  <c r="BE27" i="1" s="1"/>
  <c r="BD27" i="1" s="1"/>
  <c r="BC27" i="1" s="1"/>
  <c r="BK11" i="1"/>
  <c r="BJ11" i="1"/>
  <c r="BI11" i="1" s="1"/>
  <c r="BH11" i="1" s="1"/>
  <c r="BG11" i="1" s="1"/>
  <c r="BF11" i="1" s="1"/>
  <c r="BE11" i="1" s="1"/>
  <c r="BD11" i="1" s="1"/>
  <c r="BC11" i="1" s="1"/>
  <c r="BK48" i="1"/>
  <c r="BJ48" i="1" s="1"/>
  <c r="BI48" i="1" s="1"/>
  <c r="BH48" i="1" s="1"/>
  <c r="BG48" i="1" s="1"/>
  <c r="BF48" i="1" s="1"/>
  <c r="BE48" i="1" s="1"/>
  <c r="BD48" i="1" s="1"/>
  <c r="BC48" i="1" s="1"/>
  <c r="BK64" i="1"/>
  <c r="BJ64" i="1"/>
  <c r="BI64" i="1" s="1"/>
  <c r="BH64" i="1" s="1"/>
  <c r="BG64" i="1" s="1"/>
  <c r="BF64" i="1" s="1"/>
  <c r="BE64" i="1" s="1"/>
  <c r="BD64" i="1" s="1"/>
  <c r="BC64" i="1" s="1"/>
  <c r="BK45" i="1"/>
  <c r="BJ45" i="1"/>
  <c r="BI45" i="1"/>
  <c r="BH45" i="1" s="1"/>
  <c r="BG45" i="1" s="1"/>
  <c r="BF45" i="1" s="1"/>
  <c r="BE45" i="1" s="1"/>
  <c r="BD45" i="1" s="1"/>
  <c r="BC45" i="1" s="1"/>
  <c r="BK61" i="1"/>
  <c r="BJ61" i="1" s="1"/>
  <c r="BI61" i="1" s="1"/>
  <c r="BH61" i="1" s="1"/>
  <c r="BG61" i="1" s="1"/>
  <c r="BF61" i="1" s="1"/>
  <c r="BE61" i="1" s="1"/>
  <c r="BD61" i="1" s="1"/>
  <c r="BC61" i="1" s="1"/>
  <c r="BK78" i="1"/>
  <c r="BJ78" i="1"/>
  <c r="BI78" i="1" s="1"/>
  <c r="BH78" i="1" s="1"/>
  <c r="BG78" i="1" s="1"/>
  <c r="BF78" i="1" s="1"/>
  <c r="BE78" i="1" s="1"/>
  <c r="BD78" i="1" s="1"/>
  <c r="BC78" i="1" s="1"/>
  <c r="BK94" i="1"/>
  <c r="BJ94" i="1" s="1"/>
  <c r="BI94" i="1" s="1"/>
  <c r="BH94" i="1" s="1"/>
  <c r="BG94" i="1" s="1"/>
  <c r="BF94" i="1" s="1"/>
  <c r="BE94" i="1" s="1"/>
  <c r="BD94" i="1" s="1"/>
  <c r="BC94" i="1" s="1"/>
  <c r="BK77" i="1"/>
  <c r="BJ77" i="1"/>
  <c r="BI77" i="1" s="1"/>
  <c r="BH77" i="1" s="1"/>
  <c r="BG77" i="1" s="1"/>
  <c r="BF77" i="1" s="1"/>
  <c r="BE77" i="1" s="1"/>
  <c r="BD77" i="1" s="1"/>
  <c r="BC77" i="1" s="1"/>
  <c r="BK93" i="1"/>
  <c r="BJ93" i="1"/>
  <c r="BI93" i="1" s="1"/>
  <c r="BH93" i="1" s="1"/>
  <c r="BG93" i="1" s="1"/>
  <c r="BF93" i="1" s="1"/>
  <c r="BE93" i="1" s="1"/>
  <c r="BD93" i="1" s="1"/>
  <c r="BC93" i="1" s="1"/>
  <c r="AT164" i="1"/>
  <c r="AS164" i="1" s="1"/>
  <c r="AR164" i="1" s="1"/>
  <c r="AQ164" i="1" s="1"/>
  <c r="AP164" i="1" s="1"/>
  <c r="AO164" i="1" s="1"/>
  <c r="AN164" i="1" s="1"/>
  <c r="AM164" i="1" s="1"/>
  <c r="AL164" i="1" s="1"/>
  <c r="AT117" i="1"/>
  <c r="AS117" i="1" s="1"/>
  <c r="AR117" i="1" s="1"/>
  <c r="AQ117" i="1" s="1"/>
  <c r="AP117" i="1" s="1"/>
  <c r="AO117" i="1" s="1"/>
  <c r="AN117" i="1" s="1"/>
  <c r="AM117" i="1" s="1"/>
  <c r="AL117" i="1" s="1"/>
  <c r="AS177" i="1"/>
  <c r="AR177" i="1" s="1"/>
  <c r="AQ177" i="1" s="1"/>
  <c r="AP177" i="1" s="1"/>
  <c r="AO177" i="1" s="1"/>
  <c r="AN177" i="1" s="1"/>
  <c r="AM177" i="1" s="1"/>
  <c r="AL177" i="1" s="1"/>
  <c r="AK177" i="1" s="1"/>
  <c r="AT177" i="1"/>
  <c r="AT168" i="1"/>
  <c r="AS168" i="1" s="1"/>
  <c r="AR168" i="1" s="1"/>
  <c r="AQ168" i="1" s="1"/>
  <c r="AP168" i="1" s="1"/>
  <c r="AO168" i="1" s="1"/>
  <c r="AN168" i="1" s="1"/>
  <c r="AM168" i="1" s="1"/>
  <c r="AL168" i="1" s="1"/>
  <c r="AT234" i="1"/>
  <c r="AS234" i="1" s="1"/>
  <c r="AR234" i="1" s="1"/>
  <c r="AQ234" i="1" s="1"/>
  <c r="AP234" i="1" s="1"/>
  <c r="AO234" i="1" s="1"/>
  <c r="AN234" i="1" s="1"/>
  <c r="AM234" i="1" s="1"/>
  <c r="AL234" i="1" s="1"/>
  <c r="AT249" i="1"/>
  <c r="AS249" i="1" s="1"/>
  <c r="AR249" i="1" s="1"/>
  <c r="AQ249" i="1" s="1"/>
  <c r="AP249" i="1" s="1"/>
  <c r="AO249" i="1" s="1"/>
  <c r="AN249" i="1" s="1"/>
  <c r="AM249" i="1" s="1"/>
  <c r="AL249" i="1" s="1"/>
  <c r="AU343" i="1"/>
  <c r="Z261" i="1"/>
  <c r="G261" i="1"/>
  <c r="Z234" i="1"/>
  <c r="G234" i="1"/>
  <c r="AC234" i="1" s="1"/>
  <c r="BK30" i="1"/>
  <c r="BJ30" i="1" s="1"/>
  <c r="BI30" i="1" s="1"/>
  <c r="BH30" i="1" s="1"/>
  <c r="BG30" i="1" s="1"/>
  <c r="BF30" i="1" s="1"/>
  <c r="BE30" i="1" s="1"/>
  <c r="BD30" i="1" s="1"/>
  <c r="BC30" i="1" s="1"/>
  <c r="BK9" i="1"/>
  <c r="BJ9" i="1" s="1"/>
  <c r="BI9" i="1" s="1"/>
  <c r="BH9" i="1" s="1"/>
  <c r="BG9" i="1" s="1"/>
  <c r="BF9" i="1" s="1"/>
  <c r="BE9" i="1" s="1"/>
  <c r="BD9" i="1" s="1"/>
  <c r="BC9" i="1" s="1"/>
  <c r="BB9" i="1" s="1"/>
  <c r="AC357" i="1"/>
  <c r="K357" i="1"/>
  <c r="AF357" i="1"/>
  <c r="BK20" i="1"/>
  <c r="BJ20" i="1"/>
  <c r="BI20" i="1" s="1"/>
  <c r="BH20" i="1" s="1"/>
  <c r="BG20" i="1" s="1"/>
  <c r="BF20" i="1" s="1"/>
  <c r="BE20" i="1" s="1"/>
  <c r="BD20" i="1" s="1"/>
  <c r="BC20" i="1" s="1"/>
  <c r="BK29" i="1"/>
  <c r="BJ29" i="1"/>
  <c r="BI29" i="1" s="1"/>
  <c r="BH29" i="1" s="1"/>
  <c r="BG29" i="1"/>
  <c r="BF29" i="1" s="1"/>
  <c r="BE29" i="1" s="1"/>
  <c r="BD29" i="1" s="1"/>
  <c r="BC29" i="1" s="1"/>
  <c r="BK34" i="1"/>
  <c r="BJ34" i="1" s="1"/>
  <c r="BI34" i="1" s="1"/>
  <c r="BH34" i="1" s="1"/>
  <c r="BG34" i="1" s="1"/>
  <c r="BF34" i="1"/>
  <c r="BE34" i="1" s="1"/>
  <c r="BD34" i="1" s="1"/>
  <c r="BC34" i="1" s="1"/>
  <c r="BK50" i="1"/>
  <c r="BJ50" i="1"/>
  <c r="BI50" i="1" s="1"/>
  <c r="BH50" i="1" s="1"/>
  <c r="BG50" i="1" s="1"/>
  <c r="BF50" i="1" s="1"/>
  <c r="BE50" i="1" s="1"/>
  <c r="BD50" i="1" s="1"/>
  <c r="BC50" i="1" s="1"/>
  <c r="BK66" i="1"/>
  <c r="BJ66" i="1" s="1"/>
  <c r="BI66" i="1" s="1"/>
  <c r="BH66" i="1"/>
  <c r="BG66" i="1" s="1"/>
  <c r="BF66" i="1" s="1"/>
  <c r="BE66" i="1" s="1"/>
  <c r="BD66" i="1" s="1"/>
  <c r="BC66" i="1" s="1"/>
  <c r="BB66" i="1" s="1"/>
  <c r="AT68" i="1"/>
  <c r="AS68" i="1" s="1"/>
  <c r="AR68" i="1" s="1"/>
  <c r="AQ68" i="1" s="1"/>
  <c r="AP68" i="1" s="1"/>
  <c r="AO68" i="1" s="1"/>
  <c r="AN68" i="1" s="1"/>
  <c r="AM68" i="1" s="1"/>
  <c r="AL68" i="1" s="1"/>
  <c r="AT73" i="1"/>
  <c r="AS73" i="1" s="1"/>
  <c r="AR73" i="1" s="1"/>
  <c r="AQ73" i="1" s="1"/>
  <c r="AP73" i="1" s="1"/>
  <c r="AO73" i="1" s="1"/>
  <c r="AN73" i="1" s="1"/>
  <c r="AM73" i="1" s="1"/>
  <c r="AL73" i="1" s="1"/>
  <c r="AI73" i="1" s="1"/>
  <c r="BK47" i="1"/>
  <c r="BJ47" i="1" s="1"/>
  <c r="BI47" i="1"/>
  <c r="BH47" i="1" s="1"/>
  <c r="BG47" i="1" s="1"/>
  <c r="BF47" i="1" s="1"/>
  <c r="BE47" i="1" s="1"/>
  <c r="BD47" i="1" s="1"/>
  <c r="BC47" i="1" s="1"/>
  <c r="BK63" i="1"/>
  <c r="BJ63" i="1"/>
  <c r="BI63" i="1" s="1"/>
  <c r="BH63" i="1" s="1"/>
  <c r="BG63" i="1" s="1"/>
  <c r="BF63" i="1" s="1"/>
  <c r="BE63" i="1" s="1"/>
  <c r="BD63" i="1" s="1"/>
  <c r="BC63" i="1" s="1"/>
  <c r="BK80" i="1"/>
  <c r="BJ80" i="1"/>
  <c r="BI80" i="1" s="1"/>
  <c r="BH80" i="1" s="1"/>
  <c r="BG80" i="1" s="1"/>
  <c r="BF80" i="1" s="1"/>
  <c r="BE80" i="1" s="1"/>
  <c r="BD80" i="1" s="1"/>
  <c r="BC80" i="1" s="1"/>
  <c r="BK96" i="1"/>
  <c r="BJ96" i="1" s="1"/>
  <c r="BI96" i="1" s="1"/>
  <c r="BH96" i="1" s="1"/>
  <c r="BG96" i="1" s="1"/>
  <c r="BF96" i="1" s="1"/>
  <c r="BE96" i="1" s="1"/>
  <c r="BD96" i="1" s="1"/>
  <c r="BC96" i="1" s="1"/>
  <c r="BK79" i="1"/>
  <c r="BJ79" i="1" s="1"/>
  <c r="BI79" i="1" s="1"/>
  <c r="BH79" i="1" s="1"/>
  <c r="BG79" i="1" s="1"/>
  <c r="BF79" i="1" s="1"/>
  <c r="BE79" i="1" s="1"/>
  <c r="BD79" i="1" s="1"/>
  <c r="BC79" i="1" s="1"/>
  <c r="BB79" i="1" s="1"/>
  <c r="BK95" i="1"/>
  <c r="BJ95" i="1" s="1"/>
  <c r="BI95" i="1"/>
  <c r="BH95" i="1" s="1"/>
  <c r="BG95" i="1" s="1"/>
  <c r="BF95" i="1"/>
  <c r="BE95" i="1" s="1"/>
  <c r="BD95" i="1" s="1"/>
  <c r="BC95" i="1" s="1"/>
  <c r="AT97" i="1"/>
  <c r="AS97" i="1" s="1"/>
  <c r="AR97" i="1" s="1"/>
  <c r="AQ97" i="1" s="1"/>
  <c r="AP97" i="1" s="1"/>
  <c r="AO97" i="1" s="1"/>
  <c r="AN97" i="1" s="1"/>
  <c r="AM97" i="1" s="1"/>
  <c r="AL97" i="1" s="1"/>
  <c r="AT240" i="1"/>
  <c r="AS240" i="1" s="1"/>
  <c r="AR240" i="1" s="1"/>
  <c r="AT228" i="1"/>
  <c r="AS228" i="1" s="1"/>
  <c r="AR228" i="1" s="1"/>
  <c r="AQ228" i="1" s="1"/>
  <c r="AP228" i="1" s="1"/>
  <c r="AO228" i="1" s="1"/>
  <c r="AN228" i="1" s="1"/>
  <c r="AM228" i="1" s="1"/>
  <c r="AL228" i="1" s="1"/>
  <c r="AK228" i="1" s="1"/>
  <c r="AU335" i="1"/>
  <c r="Z219" i="1"/>
  <c r="G219" i="1"/>
  <c r="AC199" i="1"/>
  <c r="I199" i="1"/>
  <c r="AF199" i="1"/>
  <c r="Z209" i="1"/>
  <c r="G209" i="1"/>
  <c r="BG15" i="1"/>
  <c r="BF15" i="1" s="1"/>
  <c r="BE15" i="1" s="1"/>
  <c r="BD15" i="1" s="1"/>
  <c r="BC15" i="1" s="1"/>
  <c r="BB15" i="1" s="1"/>
  <c r="BK15" i="1"/>
  <c r="BJ15" i="1"/>
  <c r="BI15" i="1" s="1"/>
  <c r="BH15" i="1" s="1"/>
  <c r="BK57" i="1"/>
  <c r="BJ57" i="1"/>
  <c r="BI57" i="1" s="1"/>
  <c r="BH57" i="1" s="1"/>
  <c r="BG57" i="1" s="1"/>
  <c r="BF57" i="1" s="1"/>
  <c r="BE57" i="1" s="1"/>
  <c r="BD57" i="1" s="1"/>
  <c r="BC57" i="1" s="1"/>
  <c r="BB57" i="1" s="1"/>
  <c r="Z294" i="1"/>
  <c r="G294" i="1"/>
  <c r="AF294" i="1" s="1"/>
  <c r="AC164" i="1"/>
  <c r="I164" i="1"/>
  <c r="AF164" i="1"/>
  <c r="AC256" i="1"/>
  <c r="I256" i="1"/>
  <c r="AF256" i="1"/>
  <c r="Z334" i="1"/>
  <c r="G334" i="1"/>
  <c r="AC334" i="1" s="1"/>
  <c r="Z175" i="1"/>
  <c r="G175" i="1"/>
  <c r="Z198" i="1"/>
  <c r="AC347" i="1"/>
  <c r="J347" i="1"/>
  <c r="AF347" i="1"/>
  <c r="BK22" i="1"/>
  <c r="BJ22" i="1"/>
  <c r="BI22" i="1" s="1"/>
  <c r="BH22" i="1"/>
  <c r="BG22" i="1" s="1"/>
  <c r="BF22" i="1" s="1"/>
  <c r="BE22" i="1" s="1"/>
  <c r="BD22" i="1" s="1"/>
  <c r="BC22" i="1" s="1"/>
  <c r="BA22" i="1" s="1"/>
  <c r="BK5" i="1"/>
  <c r="BJ5" i="1" s="1"/>
  <c r="BI5" i="1" s="1"/>
  <c r="BH5" i="1" s="1"/>
  <c r="BG5" i="1" s="1"/>
  <c r="BF5" i="1" s="1"/>
  <c r="BE5" i="1" s="1"/>
  <c r="BD5" i="1" s="1"/>
  <c r="BC5" i="1" s="1"/>
  <c r="BB5" i="1" s="1"/>
  <c r="BK31" i="1"/>
  <c r="BJ31" i="1"/>
  <c r="BI31" i="1" s="1"/>
  <c r="BH31" i="1"/>
  <c r="BG31" i="1" s="1"/>
  <c r="BF31" i="1" s="1"/>
  <c r="BE31" i="1" s="1"/>
  <c r="BD31" i="1" s="1"/>
  <c r="BC31" i="1" s="1"/>
  <c r="BA31" i="1" s="1"/>
  <c r="BK36" i="1"/>
  <c r="BJ36" i="1" s="1"/>
  <c r="BI36" i="1" s="1"/>
  <c r="BH36" i="1"/>
  <c r="BG36" i="1" s="1"/>
  <c r="BF36" i="1" s="1"/>
  <c r="BE36" i="1" s="1"/>
  <c r="BD36" i="1" s="1"/>
  <c r="BC36" i="1" s="1"/>
  <c r="BB36" i="1" s="1"/>
  <c r="BK52" i="1"/>
  <c r="BJ52" i="1" s="1"/>
  <c r="BI52" i="1"/>
  <c r="BH52" i="1" s="1"/>
  <c r="BG52" i="1" s="1"/>
  <c r="BF52" i="1" s="1"/>
  <c r="BE52" i="1" s="1"/>
  <c r="BD52" i="1"/>
  <c r="BC52" i="1" s="1"/>
  <c r="BA52" i="1" s="1"/>
  <c r="BK68" i="1"/>
  <c r="BJ68" i="1"/>
  <c r="BI68" i="1" s="1"/>
  <c r="BH68" i="1"/>
  <c r="BG68" i="1" s="1"/>
  <c r="BF68" i="1" s="1"/>
  <c r="BE68" i="1" s="1"/>
  <c r="BD68" i="1" s="1"/>
  <c r="BC68" i="1" s="1"/>
  <c r="BK70" i="1"/>
  <c r="BJ70" i="1"/>
  <c r="BI70" i="1" s="1"/>
  <c r="BH70" i="1" s="1"/>
  <c r="BG70" i="1" s="1"/>
  <c r="BF70" i="1" s="1"/>
  <c r="BE70" i="1" s="1"/>
  <c r="BD70" i="1" s="1"/>
  <c r="BC70" i="1" s="1"/>
  <c r="BK33" i="1"/>
  <c r="BJ33" i="1" s="1"/>
  <c r="BI33" i="1"/>
  <c r="BH33" i="1" s="1"/>
  <c r="BG33" i="1" s="1"/>
  <c r="BF33" i="1" s="1"/>
  <c r="BE33" i="1" s="1"/>
  <c r="BD33" i="1" s="1"/>
  <c r="BC33" i="1"/>
  <c r="BK49" i="1"/>
  <c r="BJ49" i="1"/>
  <c r="BI49" i="1" s="1"/>
  <c r="BH49" i="1" s="1"/>
  <c r="BG49" i="1"/>
  <c r="BF49" i="1" s="1"/>
  <c r="BE49" i="1" s="1"/>
  <c r="BD49" i="1" s="1"/>
  <c r="BC49" i="1" s="1"/>
  <c r="BA49" i="1" s="1"/>
  <c r="BK65" i="1"/>
  <c r="BJ65" i="1" s="1"/>
  <c r="BI65" i="1" s="1"/>
  <c r="BH65" i="1" s="1"/>
  <c r="BG65" i="1" s="1"/>
  <c r="BF65" i="1" s="1"/>
  <c r="BE65" i="1" s="1"/>
  <c r="BD65" i="1" s="1"/>
  <c r="BC65" i="1" s="1"/>
  <c r="BK82" i="1"/>
  <c r="BJ82" i="1" s="1"/>
  <c r="BI82" i="1" s="1"/>
  <c r="BH82" i="1" s="1"/>
  <c r="BG82" i="1" s="1"/>
  <c r="BF82" i="1" s="1"/>
  <c r="BE82" i="1" s="1"/>
  <c r="BD82" i="1" s="1"/>
  <c r="BC82" i="1" s="1"/>
  <c r="BI98" i="1"/>
  <c r="BH98" i="1" s="1"/>
  <c r="BG98" i="1" s="1"/>
  <c r="BF98" i="1" s="1"/>
  <c r="BE98" i="1" s="1"/>
  <c r="BD98" i="1" s="1"/>
  <c r="BC98" i="1" s="1"/>
  <c r="BK98" i="1"/>
  <c r="BJ98" i="1" s="1"/>
  <c r="BK81" i="1"/>
  <c r="BJ81" i="1"/>
  <c r="BI81" i="1" s="1"/>
  <c r="BH81" i="1" s="1"/>
  <c r="BG81" i="1" s="1"/>
  <c r="BF81" i="1" s="1"/>
  <c r="BE81" i="1" s="1"/>
  <c r="BD81" i="1" s="1"/>
  <c r="BC81" i="1" s="1"/>
  <c r="BK97" i="1"/>
  <c r="BJ97" i="1" s="1"/>
  <c r="BI97" i="1" s="1"/>
  <c r="BH97" i="1" s="1"/>
  <c r="BG97" i="1" s="1"/>
  <c r="BF97" i="1"/>
  <c r="BE97" i="1" s="1"/>
  <c r="BD97" i="1" s="1"/>
  <c r="BC97" i="1" s="1"/>
  <c r="AT108" i="1"/>
  <c r="AS108" i="1" s="1"/>
  <c r="AR108" i="1" s="1"/>
  <c r="AQ108" i="1" s="1"/>
  <c r="AP108" i="1" s="1"/>
  <c r="AO108" i="1" s="1"/>
  <c r="AN108" i="1" s="1"/>
  <c r="AM108" i="1" s="1"/>
  <c r="AL108" i="1" s="1"/>
  <c r="AU175" i="1"/>
  <c r="AT265" i="1"/>
  <c r="AS265" i="1" s="1"/>
  <c r="AR265" i="1" s="1"/>
  <c r="AQ265" i="1" s="1"/>
  <c r="AP265" i="1" s="1"/>
  <c r="AO265" i="1" s="1"/>
  <c r="AN265" i="1" s="1"/>
  <c r="AM265" i="1" s="1"/>
  <c r="AL265" i="1" s="1"/>
  <c r="AK265" i="1" s="1"/>
  <c r="AU364" i="1"/>
  <c r="Z205" i="1"/>
  <c r="G205" i="1"/>
  <c r="BK23" i="1"/>
  <c r="BJ23" i="1" s="1"/>
  <c r="BI23" i="1"/>
  <c r="BH23" i="1" s="1"/>
  <c r="BG23" i="1" s="1"/>
  <c r="BF23" i="1" s="1"/>
  <c r="BE23" i="1" s="1"/>
  <c r="BD23" i="1" s="1"/>
  <c r="BC23" i="1" s="1"/>
  <c r="BA23" i="1" s="1"/>
  <c r="BK41" i="1"/>
  <c r="BJ41" i="1"/>
  <c r="BI41" i="1"/>
  <c r="BH41" i="1" s="1"/>
  <c r="BG41" i="1" s="1"/>
  <c r="BF41" i="1" s="1"/>
  <c r="BE41" i="1"/>
  <c r="BD41" i="1" s="1"/>
  <c r="BC41" i="1" s="1"/>
  <c r="BJ24" i="1"/>
  <c r="BI24" i="1" s="1"/>
  <c r="BH24" i="1" s="1"/>
  <c r="BG24" i="1" s="1"/>
  <c r="BF24" i="1" s="1"/>
  <c r="BE24" i="1" s="1"/>
  <c r="BD24" i="1" s="1"/>
  <c r="BC24" i="1" s="1"/>
  <c r="BK24" i="1"/>
  <c r="BK19" i="1"/>
  <c r="BJ19" i="1"/>
  <c r="BI19" i="1" s="1"/>
  <c r="BH19" i="1" s="1"/>
  <c r="BG19" i="1" s="1"/>
  <c r="BF19" i="1" s="1"/>
  <c r="BE19" i="1" s="1"/>
  <c r="BD19" i="1" s="1"/>
  <c r="BC19" i="1" s="1"/>
  <c r="BK2" i="1"/>
  <c r="BJ2" i="1"/>
  <c r="BI2" i="1"/>
  <c r="BH2" i="1" s="1"/>
  <c r="BG2" i="1"/>
  <c r="BF2" i="1" s="1"/>
  <c r="BE2" i="1" s="1"/>
  <c r="BD2" i="1" s="1"/>
  <c r="BC2" i="1" s="1"/>
  <c r="BK8" i="1"/>
  <c r="BJ8" i="1"/>
  <c r="BI8" i="1" s="1"/>
  <c r="BH8" i="1" s="1"/>
  <c r="BG8" i="1" s="1"/>
  <c r="BF8" i="1" s="1"/>
  <c r="BE8" i="1" s="1"/>
  <c r="BD8" i="1" s="1"/>
  <c r="BC8" i="1" s="1"/>
  <c r="BK38" i="1"/>
  <c r="BJ38" i="1" s="1"/>
  <c r="BI38" i="1" s="1"/>
  <c r="BH38" i="1" s="1"/>
  <c r="BG38" i="1" s="1"/>
  <c r="BF38" i="1" s="1"/>
  <c r="BE38" i="1" s="1"/>
  <c r="BD38" i="1" s="1"/>
  <c r="BC38" i="1" s="1"/>
  <c r="BK54" i="1"/>
  <c r="BJ54" i="1" s="1"/>
  <c r="BI54" i="1" s="1"/>
  <c r="BH54" i="1" s="1"/>
  <c r="BG54" i="1" s="1"/>
  <c r="BF54" i="1" s="1"/>
  <c r="BE54" i="1" s="1"/>
  <c r="BD54" i="1" s="1"/>
  <c r="BC54" i="1" s="1"/>
  <c r="BK72" i="1"/>
  <c r="BJ72" i="1"/>
  <c r="BI72" i="1" s="1"/>
  <c r="BH72" i="1" s="1"/>
  <c r="BG72" i="1" s="1"/>
  <c r="BF72" i="1" s="1"/>
  <c r="BE72" i="1" s="1"/>
  <c r="BD72" i="1" s="1"/>
  <c r="BC72" i="1" s="1"/>
  <c r="BB72" i="1" s="1"/>
  <c r="BK71" i="1"/>
  <c r="BJ71" i="1"/>
  <c r="BI71" i="1"/>
  <c r="BH71" i="1"/>
  <c r="BG71" i="1" s="1"/>
  <c r="BF71" i="1" s="1"/>
  <c r="BE71" i="1" s="1"/>
  <c r="BD71" i="1" s="1"/>
  <c r="BC71" i="1" s="1"/>
  <c r="BK35" i="1"/>
  <c r="BJ35" i="1"/>
  <c r="BI35" i="1" s="1"/>
  <c r="BH35" i="1" s="1"/>
  <c r="BG35" i="1" s="1"/>
  <c r="BF35" i="1" s="1"/>
  <c r="BE35" i="1" s="1"/>
  <c r="BD35" i="1" s="1"/>
  <c r="BC35" i="1" s="1"/>
  <c r="BB35" i="1" s="1"/>
  <c r="BK51" i="1"/>
  <c r="BJ51" i="1" s="1"/>
  <c r="BI51" i="1" s="1"/>
  <c r="BH51" i="1" s="1"/>
  <c r="BG51" i="1" s="1"/>
  <c r="BF51" i="1" s="1"/>
  <c r="BE51" i="1" s="1"/>
  <c r="BD51" i="1" s="1"/>
  <c r="BC51" i="1" s="1"/>
  <c r="BK67" i="1"/>
  <c r="BJ67" i="1" s="1"/>
  <c r="BI67" i="1" s="1"/>
  <c r="BH67" i="1" s="1"/>
  <c r="BG67" i="1" s="1"/>
  <c r="BF67" i="1" s="1"/>
  <c r="BE67" i="1" s="1"/>
  <c r="BD67" i="1" s="1"/>
  <c r="BC67" i="1" s="1"/>
  <c r="BK84" i="1"/>
  <c r="BJ84" i="1" s="1"/>
  <c r="BI84" i="1" s="1"/>
  <c r="BH84" i="1" s="1"/>
  <c r="BG84" i="1" s="1"/>
  <c r="BF84" i="1" s="1"/>
  <c r="BE84" i="1" s="1"/>
  <c r="BD84" i="1" s="1"/>
  <c r="BC84" i="1" s="1"/>
  <c r="BK83" i="1"/>
  <c r="BJ83" i="1"/>
  <c r="BI83" i="1" s="1"/>
  <c r="BH83" i="1" s="1"/>
  <c r="BG83" i="1" s="1"/>
  <c r="BF83" i="1" s="1"/>
  <c r="BE83" i="1" s="1"/>
  <c r="BD83" i="1" s="1"/>
  <c r="BC83" i="1" s="1"/>
  <c r="BB83" i="1" s="1"/>
  <c r="BK99" i="1"/>
  <c r="BJ99" i="1" s="1"/>
  <c r="BI99" i="1" s="1"/>
  <c r="BH99" i="1" s="1"/>
  <c r="BG99" i="1" s="1"/>
  <c r="BF99" i="1" s="1"/>
  <c r="BE99" i="1" s="1"/>
  <c r="BD99" i="1" s="1"/>
  <c r="BC99" i="1" s="1"/>
  <c r="AT192" i="1"/>
  <c r="AS192" i="1" s="1"/>
  <c r="AR192" i="1" s="1"/>
  <c r="AQ192" i="1" s="1"/>
  <c r="AP192" i="1" s="1"/>
  <c r="AO192" i="1" s="1"/>
  <c r="AN192" i="1" s="1"/>
  <c r="AM192" i="1" s="1"/>
  <c r="AL192" i="1" s="1"/>
  <c r="AT219" i="1"/>
  <c r="AS219" i="1" s="1"/>
  <c r="AR219" i="1" s="1"/>
  <c r="AQ219" i="1" s="1"/>
  <c r="AP219" i="1" s="1"/>
  <c r="AO219" i="1" s="1"/>
  <c r="AN219" i="1" s="1"/>
  <c r="AM219" i="1" s="1"/>
  <c r="AL219" i="1" s="1"/>
  <c r="AI219" i="1" s="1"/>
  <c r="AT283" i="1"/>
  <c r="AS283" i="1"/>
  <c r="AR283" i="1" s="1"/>
  <c r="AQ283" i="1" s="1"/>
  <c r="AP283" i="1" s="1"/>
  <c r="AO283" i="1" s="1"/>
  <c r="AN283" i="1" s="1"/>
  <c r="AM283" i="1" s="1"/>
  <c r="AL283" i="1" s="1"/>
  <c r="AT338" i="1"/>
  <c r="AS338" i="1"/>
  <c r="AR338" i="1" s="1"/>
  <c r="AQ338" i="1" s="1"/>
  <c r="AP338" i="1" s="1"/>
  <c r="AO338" i="1" s="1"/>
  <c r="AN338" i="1" s="1"/>
  <c r="AM338" i="1" s="1"/>
  <c r="AL338" i="1" s="1"/>
  <c r="AJ338" i="1" s="1"/>
  <c r="AC356" i="1"/>
  <c r="J356" i="1"/>
  <c r="AF356" i="1"/>
  <c r="Z284" i="1"/>
  <c r="G284" i="1"/>
  <c r="BK44" i="1"/>
  <c r="BJ44" i="1" s="1"/>
  <c r="BI44" i="1" s="1"/>
  <c r="BH44" i="1" s="1"/>
  <c r="BG44" i="1" s="1"/>
  <c r="BF44" i="1" s="1"/>
  <c r="BE44" i="1" s="1"/>
  <c r="BD44" i="1" s="1"/>
  <c r="BC44" i="1" s="1"/>
  <c r="BK89" i="1"/>
  <c r="BJ89" i="1" s="1"/>
  <c r="BI89" i="1" s="1"/>
  <c r="BH89" i="1" s="1"/>
  <c r="BG89" i="1" s="1"/>
  <c r="BF89" i="1" s="1"/>
  <c r="BE89" i="1" s="1"/>
  <c r="BD89" i="1" s="1"/>
  <c r="BC89" i="1" s="1"/>
  <c r="Z197" i="1"/>
  <c r="AC275" i="1"/>
  <c r="I275" i="1"/>
  <c r="AF275" i="1"/>
  <c r="AT51" i="1"/>
  <c r="AS51" i="1" s="1"/>
  <c r="AR51" i="1" s="1"/>
  <c r="AQ51" i="1" s="1"/>
  <c r="AP51" i="1" s="1"/>
  <c r="AO51" i="1" s="1"/>
  <c r="AN51" i="1" s="1"/>
  <c r="AM51" i="1" s="1"/>
  <c r="AL51" i="1" s="1"/>
  <c r="BK26" i="1"/>
  <c r="BJ26" i="1" s="1"/>
  <c r="BI26" i="1" s="1"/>
  <c r="BH26" i="1" s="1"/>
  <c r="BG26" i="1" s="1"/>
  <c r="BF26" i="1" s="1"/>
  <c r="BE26" i="1" s="1"/>
  <c r="BD26" i="1" s="1"/>
  <c r="BC26" i="1" s="1"/>
  <c r="AT47" i="1"/>
  <c r="BK3" i="1"/>
  <c r="BJ3" i="1" s="1"/>
  <c r="BI3" i="1" s="1"/>
  <c r="BH3" i="1" s="1"/>
  <c r="BG3" i="1" s="1"/>
  <c r="BF3" i="1" s="1"/>
  <c r="BE3" i="1" s="1"/>
  <c r="BD3" i="1" s="1"/>
  <c r="BC3" i="1" s="1"/>
  <c r="BK12" i="1"/>
  <c r="BJ12" i="1" s="1"/>
  <c r="BI12" i="1"/>
  <c r="BH12" i="1" s="1"/>
  <c r="BG12" i="1" s="1"/>
  <c r="BF12" i="1" s="1"/>
  <c r="BE12" i="1" s="1"/>
  <c r="BD12" i="1" s="1"/>
  <c r="BC12" i="1" s="1"/>
  <c r="BJ40" i="1"/>
  <c r="BI40" i="1" s="1"/>
  <c r="BH40" i="1" s="1"/>
  <c r="BG40" i="1" s="1"/>
  <c r="BF40" i="1" s="1"/>
  <c r="BE40" i="1" s="1"/>
  <c r="BD40" i="1" s="1"/>
  <c r="BC40" i="1" s="1"/>
  <c r="BA40" i="1" s="1"/>
  <c r="BK40" i="1"/>
  <c r="BK56" i="1"/>
  <c r="BJ56" i="1"/>
  <c r="BI56" i="1" s="1"/>
  <c r="BH56" i="1" s="1"/>
  <c r="BG56" i="1" s="1"/>
  <c r="BF56" i="1" s="1"/>
  <c r="BE56" i="1" s="1"/>
  <c r="BD56" i="1" s="1"/>
  <c r="BC56" i="1" s="1"/>
  <c r="BA56" i="1" s="1"/>
  <c r="BK73" i="1"/>
  <c r="BJ73" i="1"/>
  <c r="BI73" i="1" s="1"/>
  <c r="BH73" i="1"/>
  <c r="BG73" i="1" s="1"/>
  <c r="BF73" i="1" s="1"/>
  <c r="BE73" i="1" s="1"/>
  <c r="BD73" i="1" s="1"/>
  <c r="BC73" i="1" s="1"/>
  <c r="BB73" i="1" s="1"/>
  <c r="AT58" i="1"/>
  <c r="AS58" i="1" s="1"/>
  <c r="AR58" i="1" s="1"/>
  <c r="AQ58" i="1" s="1"/>
  <c r="AP58" i="1" s="1"/>
  <c r="AO58" i="1" s="1"/>
  <c r="AN58" i="1" s="1"/>
  <c r="AM58" i="1" s="1"/>
  <c r="AL58" i="1" s="1"/>
  <c r="BK69" i="1"/>
  <c r="BJ69" i="1"/>
  <c r="BI69" i="1" s="1"/>
  <c r="BH69" i="1"/>
  <c r="BG69" i="1" s="1"/>
  <c r="BF69" i="1" s="1"/>
  <c r="BE69" i="1" s="1"/>
  <c r="BD69" i="1" s="1"/>
  <c r="BC69" i="1" s="1"/>
  <c r="BK37" i="1"/>
  <c r="BJ86" i="1"/>
  <c r="BI86" i="1" s="1"/>
  <c r="BH86" i="1" s="1"/>
  <c r="BG86" i="1" s="1"/>
  <c r="BF86" i="1" s="1"/>
  <c r="BE86" i="1" s="1"/>
  <c r="BD86" i="1" s="1"/>
  <c r="BC86" i="1" s="1"/>
  <c r="BB86" i="1" s="1"/>
  <c r="BK86" i="1"/>
  <c r="BK85" i="1"/>
  <c r="BJ85" i="1"/>
  <c r="BI85" i="1" s="1"/>
  <c r="BH85" i="1" s="1"/>
  <c r="BG85" i="1" s="1"/>
  <c r="BF85" i="1" s="1"/>
  <c r="BE85" i="1" s="1"/>
  <c r="BD85" i="1" s="1"/>
  <c r="BC85" i="1" s="1"/>
  <c r="BK102" i="1"/>
  <c r="BJ102" i="1"/>
  <c r="BI102" i="1"/>
  <c r="BH102" i="1" s="1"/>
  <c r="BG102" i="1" s="1"/>
  <c r="BF102" i="1" s="1"/>
  <c r="BE102" i="1" s="1"/>
  <c r="BD102" i="1" s="1"/>
  <c r="BC102" i="1" s="1"/>
  <c r="AT127" i="1"/>
  <c r="AS127" i="1" s="1"/>
  <c r="AR127" i="1" s="1"/>
  <c r="AQ127" i="1" s="1"/>
  <c r="AP127" i="1" s="1"/>
  <c r="AO127" i="1" s="1"/>
  <c r="AN127" i="1" s="1"/>
  <c r="AM127" i="1" s="1"/>
  <c r="AL127" i="1" s="1"/>
  <c r="AI127" i="1" s="1"/>
  <c r="AT124" i="1"/>
  <c r="AS124" i="1" s="1"/>
  <c r="AR124" i="1" s="1"/>
  <c r="AQ124" i="1" s="1"/>
  <c r="AP124" i="1" s="1"/>
  <c r="AO124" i="1" s="1"/>
  <c r="AN124" i="1" s="1"/>
  <c r="AM124" i="1" s="1"/>
  <c r="AL124" i="1" s="1"/>
  <c r="AT209" i="1"/>
  <c r="AS209" i="1" s="1"/>
  <c r="AR209" i="1" s="1"/>
  <c r="AQ209" i="1" s="1"/>
  <c r="AP209" i="1" s="1"/>
  <c r="AO209" i="1" s="1"/>
  <c r="AN209" i="1" s="1"/>
  <c r="AM209" i="1" s="1"/>
  <c r="AL209" i="1" s="1"/>
  <c r="AU231" i="1"/>
  <c r="AT273" i="1"/>
  <c r="AS273" i="1" s="1"/>
  <c r="AR273" i="1" s="1"/>
  <c r="AQ273" i="1" s="1"/>
  <c r="AP273" i="1" s="1"/>
  <c r="AO273" i="1" s="1"/>
  <c r="AN273" i="1" s="1"/>
  <c r="AM273" i="1" s="1"/>
  <c r="AL273" i="1" s="1"/>
  <c r="AT295" i="1"/>
  <c r="AS295" i="1" s="1"/>
  <c r="AR295" i="1" s="1"/>
  <c r="AQ295" i="1" s="1"/>
  <c r="AP295" i="1" s="1"/>
  <c r="AO295" i="1" s="1"/>
  <c r="AN295" i="1" s="1"/>
  <c r="AM295" i="1" s="1"/>
  <c r="AL295" i="1" s="1"/>
  <c r="AJ295" i="1" s="1"/>
  <c r="AU334" i="1"/>
  <c r="AT362" i="1"/>
  <c r="AS362" i="1" s="1"/>
  <c r="AR362" i="1" s="1"/>
  <c r="AQ362" i="1" s="1"/>
  <c r="AP362" i="1" s="1"/>
  <c r="AO362" i="1" s="1"/>
  <c r="AN362" i="1" s="1"/>
  <c r="AM362" i="1" s="1"/>
  <c r="AL362" i="1" s="1"/>
  <c r="BK90" i="1"/>
  <c r="BJ90" i="1"/>
  <c r="BI90" i="1" s="1"/>
  <c r="BH90" i="1" s="1"/>
  <c r="BG90" i="1" s="1"/>
  <c r="BF90" i="1" s="1"/>
  <c r="BE90" i="1"/>
  <c r="BD90" i="1" s="1"/>
  <c r="BC90" i="1" s="1"/>
  <c r="BK7" i="1"/>
  <c r="BJ7" i="1"/>
  <c r="BI7" i="1" s="1"/>
  <c r="BH7" i="1" s="1"/>
  <c r="BG7" i="1" s="1"/>
  <c r="BF7" i="1" s="1"/>
  <c r="BE7" i="1"/>
  <c r="BD7" i="1" s="1"/>
  <c r="BC7" i="1" s="1"/>
  <c r="BK28" i="1"/>
  <c r="BJ28" i="1" s="1"/>
  <c r="BI28" i="1" s="1"/>
  <c r="BH28" i="1" s="1"/>
  <c r="BG28" i="1" s="1"/>
  <c r="BF28" i="1" s="1"/>
  <c r="BE28" i="1" s="1"/>
  <c r="BD28" i="1" s="1"/>
  <c r="BC28" i="1" s="1"/>
  <c r="BK4" i="1"/>
  <c r="BJ4" i="1" s="1"/>
  <c r="BI4" i="1" s="1"/>
  <c r="BH4" i="1" s="1"/>
  <c r="BG4" i="1" s="1"/>
  <c r="BF4" i="1"/>
  <c r="BE4" i="1" s="1"/>
  <c r="BD4" i="1" s="1"/>
  <c r="BC4" i="1" s="1"/>
  <c r="BK13" i="1"/>
  <c r="BJ13" i="1"/>
  <c r="BI13" i="1" s="1"/>
  <c r="BH13" i="1" s="1"/>
  <c r="BG13" i="1" s="1"/>
  <c r="BF13" i="1" s="1"/>
  <c r="BE13" i="1" s="1"/>
  <c r="BD13" i="1" s="1"/>
  <c r="BC13" i="1" s="1"/>
  <c r="BK21" i="1"/>
  <c r="BJ21" i="1" s="1"/>
  <c r="BI21" i="1" s="1"/>
  <c r="BH21" i="1" s="1"/>
  <c r="BG21" i="1" s="1"/>
  <c r="BF21" i="1"/>
  <c r="BE21" i="1" s="1"/>
  <c r="BD21" i="1" s="1"/>
  <c r="BC21" i="1" s="1"/>
  <c r="BB21" i="1" s="1"/>
  <c r="BK42" i="1"/>
  <c r="BJ42" i="1"/>
  <c r="BI42" i="1" s="1"/>
  <c r="BH42" i="1" s="1"/>
  <c r="BG42" i="1" s="1"/>
  <c r="BF42" i="1" s="1"/>
  <c r="BE42" i="1"/>
  <c r="BD42" i="1" s="1"/>
  <c r="BC42" i="1" s="1"/>
  <c r="BK58" i="1"/>
  <c r="BJ58" i="1" s="1"/>
  <c r="BI58" i="1" s="1"/>
  <c r="BH58" i="1"/>
  <c r="BG58" i="1" s="1"/>
  <c r="BF58" i="1" s="1"/>
  <c r="BE58" i="1" s="1"/>
  <c r="BD58" i="1" s="1"/>
  <c r="BC58" i="1" s="1"/>
  <c r="BK39" i="1"/>
  <c r="BJ39" i="1" s="1"/>
  <c r="BI39" i="1"/>
  <c r="BH39" i="1" s="1"/>
  <c r="BG39" i="1" s="1"/>
  <c r="BF39" i="1" s="1"/>
  <c r="BE39" i="1" s="1"/>
  <c r="BD39" i="1" s="1"/>
  <c r="BC39" i="1" s="1"/>
  <c r="BK55" i="1"/>
  <c r="BJ55" i="1"/>
  <c r="BI55" i="1" s="1"/>
  <c r="BH55" i="1" s="1"/>
  <c r="BG55" i="1"/>
  <c r="BF55" i="1" s="1"/>
  <c r="BE55" i="1"/>
  <c r="BD55" i="1" s="1"/>
  <c r="BC55" i="1" s="1"/>
  <c r="BA55" i="1" s="1"/>
  <c r="BI88" i="1"/>
  <c r="BH88" i="1" s="1"/>
  <c r="BG88" i="1" s="1"/>
  <c r="BF88" i="1" s="1"/>
  <c r="BE88" i="1" s="1"/>
  <c r="BD88" i="1" s="1"/>
  <c r="BC88" i="1" s="1"/>
  <c r="BA88" i="1" s="1"/>
  <c r="BK88" i="1"/>
  <c r="BJ88" i="1" s="1"/>
  <c r="BK87" i="1"/>
  <c r="BJ87" i="1" s="1"/>
  <c r="BI87" i="1" s="1"/>
  <c r="BH87" i="1" s="1"/>
  <c r="BG87" i="1" s="1"/>
  <c r="BF87" i="1"/>
  <c r="BE87" i="1" s="1"/>
  <c r="BD87" i="1" s="1"/>
  <c r="BC87" i="1" s="1"/>
  <c r="AT180" i="1"/>
  <c r="AS180" i="1" s="1"/>
  <c r="AR180" i="1" s="1"/>
  <c r="AQ180" i="1" s="1"/>
  <c r="AP180" i="1" s="1"/>
  <c r="AO180" i="1" s="1"/>
  <c r="AN180" i="1" s="1"/>
  <c r="AM180" i="1" s="1"/>
  <c r="AL180" i="1" s="1"/>
  <c r="AI180" i="1" s="1"/>
  <c r="AT199" i="1"/>
  <c r="AS199" i="1" s="1"/>
  <c r="AR199" i="1" s="1"/>
  <c r="AQ199" i="1" s="1"/>
  <c r="AP199" i="1" s="1"/>
  <c r="AO199" i="1" s="1"/>
  <c r="AN199" i="1" s="1"/>
  <c r="AM199" i="1" s="1"/>
  <c r="AL199" i="1" s="1"/>
  <c r="AK199" i="1" s="1"/>
  <c r="AT317" i="1"/>
  <c r="AS317" i="1" s="1"/>
  <c r="AR317" i="1" s="1"/>
  <c r="AQ317" i="1" s="1"/>
  <c r="AP317" i="1" s="1"/>
  <c r="AO317" i="1" s="1"/>
  <c r="AN317" i="1" s="1"/>
  <c r="AM317" i="1" s="1"/>
  <c r="AL317" i="1" s="1"/>
  <c r="AK317" i="1" s="1"/>
  <c r="Z267" i="1"/>
  <c r="G267" i="1"/>
  <c r="Z362" i="1"/>
  <c r="G362" i="1"/>
  <c r="BA9" i="1"/>
  <c r="AJ209" i="1"/>
  <c r="BA5" i="1"/>
  <c r="BA79" i="1"/>
  <c r="BB80" i="1"/>
  <c r="BA80" i="1"/>
  <c r="AK168" i="1"/>
  <c r="AJ168" i="1"/>
  <c r="AI168" i="1"/>
  <c r="BB45" i="1"/>
  <c r="BA45" i="1"/>
  <c r="BB27" i="1"/>
  <c r="BA27" i="1"/>
  <c r="BB100" i="1"/>
  <c r="AK283" i="1"/>
  <c r="BB41" i="1"/>
  <c r="BA41" i="1"/>
  <c r="AJ108" i="1"/>
  <c r="AI108" i="1"/>
  <c r="AK108" i="1"/>
  <c r="BB68" i="1"/>
  <c r="BA68" i="1"/>
  <c r="BB22" i="1"/>
  <c r="BB29" i="1"/>
  <c r="BA29" i="1"/>
  <c r="BB6" i="1"/>
  <c r="BA6" i="1"/>
  <c r="BA73" i="1"/>
  <c r="AJ219" i="1"/>
  <c r="BA72" i="1"/>
  <c r="BB2" i="1"/>
  <c r="BA2" i="1"/>
  <c r="BB49" i="1"/>
  <c r="BA15" i="1"/>
  <c r="BA66" i="1"/>
  <c r="BB92" i="1"/>
  <c r="BA92" i="1"/>
  <c r="BB56" i="1"/>
  <c r="BB54" i="1"/>
  <c r="BA54" i="1"/>
  <c r="BB23" i="1"/>
  <c r="BB33" i="1"/>
  <c r="BA33" i="1"/>
  <c r="BB52" i="1"/>
  <c r="BB31" i="1"/>
  <c r="BB94" i="1"/>
  <c r="BA94" i="1"/>
  <c r="BB76" i="1"/>
  <c r="BA76" i="1"/>
  <c r="AK205" i="1"/>
  <c r="AJ205" i="1"/>
  <c r="AI205" i="1"/>
  <c r="BB81" i="1"/>
  <c r="BA81" i="1"/>
  <c r="BA83" i="1"/>
  <c r="BB38" i="1"/>
  <c r="BA38" i="1"/>
  <c r="BA57" i="1"/>
  <c r="AK73" i="1"/>
  <c r="AJ73" i="1"/>
  <c r="BB20" i="1"/>
  <c r="BA20" i="1"/>
  <c r="BB78" i="1"/>
  <c r="BA78" i="1"/>
  <c r="BB40" i="1"/>
  <c r="BA35" i="1"/>
  <c r="AJ265" i="1"/>
  <c r="AI265" i="1"/>
  <c r="BB98" i="1"/>
  <c r="BA98" i="1"/>
  <c r="BB70" i="1"/>
  <c r="BA70" i="1"/>
  <c r="BA36" i="1"/>
  <c r="BB96" i="1"/>
  <c r="BA96" i="1"/>
  <c r="BB34" i="1"/>
  <c r="BA34" i="1"/>
  <c r="AK295" i="1"/>
  <c r="AI295" i="1"/>
  <c r="BA86" i="1"/>
  <c r="BB88" i="1"/>
  <c r="BB90" i="1"/>
  <c r="BA90" i="1"/>
  <c r="BB3" i="1"/>
  <c r="BA3" i="1"/>
  <c r="BB97" i="1"/>
  <c r="BA97" i="1"/>
  <c r="BB64" i="1"/>
  <c r="BA64" i="1"/>
  <c r="BB16" i="1"/>
  <c r="BA16" i="1"/>
  <c r="AC175" i="1"/>
  <c r="I175" i="1"/>
  <c r="AF175" i="1"/>
  <c r="AC209" i="1"/>
  <c r="I209" i="1"/>
  <c r="AF209" i="1"/>
  <c r="AK68" i="1"/>
  <c r="AJ68" i="1"/>
  <c r="AI68" i="1"/>
  <c r="AC284" i="1"/>
  <c r="I284" i="1"/>
  <c r="AF284" i="1"/>
  <c r="AK97" i="1"/>
  <c r="AJ97" i="1"/>
  <c r="AI97" i="1"/>
  <c r="AK234" i="1"/>
  <c r="AJ234" i="1"/>
  <c r="AI234" i="1"/>
  <c r="BB93" i="1"/>
  <c r="BA93" i="1"/>
  <c r="BB61" i="1"/>
  <c r="BA61" i="1"/>
  <c r="AT231" i="1"/>
  <c r="AS231" i="1" s="1"/>
  <c r="AR231" i="1" s="1"/>
  <c r="AQ231" i="1" s="1"/>
  <c r="AP231" i="1" s="1"/>
  <c r="AO231" i="1" s="1"/>
  <c r="AN231" i="1" s="1"/>
  <c r="AM231" i="1" s="1"/>
  <c r="AL231" i="1" s="1"/>
  <c r="AT364" i="1"/>
  <c r="AS364" i="1" s="1"/>
  <c r="AR364" i="1" s="1"/>
  <c r="AQ364" i="1" s="1"/>
  <c r="AP364" i="1" s="1"/>
  <c r="AO364" i="1" s="1"/>
  <c r="AN364" i="1" s="1"/>
  <c r="AM364" i="1" s="1"/>
  <c r="AL364" i="1" s="1"/>
  <c r="BB47" i="1"/>
  <c r="BA47" i="1"/>
  <c r="BB77" i="1"/>
  <c r="BA77" i="1"/>
  <c r="BB32" i="1"/>
  <c r="BA32" i="1"/>
  <c r="AT334" i="1"/>
  <c r="AS334" i="1" s="1"/>
  <c r="AR334" i="1" s="1"/>
  <c r="AQ334" i="1" s="1"/>
  <c r="AP334" i="1" s="1"/>
  <c r="AO334" i="1" s="1"/>
  <c r="AN334" i="1" s="1"/>
  <c r="AM334" i="1" s="1"/>
  <c r="AL334" i="1" s="1"/>
  <c r="AJ334" i="1" s="1"/>
  <c r="AT175" i="1"/>
  <c r="AS175" i="1" s="1"/>
  <c r="AR175" i="1" s="1"/>
  <c r="AQ175" i="1" s="1"/>
  <c r="AP175" i="1" s="1"/>
  <c r="AO175" i="1" s="1"/>
  <c r="AN175" i="1" s="1"/>
  <c r="AM175" i="1" s="1"/>
  <c r="AL175" i="1" s="1"/>
  <c r="AK175" i="1" s="1"/>
  <c r="I294" i="1"/>
  <c r="AS335" i="1"/>
  <c r="AR335" i="1" s="1"/>
  <c r="AQ335" i="1" s="1"/>
  <c r="AP335" i="1" s="1"/>
  <c r="AO335" i="1" s="1"/>
  <c r="AN335" i="1" s="1"/>
  <c r="AM335" i="1" s="1"/>
  <c r="AL335" i="1" s="1"/>
  <c r="AT335" i="1"/>
  <c r="BB59" i="1"/>
  <c r="BA59" i="1"/>
  <c r="BB14" i="1"/>
  <c r="BA14" i="1"/>
  <c r="AK164" i="1"/>
  <c r="AJ164" i="1"/>
  <c r="AI164" i="1"/>
  <c r="AC362" i="1"/>
  <c r="K362" i="1"/>
  <c r="AF362" i="1"/>
  <c r="AK212" i="1"/>
  <c r="AJ212" i="1"/>
  <c r="AI212" i="1"/>
  <c r="BB95" i="1"/>
  <c r="BA95" i="1"/>
  <c r="AK249" i="1"/>
  <c r="AJ249" i="1"/>
  <c r="AI249" i="1"/>
  <c r="BB11" i="1"/>
  <c r="BA11" i="1"/>
  <c r="AC264" i="1"/>
  <c r="I264" i="1"/>
  <c r="AF264" i="1"/>
  <c r="BB43" i="1"/>
  <c r="BA43" i="1"/>
  <c r="AC267" i="1"/>
  <c r="I267" i="1"/>
  <c r="AF267" i="1"/>
  <c r="AC205" i="1"/>
  <c r="I205" i="1"/>
  <c r="AF205" i="1"/>
  <c r="BB30" i="1"/>
  <c r="BA30" i="1"/>
  <c r="BB48" i="1"/>
  <c r="BA48" i="1"/>
  <c r="AC359" i="1"/>
  <c r="K359" i="1"/>
  <c r="AF359" i="1"/>
  <c r="AT359" i="1"/>
  <c r="AS359" i="1" s="1"/>
  <c r="AR359" i="1" s="1"/>
  <c r="AQ359" i="1" s="1"/>
  <c r="AP359" i="1" s="1"/>
  <c r="AO359" i="1" s="1"/>
  <c r="AN359" i="1" s="1"/>
  <c r="AM359" i="1" s="1"/>
  <c r="AL359" i="1" s="1"/>
  <c r="AC364" i="1"/>
  <c r="K364" i="1"/>
  <c r="AF364" i="1"/>
  <c r="AC219" i="1"/>
  <c r="I219" i="1"/>
  <c r="AF219" i="1"/>
  <c r="AC339" i="1"/>
  <c r="K339" i="1"/>
  <c r="AF339" i="1"/>
  <c r="AC261" i="1"/>
  <c r="I261" i="1"/>
  <c r="AF261" i="1"/>
  <c r="AC217" i="1"/>
  <c r="I217" i="1"/>
  <c r="AF217" i="1"/>
  <c r="AT343" i="1"/>
  <c r="AS343" i="1" s="1"/>
  <c r="AR343" i="1" s="1"/>
  <c r="AQ343" i="1" s="1"/>
  <c r="AP343" i="1" s="1"/>
  <c r="AO343" i="1" s="1"/>
  <c r="AN343" i="1" s="1"/>
  <c r="AM343" i="1" s="1"/>
  <c r="AL343" i="1" s="1"/>
  <c r="AC231" i="1"/>
  <c r="I231" i="1"/>
  <c r="AF231" i="1"/>
  <c r="AT358" i="1"/>
  <c r="AS358" i="1" s="1"/>
  <c r="AR358" i="1" s="1"/>
  <c r="AQ358" i="1" s="1"/>
  <c r="AP358" i="1" s="1"/>
  <c r="AO358" i="1" s="1"/>
  <c r="AN358" i="1" s="1"/>
  <c r="AM358" i="1" s="1"/>
  <c r="AL358" i="1" s="1"/>
  <c r="AC335" i="1"/>
  <c r="J335" i="1"/>
  <c r="AF335" i="1"/>
  <c r="AJ175" i="1"/>
  <c r="G381" i="1"/>
  <c r="AF381" i="1" s="1"/>
  <c r="G385" i="1" l="1"/>
  <c r="AU385" i="1"/>
  <c r="Z385" i="1"/>
  <c r="AU386" i="1"/>
  <c r="G386" i="1"/>
  <c r="AI364" i="1"/>
  <c r="AK364" i="1"/>
  <c r="AJ364" i="1"/>
  <c r="AK256" i="1"/>
  <c r="AJ256" i="1"/>
  <c r="AI256" i="1"/>
  <c r="AK294" i="1"/>
  <c r="AI294" i="1"/>
  <c r="AJ294" i="1"/>
  <c r="AJ47" i="1"/>
  <c r="AI47" i="1"/>
  <c r="AK284" i="1"/>
  <c r="AJ284" i="1"/>
  <c r="AI284" i="1"/>
  <c r="Z292" i="1"/>
  <c r="AU292" i="1"/>
  <c r="AT292" i="1" s="1"/>
  <c r="AS292" i="1" s="1"/>
  <c r="AR292" i="1" s="1"/>
  <c r="AQ292" i="1" s="1"/>
  <c r="AP292" i="1" s="1"/>
  <c r="AO292" i="1" s="1"/>
  <c r="AN292" i="1" s="1"/>
  <c r="AM292" i="1" s="1"/>
  <c r="AL292" i="1" s="1"/>
  <c r="AK292" i="1" s="1"/>
  <c r="G292" i="1"/>
  <c r="AU200" i="1"/>
  <c r="AT200" i="1" s="1"/>
  <c r="AS200" i="1" s="1"/>
  <c r="AR200" i="1" s="1"/>
  <c r="AQ200" i="1" s="1"/>
  <c r="AP200" i="1" s="1"/>
  <c r="AO200" i="1" s="1"/>
  <c r="AN200" i="1" s="1"/>
  <c r="AM200" i="1" s="1"/>
  <c r="AL200" i="1" s="1"/>
  <c r="Z200" i="1"/>
  <c r="G200" i="1"/>
  <c r="AJ30" i="1"/>
  <c r="AK30" i="1"/>
  <c r="AI30" i="1"/>
  <c r="AT339" i="1"/>
  <c r="AS339" i="1" s="1"/>
  <c r="AR339" i="1" s="1"/>
  <c r="AQ339" i="1" s="1"/>
  <c r="AP339" i="1" s="1"/>
  <c r="AO339" i="1" s="1"/>
  <c r="AN339" i="1" s="1"/>
  <c r="AM339" i="1" s="1"/>
  <c r="AL339" i="1" s="1"/>
  <c r="Z346" i="1"/>
  <c r="AU346" i="1"/>
  <c r="Z354" i="1"/>
  <c r="AU354" i="1"/>
  <c r="G354" i="1"/>
  <c r="AI117" i="1"/>
  <c r="AJ117" i="1"/>
  <c r="AK117" i="1"/>
  <c r="Z250" i="1"/>
  <c r="G250" i="1"/>
  <c r="AU250" i="1"/>
  <c r="AK124" i="1"/>
  <c r="AJ124" i="1"/>
  <c r="AI124" i="1"/>
  <c r="AU351" i="1"/>
  <c r="AT351" i="1" s="1"/>
  <c r="AS351" i="1" s="1"/>
  <c r="AR351" i="1" s="1"/>
  <c r="AQ351" i="1" s="1"/>
  <c r="AP351" i="1" s="1"/>
  <c r="AO351" i="1" s="1"/>
  <c r="AN351" i="1" s="1"/>
  <c r="AM351" i="1" s="1"/>
  <c r="AL351" i="1" s="1"/>
  <c r="Z351" i="1"/>
  <c r="G351" i="1"/>
  <c r="AC197" i="1"/>
  <c r="I197" i="1"/>
  <c r="AF197" i="1"/>
  <c r="AI217" i="1"/>
  <c r="AJ217" i="1"/>
  <c r="AK217" i="1"/>
  <c r="Z165" i="1"/>
  <c r="G165" i="1"/>
  <c r="AJ323" i="1"/>
  <c r="AK323" i="1"/>
  <c r="AI323" i="1"/>
  <c r="G365" i="1"/>
  <c r="AF365" i="1" s="1"/>
  <c r="AU365" i="1"/>
  <c r="Z293" i="1"/>
  <c r="G293" i="1"/>
  <c r="AC294" i="1"/>
  <c r="AI228" i="1"/>
  <c r="AU350" i="1"/>
  <c r="AS356" i="1"/>
  <c r="AR356" i="1" s="1"/>
  <c r="AQ356" i="1" s="1"/>
  <c r="AP356" i="1" s="1"/>
  <c r="AO356" i="1" s="1"/>
  <c r="AN356" i="1" s="1"/>
  <c r="AM356" i="1" s="1"/>
  <c r="AL356" i="1" s="1"/>
  <c r="G279" i="1"/>
  <c r="I108" i="1"/>
  <c r="AU191" i="1"/>
  <c r="AT191" i="1" s="1"/>
  <c r="AS191" i="1" s="1"/>
  <c r="AR191" i="1" s="1"/>
  <c r="AQ191" i="1" s="1"/>
  <c r="AP191" i="1" s="1"/>
  <c r="AO191" i="1" s="1"/>
  <c r="AN191" i="1" s="1"/>
  <c r="AM191" i="1" s="1"/>
  <c r="AL191" i="1" s="1"/>
  <c r="AK191" i="1" s="1"/>
  <c r="G25" i="1"/>
  <c r="AJ228" i="1"/>
  <c r="G350" i="1"/>
  <c r="AC108" i="1"/>
  <c r="G277" i="1"/>
  <c r="Z227" i="1"/>
  <c r="G30" i="1"/>
  <c r="AF234" i="1"/>
  <c r="I234" i="1"/>
  <c r="AI199" i="1"/>
  <c r="AJ180" i="1"/>
  <c r="AU279" i="1"/>
  <c r="AT279" i="1" s="1"/>
  <c r="AS279" i="1" s="1"/>
  <c r="AR279" i="1" s="1"/>
  <c r="AQ279" i="1" s="1"/>
  <c r="AP279" i="1" s="1"/>
  <c r="AO279" i="1" s="1"/>
  <c r="AN279" i="1" s="1"/>
  <c r="AM279" i="1" s="1"/>
  <c r="AL279" i="1" s="1"/>
  <c r="Z277" i="1"/>
  <c r="Z348" i="1"/>
  <c r="Z30" i="1"/>
  <c r="AF358" i="1"/>
  <c r="AF334" i="1"/>
  <c r="AI177" i="1"/>
  <c r="AK180" i="1"/>
  <c r="AS277" i="1"/>
  <c r="AR277" i="1" s="1"/>
  <c r="AQ277" i="1" s="1"/>
  <c r="AP277" i="1" s="1"/>
  <c r="AO277" i="1" s="1"/>
  <c r="AN277" i="1" s="1"/>
  <c r="AM277" i="1" s="1"/>
  <c r="AL277" i="1" s="1"/>
  <c r="AF227" i="1"/>
  <c r="AR160" i="1"/>
  <c r="AQ160" i="1" s="1"/>
  <c r="AP160" i="1" s="1"/>
  <c r="AO160" i="1" s="1"/>
  <c r="AN160" i="1" s="1"/>
  <c r="AM160" i="1" s="1"/>
  <c r="AL160" i="1" s="1"/>
  <c r="AU224" i="1"/>
  <c r="AF343" i="1"/>
  <c r="AI175" i="1"/>
  <c r="K343" i="1"/>
  <c r="K358" i="1"/>
  <c r="J334" i="1"/>
  <c r="AJ177" i="1"/>
  <c r="AJ127" i="1"/>
  <c r="I227" i="1"/>
  <c r="G191" i="1"/>
  <c r="AO76" i="1"/>
  <c r="AN76" i="1" s="1"/>
  <c r="AM76" i="1" s="1"/>
  <c r="AL76" i="1" s="1"/>
  <c r="AU243" i="1"/>
  <c r="G243" i="1"/>
  <c r="G224" i="1"/>
  <c r="AK219" i="1"/>
  <c r="AU197" i="1"/>
  <c r="AT197" i="1" s="1"/>
  <c r="AS197" i="1" s="1"/>
  <c r="AR197" i="1" s="1"/>
  <c r="AQ197" i="1" s="1"/>
  <c r="AP197" i="1" s="1"/>
  <c r="AO197" i="1" s="1"/>
  <c r="AN197" i="1" s="1"/>
  <c r="AM197" i="1" s="1"/>
  <c r="AL197" i="1" s="1"/>
  <c r="AJ197" i="1" s="1"/>
  <c r="AU25" i="1"/>
  <c r="G371" i="1"/>
  <c r="AU371" i="1"/>
  <c r="Z371" i="1"/>
  <c r="BA89" i="1"/>
  <c r="BB89" i="1"/>
  <c r="BA82" i="1"/>
  <c r="BB82" i="1"/>
  <c r="BA85" i="1"/>
  <c r="BB85" i="1"/>
  <c r="BB44" i="1"/>
  <c r="BA44" i="1"/>
  <c r="BB12" i="1"/>
  <c r="BA12" i="1"/>
  <c r="BB65" i="1"/>
  <c r="BA65" i="1"/>
  <c r="AQ266" i="1"/>
  <c r="AP266" i="1" s="1"/>
  <c r="AO266" i="1" s="1"/>
  <c r="AN266" i="1" s="1"/>
  <c r="AM266" i="1" s="1"/>
  <c r="AL266" i="1" s="1"/>
  <c r="BA67" i="1"/>
  <c r="BB67" i="1"/>
  <c r="BA51" i="1"/>
  <c r="BB51" i="1"/>
  <c r="BA42" i="1"/>
  <c r="BB42" i="1"/>
  <c r="BA84" i="1"/>
  <c r="BB84" i="1"/>
  <c r="AJ231" i="1"/>
  <c r="AI231" i="1"/>
  <c r="BB87" i="1"/>
  <c r="BA87" i="1"/>
  <c r="BB39" i="1"/>
  <c r="BA39" i="1"/>
  <c r="BA28" i="1"/>
  <c r="BB28" i="1"/>
  <c r="BA63" i="1"/>
  <c r="BB63" i="1"/>
  <c r="BA50" i="1"/>
  <c r="BB50" i="1"/>
  <c r="BB4" i="1"/>
  <c r="BA4" i="1"/>
  <c r="AC381" i="1"/>
  <c r="AI334" i="1"/>
  <c r="BB7" i="1"/>
  <c r="BA7" i="1"/>
  <c r="BB26" i="1"/>
  <c r="BA26" i="1"/>
  <c r="BB19" i="1"/>
  <c r="BA19" i="1"/>
  <c r="BB24" i="1"/>
  <c r="BA24" i="1"/>
  <c r="AJ335" i="1"/>
  <c r="AK335" i="1"/>
  <c r="BA21" i="1"/>
  <c r="BA58" i="1"/>
  <c r="BB58" i="1"/>
  <c r="BB13" i="1"/>
  <c r="BA13" i="1"/>
  <c r="AI51" i="1"/>
  <c r="AJ51" i="1"/>
  <c r="BA99" i="1"/>
  <c r="BB99" i="1"/>
  <c r="BA8" i="1"/>
  <c r="BB8" i="1"/>
  <c r="AK127" i="1"/>
  <c r="AJ317" i="1"/>
  <c r="AI317" i="1"/>
  <c r="AJ138" i="1"/>
  <c r="AK138" i="1"/>
  <c r="BA69" i="1"/>
  <c r="BB69" i="1"/>
  <c r="BB102" i="1"/>
  <c r="BA102" i="1"/>
  <c r="AK338" i="1"/>
  <c r="AI338" i="1"/>
  <c r="BB55" i="1"/>
  <c r="BA71" i="1"/>
  <c r="BB71" i="1"/>
  <c r="AK261" i="1"/>
  <c r="AJ261" i="1"/>
  <c r="BJ18" i="1"/>
  <c r="BI18" i="1" s="1"/>
  <c r="BH18" i="1" s="1"/>
  <c r="BG18" i="1" s="1"/>
  <c r="BF18" i="1" s="1"/>
  <c r="BE18" i="1" s="1"/>
  <c r="BD18" i="1" s="1"/>
  <c r="BC18" i="1" s="1"/>
  <c r="BJ37" i="1"/>
  <c r="BI37" i="1" s="1"/>
  <c r="BH37" i="1" s="1"/>
  <c r="BG37" i="1" s="1"/>
  <c r="BF37" i="1" s="1"/>
  <c r="BE37" i="1"/>
  <c r="BD37" i="1" s="1"/>
  <c r="BC37" i="1" s="1"/>
  <c r="BK53" i="1"/>
  <c r="BJ53" i="1" s="1"/>
  <c r="BI53" i="1" s="1"/>
  <c r="BH53" i="1" s="1"/>
  <c r="BG53" i="1" s="1"/>
  <c r="BF53" i="1" s="1"/>
  <c r="BE53" i="1" s="1"/>
  <c r="BD53" i="1" s="1"/>
  <c r="BC53" i="1" s="1"/>
  <c r="BH74" i="1"/>
  <c r="BG74" i="1" s="1"/>
  <c r="BF74" i="1" s="1"/>
  <c r="BE74" i="1" s="1"/>
  <c r="BD74" i="1" s="1"/>
  <c r="BC74" i="1" s="1"/>
  <c r="BI60" i="1"/>
  <c r="BH60" i="1" s="1"/>
  <c r="BG60" i="1" s="1"/>
  <c r="BF60" i="1" s="1"/>
  <c r="BE60" i="1" s="1"/>
  <c r="BD60" i="1" s="1"/>
  <c r="BC60" i="1" s="1"/>
  <c r="BI101" i="1"/>
  <c r="BH101" i="1" s="1"/>
  <c r="BG101" i="1" s="1"/>
  <c r="BF101" i="1" s="1"/>
  <c r="BE101" i="1" s="1"/>
  <c r="BD101" i="1" s="1"/>
  <c r="BC101" i="1" s="1"/>
  <c r="BF10" i="1"/>
  <c r="BE10" i="1" s="1"/>
  <c r="BD10" i="1" s="1"/>
  <c r="BC10" i="1" s="1"/>
  <c r="Z342" i="1"/>
  <c r="G342" i="1"/>
  <c r="BH17" i="1"/>
  <c r="BG17" i="1" s="1"/>
  <c r="BF17" i="1" s="1"/>
  <c r="BE17" i="1" s="1"/>
  <c r="BD17" i="1" s="1"/>
  <c r="BC17" i="1" s="1"/>
  <c r="BJ75" i="1"/>
  <c r="BI75" i="1" s="1"/>
  <c r="BH75" i="1" s="1"/>
  <c r="BG75" i="1" s="1"/>
  <c r="BF75" i="1" s="1"/>
  <c r="BE75" i="1" s="1"/>
  <c r="BD75" i="1" s="1"/>
  <c r="BC75" i="1" s="1"/>
  <c r="BF91" i="1"/>
  <c r="BE91" i="1" s="1"/>
  <c r="BD91" i="1" s="1"/>
  <c r="BC91" i="1" s="1"/>
  <c r="BF62" i="1"/>
  <c r="BE62" i="1" s="1"/>
  <c r="BD62" i="1" s="1"/>
  <c r="BC62" i="1" s="1"/>
  <c r="BE46" i="1"/>
  <c r="BD46" i="1" s="1"/>
  <c r="BC46" i="1" s="1"/>
  <c r="BJ10" i="1"/>
  <c r="BI10" i="1" s="1"/>
  <c r="BH10" i="1" s="1"/>
  <c r="BG10" i="1" s="1"/>
  <c r="BI25" i="1"/>
  <c r="BH25" i="1" s="1"/>
  <c r="BG25" i="1" s="1"/>
  <c r="BF25" i="1" s="1"/>
  <c r="BE25" i="1" s="1"/>
  <c r="BD25" i="1" s="1"/>
  <c r="BC25" i="1" s="1"/>
  <c r="AT348" i="1"/>
  <c r="AS348" i="1" s="1"/>
  <c r="AR348" i="1" s="1"/>
  <c r="AQ348" i="1" s="1"/>
  <c r="AP348" i="1" s="1"/>
  <c r="AO348" i="1" s="1"/>
  <c r="AN348" i="1" s="1"/>
  <c r="AM348" i="1" s="1"/>
  <c r="AL348" i="1" s="1"/>
  <c r="G366" i="1"/>
  <c r="Z366" i="1"/>
  <c r="AU366" i="1"/>
  <c r="G352" i="1"/>
  <c r="AU352" i="1"/>
  <c r="G355" i="1"/>
  <c r="J355" i="1" s="1"/>
  <c r="Z355" i="1"/>
  <c r="G369" i="1"/>
  <c r="Z369" i="1"/>
  <c r="AU165" i="1"/>
  <c r="AU178" i="1"/>
  <c r="AT178" i="1" s="1"/>
  <c r="AS178" i="1" s="1"/>
  <c r="AR178" i="1" s="1"/>
  <c r="AQ178" i="1" s="1"/>
  <c r="AP178" i="1" s="1"/>
  <c r="AO178" i="1" s="1"/>
  <c r="AN178" i="1" s="1"/>
  <c r="AM178" i="1" s="1"/>
  <c r="AL178" i="1" s="1"/>
  <c r="G333" i="1"/>
  <c r="I333" i="1" s="1"/>
  <c r="Z333" i="1"/>
  <c r="AU333" i="1"/>
  <c r="AU357" i="1"/>
  <c r="Z357" i="1"/>
  <c r="Z138" i="1"/>
  <c r="G138" i="1"/>
  <c r="Z117" i="1"/>
  <c r="G117" i="1"/>
  <c r="G367" i="1"/>
  <c r="AU367" i="1"/>
  <c r="G273" i="1"/>
  <c r="Z273" i="1"/>
  <c r="E23" i="1"/>
  <c r="E32" i="1"/>
  <c r="F32" i="1" s="1"/>
  <c r="E37" i="1"/>
  <c r="F37" i="1" s="1"/>
  <c r="E42" i="1"/>
  <c r="F42" i="1" s="1"/>
  <c r="AU42" i="1" s="1"/>
  <c r="E48" i="1"/>
  <c r="F48" i="1" s="1"/>
  <c r="E53" i="1"/>
  <c r="F53" i="1" s="1"/>
  <c r="E61" i="1"/>
  <c r="F61" i="1" s="1"/>
  <c r="E69" i="1"/>
  <c r="F69" i="1" s="1"/>
  <c r="E74" i="1"/>
  <c r="F74" i="1" s="1"/>
  <c r="E251" i="1"/>
  <c r="F251" i="1" s="1"/>
  <c r="E269" i="1"/>
  <c r="F269" i="1" s="1"/>
  <c r="E287" i="1"/>
  <c r="F287" i="1" s="1"/>
  <c r="E297" i="1"/>
  <c r="F297" i="1" s="1"/>
  <c r="E303" i="1"/>
  <c r="F303" i="1" s="1"/>
  <c r="E313" i="1"/>
  <c r="F313" i="1" s="1"/>
  <c r="E328" i="1"/>
  <c r="F328" i="1" s="1"/>
  <c r="E300" i="1"/>
  <c r="F300" i="1" s="1"/>
  <c r="E319" i="1"/>
  <c r="F319" i="1" s="1"/>
  <c r="AU319" i="1" s="1"/>
  <c r="AT319" i="1" s="1"/>
  <c r="AS319" i="1" s="1"/>
  <c r="AR319" i="1" s="1"/>
  <c r="AQ319" i="1" s="1"/>
  <c r="AP319" i="1" s="1"/>
  <c r="AO319" i="1" s="1"/>
  <c r="AN319" i="1" s="1"/>
  <c r="AM319" i="1" s="1"/>
  <c r="AL319" i="1" s="1"/>
  <c r="E325" i="1"/>
  <c r="F325" i="1" s="1"/>
  <c r="E85" i="1"/>
  <c r="F85" i="1" s="1"/>
  <c r="AU85" i="1" s="1"/>
  <c r="E213" i="1"/>
  <c r="F213" i="1" s="1"/>
  <c r="E77" i="1"/>
  <c r="F77" i="1" s="1"/>
  <c r="E132" i="1"/>
  <c r="F132" i="1" s="1"/>
  <c r="E118" i="1"/>
  <c r="F118" i="1" s="1"/>
  <c r="E72" i="1"/>
  <c r="F72" i="1" s="1"/>
  <c r="E211" i="1"/>
  <c r="F211" i="1" s="1"/>
  <c r="E182" i="1"/>
  <c r="F182" i="1" s="1"/>
  <c r="E170" i="1"/>
  <c r="F170" i="1" s="1"/>
  <c r="E154" i="1"/>
  <c r="F154" i="1" s="1"/>
  <c r="E148" i="1"/>
  <c r="F148" i="1" s="1"/>
  <c r="E145" i="1"/>
  <c r="F145" i="1" s="1"/>
  <c r="Z145" i="1" s="1"/>
  <c r="E89" i="1"/>
  <c r="F89" i="1" s="1"/>
  <c r="E82" i="1"/>
  <c r="F82" i="1" s="1"/>
  <c r="E280" i="1"/>
  <c r="F280" i="1" s="1"/>
  <c r="E26" i="1"/>
  <c r="E43" i="1"/>
  <c r="F43" i="1" s="1"/>
  <c r="AU43" i="1" s="1"/>
  <c r="E49" i="1"/>
  <c r="F49" i="1" s="1"/>
  <c r="E54" i="1"/>
  <c r="F54" i="1" s="1"/>
  <c r="E100" i="1"/>
  <c r="F100" i="1" s="1"/>
  <c r="AU100" i="1" s="1"/>
  <c r="AT100" i="1" s="1"/>
  <c r="AS100" i="1" s="1"/>
  <c r="AR100" i="1" s="1"/>
  <c r="AQ100" i="1" s="1"/>
  <c r="AP100" i="1" s="1"/>
  <c r="AO100" i="1" s="1"/>
  <c r="AN100" i="1" s="1"/>
  <c r="AM100" i="1" s="1"/>
  <c r="AL100" i="1" s="1"/>
  <c r="AK100" i="1" s="1"/>
  <c r="E110" i="1"/>
  <c r="F110" i="1" s="1"/>
  <c r="E238" i="1"/>
  <c r="F238" i="1" s="1"/>
  <c r="E245" i="1"/>
  <c r="F245" i="1" s="1"/>
  <c r="E252" i="1"/>
  <c r="F252" i="1" s="1"/>
  <c r="E258" i="1"/>
  <c r="F258" i="1" s="1"/>
  <c r="E270" i="1"/>
  <c r="F270" i="1" s="1"/>
  <c r="E274" i="1"/>
  <c r="F274" i="1" s="1"/>
  <c r="E298" i="1"/>
  <c r="F298" i="1" s="1"/>
  <c r="E314" i="1"/>
  <c r="F314" i="1" s="1"/>
  <c r="AU314" i="1" s="1"/>
  <c r="E329" i="1"/>
  <c r="F329" i="1" s="1"/>
  <c r="E305" i="1"/>
  <c r="F305" i="1" s="1"/>
  <c r="AU305" i="1" s="1"/>
  <c r="E221" i="1"/>
  <c r="F221" i="1" s="1"/>
  <c r="E86" i="1"/>
  <c r="F86" i="1" s="1"/>
  <c r="AU86" i="1" s="1"/>
  <c r="E189" i="1"/>
  <c r="F189" i="1" s="1"/>
  <c r="E229" i="1"/>
  <c r="F229" i="1" s="1"/>
  <c r="E87" i="1"/>
  <c r="F87" i="1" s="1"/>
  <c r="E113" i="1"/>
  <c r="F113" i="1" s="1"/>
  <c r="E179" i="1"/>
  <c r="F179" i="1" s="1"/>
  <c r="E159" i="1"/>
  <c r="F159" i="1" s="1"/>
  <c r="E134" i="1"/>
  <c r="F134" i="1" s="1"/>
  <c r="E106" i="1"/>
  <c r="F106" i="1" s="1"/>
  <c r="AU106" i="1" s="1"/>
  <c r="E99" i="1"/>
  <c r="F99" i="1" s="1"/>
  <c r="E79" i="1"/>
  <c r="F79" i="1" s="1"/>
  <c r="E33" i="1"/>
  <c r="F33" i="1" s="1"/>
  <c r="G33" i="1" s="1"/>
  <c r="E44" i="1"/>
  <c r="F44" i="1" s="1"/>
  <c r="E55" i="1"/>
  <c r="F55" i="1" s="1"/>
  <c r="E62" i="1"/>
  <c r="F62" i="1" s="1"/>
  <c r="AU62" i="1" s="1"/>
  <c r="AT62" i="1" s="1"/>
  <c r="AS62" i="1" s="1"/>
  <c r="AR62" i="1" s="1"/>
  <c r="AQ62" i="1" s="1"/>
  <c r="AP62" i="1" s="1"/>
  <c r="AO62" i="1" s="1"/>
  <c r="AN62" i="1" s="1"/>
  <c r="AM62" i="1" s="1"/>
  <c r="AL62" i="1" s="1"/>
  <c r="E81" i="1"/>
  <c r="F81" i="1" s="1"/>
  <c r="E101" i="1"/>
  <c r="F101" i="1" s="1"/>
  <c r="E246" i="1"/>
  <c r="F246" i="1" s="1"/>
  <c r="E259" i="1"/>
  <c r="F259" i="1" s="1"/>
  <c r="E288" i="1"/>
  <c r="F288" i="1" s="1"/>
  <c r="AU288" i="1" s="1"/>
  <c r="AT288" i="1" s="1"/>
  <c r="AS288" i="1" s="1"/>
  <c r="AR288" i="1" s="1"/>
  <c r="AQ288" i="1" s="1"/>
  <c r="AP288" i="1" s="1"/>
  <c r="AO288" i="1" s="1"/>
  <c r="AN288" i="1" s="1"/>
  <c r="AM288" i="1" s="1"/>
  <c r="AL288" i="1" s="1"/>
  <c r="E299" i="1"/>
  <c r="F299" i="1" s="1"/>
  <c r="AU299" i="1" s="1"/>
  <c r="E304" i="1"/>
  <c r="F304" i="1" s="1"/>
  <c r="E306" i="1"/>
  <c r="F306" i="1" s="1"/>
  <c r="Z306" i="1" s="1"/>
  <c r="E320" i="1"/>
  <c r="F320" i="1" s="1"/>
  <c r="E327" i="1"/>
  <c r="F327" i="1" s="1"/>
  <c r="E222" i="1"/>
  <c r="F222" i="1" s="1"/>
  <c r="E225" i="1"/>
  <c r="F225" i="1" s="1"/>
  <c r="E190" i="1"/>
  <c r="F190" i="1" s="1"/>
  <c r="E59" i="1"/>
  <c r="F59" i="1" s="1"/>
  <c r="E119" i="1"/>
  <c r="F119" i="1" s="1"/>
  <c r="E137" i="1"/>
  <c r="F137" i="1" s="1"/>
  <c r="E172" i="1"/>
  <c r="F172" i="1" s="1"/>
  <c r="E220" i="1"/>
  <c r="F220" i="1" s="1"/>
  <c r="E207" i="1"/>
  <c r="F207" i="1" s="1"/>
  <c r="E194" i="1"/>
  <c r="F194" i="1" s="1"/>
  <c r="E184" i="1"/>
  <c r="F184" i="1" s="1"/>
  <c r="G184" i="1" s="1"/>
  <c r="E176" i="1"/>
  <c r="F176" i="1" s="1"/>
  <c r="E173" i="1"/>
  <c r="F173" i="1" s="1"/>
  <c r="E167" i="1"/>
  <c r="F167" i="1" s="1"/>
  <c r="E150" i="1"/>
  <c r="F150" i="1" s="1"/>
  <c r="E142" i="1"/>
  <c r="F142" i="1" s="1"/>
  <c r="E139" i="1"/>
  <c r="F139" i="1" s="1"/>
  <c r="E130" i="1"/>
  <c r="F130" i="1" s="1"/>
  <c r="E123" i="1"/>
  <c r="F123" i="1" s="1"/>
  <c r="E120" i="1"/>
  <c r="F120" i="1" s="1"/>
  <c r="E94" i="1"/>
  <c r="F94" i="1" s="1"/>
  <c r="E91" i="1"/>
  <c r="F91" i="1" s="1"/>
  <c r="E28" i="1"/>
  <c r="E38" i="1"/>
  <c r="F38" i="1" s="1"/>
  <c r="E45" i="1"/>
  <c r="F45" i="1" s="1"/>
  <c r="E56" i="1"/>
  <c r="F56" i="1" s="1"/>
  <c r="E63" i="1"/>
  <c r="F63" i="1" s="1"/>
  <c r="E70" i="1"/>
  <c r="F70" i="1" s="1"/>
  <c r="E93" i="1"/>
  <c r="F93" i="1" s="1"/>
  <c r="E102" i="1"/>
  <c r="F102" i="1" s="1"/>
  <c r="E111" i="1"/>
  <c r="F111" i="1" s="1"/>
  <c r="E241" i="1"/>
  <c r="F241" i="1" s="1"/>
  <c r="AU241" i="1" s="1"/>
  <c r="AT241" i="1" s="1"/>
  <c r="AS241" i="1" s="1"/>
  <c r="AR241" i="1" s="1"/>
  <c r="AQ241" i="1" s="1"/>
  <c r="AP241" i="1" s="1"/>
  <c r="AO241" i="1" s="1"/>
  <c r="AN241" i="1" s="1"/>
  <c r="AM241" i="1" s="1"/>
  <c r="AL241" i="1" s="1"/>
  <c r="E247" i="1"/>
  <c r="F247" i="1" s="1"/>
  <c r="E253" i="1"/>
  <c r="F253" i="1" s="1"/>
  <c r="E260" i="1"/>
  <c r="F260" i="1" s="1"/>
  <c r="AU260" i="1" s="1"/>
  <c r="AT260" i="1" s="1"/>
  <c r="AS260" i="1" s="1"/>
  <c r="AR260" i="1" s="1"/>
  <c r="AQ260" i="1" s="1"/>
  <c r="AP260" i="1" s="1"/>
  <c r="AO260" i="1" s="1"/>
  <c r="AN260" i="1" s="1"/>
  <c r="AM260" i="1" s="1"/>
  <c r="AL260" i="1" s="1"/>
  <c r="E271" i="1"/>
  <c r="F271" i="1" s="1"/>
  <c r="E276" i="1"/>
  <c r="F276" i="1" s="1"/>
  <c r="E289" i="1"/>
  <c r="F289" i="1" s="1"/>
  <c r="AU289" i="1" s="1"/>
  <c r="E301" i="1"/>
  <c r="F301" i="1" s="1"/>
  <c r="E310" i="1"/>
  <c r="F310" i="1" s="1"/>
  <c r="E315" i="1"/>
  <c r="F315" i="1" s="1"/>
  <c r="AU315" i="1" s="1"/>
  <c r="E230" i="1"/>
  <c r="F230" i="1" s="1"/>
  <c r="E307" i="1"/>
  <c r="F307" i="1" s="1"/>
  <c r="E321" i="1"/>
  <c r="F321" i="1" s="1"/>
  <c r="E95" i="1"/>
  <c r="F95" i="1" s="1"/>
  <c r="E114" i="1"/>
  <c r="F114" i="1" s="1"/>
  <c r="E210" i="1"/>
  <c r="F210" i="1" s="1"/>
  <c r="E181" i="1"/>
  <c r="F181" i="1" s="1"/>
  <c r="E169" i="1"/>
  <c r="F169" i="1" s="1"/>
  <c r="AU169" i="1" s="1"/>
  <c r="E161" i="1"/>
  <c r="F161" i="1" s="1"/>
  <c r="E147" i="1"/>
  <c r="F147" i="1" s="1"/>
  <c r="E136" i="1"/>
  <c r="F136" i="1" s="1"/>
  <c r="E75" i="1"/>
  <c r="F75" i="1" s="1"/>
  <c r="E34" i="1"/>
  <c r="F34" i="1" s="1"/>
  <c r="G34" i="1" s="1"/>
  <c r="E46" i="1"/>
  <c r="F46" i="1" s="1"/>
  <c r="E50" i="1"/>
  <c r="F50" i="1" s="1"/>
  <c r="E65" i="1"/>
  <c r="F65" i="1" s="1"/>
  <c r="E96" i="1"/>
  <c r="F96" i="1" s="1"/>
  <c r="AU96" i="1" s="1"/>
  <c r="AT96" i="1" s="1"/>
  <c r="AS96" i="1" s="1"/>
  <c r="AR96" i="1" s="1"/>
  <c r="AQ96" i="1" s="1"/>
  <c r="AP96" i="1" s="1"/>
  <c r="AO96" i="1" s="1"/>
  <c r="AN96" i="1" s="1"/>
  <c r="AM96" i="1" s="1"/>
  <c r="AL96" i="1" s="1"/>
  <c r="E104" i="1"/>
  <c r="F104" i="1" s="1"/>
  <c r="E112" i="1"/>
  <c r="F112" i="1" s="1"/>
  <c r="E242" i="1"/>
  <c r="F242" i="1" s="1"/>
  <c r="AU242" i="1" s="1"/>
  <c r="AT242" i="1" s="1"/>
  <c r="AS242" i="1" s="1"/>
  <c r="AR242" i="1" s="1"/>
  <c r="AQ242" i="1" s="1"/>
  <c r="AP242" i="1" s="1"/>
  <c r="AO242" i="1" s="1"/>
  <c r="AN242" i="1" s="1"/>
  <c r="AM242" i="1" s="1"/>
  <c r="AL242" i="1" s="1"/>
  <c r="E248" i="1"/>
  <c r="F248" i="1" s="1"/>
  <c r="E254" i="1"/>
  <c r="F254" i="1" s="1"/>
  <c r="E281" i="1"/>
  <c r="F281" i="1" s="1"/>
  <c r="E290" i="1"/>
  <c r="F290" i="1" s="1"/>
  <c r="E316" i="1"/>
  <c r="F316" i="1" s="1"/>
  <c r="E308" i="1"/>
  <c r="F308" i="1" s="1"/>
  <c r="E330" i="1"/>
  <c r="F330" i="1" s="1"/>
  <c r="E223" i="1"/>
  <c r="F223" i="1" s="1"/>
  <c r="E226" i="1"/>
  <c r="F226" i="1" s="1"/>
  <c r="E201" i="1"/>
  <c r="F201" i="1" s="1"/>
  <c r="E67" i="1"/>
  <c r="F67" i="1" s="1"/>
  <c r="E115" i="1"/>
  <c r="F115" i="1" s="1"/>
  <c r="E121" i="1"/>
  <c r="F121" i="1" s="1"/>
  <c r="E140" i="1"/>
  <c r="F140" i="1" s="1"/>
  <c r="E216" i="1"/>
  <c r="F216" i="1" s="1"/>
  <c r="E203" i="1"/>
  <c r="F203" i="1" s="1"/>
  <c r="E196" i="1"/>
  <c r="F196" i="1" s="1"/>
  <c r="E186" i="1"/>
  <c r="F186" i="1" s="1"/>
  <c r="E163" i="1"/>
  <c r="F163" i="1" s="1"/>
  <c r="E158" i="1"/>
  <c r="F158" i="1" s="1"/>
  <c r="E155" i="1"/>
  <c r="F155" i="1" s="1"/>
  <c r="E144" i="1"/>
  <c r="F144" i="1" s="1"/>
  <c r="E133" i="1"/>
  <c r="F133" i="1" s="1"/>
  <c r="E126" i="1"/>
  <c r="F126" i="1" s="1"/>
  <c r="E88" i="1"/>
  <c r="F88" i="1" s="1"/>
  <c r="E29" i="1"/>
  <c r="F29" i="1" s="1"/>
  <c r="E35" i="1"/>
  <c r="F35" i="1" s="1"/>
  <c r="E39" i="1"/>
  <c r="F39" i="1" s="1"/>
  <c r="E57" i="1"/>
  <c r="F57" i="1" s="1"/>
  <c r="AU57" i="1" s="1"/>
  <c r="E66" i="1"/>
  <c r="F66" i="1" s="1"/>
  <c r="E71" i="1"/>
  <c r="F71" i="1" s="1"/>
  <c r="E235" i="1"/>
  <c r="F235" i="1" s="1"/>
  <c r="E263" i="1"/>
  <c r="F263" i="1" s="1"/>
  <c r="AU263" i="1" s="1"/>
  <c r="AT263" i="1" s="1"/>
  <c r="AS263" i="1" s="1"/>
  <c r="AR263" i="1" s="1"/>
  <c r="AQ263" i="1" s="1"/>
  <c r="AP263" i="1" s="1"/>
  <c r="AO263" i="1" s="1"/>
  <c r="AN263" i="1" s="1"/>
  <c r="AM263" i="1" s="1"/>
  <c r="AL263" i="1" s="1"/>
  <c r="E272" i="1"/>
  <c r="F272" i="1" s="1"/>
  <c r="E282" i="1"/>
  <c r="F282" i="1" s="1"/>
  <c r="E291" i="1"/>
  <c r="F291" i="1" s="1"/>
  <c r="E302" i="1"/>
  <c r="F302" i="1" s="1"/>
  <c r="E311" i="1"/>
  <c r="F311" i="1" s="1"/>
  <c r="E232" i="1"/>
  <c r="F232" i="1" s="1"/>
  <c r="AU232" i="1" s="1"/>
  <c r="E309" i="1"/>
  <c r="F309" i="1" s="1"/>
  <c r="E322" i="1"/>
  <c r="F322" i="1" s="1"/>
  <c r="E151" i="1"/>
  <c r="F151" i="1" s="1"/>
  <c r="E103" i="1"/>
  <c r="F103" i="1" s="1"/>
  <c r="AU103" i="1" s="1"/>
  <c r="AT103" i="1" s="1"/>
  <c r="AS103" i="1" s="1"/>
  <c r="AR103" i="1" s="1"/>
  <c r="AQ103" i="1" s="1"/>
  <c r="AP103" i="1" s="1"/>
  <c r="AO103" i="1" s="1"/>
  <c r="AN103" i="1" s="1"/>
  <c r="AM103" i="1" s="1"/>
  <c r="AL103" i="1" s="1"/>
  <c r="E116" i="1"/>
  <c r="F116" i="1" s="1"/>
  <c r="E146" i="1"/>
  <c r="F146" i="1" s="1"/>
  <c r="E206" i="1"/>
  <c r="F206" i="1" s="1"/>
  <c r="E193" i="1"/>
  <c r="F193" i="1" s="1"/>
  <c r="E183" i="1"/>
  <c r="F183" i="1" s="1"/>
  <c r="AU183" i="1" s="1"/>
  <c r="E171" i="1"/>
  <c r="F171" i="1" s="1"/>
  <c r="E166" i="1"/>
  <c r="F166" i="1" s="1"/>
  <c r="E152" i="1"/>
  <c r="F152" i="1" s="1"/>
  <c r="E149" i="1"/>
  <c r="F149" i="1" s="1"/>
  <c r="E141" i="1"/>
  <c r="F141" i="1" s="1"/>
  <c r="E122" i="1"/>
  <c r="F122" i="1" s="1"/>
  <c r="E107" i="1"/>
  <c r="F107" i="1" s="1"/>
  <c r="E105" i="1"/>
  <c r="F105" i="1" s="1"/>
  <c r="E90" i="1"/>
  <c r="F90" i="1" s="1"/>
  <c r="Z90" i="1" s="1"/>
  <c r="E83" i="1"/>
  <c r="F83" i="1" s="1"/>
  <c r="E80" i="1"/>
  <c r="F80" i="1" s="1"/>
  <c r="E78" i="1"/>
  <c r="F78" i="1" s="1"/>
  <c r="E31" i="1"/>
  <c r="F31" i="1" s="1"/>
  <c r="E36" i="1"/>
  <c r="F36" i="1" s="1"/>
  <c r="E41" i="1"/>
  <c r="F41" i="1" s="1"/>
  <c r="E52" i="1"/>
  <c r="F52" i="1" s="1"/>
  <c r="E60" i="1"/>
  <c r="F60" i="1" s="1"/>
  <c r="E98" i="1"/>
  <c r="F98" i="1" s="1"/>
  <c r="E109" i="1"/>
  <c r="F109" i="1" s="1"/>
  <c r="E237" i="1"/>
  <c r="F237" i="1" s="1"/>
  <c r="E244" i="1"/>
  <c r="F244" i="1" s="1"/>
  <c r="E255" i="1"/>
  <c r="F255" i="1" s="1"/>
  <c r="E268" i="1"/>
  <c r="F268" i="1" s="1"/>
  <c r="E286" i="1"/>
  <c r="F286" i="1" s="1"/>
  <c r="E296" i="1"/>
  <c r="F296" i="1" s="1"/>
  <c r="E312" i="1"/>
  <c r="F312" i="1" s="1"/>
  <c r="E326" i="1"/>
  <c r="F326" i="1" s="1"/>
  <c r="E318" i="1"/>
  <c r="F318" i="1" s="1"/>
  <c r="AU318" i="1" s="1"/>
  <c r="AT318" i="1" s="1"/>
  <c r="AS318" i="1" s="1"/>
  <c r="AR318" i="1" s="1"/>
  <c r="AQ318" i="1" s="1"/>
  <c r="AP318" i="1" s="1"/>
  <c r="AO318" i="1" s="1"/>
  <c r="AN318" i="1" s="1"/>
  <c r="AM318" i="1" s="1"/>
  <c r="AL318" i="1" s="1"/>
  <c r="E324" i="1"/>
  <c r="F324" i="1" s="1"/>
  <c r="E331" i="1"/>
  <c r="F331" i="1" s="1"/>
  <c r="E84" i="1"/>
  <c r="F84" i="1" s="1"/>
  <c r="AU84" i="1" s="1"/>
  <c r="AT84" i="1" s="1"/>
  <c r="AS84" i="1" s="1"/>
  <c r="AR84" i="1" s="1"/>
  <c r="AQ84" i="1" s="1"/>
  <c r="AP84" i="1" s="1"/>
  <c r="AO84" i="1" s="1"/>
  <c r="AN84" i="1" s="1"/>
  <c r="AM84" i="1" s="1"/>
  <c r="AL84" i="1" s="1"/>
  <c r="E188" i="1"/>
  <c r="F188" i="1" s="1"/>
  <c r="E64" i="1"/>
  <c r="F64" i="1" s="1"/>
  <c r="E129" i="1"/>
  <c r="F129" i="1" s="1"/>
  <c r="E156" i="1"/>
  <c r="F156" i="1" s="1"/>
  <c r="AU156" i="1" s="1"/>
  <c r="AT156" i="1" s="1"/>
  <c r="AS156" i="1" s="1"/>
  <c r="AR156" i="1" s="1"/>
  <c r="AQ156" i="1" s="1"/>
  <c r="AP156" i="1" s="1"/>
  <c r="AO156" i="1" s="1"/>
  <c r="AN156" i="1" s="1"/>
  <c r="AM156" i="1" s="1"/>
  <c r="AL156" i="1" s="1"/>
  <c r="AJ156" i="1" s="1"/>
  <c r="E218" i="1"/>
  <c r="F218" i="1" s="1"/>
  <c r="E215" i="1"/>
  <c r="F215" i="1" s="1"/>
  <c r="E202" i="1"/>
  <c r="F202" i="1" s="1"/>
  <c r="Z202" i="1" s="1"/>
  <c r="E195" i="1"/>
  <c r="F195" i="1" s="1"/>
  <c r="E185" i="1"/>
  <c r="F185" i="1" s="1"/>
  <c r="G185" i="1" s="1"/>
  <c r="E174" i="1"/>
  <c r="F174" i="1" s="1"/>
  <c r="E162" i="1"/>
  <c r="F162" i="1" s="1"/>
  <c r="E157" i="1"/>
  <c r="F157" i="1" s="1"/>
  <c r="E143" i="1"/>
  <c r="F143" i="1" s="1"/>
  <c r="E131" i="1"/>
  <c r="F131" i="1" s="1"/>
  <c r="E128" i="1"/>
  <c r="F128" i="1" s="1"/>
  <c r="E125" i="1"/>
  <c r="F125" i="1" s="1"/>
  <c r="E92" i="1"/>
  <c r="F92" i="1" s="1"/>
  <c r="AY3" i="1"/>
  <c r="AY39" i="1"/>
  <c r="AY83" i="1"/>
  <c r="AU374" i="1"/>
  <c r="AT374" i="1" s="1"/>
  <c r="AS374" i="1" s="1"/>
  <c r="AR374" i="1" s="1"/>
  <c r="AQ374" i="1" s="1"/>
  <c r="AP374" i="1" s="1"/>
  <c r="AO374" i="1" s="1"/>
  <c r="AN374" i="1" s="1"/>
  <c r="AM374" i="1" s="1"/>
  <c r="AL374" i="1" s="1"/>
  <c r="Z374" i="1"/>
  <c r="AU355" i="1"/>
  <c r="AU267" i="1"/>
  <c r="AU369" i="1"/>
  <c r="AT369" i="1" s="1"/>
  <c r="AS369" i="1" s="1"/>
  <c r="AR369" i="1" s="1"/>
  <c r="AQ369" i="1" s="1"/>
  <c r="AP369" i="1" s="1"/>
  <c r="AO369" i="1" s="1"/>
  <c r="AN369" i="1" s="1"/>
  <c r="AM369" i="1" s="1"/>
  <c r="AL369" i="1" s="1"/>
  <c r="AI369" i="1" s="1"/>
  <c r="AU373" i="1"/>
  <c r="E236" i="1"/>
  <c r="F236" i="1" s="1"/>
  <c r="E40" i="1"/>
  <c r="F40" i="1" s="1"/>
  <c r="AU381" i="1"/>
  <c r="AU275" i="1"/>
  <c r="AU293" i="1"/>
  <c r="AY97" i="1"/>
  <c r="AY93" i="1"/>
  <c r="AY81" i="1"/>
  <c r="AY72" i="1"/>
  <c r="AY67" i="1"/>
  <c r="AY63" i="1"/>
  <c r="AY53" i="1"/>
  <c r="AY45" i="1"/>
  <c r="AY37" i="1"/>
  <c r="AY29" i="1"/>
  <c r="AY21" i="1"/>
  <c r="AY9" i="1"/>
  <c r="AY96" i="1"/>
  <c r="AY92" i="1"/>
  <c r="AY80" i="1"/>
  <c r="AY76" i="1"/>
  <c r="AY71" i="1"/>
  <c r="AY66" i="1"/>
  <c r="AY62" i="1"/>
  <c r="AY52" i="1"/>
  <c r="AY44" i="1"/>
  <c r="AY36" i="1"/>
  <c r="AY28" i="1"/>
  <c r="AY20" i="1"/>
  <c r="AY15" i="1"/>
  <c r="AY8" i="1"/>
  <c r="AY95" i="1"/>
  <c r="AY91" i="1"/>
  <c r="AY79" i="1"/>
  <c r="AY75" i="1"/>
  <c r="AY70" i="1"/>
  <c r="AY65" i="1"/>
  <c r="AY59" i="1"/>
  <c r="AY51" i="1"/>
  <c r="AY43" i="1"/>
  <c r="AY35" i="1"/>
  <c r="AY27" i="1"/>
  <c r="AY19" i="1"/>
  <c r="AY14" i="1"/>
  <c r="AY7" i="1"/>
  <c r="AY102" i="1"/>
  <c r="AY90" i="1"/>
  <c r="AY86" i="1"/>
  <c r="AY78" i="1"/>
  <c r="AY74" i="1"/>
  <c r="AY69" i="1"/>
  <c r="AY64" i="1"/>
  <c r="AY58" i="1"/>
  <c r="AY50" i="1"/>
  <c r="AY42" i="1"/>
  <c r="AY34" i="1"/>
  <c r="AY26" i="1"/>
  <c r="AY18" i="1"/>
  <c r="AY13" i="1"/>
  <c r="AY6" i="1"/>
  <c r="AY101" i="1"/>
  <c r="AY89" i="1"/>
  <c r="AY85" i="1"/>
  <c r="AY77" i="1"/>
  <c r="AY57" i="1"/>
  <c r="AY49" i="1"/>
  <c r="AY41" i="1"/>
  <c r="AY33" i="1"/>
  <c r="AY25" i="1"/>
  <c r="AY17" i="1"/>
  <c r="AY12" i="1"/>
  <c r="AY5" i="1"/>
  <c r="AY100" i="1"/>
  <c r="AY88" i="1"/>
  <c r="AY84" i="1"/>
  <c r="AY61" i="1"/>
  <c r="AY56" i="1"/>
  <c r="AY48" i="1"/>
  <c r="AY40" i="1"/>
  <c r="AY32" i="1"/>
  <c r="AY24" i="1"/>
  <c r="AY11" i="1"/>
  <c r="AY4" i="1"/>
  <c r="AY98" i="1"/>
  <c r="AY94" i="1"/>
  <c r="AY82" i="1"/>
  <c r="AY73" i="1"/>
  <c r="AY68" i="1"/>
  <c r="AY54" i="1"/>
  <c r="AY46" i="1"/>
  <c r="AY38" i="1"/>
  <c r="AY30" i="1"/>
  <c r="AY22" i="1"/>
  <c r="AY16" i="1"/>
  <c r="AY2" i="1"/>
  <c r="E22" i="1"/>
  <c r="E278" i="1"/>
  <c r="F278" i="1" s="1"/>
  <c r="E233" i="1"/>
  <c r="F233" i="1" s="1"/>
  <c r="E378" i="1"/>
  <c r="F378" i="1" s="1"/>
  <c r="G378" i="1" s="1"/>
  <c r="E376" i="1"/>
  <c r="F376" i="1" s="1"/>
  <c r="G376" i="1" s="1"/>
  <c r="E384" i="1"/>
  <c r="F384" i="1" s="1"/>
  <c r="AU384" i="1" s="1"/>
  <c r="E262" i="1"/>
  <c r="F262" i="1" s="1"/>
  <c r="E214" i="1"/>
  <c r="F214" i="1" s="1"/>
  <c r="AU214" i="1" s="1"/>
  <c r="F17" i="1"/>
  <c r="E257" i="1"/>
  <c r="F257" i="1" s="1"/>
  <c r="E208" i="1"/>
  <c r="F208" i="1" s="1"/>
  <c r="AB12" i="1"/>
  <c r="AH30" i="1" s="1"/>
  <c r="E204" i="1"/>
  <c r="F204" i="1" s="1"/>
  <c r="E377" i="1"/>
  <c r="F377" i="1" s="1"/>
  <c r="E375" i="1"/>
  <c r="F375" i="1" s="1"/>
  <c r="E373" i="1"/>
  <c r="F373" i="1" s="1"/>
  <c r="E383" i="1"/>
  <c r="F383" i="1" s="1"/>
  <c r="AU383" i="1" s="1"/>
  <c r="E27" i="1"/>
  <c r="E285" i="1"/>
  <c r="F285" i="1" s="1"/>
  <c r="Z285" i="1" s="1"/>
  <c r="E239" i="1"/>
  <c r="F239" i="1" s="1"/>
  <c r="E379" i="1"/>
  <c r="F379" i="1" s="1"/>
  <c r="AU379" i="1" s="1"/>
  <c r="E380" i="1"/>
  <c r="F380" i="1" s="1"/>
  <c r="AJ342" i="1"/>
  <c r="AK342" i="1"/>
  <c r="AI342" i="1"/>
  <c r="AJ351" i="1"/>
  <c r="AI351" i="1"/>
  <c r="AK351" i="1"/>
  <c r="AK343" i="1"/>
  <c r="AJ343" i="1"/>
  <c r="AI343" i="1"/>
  <c r="AK358" i="1"/>
  <c r="AJ358" i="1"/>
  <c r="AI358" i="1"/>
  <c r="AK279" i="1"/>
  <c r="AI279" i="1"/>
  <c r="AJ279" i="1"/>
  <c r="AI359" i="1"/>
  <c r="AK359" i="1"/>
  <c r="AJ359" i="1"/>
  <c r="AK231" i="1"/>
  <c r="AK334" i="1"/>
  <c r="K381" i="1"/>
  <c r="AI335" i="1"/>
  <c r="AJ199" i="1"/>
  <c r="AK51" i="1"/>
  <c r="AK47" i="1"/>
  <c r="AK58" i="1"/>
  <c r="AJ58" i="1"/>
  <c r="AI58" i="1"/>
  <c r="AK192" i="1"/>
  <c r="AJ192" i="1"/>
  <c r="AI192" i="1"/>
  <c r="AJ191" i="1"/>
  <c r="AI191" i="1"/>
  <c r="AJ178" i="1"/>
  <c r="AJ362" i="1"/>
  <c r="AI362" i="1"/>
  <c r="AK362" i="1"/>
  <c r="AI283" i="1"/>
  <c r="AJ283" i="1"/>
  <c r="AK273" i="1"/>
  <c r="AJ273" i="1"/>
  <c r="AI273" i="1"/>
  <c r="AK156" i="1"/>
  <c r="AK209" i="1"/>
  <c r="AI209" i="1"/>
  <c r="AQ240" i="1"/>
  <c r="AP240" i="1" s="1"/>
  <c r="AO240" i="1" s="1"/>
  <c r="AN240" i="1" s="1"/>
  <c r="AM240" i="1" s="1"/>
  <c r="AL240" i="1" s="1"/>
  <c r="Z187" i="1"/>
  <c r="G187" i="1"/>
  <c r="AU187" i="1"/>
  <c r="AC354" i="1"/>
  <c r="AF354" i="1"/>
  <c r="J354" i="1"/>
  <c r="Z218" i="1"/>
  <c r="G218" i="1"/>
  <c r="AU218" i="1"/>
  <c r="Z179" i="1"/>
  <c r="AU179" i="1"/>
  <c r="G179" i="1"/>
  <c r="AU198" i="1"/>
  <c r="G198" i="1"/>
  <c r="AT153" i="1"/>
  <c r="AS153" i="1" s="1"/>
  <c r="AR153" i="1" s="1"/>
  <c r="AQ153" i="1" s="1"/>
  <c r="AP153" i="1" s="1"/>
  <c r="AO153" i="1" s="1"/>
  <c r="AN153" i="1" s="1"/>
  <c r="AM153" i="1" s="1"/>
  <c r="AL153" i="1" s="1"/>
  <c r="Z240" i="1"/>
  <c r="G240" i="1"/>
  <c r="G360" i="1"/>
  <c r="AU360" i="1"/>
  <c r="Z360" i="1"/>
  <c r="AC47" i="1"/>
  <c r="AF47" i="1"/>
  <c r="H47" i="1"/>
  <c r="G332" i="1"/>
  <c r="AU332" i="1"/>
  <c r="Z332" i="1"/>
  <c r="Z337" i="1"/>
  <c r="AU337" i="1"/>
  <c r="G337" i="1"/>
  <c r="G344" i="1"/>
  <c r="AU344" i="1"/>
  <c r="Z344" i="1"/>
  <c r="G336" i="1"/>
  <c r="Z336" i="1"/>
  <c r="AU336" i="1"/>
  <c r="Z41" i="1"/>
  <c r="G41" i="1"/>
  <c r="AU41" i="1"/>
  <c r="AU24" i="1"/>
  <c r="Z24" i="1"/>
  <c r="G24" i="1"/>
  <c r="Z154" i="1"/>
  <c r="G154" i="1"/>
  <c r="AU154" i="1"/>
  <c r="Z135" i="1"/>
  <c r="G135" i="1"/>
  <c r="AU135" i="1"/>
  <c r="AT345" i="1"/>
  <c r="AS345" i="1" s="1"/>
  <c r="AR345" i="1" s="1"/>
  <c r="AQ345" i="1" s="1"/>
  <c r="AP345" i="1" s="1"/>
  <c r="AO345" i="1" s="1"/>
  <c r="AN345" i="1" s="1"/>
  <c r="AM345" i="1" s="1"/>
  <c r="AL345" i="1" s="1"/>
  <c r="G368" i="1"/>
  <c r="AU368" i="1"/>
  <c r="Z368" i="1"/>
  <c r="AT86" i="1"/>
  <c r="AS86" i="1" s="1"/>
  <c r="AR86" i="1" s="1"/>
  <c r="AQ86" i="1" s="1"/>
  <c r="AP86" i="1" s="1"/>
  <c r="AO86" i="1" s="1"/>
  <c r="AN86" i="1" s="1"/>
  <c r="AM86" i="1" s="1"/>
  <c r="AL86" i="1" s="1"/>
  <c r="AU264" i="1"/>
  <c r="Z264" i="1"/>
  <c r="K369" i="1"/>
  <c r="AF369" i="1"/>
  <c r="AC369" i="1"/>
  <c r="AU363" i="1"/>
  <c r="G363" i="1"/>
  <c r="Z363" i="1"/>
  <c r="AC168" i="1"/>
  <c r="I168" i="1"/>
  <c r="AF168" i="1"/>
  <c r="AT346" i="1"/>
  <c r="AS346" i="1" s="1"/>
  <c r="AR346" i="1" s="1"/>
  <c r="AQ346" i="1" s="1"/>
  <c r="AP346" i="1" s="1"/>
  <c r="AO346" i="1" s="1"/>
  <c r="AN346" i="1" s="1"/>
  <c r="AM346" i="1" s="1"/>
  <c r="AL346" i="1" s="1"/>
  <c r="Z352" i="1"/>
  <c r="G338" i="1"/>
  <c r="AC117" i="1"/>
  <c r="I117" i="1"/>
  <c r="AF117" i="1"/>
  <c r="Z214" i="1"/>
  <c r="G214" i="1"/>
  <c r="AF352" i="1"/>
  <c r="AC352" i="1"/>
  <c r="K352" i="1"/>
  <c r="Z345" i="1"/>
  <c r="G345" i="1"/>
  <c r="AF355" i="1"/>
  <c r="AC355" i="1"/>
  <c r="Z257" i="1"/>
  <c r="AU257" i="1"/>
  <c r="G257" i="1"/>
  <c r="AU227" i="1"/>
  <c r="AF333" i="1"/>
  <c r="AC333" i="1"/>
  <c r="Z347" i="1"/>
  <c r="AU347" i="1"/>
  <c r="AC365" i="1"/>
  <c r="K365" i="1"/>
  <c r="AF374" i="1"/>
  <c r="K374" i="1"/>
  <c r="AC374" i="1"/>
  <c r="Z340" i="1"/>
  <c r="G340" i="1"/>
  <c r="AU340" i="1"/>
  <c r="G370" i="1"/>
  <c r="AU370" i="1"/>
  <c r="AF212" i="1"/>
  <c r="AC212" i="1"/>
  <c r="I212" i="1"/>
  <c r="AI374" i="1"/>
  <c r="AJ374" i="1"/>
  <c r="AK374" i="1"/>
  <c r="G306" i="1"/>
  <c r="Z299" i="1"/>
  <c r="G299" i="1"/>
  <c r="G285" i="1"/>
  <c r="AT365" i="1"/>
  <c r="AS365" i="1" s="1"/>
  <c r="AR365" i="1" s="1"/>
  <c r="AQ365" i="1" s="1"/>
  <c r="AP365" i="1" s="1"/>
  <c r="AO365" i="1" s="1"/>
  <c r="AN365" i="1" s="1"/>
  <c r="AM365" i="1" s="1"/>
  <c r="AL365" i="1" s="1"/>
  <c r="AC341" i="1"/>
  <c r="AF341" i="1"/>
  <c r="AU349" i="1"/>
  <c r="Z349" i="1"/>
  <c r="G372" i="1"/>
  <c r="AU372" i="1"/>
  <c r="AF51" i="1"/>
  <c r="H51" i="1"/>
  <c r="Z72" i="1"/>
  <c r="G72" i="1"/>
  <c r="AU72" i="1"/>
  <c r="G221" i="1"/>
  <c r="Z221" i="1"/>
  <c r="AU221" i="1"/>
  <c r="Z325" i="1"/>
  <c r="G325" i="1"/>
  <c r="AU325" i="1"/>
  <c r="G305" i="1"/>
  <c r="Z43" i="1"/>
  <c r="G43" i="1"/>
  <c r="Z192" i="1"/>
  <c r="G192" i="1"/>
  <c r="AU341" i="1"/>
  <c r="Z341" i="1"/>
  <c r="Z353" i="1"/>
  <c r="AU353" i="1"/>
  <c r="G353" i="1"/>
  <c r="AU361" i="1"/>
  <c r="G361" i="1"/>
  <c r="G130" i="1"/>
  <c r="Z85" i="1"/>
  <c r="G85" i="1"/>
  <c r="G178" i="1"/>
  <c r="G346" i="1"/>
  <c r="Z183" i="1"/>
  <c r="G183" i="1"/>
  <c r="Z160" i="1"/>
  <c r="G160" i="1"/>
  <c r="Z153" i="1"/>
  <c r="G153" i="1"/>
  <c r="Z84" i="1"/>
  <c r="G84" i="1"/>
  <c r="Z365" i="1"/>
  <c r="Z106" i="1"/>
  <c r="G106" i="1"/>
  <c r="Z266" i="1"/>
  <c r="G266" i="1"/>
  <c r="Z58" i="1"/>
  <c r="G58" i="1"/>
  <c r="Z169" i="1"/>
  <c r="G169" i="1"/>
  <c r="Z232" i="1"/>
  <c r="G232" i="1"/>
  <c r="Z242" i="1"/>
  <c r="G242" i="1"/>
  <c r="G215" i="1"/>
  <c r="G161" i="1"/>
  <c r="Z156" i="1"/>
  <c r="G156" i="1"/>
  <c r="Z318" i="1"/>
  <c r="G318" i="1"/>
  <c r="G383" i="1"/>
  <c r="K383" i="1" s="1"/>
  <c r="G157" i="1"/>
  <c r="Z206" i="1"/>
  <c r="Z181" i="1"/>
  <c r="Z315" i="1"/>
  <c r="G315" i="1"/>
  <c r="Z241" i="1"/>
  <c r="G241" i="1"/>
  <c r="Z97" i="1"/>
  <c r="G97" i="1"/>
  <c r="Z278" i="1"/>
  <c r="G379" i="1"/>
  <c r="Z379" i="1"/>
  <c r="G203" i="1"/>
  <c r="Z124" i="1"/>
  <c r="U124" i="1"/>
  <c r="Z314" i="1"/>
  <c r="G314" i="1"/>
  <c r="Z96" i="1"/>
  <c r="G96" i="1"/>
  <c r="G194" i="1"/>
  <c r="Z103" i="1"/>
  <c r="U103" i="1"/>
  <c r="Z86" i="1"/>
  <c r="G86" i="1"/>
  <c r="Z376" i="1"/>
  <c r="AU376" i="1"/>
  <c r="Z57" i="1"/>
  <c r="G57" i="1"/>
  <c r="Z42" i="1"/>
  <c r="G42" i="1"/>
  <c r="Z228" i="1"/>
  <c r="G228" i="1"/>
  <c r="Z378" i="1"/>
  <c r="AU378" i="1"/>
  <c r="G118" i="1"/>
  <c r="G59" i="1"/>
  <c r="G201" i="1"/>
  <c r="G327" i="1"/>
  <c r="G295" i="1"/>
  <c r="G301" i="1"/>
  <c r="G274" i="1"/>
  <c r="G249" i="1"/>
  <c r="G110" i="1"/>
  <c r="G68" i="1"/>
  <c r="G50" i="1"/>
  <c r="G384" i="1"/>
  <c r="Z382" i="1"/>
  <c r="G382" i="1"/>
  <c r="AU382" i="1"/>
  <c r="AF386" i="1" l="1"/>
  <c r="AC386" i="1"/>
  <c r="K386" i="1"/>
  <c r="AS386" i="1"/>
  <c r="AR386" i="1" s="1"/>
  <c r="AQ386" i="1" s="1"/>
  <c r="AP386" i="1" s="1"/>
  <c r="AO386" i="1" s="1"/>
  <c r="AN386" i="1" s="1"/>
  <c r="AM386" i="1" s="1"/>
  <c r="AL386" i="1" s="1"/>
  <c r="AT386" i="1"/>
  <c r="AS385" i="1"/>
  <c r="AR385" i="1" s="1"/>
  <c r="AQ385" i="1" s="1"/>
  <c r="AP385" i="1" s="1"/>
  <c r="AO385" i="1" s="1"/>
  <c r="AN385" i="1" s="1"/>
  <c r="AM385" i="1" s="1"/>
  <c r="AL385" i="1" s="1"/>
  <c r="AT385" i="1"/>
  <c r="AC385" i="1"/>
  <c r="K385" i="1"/>
  <c r="AF385" i="1"/>
  <c r="AH317" i="1"/>
  <c r="AH199" i="1"/>
  <c r="AZ52" i="1"/>
  <c r="AX52" i="1" s="1"/>
  <c r="AK339" i="1"/>
  <c r="AJ339" i="1"/>
  <c r="AI339" i="1"/>
  <c r="AI277" i="1"/>
  <c r="AK277" i="1"/>
  <c r="AJ277" i="1"/>
  <c r="AK160" i="1"/>
  <c r="AJ160" i="1"/>
  <c r="AH160" i="1" s="1"/>
  <c r="AA160" i="1" s="1"/>
  <c r="AI160" i="1"/>
  <c r="AF30" i="1"/>
  <c r="H30" i="1"/>
  <c r="AC30" i="1"/>
  <c r="Z384" i="1"/>
  <c r="AI292" i="1"/>
  <c r="AC279" i="1"/>
  <c r="AF279" i="1"/>
  <c r="I279" i="1"/>
  <c r="Z100" i="1"/>
  <c r="AU145" i="1"/>
  <c r="AK369" i="1"/>
  <c r="AI197" i="1"/>
  <c r="AH117" i="1"/>
  <c r="AJ292" i="1"/>
  <c r="I224" i="1"/>
  <c r="AF224" i="1"/>
  <c r="AC224" i="1"/>
  <c r="AF277" i="1"/>
  <c r="I277" i="1"/>
  <c r="AC277" i="1"/>
  <c r="AK356" i="1"/>
  <c r="AJ356" i="1"/>
  <c r="AI356" i="1"/>
  <c r="AH356" i="1" s="1"/>
  <c r="AT354" i="1"/>
  <c r="AS354" i="1"/>
  <c r="AR354" i="1" s="1"/>
  <c r="AQ354" i="1" s="1"/>
  <c r="AP354" i="1" s="1"/>
  <c r="AO354" i="1" s="1"/>
  <c r="AN354" i="1" s="1"/>
  <c r="AM354" i="1" s="1"/>
  <c r="AL354" i="1" s="1"/>
  <c r="AK197" i="1"/>
  <c r="AF243" i="1"/>
  <c r="AC243" i="1"/>
  <c r="I243" i="1"/>
  <c r="AT350" i="1"/>
  <c r="AS350" i="1" s="1"/>
  <c r="AR350" i="1" s="1"/>
  <c r="AQ350" i="1"/>
  <c r="AP350" i="1" s="1"/>
  <c r="AO350" i="1" s="1"/>
  <c r="AN350" i="1" s="1"/>
  <c r="AM350" i="1" s="1"/>
  <c r="AL350" i="1" s="1"/>
  <c r="AT250" i="1"/>
  <c r="AS250" i="1"/>
  <c r="AR250" i="1" s="1"/>
  <c r="AQ250" i="1" s="1"/>
  <c r="AP250" i="1" s="1"/>
  <c r="AO250" i="1" s="1"/>
  <c r="AN250" i="1" s="1"/>
  <c r="AM250" i="1" s="1"/>
  <c r="AL250" i="1" s="1"/>
  <c r="G260" i="1"/>
  <c r="G100" i="1"/>
  <c r="G145" i="1"/>
  <c r="AJ369" i="1"/>
  <c r="Z260" i="1"/>
  <c r="AT243" i="1"/>
  <c r="AS243" i="1" s="1"/>
  <c r="AR243" i="1" s="1"/>
  <c r="AQ243" i="1" s="1"/>
  <c r="AP243" i="1" s="1"/>
  <c r="AO243" i="1" s="1"/>
  <c r="AN243" i="1" s="1"/>
  <c r="AM243" i="1" s="1"/>
  <c r="AL243" i="1" s="1"/>
  <c r="K350" i="1"/>
  <c r="AF350" i="1"/>
  <c r="AC350" i="1"/>
  <c r="AF250" i="1"/>
  <c r="I250" i="1"/>
  <c r="AC250" i="1"/>
  <c r="AC200" i="1"/>
  <c r="I200" i="1"/>
  <c r="AF200" i="1"/>
  <c r="AU202" i="1"/>
  <c r="AJ76" i="1"/>
  <c r="AI76" i="1"/>
  <c r="AK76" i="1"/>
  <c r="AC165" i="1"/>
  <c r="I165" i="1"/>
  <c r="AF165" i="1"/>
  <c r="AC351" i="1"/>
  <c r="J351" i="1"/>
  <c r="AF351" i="1"/>
  <c r="G202" i="1"/>
  <c r="AC191" i="1"/>
  <c r="I191" i="1"/>
  <c r="AF191" i="1"/>
  <c r="H25" i="1"/>
  <c r="AC25" i="1"/>
  <c r="AF25" i="1"/>
  <c r="I293" i="1"/>
  <c r="AC293" i="1"/>
  <c r="AF293" i="1"/>
  <c r="AJ200" i="1"/>
  <c r="AK200" i="1"/>
  <c r="AI200" i="1"/>
  <c r="G288" i="1"/>
  <c r="Z288" i="1"/>
  <c r="AU285" i="1"/>
  <c r="AI156" i="1"/>
  <c r="AH156" i="1" s="1"/>
  <c r="AA156" i="1" s="1"/>
  <c r="AT25" i="1"/>
  <c r="AS25" i="1" s="1"/>
  <c r="AR25" i="1" s="1"/>
  <c r="AQ25" i="1" s="1"/>
  <c r="AP25" i="1" s="1"/>
  <c r="AO25" i="1" s="1"/>
  <c r="AN25" i="1" s="1"/>
  <c r="AM25" i="1" s="1"/>
  <c r="AL25" i="1" s="1"/>
  <c r="AT224" i="1"/>
  <c r="AS224" i="1" s="1"/>
  <c r="AR224" i="1" s="1"/>
  <c r="AQ224" i="1" s="1"/>
  <c r="AP224" i="1" s="1"/>
  <c r="AO224" i="1" s="1"/>
  <c r="AN224" i="1" s="1"/>
  <c r="AM224" i="1" s="1"/>
  <c r="AL224" i="1" s="1"/>
  <c r="AC292" i="1"/>
  <c r="I292" i="1"/>
  <c r="AF292" i="1"/>
  <c r="AT371" i="1"/>
  <c r="AS371" i="1" s="1"/>
  <c r="AR371" i="1" s="1"/>
  <c r="AQ371" i="1" s="1"/>
  <c r="AP371" i="1" s="1"/>
  <c r="AO371" i="1" s="1"/>
  <c r="AN371" i="1" s="1"/>
  <c r="AM371" i="1" s="1"/>
  <c r="AL371" i="1" s="1"/>
  <c r="AC371" i="1"/>
  <c r="K371" i="1"/>
  <c r="AF371" i="1"/>
  <c r="AH209" i="1"/>
  <c r="AH192" i="1"/>
  <c r="AA192" i="1" s="1"/>
  <c r="AD192" i="1" s="1"/>
  <c r="AH219" i="1"/>
  <c r="AA219" i="1" s="1"/>
  <c r="AZ55" i="1"/>
  <c r="AX55" i="1" s="1"/>
  <c r="AH343" i="1"/>
  <c r="AB343" i="1" s="1"/>
  <c r="AH124" i="1"/>
  <c r="AA124" i="1" s="1"/>
  <c r="AE124" i="1" s="1"/>
  <c r="AZ26" i="1"/>
  <c r="AX26" i="1" s="1"/>
  <c r="AH335" i="1"/>
  <c r="AZ41" i="1"/>
  <c r="AX41" i="1" s="1"/>
  <c r="AZ72" i="1"/>
  <c r="AX72" i="1" s="1"/>
  <c r="AZ14" i="1"/>
  <c r="AX14" i="1" s="1"/>
  <c r="AH351" i="1"/>
  <c r="AZ32" i="1"/>
  <c r="AX32" i="1" s="1"/>
  <c r="AH76" i="1"/>
  <c r="AZ28" i="1"/>
  <c r="AX28" i="1" s="1"/>
  <c r="AZ4" i="1"/>
  <c r="AX4" i="1" s="1"/>
  <c r="AZ94" i="1"/>
  <c r="AX94" i="1" s="1"/>
  <c r="AZ43" i="1"/>
  <c r="AX43" i="1" s="1"/>
  <c r="BB101" i="1"/>
  <c r="BA101" i="1"/>
  <c r="AZ101" i="1" s="1"/>
  <c r="AX101" i="1" s="1"/>
  <c r="AJ266" i="1"/>
  <c r="AI266" i="1"/>
  <c r="AH266" i="1" s="1"/>
  <c r="AA266" i="1" s="1"/>
  <c r="AK266" i="1"/>
  <c r="BB60" i="1"/>
  <c r="BA60" i="1"/>
  <c r="BA75" i="1"/>
  <c r="AZ75" i="1" s="1"/>
  <c r="AX75" i="1" s="1"/>
  <c r="BB75" i="1"/>
  <c r="BB53" i="1"/>
  <c r="BA53" i="1"/>
  <c r="AK348" i="1"/>
  <c r="AI348" i="1"/>
  <c r="AJ348" i="1"/>
  <c r="BB25" i="1"/>
  <c r="BA25" i="1"/>
  <c r="AZ25" i="1" s="1"/>
  <c r="AX25" i="1" s="1"/>
  <c r="BA18" i="1"/>
  <c r="BB18" i="1"/>
  <c r="AA117" i="1"/>
  <c r="AB117" i="1"/>
  <c r="AJ263" i="1"/>
  <c r="AI263" i="1"/>
  <c r="AK263" i="1"/>
  <c r="Z226" i="1"/>
  <c r="G226" i="1"/>
  <c r="AU226" i="1"/>
  <c r="Z114" i="1"/>
  <c r="G114" i="1"/>
  <c r="AU114" i="1"/>
  <c r="G91" i="1"/>
  <c r="Z91" i="1"/>
  <c r="AU91" i="1"/>
  <c r="G137" i="1"/>
  <c r="Z137" i="1"/>
  <c r="AU137" i="1"/>
  <c r="AT137" i="1" s="1"/>
  <c r="AS137" i="1" s="1"/>
  <c r="AR137" i="1" s="1"/>
  <c r="AQ137" i="1" s="1"/>
  <c r="AP137" i="1" s="1"/>
  <c r="AO137" i="1" s="1"/>
  <c r="AN137" i="1" s="1"/>
  <c r="AM137" i="1" s="1"/>
  <c r="AL137" i="1" s="1"/>
  <c r="G159" i="1"/>
  <c r="Z159" i="1"/>
  <c r="AU159" i="1"/>
  <c r="Z245" i="1"/>
  <c r="G245" i="1"/>
  <c r="AU245" i="1"/>
  <c r="AT245" i="1" s="1"/>
  <c r="AS245" i="1" s="1"/>
  <c r="AR245" i="1" s="1"/>
  <c r="AQ245" i="1" s="1"/>
  <c r="AP245" i="1" s="1"/>
  <c r="AO245" i="1" s="1"/>
  <c r="AN245" i="1" s="1"/>
  <c r="AM245" i="1" s="1"/>
  <c r="AL245" i="1" s="1"/>
  <c r="G32" i="1"/>
  <c r="AU32" i="1"/>
  <c r="AT32" i="1" s="1"/>
  <c r="AS32" i="1" s="1"/>
  <c r="AR32" i="1" s="1"/>
  <c r="AQ32" i="1" s="1"/>
  <c r="AP32" i="1" s="1"/>
  <c r="AO32" i="1" s="1"/>
  <c r="AN32" i="1" s="1"/>
  <c r="AM32" i="1" s="1"/>
  <c r="AL32" i="1" s="1"/>
  <c r="Z32" i="1"/>
  <c r="AF383" i="1"/>
  <c r="AC383" i="1"/>
  <c r="Z383" i="1"/>
  <c r="Z289" i="1"/>
  <c r="Z305" i="1"/>
  <c r="AU306" i="1"/>
  <c r="AT306" i="1" s="1"/>
  <c r="AS306" i="1" s="1"/>
  <c r="AR306" i="1" s="1"/>
  <c r="AQ306" i="1" s="1"/>
  <c r="AP306" i="1" s="1"/>
  <c r="AO306" i="1" s="1"/>
  <c r="AN306" i="1" s="1"/>
  <c r="AM306" i="1" s="1"/>
  <c r="AL306" i="1" s="1"/>
  <c r="AH283" i="1"/>
  <c r="AA283" i="1" s="1"/>
  <c r="AH58" i="1"/>
  <c r="AA58" i="1" s="1"/>
  <c r="F27" i="1"/>
  <c r="G278" i="1"/>
  <c r="AU278" i="1"/>
  <c r="G236" i="1"/>
  <c r="Z236" i="1"/>
  <c r="AU236" i="1"/>
  <c r="AT236" i="1" s="1"/>
  <c r="AS236" i="1" s="1"/>
  <c r="AR236" i="1" s="1"/>
  <c r="AQ236" i="1" s="1"/>
  <c r="AP236" i="1" s="1"/>
  <c r="AO236" i="1" s="1"/>
  <c r="AN236" i="1" s="1"/>
  <c r="AM236" i="1" s="1"/>
  <c r="AL236" i="1" s="1"/>
  <c r="G162" i="1"/>
  <c r="Z162" i="1"/>
  <c r="AU162" i="1"/>
  <c r="Z129" i="1"/>
  <c r="G129" i="1"/>
  <c r="AU129" i="1"/>
  <c r="AT129" i="1" s="1"/>
  <c r="AS129" i="1" s="1"/>
  <c r="AR129" i="1" s="1"/>
  <c r="AQ129" i="1" s="1"/>
  <c r="AP129" i="1" s="1"/>
  <c r="AO129" i="1" s="1"/>
  <c r="AN129" i="1" s="1"/>
  <c r="AM129" i="1" s="1"/>
  <c r="AL129" i="1" s="1"/>
  <c r="Z312" i="1"/>
  <c r="G312" i="1"/>
  <c r="AU312" i="1"/>
  <c r="Z98" i="1"/>
  <c r="G98" i="1"/>
  <c r="AU98" i="1"/>
  <c r="AT98" i="1" s="1"/>
  <c r="AS98" i="1" s="1"/>
  <c r="AR98" i="1" s="1"/>
  <c r="AQ98" i="1" s="1"/>
  <c r="AP98" i="1" s="1"/>
  <c r="AO98" i="1" s="1"/>
  <c r="AN98" i="1" s="1"/>
  <c r="AM98" i="1" s="1"/>
  <c r="AL98" i="1" s="1"/>
  <c r="Z83" i="1"/>
  <c r="G83" i="1"/>
  <c r="AU83" i="1"/>
  <c r="AT83" i="1" s="1"/>
  <c r="AS83" i="1" s="1"/>
  <c r="AR83" i="1" s="1"/>
  <c r="AQ83" i="1" s="1"/>
  <c r="AP83" i="1" s="1"/>
  <c r="AO83" i="1" s="1"/>
  <c r="AN83" i="1" s="1"/>
  <c r="AM83" i="1" s="1"/>
  <c r="AL83" i="1" s="1"/>
  <c r="Z166" i="1"/>
  <c r="G166" i="1"/>
  <c r="AU166" i="1"/>
  <c r="Z151" i="1"/>
  <c r="G151" i="1"/>
  <c r="AU151" i="1"/>
  <c r="Z272" i="1"/>
  <c r="G272" i="1"/>
  <c r="AU272" i="1"/>
  <c r="AT272" i="1" s="1"/>
  <c r="AS272" i="1" s="1"/>
  <c r="AR272" i="1" s="1"/>
  <c r="AQ272" i="1" s="1"/>
  <c r="AP272" i="1" s="1"/>
  <c r="AO272" i="1" s="1"/>
  <c r="AN272" i="1" s="1"/>
  <c r="AM272" i="1" s="1"/>
  <c r="AL272" i="1" s="1"/>
  <c r="Z29" i="1"/>
  <c r="G29" i="1"/>
  <c r="AU29" i="1"/>
  <c r="G186" i="1"/>
  <c r="Z186" i="1"/>
  <c r="AU186" i="1"/>
  <c r="AT186" i="1" s="1"/>
  <c r="AS186" i="1" s="1"/>
  <c r="AR186" i="1" s="1"/>
  <c r="AQ186" i="1" s="1"/>
  <c r="AP186" i="1" s="1"/>
  <c r="AO186" i="1" s="1"/>
  <c r="AN186" i="1" s="1"/>
  <c r="AM186" i="1" s="1"/>
  <c r="AL186" i="1" s="1"/>
  <c r="Z201" i="1"/>
  <c r="AU201" i="1"/>
  <c r="G254" i="1"/>
  <c r="Z254" i="1"/>
  <c r="AU254" i="1"/>
  <c r="AT254" i="1" s="1"/>
  <c r="AS254" i="1" s="1"/>
  <c r="AR254" i="1" s="1"/>
  <c r="AQ254" i="1" s="1"/>
  <c r="AP254" i="1" s="1"/>
  <c r="AO254" i="1" s="1"/>
  <c r="AN254" i="1" s="1"/>
  <c r="AM254" i="1" s="1"/>
  <c r="AL254" i="1" s="1"/>
  <c r="G46" i="1"/>
  <c r="Z46" i="1"/>
  <c r="AU46" i="1"/>
  <c r="Z210" i="1"/>
  <c r="G210" i="1"/>
  <c r="AU210" i="1"/>
  <c r="Z301" i="1"/>
  <c r="AU301" i="1"/>
  <c r="Z111" i="1"/>
  <c r="G111" i="1"/>
  <c r="AU111" i="1"/>
  <c r="F28" i="1"/>
  <c r="Z150" i="1"/>
  <c r="G150" i="1"/>
  <c r="AU150" i="1"/>
  <c r="AT150" i="1" s="1"/>
  <c r="AS150" i="1" s="1"/>
  <c r="AR150" i="1" s="1"/>
  <c r="AQ150" i="1" s="1"/>
  <c r="AP150" i="1" s="1"/>
  <c r="AO150" i="1" s="1"/>
  <c r="AN150" i="1" s="1"/>
  <c r="AM150" i="1" s="1"/>
  <c r="AL150" i="1" s="1"/>
  <c r="Z172" i="1"/>
  <c r="U172" i="1"/>
  <c r="AU172" i="1"/>
  <c r="Z320" i="1"/>
  <c r="G320" i="1"/>
  <c r="AU320" i="1"/>
  <c r="G81" i="1"/>
  <c r="Z81" i="1"/>
  <c r="AU81" i="1"/>
  <c r="Z134" i="1"/>
  <c r="G134" i="1"/>
  <c r="AU134" i="1"/>
  <c r="Z252" i="1"/>
  <c r="G252" i="1"/>
  <c r="AU252" i="1"/>
  <c r="F26" i="1"/>
  <c r="Z182" i="1"/>
  <c r="G182" i="1"/>
  <c r="AU182" i="1"/>
  <c r="Z269" i="1"/>
  <c r="G269" i="1"/>
  <c r="AU269" i="1"/>
  <c r="AT269" i="1" s="1"/>
  <c r="AS269" i="1" s="1"/>
  <c r="AR269" i="1" s="1"/>
  <c r="AQ269" i="1" s="1"/>
  <c r="AP269" i="1" s="1"/>
  <c r="AO269" i="1" s="1"/>
  <c r="AN269" i="1" s="1"/>
  <c r="AM269" i="1" s="1"/>
  <c r="AL269" i="1" s="1"/>
  <c r="Z37" i="1"/>
  <c r="G37" i="1"/>
  <c r="AU37" i="1"/>
  <c r="BB91" i="1"/>
  <c r="BA91" i="1"/>
  <c r="AZ81" i="1"/>
  <c r="AX81" i="1" s="1"/>
  <c r="AZ79" i="1"/>
  <c r="AX79" i="1" s="1"/>
  <c r="AH73" i="1"/>
  <c r="AZ13" i="1"/>
  <c r="AX13" i="1" s="1"/>
  <c r="AH68" i="1"/>
  <c r="AA68" i="1" s="1"/>
  <c r="AD68" i="1" s="1"/>
  <c r="AZ51" i="1"/>
  <c r="AX51" i="1" s="1"/>
  <c r="AZ67" i="1"/>
  <c r="AX67" i="1" s="1"/>
  <c r="AZ40" i="1"/>
  <c r="AX40" i="1" s="1"/>
  <c r="AZ82" i="1"/>
  <c r="AX82" i="1" s="1"/>
  <c r="AZ11" i="1"/>
  <c r="AX11" i="1" s="1"/>
  <c r="Z174" i="1"/>
  <c r="G174" i="1"/>
  <c r="AU174" i="1"/>
  <c r="Z296" i="1"/>
  <c r="G296" i="1"/>
  <c r="AU296" i="1"/>
  <c r="AT296" i="1" s="1"/>
  <c r="AS296" i="1" s="1"/>
  <c r="AR296" i="1" s="1"/>
  <c r="AQ296" i="1" s="1"/>
  <c r="AP296" i="1" s="1"/>
  <c r="AO296" i="1" s="1"/>
  <c r="AN296" i="1" s="1"/>
  <c r="AM296" i="1" s="1"/>
  <c r="AL296" i="1" s="1"/>
  <c r="G171" i="1"/>
  <c r="Z171" i="1"/>
  <c r="AU171" i="1"/>
  <c r="Z88" i="1"/>
  <c r="G88" i="1"/>
  <c r="AU88" i="1"/>
  <c r="AT88" i="1" s="1"/>
  <c r="AS88" i="1" s="1"/>
  <c r="AR88" i="1" s="1"/>
  <c r="AQ88" i="1" s="1"/>
  <c r="AP88" i="1" s="1"/>
  <c r="AO88" i="1" s="1"/>
  <c r="AN88" i="1" s="1"/>
  <c r="AM88" i="1" s="1"/>
  <c r="AL88" i="1" s="1"/>
  <c r="Z248" i="1"/>
  <c r="G248" i="1"/>
  <c r="AU248" i="1"/>
  <c r="AT248" i="1" s="1"/>
  <c r="AS248" i="1" s="1"/>
  <c r="AR248" i="1" s="1"/>
  <c r="AQ248" i="1" s="1"/>
  <c r="AP248" i="1" s="1"/>
  <c r="AO248" i="1" s="1"/>
  <c r="AN248" i="1" s="1"/>
  <c r="AM248" i="1" s="1"/>
  <c r="AL248" i="1" s="1"/>
  <c r="AT289" i="1"/>
  <c r="AS289" i="1" s="1"/>
  <c r="AR289" i="1" s="1"/>
  <c r="AQ289" i="1" s="1"/>
  <c r="AP289" i="1" s="1"/>
  <c r="AO289" i="1" s="1"/>
  <c r="AN289" i="1" s="1"/>
  <c r="AM289" i="1" s="1"/>
  <c r="AL289" i="1" s="1"/>
  <c r="Z167" i="1"/>
  <c r="G167" i="1"/>
  <c r="AU167" i="1"/>
  <c r="AT167" i="1" s="1"/>
  <c r="AS167" i="1" s="1"/>
  <c r="AR167" i="1" s="1"/>
  <c r="AQ167" i="1" s="1"/>
  <c r="AP167" i="1" s="1"/>
  <c r="AO167" i="1" s="1"/>
  <c r="AN167" i="1" s="1"/>
  <c r="AM167" i="1" s="1"/>
  <c r="AL167" i="1" s="1"/>
  <c r="Z280" i="1"/>
  <c r="G280" i="1"/>
  <c r="AU280" i="1"/>
  <c r="Z251" i="1"/>
  <c r="AU251" i="1"/>
  <c r="BB37" i="1"/>
  <c r="BA37" i="1"/>
  <c r="G319" i="1"/>
  <c r="AU90" i="1"/>
  <c r="AH369" i="1"/>
  <c r="AA369" i="1" s="1"/>
  <c r="Z373" i="1"/>
  <c r="G373" i="1"/>
  <c r="Z92" i="1"/>
  <c r="G92" i="1"/>
  <c r="AU92" i="1"/>
  <c r="Z185" i="1"/>
  <c r="AU185" i="1"/>
  <c r="Z188" i="1"/>
  <c r="G188" i="1"/>
  <c r="AU188" i="1"/>
  <c r="Z286" i="1"/>
  <c r="G286" i="1"/>
  <c r="AU286" i="1"/>
  <c r="AT286" i="1" s="1"/>
  <c r="AS286" i="1" s="1"/>
  <c r="AR286" i="1" s="1"/>
  <c r="AQ286" i="1" s="1"/>
  <c r="AP286" i="1" s="1"/>
  <c r="AO286" i="1" s="1"/>
  <c r="AN286" i="1" s="1"/>
  <c r="AM286" i="1" s="1"/>
  <c r="AL286" i="1" s="1"/>
  <c r="Z52" i="1"/>
  <c r="G52" i="1"/>
  <c r="AU52" i="1"/>
  <c r="G105" i="1"/>
  <c r="Z105" i="1"/>
  <c r="AU105" i="1"/>
  <c r="AT183" i="1"/>
  <c r="AS183" i="1" s="1"/>
  <c r="AR183" i="1" s="1"/>
  <c r="AQ183" i="1" s="1"/>
  <c r="AP183" i="1" s="1"/>
  <c r="AO183" i="1" s="1"/>
  <c r="AN183" i="1" s="1"/>
  <c r="AM183" i="1" s="1"/>
  <c r="AL183" i="1" s="1"/>
  <c r="Z309" i="1"/>
  <c r="U309" i="1"/>
  <c r="AC309" i="1" s="1"/>
  <c r="AU309" i="1"/>
  <c r="Z235" i="1"/>
  <c r="G235" i="1"/>
  <c r="AU235" i="1"/>
  <c r="AT235" i="1" s="1"/>
  <c r="AS235" i="1" s="1"/>
  <c r="AR235" i="1" s="1"/>
  <c r="AQ235" i="1" s="1"/>
  <c r="AP235" i="1" s="1"/>
  <c r="AO235" i="1" s="1"/>
  <c r="AN235" i="1" s="1"/>
  <c r="AM235" i="1" s="1"/>
  <c r="AL235" i="1" s="1"/>
  <c r="Z126" i="1"/>
  <c r="G126" i="1"/>
  <c r="AU126" i="1"/>
  <c r="Z203" i="1"/>
  <c r="AU203" i="1"/>
  <c r="Z223" i="1"/>
  <c r="G223" i="1"/>
  <c r="AU223" i="1"/>
  <c r="AK242" i="1"/>
  <c r="AI242" i="1"/>
  <c r="AH242" i="1" s="1"/>
  <c r="AB242" i="1" s="1"/>
  <c r="AJ242" i="1"/>
  <c r="Z75" i="1"/>
  <c r="G75" i="1"/>
  <c r="AU75" i="1"/>
  <c r="U95" i="1"/>
  <c r="Z95" i="1"/>
  <c r="AU95" i="1"/>
  <c r="Z276" i="1"/>
  <c r="G276" i="1"/>
  <c r="AU276" i="1"/>
  <c r="Z93" i="1"/>
  <c r="G93" i="1"/>
  <c r="AU93" i="1"/>
  <c r="Z94" i="1"/>
  <c r="G94" i="1"/>
  <c r="AU94" i="1"/>
  <c r="Z173" i="1"/>
  <c r="G173" i="1"/>
  <c r="AU173" i="1"/>
  <c r="G119" i="1"/>
  <c r="Z119" i="1"/>
  <c r="AU119" i="1"/>
  <c r="G304" i="1"/>
  <c r="Z304" i="1"/>
  <c r="AU304" i="1"/>
  <c r="Z55" i="1"/>
  <c r="G55" i="1"/>
  <c r="AU55" i="1"/>
  <c r="Z329" i="1"/>
  <c r="G329" i="1"/>
  <c r="AU329" i="1"/>
  <c r="Z238" i="1"/>
  <c r="G238" i="1"/>
  <c r="AU238" i="1"/>
  <c r="Z82" i="1"/>
  <c r="G82" i="1"/>
  <c r="AU82" i="1"/>
  <c r="Z300" i="1"/>
  <c r="AU300" i="1"/>
  <c r="G300" i="1"/>
  <c r="Z74" i="1"/>
  <c r="U74" i="1"/>
  <c r="AC74" i="1" s="1"/>
  <c r="AU74" i="1"/>
  <c r="F23" i="1"/>
  <c r="AT333" i="1"/>
  <c r="AS333" i="1" s="1"/>
  <c r="AR333" i="1" s="1"/>
  <c r="AQ333" i="1" s="1"/>
  <c r="AP333" i="1" s="1"/>
  <c r="AO333" i="1" s="1"/>
  <c r="AN333" i="1" s="1"/>
  <c r="AM333" i="1" s="1"/>
  <c r="AL333" i="1" s="1"/>
  <c r="BA17" i="1"/>
  <c r="AZ17" i="1" s="1"/>
  <c r="AX17" i="1" s="1"/>
  <c r="BB17" i="1"/>
  <c r="BB10" i="1"/>
  <c r="BA10" i="1"/>
  <c r="AH339" i="1"/>
  <c r="AZ69" i="1"/>
  <c r="AX69" i="1" s="1"/>
  <c r="AZ68" i="1"/>
  <c r="AX68" i="1" s="1"/>
  <c r="AZ39" i="1"/>
  <c r="AX39" i="1" s="1"/>
  <c r="AH364" i="1"/>
  <c r="AZ96" i="1"/>
  <c r="AX96" i="1" s="1"/>
  <c r="AZ38" i="1"/>
  <c r="AX38" i="1" s="1"/>
  <c r="AH175" i="1"/>
  <c r="AZ85" i="1"/>
  <c r="AX85" i="1" s="1"/>
  <c r="AZ36" i="1"/>
  <c r="AX36" i="1" s="1"/>
  <c r="AZ22" i="1"/>
  <c r="AX22" i="1" s="1"/>
  <c r="Z319" i="1"/>
  <c r="G90" i="1"/>
  <c r="G375" i="1"/>
  <c r="Z375" i="1"/>
  <c r="Z262" i="1"/>
  <c r="G262" i="1"/>
  <c r="AU262" i="1"/>
  <c r="AT262" i="1" s="1"/>
  <c r="AS262" i="1" s="1"/>
  <c r="AR262" i="1" s="1"/>
  <c r="AQ262" i="1" s="1"/>
  <c r="AP262" i="1" s="1"/>
  <c r="AO262" i="1" s="1"/>
  <c r="AN262" i="1" s="1"/>
  <c r="AM262" i="1" s="1"/>
  <c r="AL262" i="1" s="1"/>
  <c r="AT267" i="1"/>
  <c r="AS267" i="1" s="1"/>
  <c r="AR267" i="1" s="1"/>
  <c r="AQ267" i="1" s="1"/>
  <c r="AP267" i="1" s="1"/>
  <c r="AO267" i="1" s="1"/>
  <c r="AN267" i="1" s="1"/>
  <c r="AM267" i="1" s="1"/>
  <c r="AL267" i="1" s="1"/>
  <c r="Z125" i="1"/>
  <c r="G125" i="1"/>
  <c r="AU125" i="1"/>
  <c r="AT125" i="1" s="1"/>
  <c r="AS125" i="1" s="1"/>
  <c r="AR125" i="1" s="1"/>
  <c r="AQ125" i="1" s="1"/>
  <c r="AP125" i="1" s="1"/>
  <c r="AO125" i="1" s="1"/>
  <c r="AN125" i="1" s="1"/>
  <c r="AM125" i="1" s="1"/>
  <c r="AL125" i="1" s="1"/>
  <c r="Z195" i="1"/>
  <c r="G195" i="1"/>
  <c r="AU195" i="1"/>
  <c r="AK84" i="1"/>
  <c r="AJ84" i="1"/>
  <c r="AI84" i="1"/>
  <c r="Z268" i="1"/>
  <c r="G268" i="1"/>
  <c r="AU268" i="1"/>
  <c r="Z107" i="1"/>
  <c r="G107" i="1"/>
  <c r="AU107" i="1"/>
  <c r="Z193" i="1"/>
  <c r="G193" i="1"/>
  <c r="AU193" i="1"/>
  <c r="AT232" i="1"/>
  <c r="AS232" i="1" s="1"/>
  <c r="AR232" i="1" s="1"/>
  <c r="AQ232" i="1" s="1"/>
  <c r="AP232" i="1" s="1"/>
  <c r="AO232" i="1" s="1"/>
  <c r="AN232" i="1" s="1"/>
  <c r="AM232" i="1" s="1"/>
  <c r="AL232" i="1" s="1"/>
  <c r="G71" i="1"/>
  <c r="Z71" i="1"/>
  <c r="AU71" i="1"/>
  <c r="Z133" i="1"/>
  <c r="G133" i="1"/>
  <c r="AU133" i="1"/>
  <c r="AT133" i="1" s="1"/>
  <c r="AS133" i="1" s="1"/>
  <c r="AR133" i="1" s="1"/>
  <c r="AQ133" i="1" s="1"/>
  <c r="AP133" i="1" s="1"/>
  <c r="AO133" i="1" s="1"/>
  <c r="AN133" i="1" s="1"/>
  <c r="AM133" i="1" s="1"/>
  <c r="AL133" i="1" s="1"/>
  <c r="Z216" i="1"/>
  <c r="G216" i="1"/>
  <c r="AU216" i="1"/>
  <c r="Z330" i="1"/>
  <c r="G330" i="1"/>
  <c r="AU330" i="1"/>
  <c r="AT330" i="1" s="1"/>
  <c r="AS330" i="1" s="1"/>
  <c r="AR330" i="1" s="1"/>
  <c r="AQ330" i="1" s="1"/>
  <c r="AP330" i="1" s="1"/>
  <c r="AO330" i="1" s="1"/>
  <c r="AN330" i="1" s="1"/>
  <c r="AM330" i="1" s="1"/>
  <c r="AL330" i="1" s="1"/>
  <c r="Z112" i="1"/>
  <c r="G112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Z136" i="1"/>
  <c r="G136" i="1"/>
  <c r="AU136" i="1"/>
  <c r="Z321" i="1"/>
  <c r="G321" i="1"/>
  <c r="AU321" i="1"/>
  <c r="Z271" i="1"/>
  <c r="G271" i="1"/>
  <c r="AU271" i="1"/>
  <c r="Z70" i="1"/>
  <c r="G70" i="1"/>
  <c r="AU70" i="1"/>
  <c r="AT70" i="1" s="1"/>
  <c r="AS70" i="1" s="1"/>
  <c r="AR70" i="1" s="1"/>
  <c r="AQ70" i="1" s="1"/>
  <c r="AP70" i="1" s="1"/>
  <c r="AO70" i="1" s="1"/>
  <c r="AN70" i="1" s="1"/>
  <c r="AM70" i="1" s="1"/>
  <c r="AL70" i="1" s="1"/>
  <c r="Z120" i="1"/>
  <c r="G120" i="1"/>
  <c r="AU120" i="1"/>
  <c r="AT120" i="1" s="1"/>
  <c r="AS120" i="1" s="1"/>
  <c r="AR120" i="1" s="1"/>
  <c r="AQ120" i="1" s="1"/>
  <c r="AP120" i="1" s="1"/>
  <c r="AO120" i="1" s="1"/>
  <c r="AN120" i="1" s="1"/>
  <c r="AM120" i="1" s="1"/>
  <c r="AL120" i="1" s="1"/>
  <c r="Z176" i="1"/>
  <c r="G176" i="1"/>
  <c r="AU176" i="1"/>
  <c r="Z59" i="1"/>
  <c r="AU59" i="1"/>
  <c r="AT59" i="1" s="1"/>
  <c r="AS59" i="1" s="1"/>
  <c r="AR59" i="1" s="1"/>
  <c r="AQ59" i="1" s="1"/>
  <c r="AP59" i="1" s="1"/>
  <c r="AO59" i="1" s="1"/>
  <c r="AN59" i="1" s="1"/>
  <c r="AM59" i="1" s="1"/>
  <c r="AL59" i="1" s="1"/>
  <c r="AT299" i="1"/>
  <c r="AS299" i="1" s="1"/>
  <c r="AR299" i="1" s="1"/>
  <c r="AQ299" i="1" s="1"/>
  <c r="AP299" i="1" s="1"/>
  <c r="AO299" i="1" s="1"/>
  <c r="AN299" i="1" s="1"/>
  <c r="AM299" i="1" s="1"/>
  <c r="AL299" i="1" s="1"/>
  <c r="G44" i="1"/>
  <c r="Z44" i="1"/>
  <c r="AU44" i="1"/>
  <c r="Z113" i="1"/>
  <c r="G113" i="1"/>
  <c r="AU113" i="1"/>
  <c r="AT314" i="1"/>
  <c r="AS314" i="1" s="1"/>
  <c r="AR314" i="1" s="1"/>
  <c r="AQ314" i="1" s="1"/>
  <c r="AP314" i="1" s="1"/>
  <c r="AO314" i="1" s="1"/>
  <c r="AN314" i="1" s="1"/>
  <c r="AM314" i="1" s="1"/>
  <c r="AL314" i="1" s="1"/>
  <c r="Z110" i="1"/>
  <c r="AU110" i="1"/>
  <c r="AT110" i="1" s="1"/>
  <c r="AS110" i="1" s="1"/>
  <c r="AR110" i="1" s="1"/>
  <c r="AQ110" i="1" s="1"/>
  <c r="AP110" i="1" s="1"/>
  <c r="AO110" i="1" s="1"/>
  <c r="AN110" i="1" s="1"/>
  <c r="AM110" i="1" s="1"/>
  <c r="AL110" i="1" s="1"/>
  <c r="Z89" i="1"/>
  <c r="G89" i="1"/>
  <c r="AU89" i="1"/>
  <c r="Z118" i="1"/>
  <c r="AU118" i="1"/>
  <c r="Z328" i="1"/>
  <c r="G328" i="1"/>
  <c r="AU328" i="1"/>
  <c r="Z69" i="1"/>
  <c r="U69" i="1"/>
  <c r="AC69" i="1" s="1"/>
  <c r="AU69" i="1"/>
  <c r="AT352" i="1"/>
  <c r="AS352" i="1"/>
  <c r="AR352" i="1" s="1"/>
  <c r="AQ352" i="1" s="1"/>
  <c r="AP352" i="1" s="1"/>
  <c r="AO352" i="1" s="1"/>
  <c r="AN352" i="1" s="1"/>
  <c r="AM352" i="1" s="1"/>
  <c r="AL352" i="1" s="1"/>
  <c r="AZ71" i="1"/>
  <c r="AX71" i="1" s="1"/>
  <c r="AH338" i="1"/>
  <c r="AA338" i="1" s="1"/>
  <c r="AE338" i="1" s="1"/>
  <c r="AZ6" i="1"/>
  <c r="AX6" i="1" s="1"/>
  <c r="AZ8" i="1"/>
  <c r="AX8" i="1" s="1"/>
  <c r="AZ58" i="1"/>
  <c r="AX58" i="1" s="1"/>
  <c r="AZ7" i="1"/>
  <c r="AX7" i="1" s="1"/>
  <c r="AZ93" i="1"/>
  <c r="AX93" i="1" s="1"/>
  <c r="AZ12" i="1"/>
  <c r="AX12" i="1" s="1"/>
  <c r="AZ73" i="1"/>
  <c r="AX73" i="1" s="1"/>
  <c r="AZ48" i="1"/>
  <c r="AX48" i="1" s="1"/>
  <c r="AZ20" i="1"/>
  <c r="AX20" i="1" s="1"/>
  <c r="U62" i="1"/>
  <c r="AC62" i="1" s="1"/>
  <c r="AU380" i="1"/>
  <c r="AT380" i="1" s="1"/>
  <c r="AS380" i="1" s="1"/>
  <c r="AR380" i="1" s="1"/>
  <c r="AQ380" i="1" s="1"/>
  <c r="AP380" i="1" s="1"/>
  <c r="AO380" i="1" s="1"/>
  <c r="AN380" i="1" s="1"/>
  <c r="AM380" i="1" s="1"/>
  <c r="AL380" i="1" s="1"/>
  <c r="Z380" i="1"/>
  <c r="G380" i="1"/>
  <c r="Z377" i="1"/>
  <c r="G377" i="1"/>
  <c r="AU377" i="1"/>
  <c r="AT377" i="1" s="1"/>
  <c r="AS377" i="1" s="1"/>
  <c r="AR377" i="1" s="1"/>
  <c r="AQ377" i="1" s="1"/>
  <c r="AP377" i="1" s="1"/>
  <c r="AO377" i="1" s="1"/>
  <c r="AN377" i="1" s="1"/>
  <c r="AM377" i="1" s="1"/>
  <c r="AL377" i="1" s="1"/>
  <c r="AT293" i="1"/>
  <c r="AS293" i="1" s="1"/>
  <c r="AR293" i="1" s="1"/>
  <c r="AQ293" i="1" s="1"/>
  <c r="AP293" i="1" s="1"/>
  <c r="AO293" i="1" s="1"/>
  <c r="AN293" i="1" s="1"/>
  <c r="AM293" i="1" s="1"/>
  <c r="AL293" i="1" s="1"/>
  <c r="AT355" i="1"/>
  <c r="AS355" i="1" s="1"/>
  <c r="AR355" i="1" s="1"/>
  <c r="AQ355" i="1" s="1"/>
  <c r="AP355" i="1" s="1"/>
  <c r="AO355" i="1" s="1"/>
  <c r="AN355" i="1" s="1"/>
  <c r="AM355" i="1" s="1"/>
  <c r="AL355" i="1" s="1"/>
  <c r="Z128" i="1"/>
  <c r="G128" i="1"/>
  <c r="AU128" i="1"/>
  <c r="Z331" i="1"/>
  <c r="G331" i="1"/>
  <c r="AU331" i="1"/>
  <c r="Z255" i="1"/>
  <c r="G255" i="1"/>
  <c r="AU255" i="1"/>
  <c r="AT255" i="1" s="1"/>
  <c r="AS255" i="1" s="1"/>
  <c r="AR255" i="1" s="1"/>
  <c r="AQ255" i="1" s="1"/>
  <c r="AP255" i="1" s="1"/>
  <c r="AO255" i="1" s="1"/>
  <c r="AN255" i="1" s="1"/>
  <c r="AM255" i="1" s="1"/>
  <c r="AL255" i="1" s="1"/>
  <c r="Z36" i="1"/>
  <c r="G36" i="1"/>
  <c r="AU36" i="1"/>
  <c r="G122" i="1"/>
  <c r="Z122" i="1"/>
  <c r="AU122" i="1"/>
  <c r="G206" i="1"/>
  <c r="AU206" i="1"/>
  <c r="G311" i="1"/>
  <c r="Z311" i="1"/>
  <c r="AU311" i="1"/>
  <c r="G66" i="1"/>
  <c r="Z66" i="1"/>
  <c r="AU66" i="1"/>
  <c r="Z144" i="1"/>
  <c r="G144" i="1"/>
  <c r="AU144" i="1"/>
  <c r="G140" i="1"/>
  <c r="Z140" i="1"/>
  <c r="AU140" i="1"/>
  <c r="AT140" i="1" s="1"/>
  <c r="AS140" i="1" s="1"/>
  <c r="AR140" i="1" s="1"/>
  <c r="AQ140" i="1" s="1"/>
  <c r="AP140" i="1" s="1"/>
  <c r="AO140" i="1" s="1"/>
  <c r="AN140" i="1" s="1"/>
  <c r="AM140" i="1" s="1"/>
  <c r="AL140" i="1" s="1"/>
  <c r="Z308" i="1"/>
  <c r="G308" i="1"/>
  <c r="AU308" i="1"/>
  <c r="Z104" i="1"/>
  <c r="G104" i="1"/>
  <c r="AU104" i="1"/>
  <c r="Z147" i="1"/>
  <c r="G147" i="1"/>
  <c r="AU147" i="1"/>
  <c r="G307" i="1"/>
  <c r="Z307" i="1"/>
  <c r="AU307" i="1"/>
  <c r="AK260" i="1"/>
  <c r="AI260" i="1"/>
  <c r="AJ260" i="1"/>
  <c r="Z63" i="1"/>
  <c r="G63" i="1"/>
  <c r="AU63" i="1"/>
  <c r="Z123" i="1"/>
  <c r="G123" i="1"/>
  <c r="AU123" i="1"/>
  <c r="Z184" i="1"/>
  <c r="AU184" i="1"/>
  <c r="G190" i="1"/>
  <c r="Z190" i="1"/>
  <c r="AU190" i="1"/>
  <c r="AI288" i="1"/>
  <c r="AK288" i="1"/>
  <c r="AJ288" i="1"/>
  <c r="Z33" i="1"/>
  <c r="AU33" i="1"/>
  <c r="Z87" i="1"/>
  <c r="U87" i="1"/>
  <c r="AU87" i="1"/>
  <c r="AT87" i="1" s="1"/>
  <c r="AS87" i="1" s="1"/>
  <c r="AR87" i="1" s="1"/>
  <c r="AQ87" i="1" s="1"/>
  <c r="AP87" i="1" s="1"/>
  <c r="AO87" i="1" s="1"/>
  <c r="AN87" i="1" s="1"/>
  <c r="AM87" i="1" s="1"/>
  <c r="AL87" i="1" s="1"/>
  <c r="G298" i="1"/>
  <c r="Z298" i="1"/>
  <c r="AU298" i="1"/>
  <c r="AJ100" i="1"/>
  <c r="AI100" i="1"/>
  <c r="Z132" i="1"/>
  <c r="AU132" i="1"/>
  <c r="U132" i="1"/>
  <c r="Z313" i="1"/>
  <c r="G313" i="1"/>
  <c r="AU313" i="1"/>
  <c r="Z61" i="1"/>
  <c r="G61" i="1"/>
  <c r="AU61" i="1"/>
  <c r="I273" i="1"/>
  <c r="AC273" i="1"/>
  <c r="AF273" i="1"/>
  <c r="AH261" i="1"/>
  <c r="AH138" i="1"/>
  <c r="AB138" i="1" s="1"/>
  <c r="AH277" i="1"/>
  <c r="AZ21" i="1"/>
  <c r="AX21" i="1" s="1"/>
  <c r="AZ24" i="1"/>
  <c r="AX24" i="1" s="1"/>
  <c r="AZ50" i="1"/>
  <c r="AX50" i="1" s="1"/>
  <c r="AZ87" i="1"/>
  <c r="AX87" i="1" s="1"/>
  <c r="AZ84" i="1"/>
  <c r="AX84" i="1" s="1"/>
  <c r="AZ77" i="1"/>
  <c r="AX77" i="1" s="1"/>
  <c r="AZ90" i="1"/>
  <c r="AX90" i="1" s="1"/>
  <c r="AZ95" i="1"/>
  <c r="AX95" i="1" s="1"/>
  <c r="F22" i="1"/>
  <c r="AT373" i="1"/>
  <c r="AS373" i="1" s="1"/>
  <c r="AR373" i="1" s="1"/>
  <c r="AQ373" i="1" s="1"/>
  <c r="AP373" i="1" s="1"/>
  <c r="AO373" i="1" s="1"/>
  <c r="AN373" i="1" s="1"/>
  <c r="AM373" i="1" s="1"/>
  <c r="AL373" i="1" s="1"/>
  <c r="Z64" i="1"/>
  <c r="U64" i="1"/>
  <c r="AU64" i="1"/>
  <c r="Z60" i="1"/>
  <c r="U60" i="1"/>
  <c r="AC60" i="1" s="1"/>
  <c r="AU60" i="1"/>
  <c r="Z322" i="1"/>
  <c r="G322" i="1"/>
  <c r="AU322" i="1"/>
  <c r="Z196" i="1"/>
  <c r="G196" i="1"/>
  <c r="AU196" i="1"/>
  <c r="Z34" i="1"/>
  <c r="AU34" i="1"/>
  <c r="G102" i="1"/>
  <c r="Z102" i="1"/>
  <c r="AU102" i="1"/>
  <c r="AT102" i="1" s="1"/>
  <c r="AS102" i="1" s="1"/>
  <c r="AR102" i="1" s="1"/>
  <c r="AQ102" i="1" s="1"/>
  <c r="AP102" i="1" s="1"/>
  <c r="AO102" i="1" s="1"/>
  <c r="AN102" i="1" s="1"/>
  <c r="AM102" i="1" s="1"/>
  <c r="AL102" i="1" s="1"/>
  <c r="AK319" i="1"/>
  <c r="AI319" i="1"/>
  <c r="AT357" i="1"/>
  <c r="AS357" i="1" s="1"/>
  <c r="AR357" i="1" s="1"/>
  <c r="AQ357" i="1" s="1"/>
  <c r="AP357" i="1" s="1"/>
  <c r="AO357" i="1" s="1"/>
  <c r="AN357" i="1" s="1"/>
  <c r="AM357" i="1" s="1"/>
  <c r="AL357" i="1" s="1"/>
  <c r="AA30" i="1"/>
  <c r="AB30" i="1"/>
  <c r="G263" i="1"/>
  <c r="G251" i="1"/>
  <c r="AC251" i="1" s="1"/>
  <c r="Z62" i="1"/>
  <c r="AH374" i="1"/>
  <c r="AA374" i="1" s="1"/>
  <c r="AT379" i="1"/>
  <c r="AS379" i="1" s="1"/>
  <c r="AR379" i="1" s="1"/>
  <c r="AQ379" i="1" s="1"/>
  <c r="AP379" i="1" s="1"/>
  <c r="AO379" i="1" s="1"/>
  <c r="AN379" i="1" s="1"/>
  <c r="AM379" i="1" s="1"/>
  <c r="AL379" i="1" s="1"/>
  <c r="Z204" i="1"/>
  <c r="AU204" i="1"/>
  <c r="G204" i="1"/>
  <c r="AF376" i="1"/>
  <c r="K376" i="1"/>
  <c r="AC376" i="1"/>
  <c r="AT275" i="1"/>
  <c r="AS275" i="1" s="1"/>
  <c r="AR275" i="1" s="1"/>
  <c r="AQ275" i="1" s="1"/>
  <c r="AP275" i="1" s="1"/>
  <c r="AO275" i="1" s="1"/>
  <c r="AN275" i="1" s="1"/>
  <c r="AM275" i="1" s="1"/>
  <c r="AL275" i="1" s="1"/>
  <c r="Z131" i="1"/>
  <c r="G131" i="1"/>
  <c r="AU131" i="1"/>
  <c r="Z215" i="1"/>
  <c r="AU215" i="1"/>
  <c r="Z324" i="1"/>
  <c r="G324" i="1"/>
  <c r="AU324" i="1"/>
  <c r="AT324" i="1" s="1"/>
  <c r="AS324" i="1" s="1"/>
  <c r="AR324" i="1" s="1"/>
  <c r="AQ324" i="1" s="1"/>
  <c r="AP324" i="1" s="1"/>
  <c r="AO324" i="1" s="1"/>
  <c r="AN324" i="1" s="1"/>
  <c r="AM324" i="1" s="1"/>
  <c r="AL324" i="1" s="1"/>
  <c r="Z244" i="1"/>
  <c r="G244" i="1"/>
  <c r="AU244" i="1"/>
  <c r="Z31" i="1"/>
  <c r="G31" i="1"/>
  <c r="AU31" i="1"/>
  <c r="G141" i="1"/>
  <c r="Z141" i="1"/>
  <c r="AU141" i="1"/>
  <c r="Z146" i="1"/>
  <c r="G146" i="1"/>
  <c r="AU146" i="1"/>
  <c r="AT146" i="1" s="1"/>
  <c r="AS146" i="1" s="1"/>
  <c r="AR146" i="1" s="1"/>
  <c r="AQ146" i="1" s="1"/>
  <c r="AP146" i="1" s="1"/>
  <c r="AO146" i="1" s="1"/>
  <c r="AN146" i="1" s="1"/>
  <c r="AM146" i="1" s="1"/>
  <c r="AL146" i="1" s="1"/>
  <c r="G302" i="1"/>
  <c r="Z302" i="1"/>
  <c r="AU302" i="1"/>
  <c r="AT57" i="1"/>
  <c r="AS57" i="1" s="1"/>
  <c r="AR57" i="1" s="1"/>
  <c r="AQ57" i="1" s="1"/>
  <c r="AP57" i="1" s="1"/>
  <c r="AO57" i="1" s="1"/>
  <c r="AN57" i="1" s="1"/>
  <c r="AM57" i="1" s="1"/>
  <c r="AL57" i="1" s="1"/>
  <c r="Z155" i="1"/>
  <c r="G155" i="1"/>
  <c r="AU155" i="1"/>
  <c r="Z121" i="1"/>
  <c r="G121" i="1"/>
  <c r="AU121" i="1"/>
  <c r="Z316" i="1"/>
  <c r="G316" i="1"/>
  <c r="AU316" i="1"/>
  <c r="AI96" i="1"/>
  <c r="AJ96" i="1"/>
  <c r="AK96" i="1"/>
  <c r="Z161" i="1"/>
  <c r="AU161" i="1"/>
  <c r="G230" i="1"/>
  <c r="Z230" i="1"/>
  <c r="AU230" i="1"/>
  <c r="AT230" i="1" s="1"/>
  <c r="AS230" i="1" s="1"/>
  <c r="AR230" i="1" s="1"/>
  <c r="AQ230" i="1" s="1"/>
  <c r="AP230" i="1" s="1"/>
  <c r="AO230" i="1" s="1"/>
  <c r="AN230" i="1" s="1"/>
  <c r="AM230" i="1" s="1"/>
  <c r="AL230" i="1" s="1"/>
  <c r="Z253" i="1"/>
  <c r="G253" i="1"/>
  <c r="AU253" i="1"/>
  <c r="AT253" i="1" s="1"/>
  <c r="AS253" i="1" s="1"/>
  <c r="AR253" i="1" s="1"/>
  <c r="AQ253" i="1" s="1"/>
  <c r="AP253" i="1" s="1"/>
  <c r="AO253" i="1" s="1"/>
  <c r="AN253" i="1" s="1"/>
  <c r="AM253" i="1" s="1"/>
  <c r="AL253" i="1" s="1"/>
  <c r="G56" i="1"/>
  <c r="Z56" i="1"/>
  <c r="AU56" i="1"/>
  <c r="Z130" i="1"/>
  <c r="AU130" i="1"/>
  <c r="Z194" i="1"/>
  <c r="AU194" i="1"/>
  <c r="AT194" i="1" s="1"/>
  <c r="AS194" i="1" s="1"/>
  <c r="AR194" i="1" s="1"/>
  <c r="AQ194" i="1" s="1"/>
  <c r="AP194" i="1" s="1"/>
  <c r="AO194" i="1" s="1"/>
  <c r="AN194" i="1" s="1"/>
  <c r="AM194" i="1" s="1"/>
  <c r="AL194" i="1" s="1"/>
  <c r="Z225" i="1"/>
  <c r="G225" i="1"/>
  <c r="AU225" i="1"/>
  <c r="AT225" i="1" s="1"/>
  <c r="AS225" i="1" s="1"/>
  <c r="AR225" i="1" s="1"/>
  <c r="AQ225" i="1" s="1"/>
  <c r="AP225" i="1" s="1"/>
  <c r="AO225" i="1" s="1"/>
  <c r="AN225" i="1" s="1"/>
  <c r="AM225" i="1" s="1"/>
  <c r="AL225" i="1" s="1"/>
  <c r="Z259" i="1"/>
  <c r="G259" i="1"/>
  <c r="AU259" i="1"/>
  <c r="G79" i="1"/>
  <c r="Z79" i="1"/>
  <c r="AU79" i="1"/>
  <c r="Z229" i="1"/>
  <c r="G229" i="1"/>
  <c r="AU229" i="1"/>
  <c r="Z274" i="1"/>
  <c r="AU274" i="1"/>
  <c r="AT274" i="1" s="1"/>
  <c r="AS274" i="1" s="1"/>
  <c r="AR274" i="1" s="1"/>
  <c r="AQ274" i="1" s="1"/>
  <c r="AP274" i="1" s="1"/>
  <c r="AO274" i="1" s="1"/>
  <c r="AN274" i="1" s="1"/>
  <c r="AM274" i="1" s="1"/>
  <c r="AL274" i="1" s="1"/>
  <c r="Z54" i="1"/>
  <c r="G54" i="1"/>
  <c r="AU54" i="1"/>
  <c r="Z148" i="1"/>
  <c r="G148" i="1"/>
  <c r="AU148" i="1"/>
  <c r="U77" i="1"/>
  <c r="Z77" i="1"/>
  <c r="AU77" i="1"/>
  <c r="Z303" i="1"/>
  <c r="G303" i="1"/>
  <c r="AU303" i="1"/>
  <c r="Z53" i="1"/>
  <c r="G53" i="1"/>
  <c r="AU53" i="1"/>
  <c r="AT367" i="1"/>
  <c r="AS367" i="1" s="1"/>
  <c r="AR367" i="1" s="1"/>
  <c r="AQ367" i="1" s="1"/>
  <c r="AP367" i="1" s="1"/>
  <c r="AO367" i="1" s="1"/>
  <c r="AN367" i="1" s="1"/>
  <c r="AM367" i="1" s="1"/>
  <c r="AL367" i="1" s="1"/>
  <c r="AF138" i="1"/>
  <c r="I138" i="1"/>
  <c r="AC138" i="1"/>
  <c r="AK178" i="1"/>
  <c r="AI178" i="1"/>
  <c r="AH178" i="1" s="1"/>
  <c r="AT366" i="1"/>
  <c r="AS366" i="1"/>
  <c r="AR366" i="1" s="1"/>
  <c r="AQ366" i="1" s="1"/>
  <c r="AP366" i="1" s="1"/>
  <c r="AO366" i="1" s="1"/>
  <c r="AN366" i="1" s="1"/>
  <c r="AM366" i="1" s="1"/>
  <c r="AL366" i="1" s="1"/>
  <c r="BA46" i="1"/>
  <c r="AZ46" i="1" s="1"/>
  <c r="AX46" i="1" s="1"/>
  <c r="BB46" i="1"/>
  <c r="AZ98" i="1"/>
  <c r="AX98" i="1" s="1"/>
  <c r="AZ102" i="1"/>
  <c r="AX102" i="1" s="1"/>
  <c r="AH294" i="1"/>
  <c r="AZ99" i="1"/>
  <c r="AX99" i="1" s="1"/>
  <c r="AH177" i="1"/>
  <c r="AH228" i="1"/>
  <c r="AA228" i="1" s="1"/>
  <c r="AH212" i="1"/>
  <c r="AZ9" i="1"/>
  <c r="AX9" i="1" s="1"/>
  <c r="AZ31" i="1"/>
  <c r="AX31" i="1" s="1"/>
  <c r="AZ3" i="1"/>
  <c r="AX3" i="1" s="1"/>
  <c r="AZ89" i="1"/>
  <c r="AX89" i="1" s="1"/>
  <c r="AK62" i="1"/>
  <c r="AI62" i="1"/>
  <c r="AJ62" i="1"/>
  <c r="Z211" i="1"/>
  <c r="G211" i="1"/>
  <c r="AU211" i="1"/>
  <c r="AT211" i="1" s="1"/>
  <c r="AS211" i="1" s="1"/>
  <c r="AR211" i="1" s="1"/>
  <c r="AQ211" i="1" s="1"/>
  <c r="AP211" i="1" s="1"/>
  <c r="AO211" i="1" s="1"/>
  <c r="AN211" i="1" s="1"/>
  <c r="AM211" i="1" s="1"/>
  <c r="AL211" i="1" s="1"/>
  <c r="Z263" i="1"/>
  <c r="AH191" i="1"/>
  <c r="AA191" i="1" s="1"/>
  <c r="Z239" i="1"/>
  <c r="G239" i="1"/>
  <c r="AU239" i="1"/>
  <c r="AZ100" i="1"/>
  <c r="AX100" i="1" s="1"/>
  <c r="AZ29" i="1"/>
  <c r="AX29" i="1" s="1"/>
  <c r="AZ66" i="1"/>
  <c r="AX66" i="1" s="1"/>
  <c r="AZ5" i="1"/>
  <c r="AX5" i="1" s="1"/>
  <c r="AZ70" i="1"/>
  <c r="AX70" i="1" s="1"/>
  <c r="AZ86" i="1"/>
  <c r="AX86" i="1" s="1"/>
  <c r="AH205" i="1"/>
  <c r="AH168" i="1"/>
  <c r="AZ47" i="1"/>
  <c r="AX47" i="1" s="1"/>
  <c r="AZ15" i="1"/>
  <c r="AX15" i="1" s="1"/>
  <c r="AZ76" i="1"/>
  <c r="AX76" i="1" s="1"/>
  <c r="AZ78" i="1"/>
  <c r="AX78" i="1" s="1"/>
  <c r="AH217" i="1"/>
  <c r="AZ2" i="1"/>
  <c r="AX2" i="1" s="1"/>
  <c r="AZ49" i="1"/>
  <c r="AX49" i="1" s="1"/>
  <c r="AZ16" i="1"/>
  <c r="AX16" i="1" s="1"/>
  <c r="AZ33" i="1"/>
  <c r="AX33" i="1" s="1"/>
  <c r="AH47" i="1"/>
  <c r="AZ57" i="1"/>
  <c r="AX57" i="1" s="1"/>
  <c r="AZ54" i="1"/>
  <c r="AX54" i="1" s="1"/>
  <c r="AH108" i="1"/>
  <c r="AH234" i="1"/>
  <c r="AH284" i="1"/>
  <c r="AZ59" i="1"/>
  <c r="AX59" i="1" s="1"/>
  <c r="AH323" i="1"/>
  <c r="AZ27" i="1"/>
  <c r="AX27" i="1" s="1"/>
  <c r="AZ83" i="1"/>
  <c r="AX83" i="1" s="1"/>
  <c r="AH295" i="1"/>
  <c r="AA295" i="1" s="1"/>
  <c r="AE295" i="1" s="1"/>
  <c r="AZ61" i="1"/>
  <c r="AX61" i="1" s="1"/>
  <c r="AZ35" i="1"/>
  <c r="AX35" i="1" s="1"/>
  <c r="AH200" i="1"/>
  <c r="AH180" i="1"/>
  <c r="AZ92" i="1"/>
  <c r="AX92" i="1" s="1"/>
  <c r="AH164" i="1"/>
  <c r="AZ88" i="1"/>
  <c r="AX88" i="1" s="1"/>
  <c r="AF378" i="1"/>
  <c r="K378" i="1"/>
  <c r="AC378" i="1"/>
  <c r="AT381" i="1"/>
  <c r="AS381" i="1"/>
  <c r="AR381" i="1" s="1"/>
  <c r="AQ381" i="1" s="1"/>
  <c r="AP381" i="1" s="1"/>
  <c r="AO381" i="1" s="1"/>
  <c r="AN381" i="1" s="1"/>
  <c r="AM381" i="1" s="1"/>
  <c r="AL381" i="1" s="1"/>
  <c r="Z143" i="1"/>
  <c r="G143" i="1"/>
  <c r="AU143" i="1"/>
  <c r="AT143" i="1" s="1"/>
  <c r="AS143" i="1" s="1"/>
  <c r="AR143" i="1" s="1"/>
  <c r="AQ143" i="1" s="1"/>
  <c r="AP143" i="1" s="1"/>
  <c r="AO143" i="1" s="1"/>
  <c r="AN143" i="1" s="1"/>
  <c r="AM143" i="1" s="1"/>
  <c r="AL143" i="1" s="1"/>
  <c r="AI318" i="1"/>
  <c r="AH318" i="1" s="1"/>
  <c r="AA318" i="1" s="1"/>
  <c r="AK318" i="1"/>
  <c r="AJ318" i="1"/>
  <c r="Z237" i="1"/>
  <c r="G237" i="1"/>
  <c r="AU237" i="1"/>
  <c r="AT237" i="1" s="1"/>
  <c r="AS237" i="1" s="1"/>
  <c r="AR237" i="1" s="1"/>
  <c r="AQ237" i="1" s="1"/>
  <c r="AP237" i="1" s="1"/>
  <c r="AO237" i="1" s="1"/>
  <c r="AN237" i="1" s="1"/>
  <c r="AM237" i="1" s="1"/>
  <c r="AL237" i="1" s="1"/>
  <c r="Z78" i="1"/>
  <c r="G78" i="1"/>
  <c r="AU78" i="1"/>
  <c r="Z149" i="1"/>
  <c r="G149" i="1"/>
  <c r="AU149" i="1"/>
  <c r="AT149" i="1" s="1"/>
  <c r="AS149" i="1" s="1"/>
  <c r="AR149" i="1" s="1"/>
  <c r="AQ149" i="1" s="1"/>
  <c r="AP149" i="1" s="1"/>
  <c r="AO149" i="1" s="1"/>
  <c r="AN149" i="1" s="1"/>
  <c r="AM149" i="1" s="1"/>
  <c r="AL149" i="1" s="1"/>
  <c r="Z116" i="1"/>
  <c r="G116" i="1"/>
  <c r="AU116" i="1"/>
  <c r="Z291" i="1"/>
  <c r="G291" i="1"/>
  <c r="AU291" i="1"/>
  <c r="AT291" i="1" s="1"/>
  <c r="AS291" i="1" s="1"/>
  <c r="AR291" i="1" s="1"/>
  <c r="AQ291" i="1" s="1"/>
  <c r="AP291" i="1" s="1"/>
  <c r="AO291" i="1" s="1"/>
  <c r="AN291" i="1" s="1"/>
  <c r="AM291" i="1" s="1"/>
  <c r="AL291" i="1" s="1"/>
  <c r="Z39" i="1"/>
  <c r="G39" i="1"/>
  <c r="AU39" i="1"/>
  <c r="Z158" i="1"/>
  <c r="G158" i="1"/>
  <c r="AU158" i="1"/>
  <c r="AT158" i="1" s="1"/>
  <c r="AS158" i="1" s="1"/>
  <c r="AR158" i="1" s="1"/>
  <c r="AQ158" i="1" s="1"/>
  <c r="AP158" i="1" s="1"/>
  <c r="AO158" i="1" s="1"/>
  <c r="AN158" i="1" s="1"/>
  <c r="AM158" i="1" s="1"/>
  <c r="AL158" i="1" s="1"/>
  <c r="Z115" i="1"/>
  <c r="G115" i="1"/>
  <c r="AU115" i="1"/>
  <c r="Z290" i="1"/>
  <c r="G290" i="1"/>
  <c r="AU290" i="1"/>
  <c r="G65" i="1"/>
  <c r="Z65" i="1"/>
  <c r="AU65" i="1"/>
  <c r="AT169" i="1"/>
  <c r="AS169" i="1" s="1"/>
  <c r="AR169" i="1" s="1"/>
  <c r="AQ169" i="1" s="1"/>
  <c r="AP169" i="1" s="1"/>
  <c r="AO169" i="1" s="1"/>
  <c r="AN169" i="1" s="1"/>
  <c r="AM169" i="1" s="1"/>
  <c r="AL169" i="1" s="1"/>
  <c r="AT315" i="1"/>
  <c r="AS315" i="1"/>
  <c r="AR315" i="1" s="1"/>
  <c r="AQ315" i="1" s="1"/>
  <c r="AP315" i="1" s="1"/>
  <c r="AO315" i="1" s="1"/>
  <c r="AN315" i="1" s="1"/>
  <c r="AM315" i="1" s="1"/>
  <c r="AL315" i="1" s="1"/>
  <c r="Z247" i="1"/>
  <c r="AU247" i="1"/>
  <c r="AT247" i="1" s="1"/>
  <c r="AS247" i="1" s="1"/>
  <c r="AR247" i="1" s="1"/>
  <c r="AQ247" i="1" s="1"/>
  <c r="AP247" i="1" s="1"/>
  <c r="AO247" i="1" s="1"/>
  <c r="AN247" i="1" s="1"/>
  <c r="AM247" i="1" s="1"/>
  <c r="AL247" i="1" s="1"/>
  <c r="G247" i="1"/>
  <c r="Z45" i="1"/>
  <c r="G45" i="1"/>
  <c r="AU45" i="1"/>
  <c r="Z139" i="1"/>
  <c r="G139" i="1"/>
  <c r="AU139" i="1"/>
  <c r="G207" i="1"/>
  <c r="Z207" i="1"/>
  <c r="AU207" i="1"/>
  <c r="Z222" i="1"/>
  <c r="G222" i="1"/>
  <c r="AU222" i="1"/>
  <c r="Z246" i="1"/>
  <c r="G246" i="1"/>
  <c r="AU246" i="1"/>
  <c r="Z99" i="1"/>
  <c r="G99" i="1"/>
  <c r="AU99" i="1"/>
  <c r="AT99" i="1" s="1"/>
  <c r="AS99" i="1" s="1"/>
  <c r="AR99" i="1" s="1"/>
  <c r="AQ99" i="1" s="1"/>
  <c r="AP99" i="1" s="1"/>
  <c r="AO99" i="1" s="1"/>
  <c r="AN99" i="1" s="1"/>
  <c r="AM99" i="1" s="1"/>
  <c r="AL99" i="1" s="1"/>
  <c r="Z189" i="1"/>
  <c r="G189" i="1"/>
  <c r="AU189" i="1"/>
  <c r="G270" i="1"/>
  <c r="Z270" i="1"/>
  <c r="AU270" i="1"/>
  <c r="AT270" i="1" s="1"/>
  <c r="AS270" i="1" s="1"/>
  <c r="AR270" i="1" s="1"/>
  <c r="AQ270" i="1" s="1"/>
  <c r="AP270" i="1" s="1"/>
  <c r="AO270" i="1" s="1"/>
  <c r="AN270" i="1" s="1"/>
  <c r="AM270" i="1" s="1"/>
  <c r="AL270" i="1" s="1"/>
  <c r="Z49" i="1"/>
  <c r="G49" i="1"/>
  <c r="AU49" i="1"/>
  <c r="Z213" i="1"/>
  <c r="G213" i="1"/>
  <c r="AU213" i="1"/>
  <c r="G297" i="1"/>
  <c r="Z297" i="1"/>
  <c r="AU297" i="1"/>
  <c r="Z48" i="1"/>
  <c r="G48" i="1"/>
  <c r="AU48" i="1"/>
  <c r="K367" i="1"/>
  <c r="AC367" i="1"/>
  <c r="AF367" i="1"/>
  <c r="AT165" i="1"/>
  <c r="AS165" i="1" s="1"/>
  <c r="AR165" i="1" s="1"/>
  <c r="AQ165" i="1" s="1"/>
  <c r="AP165" i="1" s="1"/>
  <c r="AO165" i="1" s="1"/>
  <c r="AN165" i="1" s="1"/>
  <c r="AM165" i="1" s="1"/>
  <c r="AL165" i="1" s="1"/>
  <c r="BB62" i="1"/>
  <c r="BA62" i="1"/>
  <c r="AZ62" i="1" s="1"/>
  <c r="AX62" i="1" s="1"/>
  <c r="BB74" i="1"/>
  <c r="BA74" i="1"/>
  <c r="AZ74" i="1" s="1"/>
  <c r="AX74" i="1" s="1"/>
  <c r="AH292" i="1"/>
  <c r="AZ23" i="1"/>
  <c r="AX23" i="1" s="1"/>
  <c r="AZ64" i="1"/>
  <c r="AX64" i="1" s="1"/>
  <c r="AZ63" i="1"/>
  <c r="AX63" i="1" s="1"/>
  <c r="AH256" i="1"/>
  <c r="AZ42" i="1"/>
  <c r="AX42" i="1" s="1"/>
  <c r="AH249" i="1"/>
  <c r="AA249" i="1" s="1"/>
  <c r="AD249" i="1" s="1"/>
  <c r="AZ65" i="1"/>
  <c r="AX65" i="1" s="1"/>
  <c r="AZ44" i="1"/>
  <c r="AX44" i="1" s="1"/>
  <c r="AH97" i="1"/>
  <c r="AA97" i="1" s="1"/>
  <c r="AH265" i="1"/>
  <c r="AZ30" i="1"/>
  <c r="AX30" i="1" s="1"/>
  <c r="AB228" i="1"/>
  <c r="G289" i="1"/>
  <c r="AJ319" i="1"/>
  <c r="Z208" i="1"/>
  <c r="G208" i="1"/>
  <c r="AU208" i="1"/>
  <c r="AT208" i="1" s="1"/>
  <c r="AS208" i="1" s="1"/>
  <c r="AR208" i="1" s="1"/>
  <c r="AQ208" i="1" s="1"/>
  <c r="AP208" i="1" s="1"/>
  <c r="AO208" i="1" s="1"/>
  <c r="AN208" i="1" s="1"/>
  <c r="AM208" i="1" s="1"/>
  <c r="AL208" i="1" s="1"/>
  <c r="Z233" i="1"/>
  <c r="G233" i="1"/>
  <c r="AU233" i="1"/>
  <c r="AT233" i="1" s="1"/>
  <c r="AS233" i="1" s="1"/>
  <c r="AR233" i="1" s="1"/>
  <c r="AQ233" i="1" s="1"/>
  <c r="AP233" i="1" s="1"/>
  <c r="AO233" i="1" s="1"/>
  <c r="AN233" i="1" s="1"/>
  <c r="AM233" i="1" s="1"/>
  <c r="AL233" i="1" s="1"/>
  <c r="Z40" i="1"/>
  <c r="G40" i="1"/>
  <c r="AU40" i="1"/>
  <c r="AT40" i="1" s="1"/>
  <c r="AS40" i="1" s="1"/>
  <c r="AR40" i="1" s="1"/>
  <c r="AQ40" i="1" s="1"/>
  <c r="AP40" i="1" s="1"/>
  <c r="AO40" i="1" s="1"/>
  <c r="AN40" i="1" s="1"/>
  <c r="AM40" i="1" s="1"/>
  <c r="AL40" i="1" s="1"/>
  <c r="Z157" i="1"/>
  <c r="AU157" i="1"/>
  <c r="Z326" i="1"/>
  <c r="AU326" i="1"/>
  <c r="G326" i="1"/>
  <c r="G109" i="1"/>
  <c r="Z109" i="1"/>
  <c r="AU109" i="1"/>
  <c r="Z80" i="1"/>
  <c r="G80" i="1"/>
  <c r="AU80" i="1"/>
  <c r="AT80" i="1" s="1"/>
  <c r="AS80" i="1" s="1"/>
  <c r="AR80" i="1" s="1"/>
  <c r="AQ80" i="1" s="1"/>
  <c r="AP80" i="1" s="1"/>
  <c r="AO80" i="1" s="1"/>
  <c r="AN80" i="1" s="1"/>
  <c r="AM80" i="1" s="1"/>
  <c r="AL80" i="1" s="1"/>
  <c r="G152" i="1"/>
  <c r="Z152" i="1"/>
  <c r="AU152" i="1"/>
  <c r="AI103" i="1"/>
  <c r="AK103" i="1"/>
  <c r="AJ103" i="1"/>
  <c r="Z282" i="1"/>
  <c r="G282" i="1"/>
  <c r="AU282" i="1"/>
  <c r="Z35" i="1"/>
  <c r="G35" i="1"/>
  <c r="AU35" i="1"/>
  <c r="Z163" i="1"/>
  <c r="G163" i="1"/>
  <c r="AU163" i="1"/>
  <c r="Z67" i="1"/>
  <c r="G67" i="1"/>
  <c r="AU67" i="1"/>
  <c r="G281" i="1"/>
  <c r="AU281" i="1"/>
  <c r="Z281" i="1"/>
  <c r="Z50" i="1"/>
  <c r="AU50" i="1"/>
  <c r="AT50" i="1" s="1"/>
  <c r="AS50" i="1" s="1"/>
  <c r="AR50" i="1" s="1"/>
  <c r="AQ50" i="1" s="1"/>
  <c r="AP50" i="1" s="1"/>
  <c r="AO50" i="1" s="1"/>
  <c r="AN50" i="1" s="1"/>
  <c r="AM50" i="1" s="1"/>
  <c r="AL50" i="1" s="1"/>
  <c r="G181" i="1"/>
  <c r="AU181" i="1"/>
  <c r="AT181" i="1" s="1"/>
  <c r="AS181" i="1" s="1"/>
  <c r="AR181" i="1" s="1"/>
  <c r="AQ181" i="1" s="1"/>
  <c r="AP181" i="1" s="1"/>
  <c r="AO181" i="1" s="1"/>
  <c r="AN181" i="1" s="1"/>
  <c r="AM181" i="1" s="1"/>
  <c r="AL181" i="1" s="1"/>
  <c r="Z310" i="1"/>
  <c r="G310" i="1"/>
  <c r="AU310" i="1"/>
  <c r="AT310" i="1" s="1"/>
  <c r="AS310" i="1" s="1"/>
  <c r="AR310" i="1" s="1"/>
  <c r="AQ310" i="1" s="1"/>
  <c r="AP310" i="1" s="1"/>
  <c r="AO310" i="1" s="1"/>
  <c r="AN310" i="1" s="1"/>
  <c r="AM310" i="1" s="1"/>
  <c r="AL310" i="1" s="1"/>
  <c r="AI241" i="1"/>
  <c r="AK241" i="1"/>
  <c r="AJ241" i="1"/>
  <c r="Z38" i="1"/>
  <c r="G38" i="1"/>
  <c r="AU38" i="1"/>
  <c r="AT38" i="1" s="1"/>
  <c r="AS38" i="1" s="1"/>
  <c r="AR38" i="1" s="1"/>
  <c r="AQ38" i="1" s="1"/>
  <c r="AP38" i="1" s="1"/>
  <c r="AO38" i="1" s="1"/>
  <c r="AN38" i="1" s="1"/>
  <c r="AM38" i="1" s="1"/>
  <c r="AL38" i="1" s="1"/>
  <c r="Z142" i="1"/>
  <c r="G142" i="1"/>
  <c r="AU142" i="1"/>
  <c r="Z220" i="1"/>
  <c r="G220" i="1"/>
  <c r="AU220" i="1"/>
  <c r="Z327" i="1"/>
  <c r="AU327" i="1"/>
  <c r="Z101" i="1"/>
  <c r="G101" i="1"/>
  <c r="AU101" i="1"/>
  <c r="AT106" i="1"/>
  <c r="AS106" i="1" s="1"/>
  <c r="AR106" i="1" s="1"/>
  <c r="AQ106" i="1" s="1"/>
  <c r="AP106" i="1" s="1"/>
  <c r="AO106" i="1" s="1"/>
  <c r="AN106" i="1" s="1"/>
  <c r="AM106" i="1" s="1"/>
  <c r="AL106" i="1" s="1"/>
  <c r="Z258" i="1"/>
  <c r="G258" i="1"/>
  <c r="AU258" i="1"/>
  <c r="AT43" i="1"/>
  <c r="AS43" i="1" s="1"/>
  <c r="AR43" i="1" s="1"/>
  <c r="AQ43" i="1" s="1"/>
  <c r="AP43" i="1" s="1"/>
  <c r="AO43" i="1" s="1"/>
  <c r="AN43" i="1" s="1"/>
  <c r="AM43" i="1" s="1"/>
  <c r="AL43" i="1" s="1"/>
  <c r="Z170" i="1"/>
  <c r="G170" i="1"/>
  <c r="AU170" i="1"/>
  <c r="AT85" i="1"/>
  <c r="AS85" i="1" s="1"/>
  <c r="AR85" i="1" s="1"/>
  <c r="AQ85" i="1" s="1"/>
  <c r="AP85" i="1" s="1"/>
  <c r="AO85" i="1" s="1"/>
  <c r="AN85" i="1" s="1"/>
  <c r="AM85" i="1" s="1"/>
  <c r="AL85" i="1" s="1"/>
  <c r="Z287" i="1"/>
  <c r="G287" i="1"/>
  <c r="AU287" i="1"/>
  <c r="AT42" i="1"/>
  <c r="AS42" i="1" s="1"/>
  <c r="AR42" i="1" s="1"/>
  <c r="AQ42" i="1"/>
  <c r="AP42" i="1" s="1"/>
  <c r="AO42" i="1" s="1"/>
  <c r="AN42" i="1" s="1"/>
  <c r="AM42" i="1" s="1"/>
  <c r="AL42" i="1" s="1"/>
  <c r="AU375" i="1"/>
  <c r="AT375" i="1" s="1"/>
  <c r="AS375" i="1" s="1"/>
  <c r="AR375" i="1" s="1"/>
  <c r="AQ375" i="1" s="1"/>
  <c r="AP375" i="1" s="1"/>
  <c r="AO375" i="1" s="1"/>
  <c r="AN375" i="1" s="1"/>
  <c r="AM375" i="1" s="1"/>
  <c r="AL375" i="1" s="1"/>
  <c r="AF366" i="1"/>
  <c r="AC366" i="1"/>
  <c r="K366" i="1"/>
  <c r="K342" i="1"/>
  <c r="AC342" i="1"/>
  <c r="AF342" i="1"/>
  <c r="AH127" i="1"/>
  <c r="AZ45" i="1"/>
  <c r="AX45" i="1" s="1"/>
  <c r="AH51" i="1"/>
  <c r="AZ97" i="1"/>
  <c r="AX97" i="1" s="1"/>
  <c r="AZ19" i="1"/>
  <c r="AX19" i="1" s="1"/>
  <c r="AH334" i="1"/>
  <c r="AZ56" i="1"/>
  <c r="AX56" i="1" s="1"/>
  <c r="AH231" i="1"/>
  <c r="AZ80" i="1"/>
  <c r="AX80" i="1" s="1"/>
  <c r="AZ34" i="1"/>
  <c r="AX34" i="1" s="1"/>
  <c r="AJ365" i="1"/>
  <c r="AI365" i="1"/>
  <c r="AK365" i="1"/>
  <c r="AI240" i="1"/>
  <c r="AK240" i="1"/>
  <c r="AJ240" i="1"/>
  <c r="AK153" i="1"/>
  <c r="AI153" i="1"/>
  <c r="AJ153" i="1"/>
  <c r="AK346" i="1"/>
  <c r="AJ346" i="1"/>
  <c r="AI346" i="1"/>
  <c r="AK345" i="1"/>
  <c r="AI345" i="1"/>
  <c r="AJ345" i="1"/>
  <c r="AI86" i="1"/>
  <c r="AJ86" i="1"/>
  <c r="AK86" i="1"/>
  <c r="AJ380" i="1"/>
  <c r="AK380" i="1"/>
  <c r="AI380" i="1"/>
  <c r="AH380" i="1" s="1"/>
  <c r="AF90" i="1"/>
  <c r="AC90" i="1"/>
  <c r="I90" i="1"/>
  <c r="AT202" i="1"/>
  <c r="AS202" i="1" s="1"/>
  <c r="AR202" i="1" s="1"/>
  <c r="AQ202" i="1" s="1"/>
  <c r="AP202" i="1" s="1"/>
  <c r="AO202" i="1" s="1"/>
  <c r="AN202" i="1" s="1"/>
  <c r="AM202" i="1" s="1"/>
  <c r="AL202" i="1" s="1"/>
  <c r="AC344" i="1"/>
  <c r="K344" i="1"/>
  <c r="AF344" i="1"/>
  <c r="AT218" i="1"/>
  <c r="AS218" i="1" s="1"/>
  <c r="AR218" i="1" s="1"/>
  <c r="AQ218" i="1" s="1"/>
  <c r="AP218" i="1" s="1"/>
  <c r="AO218" i="1" s="1"/>
  <c r="AN218" i="1" s="1"/>
  <c r="AM218" i="1" s="1"/>
  <c r="AL218" i="1" s="1"/>
  <c r="AT187" i="1"/>
  <c r="AS187" i="1" s="1"/>
  <c r="AR187" i="1" s="1"/>
  <c r="AQ187" i="1" s="1"/>
  <c r="AP187" i="1" s="1"/>
  <c r="AO187" i="1" s="1"/>
  <c r="AN187" i="1" s="1"/>
  <c r="AM187" i="1" s="1"/>
  <c r="AL187" i="1" s="1"/>
  <c r="AH362" i="1"/>
  <c r="AH359" i="1"/>
  <c r="AH197" i="1"/>
  <c r="I201" i="1"/>
  <c r="AC201" i="1"/>
  <c r="AF201" i="1"/>
  <c r="AT372" i="1"/>
  <c r="AS372" i="1" s="1"/>
  <c r="AR372" i="1" s="1"/>
  <c r="AQ372" i="1" s="1"/>
  <c r="AP372" i="1" s="1"/>
  <c r="AO372" i="1" s="1"/>
  <c r="AN372" i="1" s="1"/>
  <c r="AM372" i="1" s="1"/>
  <c r="AL372" i="1" s="1"/>
  <c r="I68" i="1"/>
  <c r="AC68" i="1"/>
  <c r="AF68" i="1"/>
  <c r="I59" i="1"/>
  <c r="AC59" i="1"/>
  <c r="AF59" i="1"/>
  <c r="AC57" i="1"/>
  <c r="H57" i="1"/>
  <c r="AF57" i="1"/>
  <c r="I86" i="1"/>
  <c r="AC86" i="1"/>
  <c r="AF86" i="1"/>
  <c r="AC96" i="1"/>
  <c r="I96" i="1"/>
  <c r="AF96" i="1"/>
  <c r="I242" i="1"/>
  <c r="AF242" i="1"/>
  <c r="AC242" i="1"/>
  <c r="H58" i="1"/>
  <c r="AF58" i="1"/>
  <c r="AC58" i="1"/>
  <c r="AC178" i="1"/>
  <c r="I178" i="1"/>
  <c r="AF178" i="1"/>
  <c r="AF43" i="1"/>
  <c r="H43" i="1"/>
  <c r="AC43" i="1"/>
  <c r="AF72" i="1"/>
  <c r="AC72" i="1"/>
  <c r="I72" i="1"/>
  <c r="AF372" i="1"/>
  <c r="AC372" i="1"/>
  <c r="K372" i="1"/>
  <c r="AC202" i="1"/>
  <c r="AF202" i="1"/>
  <c r="I202" i="1"/>
  <c r="AC336" i="1"/>
  <c r="J336" i="1"/>
  <c r="AF336" i="1"/>
  <c r="J337" i="1"/>
  <c r="AF337" i="1"/>
  <c r="AC337" i="1"/>
  <c r="AF218" i="1"/>
  <c r="I218" i="1"/>
  <c r="AC218" i="1"/>
  <c r="AC187" i="1"/>
  <c r="I187" i="1"/>
  <c r="AF187" i="1"/>
  <c r="AB283" i="1"/>
  <c r="AF203" i="1"/>
  <c r="I203" i="1"/>
  <c r="AC203" i="1"/>
  <c r="I110" i="1"/>
  <c r="AF110" i="1"/>
  <c r="AC110" i="1"/>
  <c r="I118" i="1"/>
  <c r="AC118" i="1"/>
  <c r="AF118" i="1"/>
  <c r="AF379" i="1"/>
  <c r="AC379" i="1"/>
  <c r="K379" i="1"/>
  <c r="I156" i="1"/>
  <c r="AC156" i="1"/>
  <c r="AF156" i="1"/>
  <c r="AB156" i="1"/>
  <c r="I153" i="1"/>
  <c r="AC153" i="1"/>
  <c r="AF153" i="1"/>
  <c r="I85" i="1"/>
  <c r="AC85" i="1"/>
  <c r="AF85" i="1"/>
  <c r="K361" i="1"/>
  <c r="AC361" i="1"/>
  <c r="AF361" i="1"/>
  <c r="AF353" i="1"/>
  <c r="AC353" i="1"/>
  <c r="J353" i="1"/>
  <c r="AT325" i="1"/>
  <c r="AS325" i="1" s="1"/>
  <c r="AR325" i="1" s="1"/>
  <c r="AQ325" i="1" s="1"/>
  <c r="AP325" i="1" s="1"/>
  <c r="AO325" i="1" s="1"/>
  <c r="AN325" i="1" s="1"/>
  <c r="AM325" i="1" s="1"/>
  <c r="AL325" i="1" s="1"/>
  <c r="K306" i="1"/>
  <c r="AF306" i="1"/>
  <c r="AC306" i="1"/>
  <c r="AT227" i="1"/>
  <c r="AS227" i="1" s="1"/>
  <c r="AR227" i="1" s="1"/>
  <c r="AQ227" i="1" s="1"/>
  <c r="AP227" i="1" s="1"/>
  <c r="AO227" i="1" s="1"/>
  <c r="AN227" i="1" s="1"/>
  <c r="AM227" i="1" s="1"/>
  <c r="AL227" i="1" s="1"/>
  <c r="AF214" i="1"/>
  <c r="AC214" i="1"/>
  <c r="I214" i="1"/>
  <c r="AT135" i="1"/>
  <c r="AS135" i="1" s="1"/>
  <c r="AR135" i="1" s="1"/>
  <c r="AQ135" i="1" s="1"/>
  <c r="AP135" i="1" s="1"/>
  <c r="AO135" i="1" s="1"/>
  <c r="AN135" i="1" s="1"/>
  <c r="AM135" i="1" s="1"/>
  <c r="AL135" i="1" s="1"/>
  <c r="AT337" i="1"/>
  <c r="AS337" i="1" s="1"/>
  <c r="AR337" i="1" s="1"/>
  <c r="AQ337" i="1" s="1"/>
  <c r="AP337" i="1" s="1"/>
  <c r="AO337" i="1" s="1"/>
  <c r="AN337" i="1" s="1"/>
  <c r="AM337" i="1" s="1"/>
  <c r="AL337" i="1" s="1"/>
  <c r="AC198" i="1"/>
  <c r="I198" i="1"/>
  <c r="AF198" i="1"/>
  <c r="AB317" i="1"/>
  <c r="AA317" i="1"/>
  <c r="AH279" i="1"/>
  <c r="I249" i="1"/>
  <c r="AC249" i="1"/>
  <c r="AF249" i="1"/>
  <c r="AS378" i="1"/>
  <c r="AR378" i="1" s="1"/>
  <c r="AQ378" i="1" s="1"/>
  <c r="AP378" i="1" s="1"/>
  <c r="AO378" i="1" s="1"/>
  <c r="AN378" i="1" s="1"/>
  <c r="AM378" i="1" s="1"/>
  <c r="AL378" i="1" s="1"/>
  <c r="AT378" i="1"/>
  <c r="I263" i="1"/>
  <c r="AC263" i="1"/>
  <c r="AF263" i="1"/>
  <c r="I232" i="1"/>
  <c r="AC232" i="1"/>
  <c r="AF232" i="1"/>
  <c r="AC266" i="1"/>
  <c r="I266" i="1"/>
  <c r="AF266" i="1"/>
  <c r="AT361" i="1"/>
  <c r="AS361" i="1" s="1"/>
  <c r="AR361" i="1" s="1"/>
  <c r="AQ361" i="1" s="1"/>
  <c r="AP361" i="1" s="1"/>
  <c r="AO361" i="1" s="1"/>
  <c r="AN361" i="1" s="1"/>
  <c r="AM361" i="1" s="1"/>
  <c r="AL361" i="1" s="1"/>
  <c r="AT353" i="1"/>
  <c r="AS353" i="1" s="1"/>
  <c r="AR353" i="1" s="1"/>
  <c r="AQ353" i="1" s="1"/>
  <c r="AP353" i="1" s="1"/>
  <c r="AO353" i="1" s="1"/>
  <c r="AN353" i="1" s="1"/>
  <c r="AM353" i="1" s="1"/>
  <c r="AL353" i="1" s="1"/>
  <c r="AC325" i="1"/>
  <c r="K325" i="1"/>
  <c r="AF325" i="1"/>
  <c r="AT349" i="1"/>
  <c r="AS349" i="1" s="1"/>
  <c r="AR349" i="1" s="1"/>
  <c r="AQ349" i="1" s="1"/>
  <c r="AP349" i="1" s="1"/>
  <c r="AO349" i="1" s="1"/>
  <c r="AN349" i="1" s="1"/>
  <c r="AM349" i="1" s="1"/>
  <c r="AL349" i="1" s="1"/>
  <c r="AT285" i="1"/>
  <c r="AS285" i="1" s="1"/>
  <c r="AR285" i="1" s="1"/>
  <c r="AQ285" i="1" s="1"/>
  <c r="AP285" i="1" s="1"/>
  <c r="AO285" i="1" s="1"/>
  <c r="AN285" i="1" s="1"/>
  <c r="AM285" i="1" s="1"/>
  <c r="AL285" i="1" s="1"/>
  <c r="AC257" i="1"/>
  <c r="I257" i="1"/>
  <c r="AF257" i="1"/>
  <c r="AF345" i="1"/>
  <c r="AC345" i="1"/>
  <c r="J345" i="1"/>
  <c r="AT214" i="1"/>
  <c r="AS214" i="1" s="1"/>
  <c r="AR214" i="1" s="1"/>
  <c r="AQ214" i="1" s="1"/>
  <c r="AP214" i="1" s="1"/>
  <c r="AO214" i="1" s="1"/>
  <c r="AN214" i="1" s="1"/>
  <c r="AM214" i="1" s="1"/>
  <c r="AL214" i="1" s="1"/>
  <c r="AF338" i="1"/>
  <c r="K338" i="1"/>
  <c r="AC338" i="1"/>
  <c r="J363" i="1"/>
  <c r="AF363" i="1"/>
  <c r="AC363" i="1"/>
  <c r="AT145" i="1"/>
  <c r="AS145" i="1" s="1"/>
  <c r="AR145" i="1" s="1"/>
  <c r="AQ145" i="1" s="1"/>
  <c r="AP145" i="1" s="1"/>
  <c r="AO145" i="1" s="1"/>
  <c r="AN145" i="1" s="1"/>
  <c r="AM145" i="1" s="1"/>
  <c r="AL145" i="1" s="1"/>
  <c r="I135" i="1"/>
  <c r="AC135" i="1"/>
  <c r="AF135" i="1"/>
  <c r="AC24" i="1"/>
  <c r="H24" i="1"/>
  <c r="AF24" i="1"/>
  <c r="AT198" i="1"/>
  <c r="AS198" i="1" s="1"/>
  <c r="AR198" i="1" s="1"/>
  <c r="AQ198" i="1" s="1"/>
  <c r="AP198" i="1" s="1"/>
  <c r="AO198" i="1" s="1"/>
  <c r="AN198" i="1" s="1"/>
  <c r="AM198" i="1" s="1"/>
  <c r="AL198" i="1" s="1"/>
  <c r="AB219" i="1"/>
  <c r="AB351" i="1"/>
  <c r="AA351" i="1"/>
  <c r="AH342" i="1"/>
  <c r="I315" i="1"/>
  <c r="AF315" i="1"/>
  <c r="AC315" i="1"/>
  <c r="AF84" i="1"/>
  <c r="AC84" i="1"/>
  <c r="I84" i="1"/>
  <c r="J319" i="1"/>
  <c r="AC319" i="1"/>
  <c r="AF319" i="1"/>
  <c r="I274" i="1"/>
  <c r="AF274" i="1"/>
  <c r="AC274" i="1"/>
  <c r="J314" i="1"/>
  <c r="AF314" i="1"/>
  <c r="AC314" i="1"/>
  <c r="I97" i="1"/>
  <c r="AC97" i="1"/>
  <c r="AF97" i="1"/>
  <c r="I157" i="1"/>
  <c r="AC157" i="1"/>
  <c r="AF157" i="1"/>
  <c r="AF161" i="1"/>
  <c r="I161" i="1"/>
  <c r="AC161" i="1"/>
  <c r="AF160" i="1"/>
  <c r="AC160" i="1"/>
  <c r="I160" i="1"/>
  <c r="I130" i="1"/>
  <c r="AC130" i="1"/>
  <c r="AF130" i="1"/>
  <c r="AF100" i="1"/>
  <c r="AC100" i="1"/>
  <c r="I100" i="1"/>
  <c r="AC285" i="1"/>
  <c r="I285" i="1"/>
  <c r="AF285" i="1"/>
  <c r="AS370" i="1"/>
  <c r="AR370" i="1" s="1"/>
  <c r="AQ370" i="1" s="1"/>
  <c r="AP370" i="1" s="1"/>
  <c r="AO370" i="1" s="1"/>
  <c r="AN370" i="1" s="1"/>
  <c r="AM370" i="1" s="1"/>
  <c r="AL370" i="1" s="1"/>
  <c r="AT370" i="1"/>
  <c r="AT257" i="1"/>
  <c r="AS257" i="1" s="1"/>
  <c r="AR257" i="1" s="1"/>
  <c r="AQ257" i="1" s="1"/>
  <c r="AP257" i="1" s="1"/>
  <c r="AO257" i="1" s="1"/>
  <c r="AN257" i="1" s="1"/>
  <c r="AM257" i="1" s="1"/>
  <c r="AL257" i="1" s="1"/>
  <c r="AS363" i="1"/>
  <c r="AR363" i="1" s="1"/>
  <c r="AQ363" i="1" s="1"/>
  <c r="AP363" i="1" s="1"/>
  <c r="AO363" i="1" s="1"/>
  <c r="AN363" i="1" s="1"/>
  <c r="AM363" i="1" s="1"/>
  <c r="AL363" i="1" s="1"/>
  <c r="AT363" i="1"/>
  <c r="AF145" i="1"/>
  <c r="AC145" i="1"/>
  <c r="I145" i="1"/>
  <c r="AT41" i="1"/>
  <c r="AS41" i="1" s="1"/>
  <c r="AR41" i="1" s="1"/>
  <c r="AQ41" i="1" s="1"/>
  <c r="AP41" i="1" s="1"/>
  <c r="AO41" i="1" s="1"/>
  <c r="AN41" i="1" s="1"/>
  <c r="AM41" i="1" s="1"/>
  <c r="AL41" i="1" s="1"/>
  <c r="AH358" i="1"/>
  <c r="H50" i="1"/>
  <c r="AF50" i="1"/>
  <c r="AC50" i="1"/>
  <c r="H34" i="1"/>
  <c r="AC34" i="1"/>
  <c r="AF34" i="1"/>
  <c r="AC318" i="1"/>
  <c r="I318" i="1"/>
  <c r="AF318" i="1"/>
  <c r="AC346" i="1"/>
  <c r="K346" i="1"/>
  <c r="AF346" i="1"/>
  <c r="AT72" i="1"/>
  <c r="AS72" i="1" s="1"/>
  <c r="AR72" i="1" s="1"/>
  <c r="AQ72" i="1" s="1"/>
  <c r="AP72" i="1" s="1"/>
  <c r="AO72" i="1" s="1"/>
  <c r="AN72" i="1" s="1"/>
  <c r="AM72" i="1" s="1"/>
  <c r="AL72" i="1" s="1"/>
  <c r="J301" i="1"/>
  <c r="AC301" i="1"/>
  <c r="AF301" i="1"/>
  <c r="I228" i="1"/>
  <c r="AF228" i="1"/>
  <c r="AC228" i="1"/>
  <c r="I288" i="1"/>
  <c r="AC288" i="1"/>
  <c r="AF288" i="1"/>
  <c r="I194" i="1"/>
  <c r="AF194" i="1"/>
  <c r="AC194" i="1"/>
  <c r="AF184" i="1"/>
  <c r="AC184" i="1"/>
  <c r="I184" i="1"/>
  <c r="AC185" i="1"/>
  <c r="AF185" i="1"/>
  <c r="I185" i="1"/>
  <c r="AF169" i="1"/>
  <c r="AC169" i="1"/>
  <c r="I169" i="1"/>
  <c r="AF106" i="1"/>
  <c r="I106" i="1"/>
  <c r="AC106" i="1"/>
  <c r="I289" i="1"/>
  <c r="AC289" i="1"/>
  <c r="AF289" i="1"/>
  <c r="AT305" i="1"/>
  <c r="AS305" i="1" s="1"/>
  <c r="AR305" i="1" s="1"/>
  <c r="AQ305" i="1" s="1"/>
  <c r="AP305" i="1" s="1"/>
  <c r="AO305" i="1" s="1"/>
  <c r="AN305" i="1" s="1"/>
  <c r="AM305" i="1" s="1"/>
  <c r="AL305" i="1" s="1"/>
  <c r="AT221" i="1"/>
  <c r="AS221" i="1" s="1"/>
  <c r="AR221" i="1" s="1"/>
  <c r="AQ221" i="1" s="1"/>
  <c r="AP221" i="1" s="1"/>
  <c r="AO221" i="1" s="1"/>
  <c r="AN221" i="1" s="1"/>
  <c r="AM221" i="1" s="1"/>
  <c r="AL221" i="1" s="1"/>
  <c r="AF370" i="1"/>
  <c r="K370" i="1"/>
  <c r="AC370" i="1"/>
  <c r="AT368" i="1"/>
  <c r="AS368" i="1" s="1"/>
  <c r="AR368" i="1" s="1"/>
  <c r="AQ368" i="1" s="1"/>
  <c r="AP368" i="1" s="1"/>
  <c r="AO368" i="1" s="1"/>
  <c r="AN368" i="1" s="1"/>
  <c r="AM368" i="1" s="1"/>
  <c r="AL368" i="1" s="1"/>
  <c r="AT154" i="1"/>
  <c r="AS154" i="1" s="1"/>
  <c r="AR154" i="1" s="1"/>
  <c r="AQ154" i="1" s="1"/>
  <c r="AP154" i="1" s="1"/>
  <c r="AO154" i="1" s="1"/>
  <c r="AN154" i="1" s="1"/>
  <c r="AM154" i="1" s="1"/>
  <c r="AL154" i="1" s="1"/>
  <c r="AT24" i="1"/>
  <c r="AS24" i="1" s="1"/>
  <c r="AR24" i="1" s="1"/>
  <c r="AQ24" i="1" s="1"/>
  <c r="AP24" i="1" s="1"/>
  <c r="AO24" i="1" s="1"/>
  <c r="AN24" i="1" s="1"/>
  <c r="AM24" i="1" s="1"/>
  <c r="AL24" i="1" s="1"/>
  <c r="H41" i="1"/>
  <c r="AF41" i="1"/>
  <c r="AC41" i="1"/>
  <c r="AT332" i="1"/>
  <c r="AS332" i="1" s="1"/>
  <c r="AR332" i="1" s="1"/>
  <c r="AQ332" i="1" s="1"/>
  <c r="AP332" i="1" s="1"/>
  <c r="AO332" i="1" s="1"/>
  <c r="AN332" i="1" s="1"/>
  <c r="AM332" i="1" s="1"/>
  <c r="AL332" i="1" s="1"/>
  <c r="AT360" i="1"/>
  <c r="AS360" i="1"/>
  <c r="AR360" i="1" s="1"/>
  <c r="AQ360" i="1" s="1"/>
  <c r="AP360" i="1" s="1"/>
  <c r="AO360" i="1" s="1"/>
  <c r="AN360" i="1" s="1"/>
  <c r="AM360" i="1" s="1"/>
  <c r="AL360" i="1" s="1"/>
  <c r="AF179" i="1"/>
  <c r="I179" i="1"/>
  <c r="AC179" i="1"/>
  <c r="AH273" i="1"/>
  <c r="AB199" i="1"/>
  <c r="AA199" i="1"/>
  <c r="I295" i="1"/>
  <c r="AC295" i="1"/>
  <c r="AF295" i="1"/>
  <c r="AD295" i="1"/>
  <c r="I241" i="1"/>
  <c r="AC241" i="1"/>
  <c r="AF241" i="1"/>
  <c r="I215" i="1"/>
  <c r="AC215" i="1"/>
  <c r="AF215" i="1"/>
  <c r="AC183" i="1"/>
  <c r="I183" i="1"/>
  <c r="AF183" i="1"/>
  <c r="AT341" i="1"/>
  <c r="AS341" i="1" s="1"/>
  <c r="AR341" i="1" s="1"/>
  <c r="AQ341" i="1" s="1"/>
  <c r="AP341" i="1" s="1"/>
  <c r="AO341" i="1" s="1"/>
  <c r="AN341" i="1" s="1"/>
  <c r="AM341" i="1" s="1"/>
  <c r="AL341" i="1" s="1"/>
  <c r="AT340" i="1"/>
  <c r="AS340" i="1" s="1"/>
  <c r="AR340" i="1" s="1"/>
  <c r="AQ340" i="1" s="1"/>
  <c r="AP340" i="1" s="1"/>
  <c r="AO340" i="1" s="1"/>
  <c r="AN340" i="1" s="1"/>
  <c r="AM340" i="1" s="1"/>
  <c r="AL340" i="1" s="1"/>
  <c r="AT347" i="1"/>
  <c r="AS347" i="1" s="1"/>
  <c r="AR347" i="1" s="1"/>
  <c r="AQ347" i="1" s="1"/>
  <c r="AP347" i="1" s="1"/>
  <c r="AO347" i="1" s="1"/>
  <c r="AN347" i="1" s="1"/>
  <c r="AM347" i="1" s="1"/>
  <c r="AL347" i="1" s="1"/>
  <c r="AF368" i="1"/>
  <c r="K368" i="1"/>
  <c r="AC368" i="1"/>
  <c r="AF154" i="1"/>
  <c r="I154" i="1"/>
  <c r="AC154" i="1"/>
  <c r="AC332" i="1"/>
  <c r="J332" i="1"/>
  <c r="AF332" i="1"/>
  <c r="AF360" i="1"/>
  <c r="AC360" i="1"/>
  <c r="K360" i="1"/>
  <c r="AT179" i="1"/>
  <c r="AS179" i="1" s="1"/>
  <c r="AR179" i="1" s="1"/>
  <c r="AQ179" i="1" s="1"/>
  <c r="AP179" i="1" s="1"/>
  <c r="AO179" i="1" s="1"/>
  <c r="AN179" i="1" s="1"/>
  <c r="AM179" i="1" s="1"/>
  <c r="AL179" i="1" s="1"/>
  <c r="H33" i="1"/>
  <c r="AF33" i="1"/>
  <c r="AC33" i="1"/>
  <c r="AC327" i="1"/>
  <c r="AF327" i="1"/>
  <c r="K327" i="1"/>
  <c r="H42" i="1"/>
  <c r="AC42" i="1"/>
  <c r="AF42" i="1"/>
  <c r="AT376" i="1"/>
  <c r="AS376" i="1" s="1"/>
  <c r="AR376" i="1" s="1"/>
  <c r="AQ376" i="1" s="1"/>
  <c r="AP376" i="1" s="1"/>
  <c r="AO376" i="1" s="1"/>
  <c r="AN376" i="1" s="1"/>
  <c r="AM376" i="1" s="1"/>
  <c r="AL376" i="1" s="1"/>
  <c r="I260" i="1"/>
  <c r="AF260" i="1"/>
  <c r="AC260" i="1"/>
  <c r="I192" i="1"/>
  <c r="AC192" i="1"/>
  <c r="AF192" i="1"/>
  <c r="AB192" i="1"/>
  <c r="AF305" i="1"/>
  <c r="AC305" i="1"/>
  <c r="J305" i="1"/>
  <c r="AC221" i="1"/>
  <c r="I221" i="1"/>
  <c r="AF221" i="1"/>
  <c r="AC299" i="1"/>
  <c r="AF299" i="1"/>
  <c r="I299" i="1"/>
  <c r="K340" i="1"/>
  <c r="AF340" i="1"/>
  <c r="AC340" i="1"/>
  <c r="AT264" i="1"/>
  <c r="AS264" i="1" s="1"/>
  <c r="AR264" i="1" s="1"/>
  <c r="AQ264" i="1" s="1"/>
  <c r="AP264" i="1" s="1"/>
  <c r="AO264" i="1" s="1"/>
  <c r="AN264" i="1" s="1"/>
  <c r="AM264" i="1" s="1"/>
  <c r="AL264" i="1" s="1"/>
  <c r="AR336" i="1"/>
  <c r="AQ336" i="1" s="1"/>
  <c r="AP336" i="1" s="1"/>
  <c r="AO336" i="1" s="1"/>
  <c r="AN336" i="1" s="1"/>
  <c r="AM336" i="1" s="1"/>
  <c r="AL336" i="1" s="1"/>
  <c r="AT336" i="1"/>
  <c r="AS336" i="1"/>
  <c r="AT344" i="1"/>
  <c r="AS344" i="1" s="1"/>
  <c r="AR344" i="1" s="1"/>
  <c r="AQ344" i="1" s="1"/>
  <c r="AP344" i="1" s="1"/>
  <c r="AO344" i="1" s="1"/>
  <c r="AN344" i="1" s="1"/>
  <c r="AM344" i="1" s="1"/>
  <c r="AL344" i="1" s="1"/>
  <c r="AC240" i="1"/>
  <c r="I240" i="1"/>
  <c r="AF240" i="1"/>
  <c r="AA335" i="1"/>
  <c r="AB335" i="1"/>
  <c r="AT382" i="1"/>
  <c r="AS382" i="1" s="1"/>
  <c r="AR382" i="1" s="1"/>
  <c r="AQ382" i="1" s="1"/>
  <c r="AP382" i="1" s="1"/>
  <c r="AO382" i="1" s="1"/>
  <c r="AN382" i="1" s="1"/>
  <c r="AM382" i="1" s="1"/>
  <c r="AL382" i="1" s="1"/>
  <c r="AF382" i="1"/>
  <c r="AC382" i="1"/>
  <c r="K382" i="1"/>
  <c r="AT384" i="1"/>
  <c r="AS384" i="1" s="1"/>
  <c r="AR384" i="1" s="1"/>
  <c r="AQ384" i="1" s="1"/>
  <c r="AP384" i="1" s="1"/>
  <c r="AO384" i="1" s="1"/>
  <c r="AN384" i="1" s="1"/>
  <c r="AM384" i="1" s="1"/>
  <c r="AL384" i="1" s="1"/>
  <c r="AT383" i="1"/>
  <c r="AS383" i="1" s="1"/>
  <c r="AR383" i="1" s="1"/>
  <c r="AQ383" i="1" s="1"/>
  <c r="AP383" i="1" s="1"/>
  <c r="AO383" i="1" s="1"/>
  <c r="AN383" i="1" s="1"/>
  <c r="AM383" i="1" s="1"/>
  <c r="AL383" i="1" s="1"/>
  <c r="AF384" i="1"/>
  <c r="AC384" i="1"/>
  <c r="K384" i="1"/>
  <c r="C12" i="1"/>
  <c r="C11" i="1"/>
  <c r="AA138" i="1" l="1"/>
  <c r="AB58" i="1"/>
  <c r="AE68" i="1"/>
  <c r="O386" i="1"/>
  <c r="O385" i="1"/>
  <c r="AJ385" i="1"/>
  <c r="AK385" i="1"/>
  <c r="AI385" i="1"/>
  <c r="AH385" i="1" s="1"/>
  <c r="AK386" i="1"/>
  <c r="AI386" i="1"/>
  <c r="AJ386" i="1"/>
  <c r="AE58" i="1"/>
  <c r="AD58" i="1"/>
  <c r="AD156" i="1"/>
  <c r="AE156" i="1"/>
  <c r="AB68" i="1"/>
  <c r="AB97" i="1"/>
  <c r="AB295" i="1"/>
  <c r="AB318" i="1"/>
  <c r="AJ224" i="1"/>
  <c r="AK224" i="1"/>
  <c r="AI224" i="1"/>
  <c r="AJ25" i="1"/>
  <c r="AI25" i="1"/>
  <c r="AH25" i="1" s="1"/>
  <c r="AA25" i="1" s="1"/>
  <c r="AK25" i="1"/>
  <c r="AD266" i="1"/>
  <c r="AE266" i="1"/>
  <c r="AI243" i="1"/>
  <c r="AK243" i="1"/>
  <c r="AJ243" i="1"/>
  <c r="AB266" i="1"/>
  <c r="AI350" i="1"/>
  <c r="AH350" i="1" s="1"/>
  <c r="AJ350" i="1"/>
  <c r="AK350" i="1"/>
  <c r="AT90" i="1"/>
  <c r="AS90" i="1" s="1"/>
  <c r="AR90" i="1" s="1"/>
  <c r="AQ90" i="1" s="1"/>
  <c r="AP90" i="1" s="1"/>
  <c r="AO90" i="1" s="1"/>
  <c r="AN90" i="1" s="1"/>
  <c r="AM90" i="1" s="1"/>
  <c r="AL90" i="1" s="1"/>
  <c r="AE192" i="1"/>
  <c r="AH100" i="1"/>
  <c r="AA100" i="1" s="1"/>
  <c r="AD100" i="1" s="1"/>
  <c r="AH260" i="1"/>
  <c r="AA260" i="1" s="1"/>
  <c r="AD260" i="1" s="1"/>
  <c r="AH84" i="1"/>
  <c r="AH263" i="1"/>
  <c r="AB263" i="1" s="1"/>
  <c r="AJ250" i="1"/>
  <c r="AI250" i="1"/>
  <c r="AH250" i="1" s="1"/>
  <c r="AB250" i="1" s="1"/>
  <c r="AK250" i="1"/>
  <c r="AK354" i="1"/>
  <c r="AI354" i="1"/>
  <c r="AJ354" i="1"/>
  <c r="O371" i="1"/>
  <c r="AJ371" i="1"/>
  <c r="AK371" i="1"/>
  <c r="AI371" i="1"/>
  <c r="AH371" i="1" s="1"/>
  <c r="AD160" i="1"/>
  <c r="AE160" i="1"/>
  <c r="AB160" i="1"/>
  <c r="AE249" i="1"/>
  <c r="AB100" i="1"/>
  <c r="AB249" i="1"/>
  <c r="AB76" i="1"/>
  <c r="AA76" i="1"/>
  <c r="AB374" i="1"/>
  <c r="AA343" i="1"/>
  <c r="AB338" i="1"/>
  <c r="AD338" i="1"/>
  <c r="AB260" i="1"/>
  <c r="AB209" i="1"/>
  <c r="AA209" i="1"/>
  <c r="O363" i="1"/>
  <c r="O289" i="1"/>
  <c r="O369" i="1"/>
  <c r="O374" i="1"/>
  <c r="O379" i="1"/>
  <c r="O292" i="1"/>
  <c r="O336" i="1"/>
  <c r="O370" i="1"/>
  <c r="O368" i="1"/>
  <c r="O267" i="1"/>
  <c r="O315" i="1"/>
  <c r="O271" i="1"/>
  <c r="O316" i="1"/>
  <c r="O300" i="1"/>
  <c r="O290" i="1"/>
  <c r="O322" i="1"/>
  <c r="O313" i="1"/>
  <c r="O299" i="1"/>
  <c r="O318" i="1"/>
  <c r="O276" i="1"/>
  <c r="O353" i="1"/>
  <c r="O301" i="1"/>
  <c r="O265" i="1"/>
  <c r="O279" i="1"/>
  <c r="O259" i="1"/>
  <c r="O273" i="1"/>
  <c r="O244" i="1"/>
  <c r="O352" i="1"/>
  <c r="O345" i="1"/>
  <c r="O328" i="1"/>
  <c r="O343" i="1"/>
  <c r="O349" i="1"/>
  <c r="O327" i="1"/>
  <c r="O237" i="1"/>
  <c r="O306" i="1"/>
  <c r="O372" i="1"/>
  <c r="O286" i="1"/>
  <c r="O383" i="1"/>
  <c r="O249" i="1"/>
  <c r="O307" i="1"/>
  <c r="O360" i="1"/>
  <c r="O326" i="1"/>
  <c r="O340" i="1"/>
  <c r="O382" i="1"/>
  <c r="O252" i="1"/>
  <c r="O263" i="1"/>
  <c r="O255" i="1"/>
  <c r="O330" i="1"/>
  <c r="O268" i="1"/>
  <c r="O297" i="1"/>
  <c r="O296" i="1"/>
  <c r="O311" i="1"/>
  <c r="O366" i="1"/>
  <c r="O331" i="1"/>
  <c r="O245" i="1"/>
  <c r="O367" i="1"/>
  <c r="O321" i="1"/>
  <c r="O262" i="1"/>
  <c r="O246" i="1"/>
  <c r="O238" i="1"/>
  <c r="O287" i="1"/>
  <c r="O269" i="1"/>
  <c r="O241" i="1"/>
  <c r="O377" i="1"/>
  <c r="O309" i="1"/>
  <c r="O380" i="1"/>
  <c r="O325" i="1"/>
  <c r="O384" i="1"/>
  <c r="O293" i="1"/>
  <c r="O264" i="1"/>
  <c r="O355" i="1"/>
  <c r="O304" i="1"/>
  <c r="O285" i="1"/>
  <c r="O365" i="1"/>
  <c r="O358" i="1"/>
  <c r="O243" i="1"/>
  <c r="O323" i="1"/>
  <c r="O338" i="1"/>
  <c r="O258" i="1"/>
  <c r="O295" i="1"/>
  <c r="O317" i="1"/>
  <c r="O376" i="1"/>
  <c r="O261" i="1"/>
  <c r="O319" i="1"/>
  <c r="O275" i="1"/>
  <c r="O253" i="1"/>
  <c r="O266" i="1"/>
  <c r="O298" i="1"/>
  <c r="O329" i="1"/>
  <c r="O356" i="1"/>
  <c r="O270" i="1"/>
  <c r="O294" i="1"/>
  <c r="O324" i="1"/>
  <c r="O354" i="1"/>
  <c r="O242" i="1"/>
  <c r="O351" i="1"/>
  <c r="O347" i="1"/>
  <c r="O282" i="1"/>
  <c r="O254" i="1"/>
  <c r="O339" i="1"/>
  <c r="O303" i="1"/>
  <c r="O346" i="1"/>
  <c r="O375" i="1"/>
  <c r="O348" i="1"/>
  <c r="O280" i="1"/>
  <c r="O312" i="1"/>
  <c r="O341" i="1"/>
  <c r="C21" i="1"/>
  <c r="O320" i="1"/>
  <c r="O305" i="1"/>
  <c r="O251" i="1"/>
  <c r="O260" i="1"/>
  <c r="O272" i="1"/>
  <c r="O357" i="1"/>
  <c r="O284" i="1"/>
  <c r="O278" i="1"/>
  <c r="O283" i="1"/>
  <c r="O373" i="1"/>
  <c r="O236" i="1"/>
  <c r="O291" i="1"/>
  <c r="O344" i="1"/>
  <c r="O277" i="1"/>
  <c r="O342" i="1"/>
  <c r="O332" i="1"/>
  <c r="O310" i="1"/>
  <c r="O334" i="1"/>
  <c r="O274" i="1"/>
  <c r="O302" i="1"/>
  <c r="O378" i="1"/>
  <c r="O333" i="1"/>
  <c r="O281" i="1"/>
  <c r="O314" i="1"/>
  <c r="O235" i="1"/>
  <c r="O362" i="1"/>
  <c r="O308" i="1"/>
  <c r="O364" i="1"/>
  <c r="O350" i="1"/>
  <c r="O381" i="1"/>
  <c r="O335" i="1"/>
  <c r="O337" i="1"/>
  <c r="O359" i="1"/>
  <c r="O361" i="1"/>
  <c r="O288" i="1"/>
  <c r="O248" i="1"/>
  <c r="O247" i="1"/>
  <c r="C16" i="1"/>
  <c r="D18" i="1" s="1"/>
  <c r="AJ43" i="1"/>
  <c r="AK43" i="1"/>
  <c r="AI43" i="1"/>
  <c r="AK314" i="1"/>
  <c r="AJ314" i="1"/>
  <c r="AI314" i="1"/>
  <c r="AK333" i="1"/>
  <c r="AJ333" i="1"/>
  <c r="AI333" i="1"/>
  <c r="AJ289" i="1"/>
  <c r="AK289" i="1"/>
  <c r="AI289" i="1"/>
  <c r="AK267" i="1"/>
  <c r="AI267" i="1"/>
  <c r="AJ267" i="1"/>
  <c r="AK355" i="1"/>
  <c r="AI355" i="1"/>
  <c r="AJ355" i="1"/>
  <c r="AK85" i="1"/>
  <c r="AJ85" i="1"/>
  <c r="AI85" i="1"/>
  <c r="AH85" i="1" s="1"/>
  <c r="AK293" i="1"/>
  <c r="AJ293" i="1"/>
  <c r="AI293" i="1"/>
  <c r="AH293" i="1" s="1"/>
  <c r="AI106" i="1"/>
  <c r="AK106" i="1"/>
  <c r="AJ106" i="1"/>
  <c r="AE97" i="1"/>
  <c r="AD97" i="1"/>
  <c r="AI169" i="1"/>
  <c r="AJ169" i="1"/>
  <c r="AK169" i="1"/>
  <c r="AE228" i="1"/>
  <c r="AD228" i="1"/>
  <c r="AJ366" i="1"/>
  <c r="AI366" i="1"/>
  <c r="AK366" i="1"/>
  <c r="AK232" i="1"/>
  <c r="AI232" i="1"/>
  <c r="AJ232" i="1"/>
  <c r="AJ352" i="1"/>
  <c r="AK352" i="1"/>
  <c r="AI352" i="1"/>
  <c r="AE318" i="1"/>
  <c r="AD318" i="1"/>
  <c r="AK57" i="1"/>
  <c r="AJ57" i="1"/>
  <c r="AI57" i="1"/>
  <c r="AH57" i="1" s="1"/>
  <c r="AI275" i="1"/>
  <c r="AK275" i="1"/>
  <c r="AJ275" i="1"/>
  <c r="AJ379" i="1"/>
  <c r="AI379" i="1"/>
  <c r="AK379" i="1"/>
  <c r="AK183" i="1"/>
  <c r="AJ183" i="1"/>
  <c r="AH183" i="1" s="1"/>
  <c r="AI183" i="1"/>
  <c r="AA178" i="1"/>
  <c r="AB178" i="1"/>
  <c r="AE260" i="1"/>
  <c r="AA127" i="1"/>
  <c r="AB127" i="1"/>
  <c r="I251" i="1"/>
  <c r="AB369" i="1"/>
  <c r="AC220" i="1"/>
  <c r="I220" i="1"/>
  <c r="AF220" i="1"/>
  <c r="AI50" i="1"/>
  <c r="AJ50" i="1"/>
  <c r="AK50" i="1"/>
  <c r="AT163" i="1"/>
  <c r="AS163" i="1" s="1"/>
  <c r="AR163" i="1" s="1"/>
  <c r="AQ163" i="1" s="1"/>
  <c r="AP163" i="1" s="1"/>
  <c r="AO163" i="1" s="1"/>
  <c r="AN163" i="1" s="1"/>
  <c r="AM163" i="1" s="1"/>
  <c r="AL163" i="1" s="1"/>
  <c r="AC80" i="1"/>
  <c r="AF80" i="1"/>
  <c r="I80" i="1"/>
  <c r="AT157" i="1"/>
  <c r="AS157" i="1" s="1"/>
  <c r="AR157" i="1" s="1"/>
  <c r="AQ157" i="1" s="1"/>
  <c r="AP157" i="1" s="1"/>
  <c r="AO157" i="1" s="1"/>
  <c r="AN157" i="1" s="1"/>
  <c r="AM157" i="1" s="1"/>
  <c r="AL157" i="1" s="1"/>
  <c r="AK208" i="1"/>
  <c r="AJ208" i="1"/>
  <c r="AI208" i="1"/>
  <c r="AD138" i="1"/>
  <c r="AE138" i="1"/>
  <c r="AI270" i="1"/>
  <c r="AJ270" i="1"/>
  <c r="AK270" i="1"/>
  <c r="AF247" i="1"/>
  <c r="AC247" i="1"/>
  <c r="I247" i="1"/>
  <c r="AT65" i="1"/>
  <c r="AS65" i="1" s="1"/>
  <c r="AR65" i="1" s="1"/>
  <c r="AQ65" i="1" s="1"/>
  <c r="AP65" i="1" s="1"/>
  <c r="AO65" i="1" s="1"/>
  <c r="AN65" i="1" s="1"/>
  <c r="AM65" i="1" s="1"/>
  <c r="AL65" i="1" s="1"/>
  <c r="AF291" i="1"/>
  <c r="I291" i="1"/>
  <c r="AC291" i="1"/>
  <c r="AT78" i="1"/>
  <c r="AS78" i="1" s="1"/>
  <c r="AR78" i="1" s="1"/>
  <c r="AQ78" i="1" s="1"/>
  <c r="AP78" i="1" s="1"/>
  <c r="AO78" i="1" s="1"/>
  <c r="AN78" i="1" s="1"/>
  <c r="AM78" i="1" s="1"/>
  <c r="AL78" i="1" s="1"/>
  <c r="AB217" i="1"/>
  <c r="AA217" i="1"/>
  <c r="AS303" i="1"/>
  <c r="AR303" i="1" s="1"/>
  <c r="AQ303" i="1" s="1"/>
  <c r="AP303" i="1" s="1"/>
  <c r="AO303" i="1" s="1"/>
  <c r="AN303" i="1" s="1"/>
  <c r="AM303" i="1" s="1"/>
  <c r="AL303" i="1" s="1"/>
  <c r="AT303" i="1"/>
  <c r="AF225" i="1"/>
  <c r="I225" i="1"/>
  <c r="AC225" i="1"/>
  <c r="AF56" i="1"/>
  <c r="AC56" i="1"/>
  <c r="H56" i="1"/>
  <c r="AF121" i="1"/>
  <c r="AC121" i="1"/>
  <c r="I121" i="1"/>
  <c r="AT31" i="1"/>
  <c r="AS31" i="1" s="1"/>
  <c r="AR31" i="1" s="1"/>
  <c r="AQ31" i="1" s="1"/>
  <c r="AP31" i="1" s="1"/>
  <c r="AO31" i="1" s="1"/>
  <c r="AN31" i="1" s="1"/>
  <c r="AM31" i="1" s="1"/>
  <c r="AL31" i="1" s="1"/>
  <c r="AT313" i="1"/>
  <c r="AS313" i="1" s="1"/>
  <c r="AR313" i="1" s="1"/>
  <c r="AQ313" i="1" s="1"/>
  <c r="AP313" i="1" s="1"/>
  <c r="AO313" i="1" s="1"/>
  <c r="AN313" i="1" s="1"/>
  <c r="AM313" i="1" s="1"/>
  <c r="AL313" i="1" s="1"/>
  <c r="AT298" i="1"/>
  <c r="AS298" i="1" s="1"/>
  <c r="AR298" i="1" s="1"/>
  <c r="AQ298" i="1" s="1"/>
  <c r="AP298" i="1" s="1"/>
  <c r="AO298" i="1" s="1"/>
  <c r="AN298" i="1" s="1"/>
  <c r="AM298" i="1" s="1"/>
  <c r="AL298" i="1" s="1"/>
  <c r="AT123" i="1"/>
  <c r="AS123" i="1" s="1"/>
  <c r="AR123" i="1" s="1"/>
  <c r="AQ123" i="1" s="1"/>
  <c r="AP123" i="1" s="1"/>
  <c r="AO123" i="1" s="1"/>
  <c r="AN123" i="1" s="1"/>
  <c r="AM123" i="1" s="1"/>
  <c r="AL123" i="1" s="1"/>
  <c r="I104" i="1"/>
  <c r="AC104" i="1"/>
  <c r="AF104" i="1"/>
  <c r="AT144" i="1"/>
  <c r="AS144" i="1" s="1"/>
  <c r="AR144" i="1" s="1"/>
  <c r="AQ144" i="1" s="1"/>
  <c r="AP144" i="1" s="1"/>
  <c r="AO144" i="1" s="1"/>
  <c r="AN144" i="1" s="1"/>
  <c r="AM144" i="1" s="1"/>
  <c r="AL144" i="1" s="1"/>
  <c r="AF311" i="1"/>
  <c r="AC311" i="1"/>
  <c r="J311" i="1"/>
  <c r="AF128" i="1"/>
  <c r="I128" i="1"/>
  <c r="AC128" i="1"/>
  <c r="AF328" i="1"/>
  <c r="AC328" i="1"/>
  <c r="J328" i="1"/>
  <c r="AT44" i="1"/>
  <c r="AS44" i="1" s="1"/>
  <c r="AR44" i="1" s="1"/>
  <c r="AQ44" i="1" s="1"/>
  <c r="AP44" i="1" s="1"/>
  <c r="AO44" i="1" s="1"/>
  <c r="AN44" i="1" s="1"/>
  <c r="AM44" i="1" s="1"/>
  <c r="AL44" i="1" s="1"/>
  <c r="AT176" i="1"/>
  <c r="AS176" i="1" s="1"/>
  <c r="AR176" i="1" s="1"/>
  <c r="AQ176" i="1" s="1"/>
  <c r="AP176" i="1" s="1"/>
  <c r="AO176" i="1" s="1"/>
  <c r="AN176" i="1" s="1"/>
  <c r="AM176" i="1" s="1"/>
  <c r="AL176" i="1" s="1"/>
  <c r="AF136" i="1"/>
  <c r="I136" i="1"/>
  <c r="AC136" i="1"/>
  <c r="AT216" i="1"/>
  <c r="AS216" i="1" s="1"/>
  <c r="AR216" i="1" s="1"/>
  <c r="AQ216" i="1" s="1"/>
  <c r="AP216" i="1" s="1"/>
  <c r="AO216" i="1" s="1"/>
  <c r="AN216" i="1" s="1"/>
  <c r="AM216" i="1" s="1"/>
  <c r="AL216" i="1" s="1"/>
  <c r="AF71" i="1"/>
  <c r="AC71" i="1"/>
  <c r="I71" i="1"/>
  <c r="AC107" i="1"/>
  <c r="I107" i="1"/>
  <c r="AF107" i="1"/>
  <c r="AT195" i="1"/>
  <c r="AS195" i="1" s="1"/>
  <c r="AR195" i="1" s="1"/>
  <c r="AQ195" i="1" s="1"/>
  <c r="AP195" i="1" s="1"/>
  <c r="AO195" i="1" s="1"/>
  <c r="AN195" i="1" s="1"/>
  <c r="AM195" i="1" s="1"/>
  <c r="AL195" i="1" s="1"/>
  <c r="AJ262" i="1"/>
  <c r="AK262" i="1"/>
  <c r="AI262" i="1"/>
  <c r="AH262" i="1" s="1"/>
  <c r="AA262" i="1" s="1"/>
  <c r="AE262" i="1" s="1"/>
  <c r="I238" i="1"/>
  <c r="AF238" i="1"/>
  <c r="AC238" i="1"/>
  <c r="AT304" i="1"/>
  <c r="AS304" i="1" s="1"/>
  <c r="AR304" i="1" s="1"/>
  <c r="AQ304" i="1" s="1"/>
  <c r="AP304" i="1" s="1"/>
  <c r="AO304" i="1" s="1"/>
  <c r="AN304" i="1" s="1"/>
  <c r="AM304" i="1" s="1"/>
  <c r="AL304" i="1" s="1"/>
  <c r="I276" i="1"/>
  <c r="AC276" i="1"/>
  <c r="AF276" i="1"/>
  <c r="AT126" i="1"/>
  <c r="AS126" i="1" s="1"/>
  <c r="AR126" i="1" s="1"/>
  <c r="AQ126" i="1" s="1"/>
  <c r="AP126" i="1" s="1"/>
  <c r="AO126" i="1" s="1"/>
  <c r="AN126" i="1" s="1"/>
  <c r="AM126" i="1" s="1"/>
  <c r="AL126" i="1" s="1"/>
  <c r="AT52" i="1"/>
  <c r="AS52" i="1" s="1"/>
  <c r="AR52" i="1" s="1"/>
  <c r="AQ52" i="1" s="1"/>
  <c r="AP52" i="1" s="1"/>
  <c r="AO52" i="1" s="1"/>
  <c r="AN52" i="1" s="1"/>
  <c r="AM52" i="1" s="1"/>
  <c r="AL52" i="1" s="1"/>
  <c r="AJ88" i="1"/>
  <c r="AI88" i="1"/>
  <c r="AK88" i="1"/>
  <c r="AZ91" i="1"/>
  <c r="AX91" i="1" s="1"/>
  <c r="AT182" i="1"/>
  <c r="AS182" i="1" s="1"/>
  <c r="AR182" i="1" s="1"/>
  <c r="AQ182" i="1" s="1"/>
  <c r="AP182" i="1" s="1"/>
  <c r="AO182" i="1" s="1"/>
  <c r="AN182" i="1" s="1"/>
  <c r="AM182" i="1" s="1"/>
  <c r="AL182" i="1" s="1"/>
  <c r="AT134" i="1"/>
  <c r="AS134" i="1" s="1"/>
  <c r="AR134" i="1" s="1"/>
  <c r="AQ134" i="1" s="1"/>
  <c r="AP134" i="1" s="1"/>
  <c r="AO134" i="1" s="1"/>
  <c r="AN134" i="1" s="1"/>
  <c r="AM134" i="1" s="1"/>
  <c r="AL134" i="1" s="1"/>
  <c r="AF272" i="1"/>
  <c r="I272" i="1"/>
  <c r="AC272" i="1"/>
  <c r="AJ83" i="1"/>
  <c r="AK83" i="1"/>
  <c r="AI83" i="1"/>
  <c r="AK245" i="1"/>
  <c r="AJ245" i="1"/>
  <c r="AI245" i="1"/>
  <c r="AH245" i="1" s="1"/>
  <c r="AB245" i="1" s="1"/>
  <c r="AF137" i="1"/>
  <c r="AC137" i="1"/>
  <c r="I137" i="1"/>
  <c r="AF226" i="1"/>
  <c r="AC226" i="1"/>
  <c r="I226" i="1"/>
  <c r="AE117" i="1"/>
  <c r="AD117" i="1"/>
  <c r="AH348" i="1"/>
  <c r="AZ60" i="1"/>
  <c r="AX60" i="1" s="1"/>
  <c r="AB51" i="1"/>
  <c r="AA51" i="1"/>
  <c r="AC163" i="1"/>
  <c r="AF163" i="1"/>
  <c r="I163" i="1"/>
  <c r="I208" i="1"/>
  <c r="AF208" i="1"/>
  <c r="AC208" i="1"/>
  <c r="AT246" i="1"/>
  <c r="AS246" i="1" s="1"/>
  <c r="AR246" i="1" s="1"/>
  <c r="AQ246" i="1" s="1"/>
  <c r="AP246" i="1" s="1"/>
  <c r="AO246" i="1" s="1"/>
  <c r="AN246" i="1" s="1"/>
  <c r="AM246" i="1" s="1"/>
  <c r="AL246" i="1" s="1"/>
  <c r="AK247" i="1"/>
  <c r="AJ247" i="1"/>
  <c r="AI247" i="1"/>
  <c r="AH247" i="1" s="1"/>
  <c r="AB247" i="1" s="1"/>
  <c r="AI143" i="1"/>
  <c r="AJ143" i="1"/>
  <c r="AK143" i="1"/>
  <c r="AB212" i="1"/>
  <c r="AA212" i="1"/>
  <c r="AC303" i="1"/>
  <c r="I303" i="1"/>
  <c r="AF303" i="1"/>
  <c r="AT54" i="1"/>
  <c r="AS54" i="1" s="1"/>
  <c r="AR54" i="1" s="1"/>
  <c r="AQ54" i="1" s="1"/>
  <c r="AP54" i="1" s="1"/>
  <c r="AO54" i="1" s="1"/>
  <c r="AN54" i="1" s="1"/>
  <c r="AM54" i="1" s="1"/>
  <c r="AL54" i="1" s="1"/>
  <c r="AT79" i="1"/>
  <c r="AS79" i="1" s="1"/>
  <c r="AR79" i="1" s="1"/>
  <c r="AQ79" i="1" s="1"/>
  <c r="AP79" i="1" s="1"/>
  <c r="AO79" i="1" s="1"/>
  <c r="AN79" i="1" s="1"/>
  <c r="AM79" i="1" s="1"/>
  <c r="AL79" i="1" s="1"/>
  <c r="AI253" i="1"/>
  <c r="AJ253" i="1"/>
  <c r="AK253" i="1"/>
  <c r="J302" i="1"/>
  <c r="AC302" i="1"/>
  <c r="AF302" i="1"/>
  <c r="AF31" i="1"/>
  <c r="H31" i="1"/>
  <c r="AC31" i="1"/>
  <c r="AT215" i="1"/>
  <c r="AS215" i="1" s="1"/>
  <c r="AR215" i="1" s="1"/>
  <c r="AQ215" i="1" s="1"/>
  <c r="AP215" i="1" s="1"/>
  <c r="AO215" i="1" s="1"/>
  <c r="AN215" i="1" s="1"/>
  <c r="AM215" i="1" s="1"/>
  <c r="AL215" i="1" s="1"/>
  <c r="AK102" i="1"/>
  <c r="AI102" i="1"/>
  <c r="AJ102" i="1"/>
  <c r="AT322" i="1"/>
  <c r="AS322" i="1" s="1"/>
  <c r="AR322" i="1" s="1"/>
  <c r="AQ322" i="1" s="1"/>
  <c r="AP322" i="1" s="1"/>
  <c r="AO322" i="1" s="1"/>
  <c r="AN322" i="1" s="1"/>
  <c r="AM322" i="1" s="1"/>
  <c r="AL322" i="1" s="1"/>
  <c r="AA261" i="1"/>
  <c r="AB261" i="1"/>
  <c r="AF313" i="1"/>
  <c r="AC313" i="1"/>
  <c r="I313" i="1"/>
  <c r="AF123" i="1"/>
  <c r="AC123" i="1"/>
  <c r="I123" i="1"/>
  <c r="AT307" i="1"/>
  <c r="AS307" i="1" s="1"/>
  <c r="AR307" i="1"/>
  <c r="AQ307" i="1" s="1"/>
  <c r="AP307" i="1" s="1"/>
  <c r="AO307" i="1" s="1"/>
  <c r="AN307" i="1" s="1"/>
  <c r="AM307" i="1" s="1"/>
  <c r="AL307" i="1" s="1"/>
  <c r="I144" i="1"/>
  <c r="AC144" i="1"/>
  <c r="AF144" i="1"/>
  <c r="AI255" i="1"/>
  <c r="AK255" i="1"/>
  <c r="AJ255" i="1"/>
  <c r="AJ377" i="1"/>
  <c r="AK377" i="1"/>
  <c r="AI377" i="1"/>
  <c r="I176" i="1"/>
  <c r="AF176" i="1"/>
  <c r="AC176" i="1"/>
  <c r="AT271" i="1"/>
  <c r="AS271" i="1" s="1"/>
  <c r="AR271" i="1" s="1"/>
  <c r="AQ271" i="1" s="1"/>
  <c r="AP271" i="1" s="1"/>
  <c r="AO271" i="1" s="1"/>
  <c r="AN271" i="1" s="1"/>
  <c r="AM271" i="1" s="1"/>
  <c r="AL271" i="1" s="1"/>
  <c r="AF216" i="1"/>
  <c r="AC216" i="1"/>
  <c r="I216" i="1"/>
  <c r="AC195" i="1"/>
  <c r="AF195" i="1"/>
  <c r="I195" i="1"/>
  <c r="AC262" i="1"/>
  <c r="I262" i="1"/>
  <c r="AF262" i="1"/>
  <c r="AA364" i="1"/>
  <c r="AB364" i="1"/>
  <c r="J300" i="1"/>
  <c r="AC300" i="1"/>
  <c r="AF300" i="1"/>
  <c r="AT94" i="1"/>
  <c r="AS94" i="1" s="1"/>
  <c r="AR94" i="1" s="1"/>
  <c r="AQ94" i="1" s="1"/>
  <c r="AP94" i="1"/>
  <c r="AO94" i="1"/>
  <c r="AN94" i="1" s="1"/>
  <c r="AM94" i="1" s="1"/>
  <c r="AL94" i="1" s="1"/>
  <c r="AF126" i="1"/>
  <c r="I126" i="1"/>
  <c r="AC126" i="1"/>
  <c r="AC52" i="1"/>
  <c r="H52" i="1"/>
  <c r="AF52" i="1"/>
  <c r="AT185" i="1"/>
  <c r="AS185" i="1" s="1"/>
  <c r="AR185" i="1" s="1"/>
  <c r="AQ185" i="1" s="1"/>
  <c r="AP185" i="1" s="1"/>
  <c r="AO185" i="1" s="1"/>
  <c r="AN185" i="1" s="1"/>
  <c r="AM185" i="1" s="1"/>
  <c r="AL185" i="1" s="1"/>
  <c r="AT251" i="1"/>
  <c r="AS251" i="1" s="1"/>
  <c r="AR251" i="1" s="1"/>
  <c r="AQ251" i="1" s="1"/>
  <c r="AP251" i="1" s="1"/>
  <c r="AO251" i="1" s="1"/>
  <c r="AN251" i="1" s="1"/>
  <c r="AM251" i="1" s="1"/>
  <c r="AL251" i="1" s="1"/>
  <c r="AF88" i="1"/>
  <c r="AC88" i="1"/>
  <c r="I88" i="1"/>
  <c r="AT174" i="1"/>
  <c r="AS174" i="1" s="1"/>
  <c r="AR174" i="1" s="1"/>
  <c r="AQ174" i="1" s="1"/>
  <c r="AP174" i="1" s="1"/>
  <c r="AO174" i="1" s="1"/>
  <c r="AN174" i="1" s="1"/>
  <c r="AM174" i="1" s="1"/>
  <c r="AL174" i="1" s="1"/>
  <c r="I182" i="1"/>
  <c r="AF182" i="1"/>
  <c r="AC182" i="1"/>
  <c r="I134" i="1"/>
  <c r="AF134" i="1"/>
  <c r="AC134" i="1"/>
  <c r="AT172" i="1"/>
  <c r="AS172" i="1" s="1"/>
  <c r="AR172" i="1" s="1"/>
  <c r="AQ172" i="1" s="1"/>
  <c r="AP172" i="1" s="1"/>
  <c r="AO172" i="1" s="1"/>
  <c r="AN172" i="1" s="1"/>
  <c r="AM172" i="1" s="1"/>
  <c r="AL172" i="1" s="1"/>
  <c r="AT111" i="1"/>
  <c r="AS111" i="1" s="1"/>
  <c r="AR111" i="1" s="1"/>
  <c r="AQ111" i="1" s="1"/>
  <c r="AP111" i="1" s="1"/>
  <c r="AO111" i="1" s="1"/>
  <c r="AN111" i="1" s="1"/>
  <c r="AM111" i="1" s="1"/>
  <c r="AL111" i="1" s="1"/>
  <c r="AT46" i="1"/>
  <c r="AS46" i="1" s="1"/>
  <c r="AR46" i="1" s="1"/>
  <c r="AQ46" i="1" s="1"/>
  <c r="AP46" i="1" s="1"/>
  <c r="AO46" i="1" s="1"/>
  <c r="AN46" i="1" s="1"/>
  <c r="AM46" i="1" s="1"/>
  <c r="AL46" i="1" s="1"/>
  <c r="AI186" i="1"/>
  <c r="AJ186" i="1"/>
  <c r="AK186" i="1"/>
  <c r="AC83" i="1"/>
  <c r="I83" i="1"/>
  <c r="AF83" i="1"/>
  <c r="AJ129" i="1"/>
  <c r="AI129" i="1"/>
  <c r="AH129" i="1" s="1"/>
  <c r="AK129" i="1"/>
  <c r="AF236" i="1"/>
  <c r="AC236" i="1"/>
  <c r="I236" i="1"/>
  <c r="I245" i="1"/>
  <c r="AC245" i="1"/>
  <c r="AF245" i="1"/>
  <c r="AT91" i="1"/>
  <c r="AS91" i="1" s="1"/>
  <c r="AR91" i="1" s="1"/>
  <c r="AQ91" i="1" s="1"/>
  <c r="AP91" i="1" s="1"/>
  <c r="AO91" i="1" s="1"/>
  <c r="AN91" i="1" s="1"/>
  <c r="AM91" i="1" s="1"/>
  <c r="AL91" i="1" s="1"/>
  <c r="AB256" i="1"/>
  <c r="AA256" i="1"/>
  <c r="AC297" i="1"/>
  <c r="AF297" i="1"/>
  <c r="J297" i="1"/>
  <c r="I207" i="1"/>
  <c r="AC207" i="1"/>
  <c r="AF207" i="1"/>
  <c r="AJ158" i="1"/>
  <c r="AI158" i="1"/>
  <c r="AH158" i="1" s="1"/>
  <c r="AK158" i="1"/>
  <c r="AF78" i="1"/>
  <c r="AC78" i="1"/>
  <c r="I78" i="1"/>
  <c r="AT206" i="1"/>
  <c r="AS206" i="1"/>
  <c r="AR206" i="1" s="1"/>
  <c r="AQ206" i="1" s="1"/>
  <c r="AP206" i="1" s="1"/>
  <c r="AO206" i="1" s="1"/>
  <c r="AN206" i="1" s="1"/>
  <c r="AM206" i="1" s="1"/>
  <c r="AL206" i="1" s="1"/>
  <c r="AT101" i="1"/>
  <c r="AS101" i="1" s="1"/>
  <c r="AR101" i="1" s="1"/>
  <c r="AQ101" i="1" s="1"/>
  <c r="AP101" i="1" s="1"/>
  <c r="AO101" i="1" s="1"/>
  <c r="AN101" i="1" s="1"/>
  <c r="AM101" i="1" s="1"/>
  <c r="AL101" i="1" s="1"/>
  <c r="AT142" i="1"/>
  <c r="AS142" i="1" s="1"/>
  <c r="AR142" i="1" s="1"/>
  <c r="AQ142" i="1" s="1"/>
  <c r="AP142" i="1" s="1"/>
  <c r="AO142" i="1" s="1"/>
  <c r="AN142" i="1" s="1"/>
  <c r="AM142" i="1" s="1"/>
  <c r="AL142" i="1" s="1"/>
  <c r="AH241" i="1"/>
  <c r="AT109" i="1"/>
  <c r="AS109" i="1" s="1"/>
  <c r="AR109" i="1" s="1"/>
  <c r="AQ109" i="1" s="1"/>
  <c r="AP109" i="1" s="1"/>
  <c r="AO109" i="1" s="1"/>
  <c r="AN109" i="1" s="1"/>
  <c r="AM109" i="1" s="1"/>
  <c r="AL109" i="1" s="1"/>
  <c r="AJ40" i="1"/>
  <c r="AK40" i="1"/>
  <c r="AI40" i="1"/>
  <c r="AH40" i="1" s="1"/>
  <c r="AA40" i="1" s="1"/>
  <c r="AT213" i="1"/>
  <c r="AS213" i="1"/>
  <c r="AR213" i="1" s="1"/>
  <c r="AQ213" i="1" s="1"/>
  <c r="AP213" i="1" s="1"/>
  <c r="AO213" i="1" s="1"/>
  <c r="AN213" i="1" s="1"/>
  <c r="AM213" i="1" s="1"/>
  <c r="AL213" i="1" s="1"/>
  <c r="AF270" i="1"/>
  <c r="I270" i="1"/>
  <c r="AC270" i="1"/>
  <c r="I246" i="1"/>
  <c r="AF246" i="1"/>
  <c r="AC246" i="1"/>
  <c r="AT139" i="1"/>
  <c r="AS139" i="1" s="1"/>
  <c r="AR139" i="1" s="1"/>
  <c r="AQ139" i="1" s="1"/>
  <c r="AP139" i="1" s="1"/>
  <c r="AO139" i="1" s="1"/>
  <c r="AN139" i="1" s="1"/>
  <c r="AM139" i="1" s="1"/>
  <c r="AL139" i="1" s="1"/>
  <c r="AF65" i="1"/>
  <c r="AC65" i="1"/>
  <c r="I65" i="1"/>
  <c r="AC158" i="1"/>
  <c r="I158" i="1"/>
  <c r="AF158" i="1"/>
  <c r="AT116" i="1"/>
  <c r="AS116" i="1" s="1"/>
  <c r="AR116" i="1" s="1"/>
  <c r="AQ116" i="1" s="1"/>
  <c r="AP116" i="1" s="1"/>
  <c r="AO116" i="1" s="1"/>
  <c r="AN116" i="1" s="1"/>
  <c r="AM116" i="1" s="1"/>
  <c r="AL116" i="1" s="1"/>
  <c r="AF143" i="1"/>
  <c r="AC143" i="1"/>
  <c r="I143" i="1"/>
  <c r="AA164" i="1"/>
  <c r="AB164" i="1"/>
  <c r="AB47" i="1"/>
  <c r="AA47" i="1"/>
  <c r="AH62" i="1"/>
  <c r="AA62" i="1" s="1"/>
  <c r="AE62" i="1" s="1"/>
  <c r="H54" i="1"/>
  <c r="AC54" i="1"/>
  <c r="AF54" i="1"/>
  <c r="AK194" i="1"/>
  <c r="AI194" i="1"/>
  <c r="AJ194" i="1"/>
  <c r="AF253" i="1"/>
  <c r="I253" i="1"/>
  <c r="AC253" i="1"/>
  <c r="AH96" i="1"/>
  <c r="AT155" i="1"/>
  <c r="AS155" i="1" s="1"/>
  <c r="AR155" i="1" s="1"/>
  <c r="AQ155" i="1" s="1"/>
  <c r="AP155" i="1" s="1"/>
  <c r="AO155" i="1" s="1"/>
  <c r="AN155" i="1" s="1"/>
  <c r="AM155" i="1" s="1"/>
  <c r="AL155" i="1" s="1"/>
  <c r="AK146" i="1"/>
  <c r="AJ146" i="1"/>
  <c r="AI146" i="1"/>
  <c r="AH146" i="1" s="1"/>
  <c r="AA146" i="1" s="1"/>
  <c r="AE146" i="1" s="1"/>
  <c r="AF322" i="1"/>
  <c r="AC322" i="1"/>
  <c r="K322" i="1"/>
  <c r="J298" i="1"/>
  <c r="AC298" i="1"/>
  <c r="AF298" i="1"/>
  <c r="AH288" i="1"/>
  <c r="AT308" i="1"/>
  <c r="AS308" i="1" s="1"/>
  <c r="AR308" i="1" s="1"/>
  <c r="AQ308" i="1" s="1"/>
  <c r="AP308" i="1" s="1"/>
  <c r="AO308" i="1" s="1"/>
  <c r="AN308" i="1" s="1"/>
  <c r="AM308" i="1" s="1"/>
  <c r="AL308" i="1" s="1"/>
  <c r="AF206" i="1"/>
  <c r="I206" i="1"/>
  <c r="AC206" i="1"/>
  <c r="I255" i="1"/>
  <c r="AF255" i="1"/>
  <c r="AC255" i="1"/>
  <c r="AC377" i="1"/>
  <c r="AF377" i="1"/>
  <c r="K377" i="1"/>
  <c r="AT118" i="1"/>
  <c r="AS118" i="1"/>
  <c r="AR118" i="1" s="1"/>
  <c r="AQ118" i="1" s="1"/>
  <c r="AP118" i="1" s="1"/>
  <c r="AO118" i="1" s="1"/>
  <c r="AN118" i="1" s="1"/>
  <c r="AM118" i="1" s="1"/>
  <c r="AL118" i="1" s="1"/>
  <c r="AF44" i="1"/>
  <c r="H44" i="1"/>
  <c r="AC44" i="1"/>
  <c r="AC271" i="1"/>
  <c r="I271" i="1"/>
  <c r="AF271" i="1"/>
  <c r="AI112" i="1"/>
  <c r="AJ112" i="1"/>
  <c r="AK112" i="1"/>
  <c r="AT268" i="1"/>
  <c r="AS268" i="1" s="1"/>
  <c r="AR268" i="1" s="1"/>
  <c r="AQ268" i="1" s="1"/>
  <c r="AP268" i="1" s="1"/>
  <c r="AO268" i="1" s="1"/>
  <c r="AN268" i="1" s="1"/>
  <c r="AM268" i="1" s="1"/>
  <c r="AL268" i="1" s="1"/>
  <c r="AT300" i="1"/>
  <c r="AS300" i="1" s="1"/>
  <c r="AR300" i="1" s="1"/>
  <c r="AQ300" i="1" s="1"/>
  <c r="AP300" i="1" s="1"/>
  <c r="AO300" i="1" s="1"/>
  <c r="AN300" i="1" s="1"/>
  <c r="AM300" i="1" s="1"/>
  <c r="AL300" i="1" s="1"/>
  <c r="AR329" i="1"/>
  <c r="AQ329" i="1" s="1"/>
  <c r="AP329" i="1" s="1"/>
  <c r="AO329" i="1" s="1"/>
  <c r="AN329" i="1" s="1"/>
  <c r="AM329" i="1" s="1"/>
  <c r="AL329" i="1" s="1"/>
  <c r="AT329" i="1"/>
  <c r="AS329" i="1" s="1"/>
  <c r="AF304" i="1"/>
  <c r="AC304" i="1"/>
  <c r="I304" i="1"/>
  <c r="AF94" i="1"/>
  <c r="AC94" i="1"/>
  <c r="I94" i="1"/>
  <c r="AQ95" i="1"/>
  <c r="AP95" i="1" s="1"/>
  <c r="AO95" i="1" s="1"/>
  <c r="AN95" i="1" s="1"/>
  <c r="AM95" i="1" s="1"/>
  <c r="AL95" i="1" s="1"/>
  <c r="AT95" i="1"/>
  <c r="AS95" i="1" s="1"/>
  <c r="AR95" i="1" s="1"/>
  <c r="AF174" i="1"/>
  <c r="I174" i="1"/>
  <c r="AC174" i="1"/>
  <c r="AT37" i="1"/>
  <c r="AS37" i="1"/>
  <c r="AR37" i="1" s="1"/>
  <c r="AQ37" i="1" s="1"/>
  <c r="AP37" i="1" s="1"/>
  <c r="AO37" i="1" s="1"/>
  <c r="AN37" i="1" s="1"/>
  <c r="AM37" i="1" s="1"/>
  <c r="AL37" i="1" s="1"/>
  <c r="AF111" i="1"/>
  <c r="I111" i="1"/>
  <c r="AC111" i="1"/>
  <c r="AT151" i="1"/>
  <c r="AS151" i="1" s="1"/>
  <c r="AR151" i="1" s="1"/>
  <c r="AQ151" i="1" s="1"/>
  <c r="AP151" i="1" s="1"/>
  <c r="AO151" i="1" s="1"/>
  <c r="AN151" i="1" s="1"/>
  <c r="AM151" i="1" s="1"/>
  <c r="AL151" i="1" s="1"/>
  <c r="AF129" i="1"/>
  <c r="AC129" i="1"/>
  <c r="I129" i="1"/>
  <c r="AS278" i="1"/>
  <c r="AR278" i="1" s="1"/>
  <c r="AQ278" i="1" s="1"/>
  <c r="AP278" i="1" s="1"/>
  <c r="AO278" i="1" s="1"/>
  <c r="AN278" i="1" s="1"/>
  <c r="AM278" i="1" s="1"/>
  <c r="AL278" i="1" s="1"/>
  <c r="AT278" i="1"/>
  <c r="AZ53" i="1"/>
  <c r="AX53" i="1" s="1"/>
  <c r="AJ375" i="1"/>
  <c r="AK375" i="1"/>
  <c r="AI375" i="1"/>
  <c r="AT258" i="1"/>
  <c r="AS258" i="1"/>
  <c r="AR258" i="1" s="1"/>
  <c r="AQ258" i="1" s="1"/>
  <c r="AP258" i="1" s="1"/>
  <c r="AO258" i="1" s="1"/>
  <c r="AN258" i="1" s="1"/>
  <c r="AM258" i="1" s="1"/>
  <c r="AL258" i="1" s="1"/>
  <c r="AF101" i="1"/>
  <c r="AC101" i="1"/>
  <c r="I101" i="1"/>
  <c r="I142" i="1"/>
  <c r="AF142" i="1"/>
  <c r="AC142" i="1"/>
  <c r="AK310" i="1"/>
  <c r="AI310" i="1"/>
  <c r="AJ310" i="1"/>
  <c r="AT35" i="1"/>
  <c r="AS35" i="1" s="1"/>
  <c r="AR35" i="1" s="1"/>
  <c r="AQ35" i="1" s="1"/>
  <c r="AP35" i="1" s="1"/>
  <c r="AO35" i="1" s="1"/>
  <c r="AN35" i="1" s="1"/>
  <c r="AM35" i="1" s="1"/>
  <c r="AL35" i="1" s="1"/>
  <c r="AH103" i="1"/>
  <c r="AA103" i="1" s="1"/>
  <c r="AE103" i="1" s="1"/>
  <c r="AF40" i="1"/>
  <c r="AC40" i="1"/>
  <c r="H40" i="1"/>
  <c r="AB265" i="1"/>
  <c r="AA265" i="1"/>
  <c r="AF213" i="1"/>
  <c r="AC213" i="1"/>
  <c r="I213" i="1"/>
  <c r="AT189" i="1"/>
  <c r="AS189" i="1" s="1"/>
  <c r="AR189" i="1" s="1"/>
  <c r="AQ189" i="1" s="1"/>
  <c r="AP189" i="1" s="1"/>
  <c r="AO189" i="1" s="1"/>
  <c r="AN189" i="1" s="1"/>
  <c r="AM189" i="1" s="1"/>
  <c r="AL189" i="1" s="1"/>
  <c r="AK315" i="1"/>
  <c r="AJ315" i="1"/>
  <c r="AI315" i="1"/>
  <c r="AT290" i="1"/>
  <c r="AS290" i="1" s="1"/>
  <c r="AR290" i="1" s="1"/>
  <c r="AQ290" i="1" s="1"/>
  <c r="AP290" i="1" s="1"/>
  <c r="AO290" i="1" s="1"/>
  <c r="AN290" i="1" s="1"/>
  <c r="AM290" i="1" s="1"/>
  <c r="AL290" i="1" s="1"/>
  <c r="AF116" i="1"/>
  <c r="I116" i="1"/>
  <c r="AC116" i="1"/>
  <c r="AI237" i="1"/>
  <c r="AJ237" i="1"/>
  <c r="AK237" i="1"/>
  <c r="AB323" i="1"/>
  <c r="AA323" i="1"/>
  <c r="AB177" i="1"/>
  <c r="AA177" i="1"/>
  <c r="AK367" i="1"/>
  <c r="AI367" i="1"/>
  <c r="AJ367" i="1"/>
  <c r="AT77" i="1"/>
  <c r="AS77" i="1" s="1"/>
  <c r="AR77" i="1" s="1"/>
  <c r="AQ77" i="1" s="1"/>
  <c r="AP77" i="1" s="1"/>
  <c r="AO77" i="1" s="1"/>
  <c r="AN77" i="1" s="1"/>
  <c r="AM77" i="1" s="1"/>
  <c r="AL77" i="1" s="1"/>
  <c r="AF79" i="1"/>
  <c r="I79" i="1"/>
  <c r="AC79" i="1"/>
  <c r="AF155" i="1"/>
  <c r="AC155" i="1"/>
  <c r="I155" i="1"/>
  <c r="AF146" i="1"/>
  <c r="I146" i="1"/>
  <c r="AC146" i="1"/>
  <c r="AT244" i="1"/>
  <c r="AS244" i="1" s="1"/>
  <c r="AR244" i="1" s="1"/>
  <c r="AQ244" i="1" s="1"/>
  <c r="AP244" i="1" s="1"/>
  <c r="AO244" i="1" s="1"/>
  <c r="AN244" i="1" s="1"/>
  <c r="AM244" i="1" s="1"/>
  <c r="AL244" i="1" s="1"/>
  <c r="AT131" i="1"/>
  <c r="AS131" i="1" s="1"/>
  <c r="AR131" i="1" s="1"/>
  <c r="AQ131" i="1" s="1"/>
  <c r="AP131" i="1" s="1"/>
  <c r="AO131" i="1" s="1"/>
  <c r="AN131" i="1" s="1"/>
  <c r="AM131" i="1" s="1"/>
  <c r="AL131" i="1" s="1"/>
  <c r="I102" i="1"/>
  <c r="AC102" i="1"/>
  <c r="AF102" i="1"/>
  <c r="AI373" i="1"/>
  <c r="AK373" i="1"/>
  <c r="AJ373" i="1"/>
  <c r="AJ87" i="1"/>
  <c r="AK87" i="1"/>
  <c r="AI87" i="1"/>
  <c r="AT190" i="1"/>
  <c r="AS190" i="1" s="1"/>
  <c r="AR190" i="1" s="1"/>
  <c r="AQ190" i="1" s="1"/>
  <c r="AP190" i="1" s="1"/>
  <c r="AO190" i="1" s="1"/>
  <c r="AN190" i="1" s="1"/>
  <c r="AM190" i="1" s="1"/>
  <c r="AL190" i="1" s="1"/>
  <c r="AT63" i="1"/>
  <c r="AS63" i="1" s="1"/>
  <c r="AR63" i="1" s="1"/>
  <c r="AQ63" i="1" s="1"/>
  <c r="AP63" i="1" s="1"/>
  <c r="AO63" i="1" s="1"/>
  <c r="AN63" i="1" s="1"/>
  <c r="AM63" i="1" s="1"/>
  <c r="AL63" i="1" s="1"/>
  <c r="AF307" i="1"/>
  <c r="AC307" i="1"/>
  <c r="K307" i="1"/>
  <c r="AF308" i="1"/>
  <c r="AC308" i="1"/>
  <c r="K308" i="1"/>
  <c r="AT66" i="1"/>
  <c r="AS66" i="1" s="1"/>
  <c r="AR66" i="1" s="1"/>
  <c r="AQ66" i="1" s="1"/>
  <c r="AP66" i="1" s="1"/>
  <c r="AO66" i="1"/>
  <c r="AN66" i="1" s="1"/>
  <c r="AM66" i="1" s="1"/>
  <c r="AL66" i="1" s="1"/>
  <c r="AT122" i="1"/>
  <c r="AS122" i="1" s="1"/>
  <c r="AR122" i="1" s="1"/>
  <c r="AQ122" i="1" s="1"/>
  <c r="AP122" i="1" s="1"/>
  <c r="AO122" i="1" s="1"/>
  <c r="AN122" i="1" s="1"/>
  <c r="AM122" i="1" s="1"/>
  <c r="AL122" i="1" s="1"/>
  <c r="AA242" i="1"/>
  <c r="AK299" i="1"/>
  <c r="AJ299" i="1"/>
  <c r="AI299" i="1"/>
  <c r="AK120" i="1"/>
  <c r="AJ120" i="1"/>
  <c r="AI120" i="1"/>
  <c r="AC112" i="1"/>
  <c r="I112" i="1"/>
  <c r="AF112" i="1"/>
  <c r="AJ133" i="1"/>
  <c r="AK133" i="1"/>
  <c r="AI133" i="1"/>
  <c r="AF268" i="1"/>
  <c r="I268" i="1"/>
  <c r="AC268" i="1"/>
  <c r="AI125" i="1"/>
  <c r="AH125" i="1" s="1"/>
  <c r="AA125" i="1" s="1"/>
  <c r="AJ125" i="1"/>
  <c r="AK125" i="1"/>
  <c r="AF329" i="1"/>
  <c r="J329" i="1"/>
  <c r="AC329" i="1"/>
  <c r="AT119" i="1"/>
  <c r="AS119" i="1" s="1"/>
  <c r="AR119" i="1" s="1"/>
  <c r="AQ119" i="1" s="1"/>
  <c r="AP119" i="1" s="1"/>
  <c r="AO119" i="1" s="1"/>
  <c r="AN119" i="1" s="1"/>
  <c r="AM119" i="1" s="1"/>
  <c r="AL119" i="1" s="1"/>
  <c r="AT223" i="1"/>
  <c r="AS223" i="1"/>
  <c r="AR223" i="1" s="1"/>
  <c r="AQ223" i="1" s="1"/>
  <c r="AP223" i="1" s="1"/>
  <c r="AO223" i="1" s="1"/>
  <c r="AN223" i="1" s="1"/>
  <c r="AM223" i="1" s="1"/>
  <c r="AL223" i="1" s="1"/>
  <c r="AJ235" i="1"/>
  <c r="AK235" i="1"/>
  <c r="AI235" i="1"/>
  <c r="AJ286" i="1"/>
  <c r="AI286" i="1"/>
  <c r="AK286" i="1"/>
  <c r="AT92" i="1"/>
  <c r="AS92" i="1" s="1"/>
  <c r="AR92" i="1" s="1"/>
  <c r="AQ92" i="1" s="1"/>
  <c r="AP92" i="1" s="1"/>
  <c r="AO92" i="1" s="1"/>
  <c r="AN92" i="1" s="1"/>
  <c r="AM92" i="1" s="1"/>
  <c r="AL92" i="1" s="1"/>
  <c r="AT280" i="1"/>
  <c r="AS280" i="1" s="1"/>
  <c r="AR280" i="1" s="1"/>
  <c r="AQ280" i="1" s="1"/>
  <c r="AP280" i="1" s="1"/>
  <c r="AO280" i="1" s="1"/>
  <c r="AN280" i="1" s="1"/>
  <c r="AM280" i="1" s="1"/>
  <c r="AL280" i="1" s="1"/>
  <c r="AT171" i="1"/>
  <c r="AS171" i="1"/>
  <c r="AR171" i="1" s="1"/>
  <c r="AQ171" i="1" s="1"/>
  <c r="AP171" i="1" s="1"/>
  <c r="AO171" i="1" s="1"/>
  <c r="AN171" i="1" s="1"/>
  <c r="AM171" i="1" s="1"/>
  <c r="AL171" i="1" s="1"/>
  <c r="AF37" i="1"/>
  <c r="H37" i="1"/>
  <c r="AC37" i="1"/>
  <c r="AT81" i="1"/>
  <c r="AS81" i="1" s="1"/>
  <c r="AR81" i="1" s="1"/>
  <c r="AQ81" i="1" s="1"/>
  <c r="AP81" i="1" s="1"/>
  <c r="AO81" i="1" s="1"/>
  <c r="AN81" i="1" s="1"/>
  <c r="AM81" i="1" s="1"/>
  <c r="AL81" i="1" s="1"/>
  <c r="AF46" i="1"/>
  <c r="H46" i="1"/>
  <c r="AC46" i="1"/>
  <c r="I186" i="1"/>
  <c r="AF186" i="1"/>
  <c r="AC186" i="1"/>
  <c r="AF151" i="1"/>
  <c r="I151" i="1"/>
  <c r="AC151" i="1"/>
  <c r="AJ98" i="1"/>
  <c r="AI98" i="1"/>
  <c r="AH98" i="1" s="1"/>
  <c r="AA98" i="1" s="1"/>
  <c r="AK98" i="1"/>
  <c r="AC278" i="1"/>
  <c r="I278" i="1"/>
  <c r="AF278" i="1"/>
  <c r="AT159" i="1"/>
  <c r="AS159" i="1" s="1"/>
  <c r="AR159" i="1" s="1"/>
  <c r="AQ159" i="1" s="1"/>
  <c r="AP159" i="1" s="1"/>
  <c r="AO159" i="1" s="1"/>
  <c r="AN159" i="1" s="1"/>
  <c r="AM159" i="1" s="1"/>
  <c r="AL159" i="1" s="1"/>
  <c r="AF91" i="1"/>
  <c r="I91" i="1"/>
  <c r="AC91" i="1"/>
  <c r="AA231" i="1"/>
  <c r="AB231" i="1"/>
  <c r="AJ42" i="1"/>
  <c r="AI42" i="1"/>
  <c r="AH42" i="1" s="1"/>
  <c r="AK42" i="1"/>
  <c r="AF258" i="1"/>
  <c r="AC258" i="1"/>
  <c r="I258" i="1"/>
  <c r="AF310" i="1"/>
  <c r="AC310" i="1"/>
  <c r="I310" i="1"/>
  <c r="I281" i="1"/>
  <c r="AF281" i="1"/>
  <c r="AC281" i="1"/>
  <c r="AF35" i="1"/>
  <c r="AC35" i="1"/>
  <c r="H35" i="1"/>
  <c r="AT152" i="1"/>
  <c r="AS152" i="1"/>
  <c r="AR152" i="1" s="1"/>
  <c r="AQ152" i="1" s="1"/>
  <c r="AP152" i="1" s="1"/>
  <c r="AO152" i="1" s="1"/>
  <c r="AN152" i="1" s="1"/>
  <c r="AM152" i="1" s="1"/>
  <c r="AL152" i="1" s="1"/>
  <c r="I109" i="1"/>
  <c r="AF109" i="1"/>
  <c r="AC109" i="1"/>
  <c r="AT48" i="1"/>
  <c r="AS48" i="1" s="1"/>
  <c r="AR48" i="1"/>
  <c r="AQ48" i="1" s="1"/>
  <c r="AP48" i="1" s="1"/>
  <c r="AO48" i="1" s="1"/>
  <c r="AN48" i="1" s="1"/>
  <c r="AM48" i="1" s="1"/>
  <c r="AL48" i="1" s="1"/>
  <c r="AF189" i="1"/>
  <c r="AC189" i="1"/>
  <c r="I189" i="1"/>
  <c r="AS222" i="1"/>
  <c r="AR222" i="1" s="1"/>
  <c r="AQ222" i="1" s="1"/>
  <c r="AP222" i="1" s="1"/>
  <c r="AO222" i="1" s="1"/>
  <c r="AN222" i="1" s="1"/>
  <c r="AM222" i="1" s="1"/>
  <c r="AL222" i="1" s="1"/>
  <c r="AT222" i="1"/>
  <c r="AF290" i="1"/>
  <c r="AC290" i="1"/>
  <c r="I290" i="1"/>
  <c r="AT39" i="1"/>
  <c r="AS39" i="1" s="1"/>
  <c r="AR39" i="1" s="1"/>
  <c r="AQ39" i="1" s="1"/>
  <c r="AP39" i="1" s="1"/>
  <c r="AO39" i="1" s="1"/>
  <c r="AN39" i="1" s="1"/>
  <c r="AM39" i="1" s="1"/>
  <c r="AL39" i="1" s="1"/>
  <c r="AF237" i="1"/>
  <c r="I237" i="1"/>
  <c r="AC237" i="1"/>
  <c r="AJ381" i="1"/>
  <c r="AK381" i="1"/>
  <c r="AI381" i="1"/>
  <c r="AA180" i="1"/>
  <c r="AB180" i="1"/>
  <c r="AK274" i="1"/>
  <c r="AJ274" i="1"/>
  <c r="AI274" i="1"/>
  <c r="AH274" i="1" s="1"/>
  <c r="AT259" i="1"/>
  <c r="AS259" i="1" s="1"/>
  <c r="AR259" i="1" s="1"/>
  <c r="AQ259" i="1"/>
  <c r="AP259" i="1" s="1"/>
  <c r="AO259" i="1" s="1"/>
  <c r="AN259" i="1" s="1"/>
  <c r="AM259" i="1" s="1"/>
  <c r="AL259" i="1" s="1"/>
  <c r="AT130" i="1"/>
  <c r="AS130" i="1" s="1"/>
  <c r="AR130" i="1" s="1"/>
  <c r="AQ130" i="1" s="1"/>
  <c r="AP130" i="1" s="1"/>
  <c r="AO130" i="1" s="1"/>
  <c r="AN130" i="1" s="1"/>
  <c r="AM130" i="1" s="1"/>
  <c r="AL130" i="1" s="1"/>
  <c r="AJ230" i="1"/>
  <c r="AK230" i="1"/>
  <c r="AI230" i="1"/>
  <c r="AT316" i="1"/>
  <c r="AS316" i="1" s="1"/>
  <c r="AR316" i="1" s="1"/>
  <c r="AQ316" i="1" s="1"/>
  <c r="AP316" i="1" s="1"/>
  <c r="AO316" i="1" s="1"/>
  <c r="AN316" i="1" s="1"/>
  <c r="AM316" i="1" s="1"/>
  <c r="AL316" i="1" s="1"/>
  <c r="AF244" i="1"/>
  <c r="I244" i="1"/>
  <c r="AC244" i="1"/>
  <c r="AC131" i="1"/>
  <c r="I131" i="1"/>
  <c r="AF131" i="1"/>
  <c r="AF204" i="1"/>
  <c r="AC204" i="1"/>
  <c r="I204" i="1"/>
  <c r="AE30" i="1"/>
  <c r="AD30" i="1"/>
  <c r="AT34" i="1"/>
  <c r="AS34" i="1" s="1"/>
  <c r="AR34" i="1" s="1"/>
  <c r="AQ34" i="1" s="1"/>
  <c r="AP34" i="1" s="1"/>
  <c r="AO34" i="1" s="1"/>
  <c r="AN34" i="1" s="1"/>
  <c r="AM34" i="1" s="1"/>
  <c r="AL34" i="1" s="1"/>
  <c r="AT60" i="1"/>
  <c r="AS60" i="1" s="1"/>
  <c r="AR60" i="1" s="1"/>
  <c r="AQ60" i="1" s="1"/>
  <c r="AP60" i="1" s="1"/>
  <c r="AO60" i="1" s="1"/>
  <c r="AN60" i="1" s="1"/>
  <c r="AM60" i="1" s="1"/>
  <c r="AL60" i="1" s="1"/>
  <c r="AT132" i="1"/>
  <c r="AS132" i="1" s="1"/>
  <c r="AR132" i="1" s="1"/>
  <c r="AQ132" i="1" s="1"/>
  <c r="AP132" i="1" s="1"/>
  <c r="AO132" i="1" s="1"/>
  <c r="AN132" i="1" s="1"/>
  <c r="AM132" i="1" s="1"/>
  <c r="AL132" i="1" s="1"/>
  <c r="AF63" i="1"/>
  <c r="AC63" i="1"/>
  <c r="H63" i="1"/>
  <c r="AT147" i="1"/>
  <c r="AS147" i="1" s="1"/>
  <c r="AR147" i="1" s="1"/>
  <c r="AQ147" i="1" s="1"/>
  <c r="AP147" i="1" s="1"/>
  <c r="AO147" i="1" s="1"/>
  <c r="AN147" i="1" s="1"/>
  <c r="AM147" i="1" s="1"/>
  <c r="AL147" i="1" s="1"/>
  <c r="AT331" i="1"/>
  <c r="AS331" i="1" s="1"/>
  <c r="AR331" i="1" s="1"/>
  <c r="AQ331" i="1" s="1"/>
  <c r="AP331" i="1" s="1"/>
  <c r="AO331" i="1" s="1"/>
  <c r="AN331" i="1" s="1"/>
  <c r="AM331" i="1" s="1"/>
  <c r="AL331" i="1" s="1"/>
  <c r="AF380" i="1"/>
  <c r="K380" i="1"/>
  <c r="AC380" i="1"/>
  <c r="AS69" i="1"/>
  <c r="AR69" i="1" s="1"/>
  <c r="AQ69" i="1" s="1"/>
  <c r="AP69" i="1" s="1"/>
  <c r="AO69" i="1" s="1"/>
  <c r="AN69" i="1" s="1"/>
  <c r="AM69" i="1" s="1"/>
  <c r="AL69" i="1" s="1"/>
  <c r="AT69" i="1"/>
  <c r="AT89" i="1"/>
  <c r="AS89" i="1" s="1"/>
  <c r="AR89" i="1" s="1"/>
  <c r="AQ89" i="1" s="1"/>
  <c r="AP89" i="1" s="1"/>
  <c r="AO89" i="1" s="1"/>
  <c r="AN89" i="1" s="1"/>
  <c r="AM89" i="1" s="1"/>
  <c r="AL89" i="1" s="1"/>
  <c r="AF120" i="1"/>
  <c r="AC120" i="1"/>
  <c r="I120" i="1"/>
  <c r="AT321" i="1"/>
  <c r="AS321" i="1" s="1"/>
  <c r="AR321" i="1" s="1"/>
  <c r="AQ321" i="1" s="1"/>
  <c r="AP321" i="1" s="1"/>
  <c r="AO321" i="1" s="1"/>
  <c r="AN321" i="1" s="1"/>
  <c r="AM321" i="1" s="1"/>
  <c r="AL321" i="1" s="1"/>
  <c r="AC133" i="1"/>
  <c r="I133" i="1"/>
  <c r="AF133" i="1"/>
  <c r="AT193" i="1"/>
  <c r="AS193" i="1" s="1"/>
  <c r="AR193" i="1" s="1"/>
  <c r="AQ193" i="1" s="1"/>
  <c r="AP193" i="1" s="1"/>
  <c r="AO193" i="1" s="1"/>
  <c r="AN193" i="1" s="1"/>
  <c r="AM193" i="1" s="1"/>
  <c r="AL193" i="1" s="1"/>
  <c r="AC125" i="1"/>
  <c r="I125" i="1"/>
  <c r="AF125" i="1"/>
  <c r="K375" i="1"/>
  <c r="AF375" i="1"/>
  <c r="AC375" i="1"/>
  <c r="AS82" i="1"/>
  <c r="AR82" i="1" s="1"/>
  <c r="AQ82" i="1" s="1"/>
  <c r="AP82" i="1" s="1"/>
  <c r="AO82" i="1" s="1"/>
  <c r="AN82" i="1" s="1"/>
  <c r="AM82" i="1" s="1"/>
  <c r="AL82" i="1" s="1"/>
  <c r="AT82" i="1"/>
  <c r="AT93" i="1"/>
  <c r="AS93" i="1" s="1"/>
  <c r="AR93" i="1"/>
  <c r="AQ93" i="1" s="1"/>
  <c r="AP93" i="1" s="1"/>
  <c r="AO93" i="1" s="1"/>
  <c r="AN93" i="1" s="1"/>
  <c r="AM93" i="1" s="1"/>
  <c r="AL93" i="1" s="1"/>
  <c r="AF223" i="1"/>
  <c r="AC223" i="1"/>
  <c r="I223" i="1"/>
  <c r="AC235" i="1"/>
  <c r="I235" i="1"/>
  <c r="AF235" i="1"/>
  <c r="AC286" i="1"/>
  <c r="I286" i="1"/>
  <c r="AF286" i="1"/>
  <c r="I92" i="1"/>
  <c r="AC92" i="1"/>
  <c r="AF92" i="1"/>
  <c r="AF280" i="1"/>
  <c r="AC280" i="1"/>
  <c r="I280" i="1"/>
  <c r="Z26" i="1"/>
  <c r="G26" i="1"/>
  <c r="AU26" i="1"/>
  <c r="AK150" i="1"/>
  <c r="AI150" i="1"/>
  <c r="AJ150" i="1"/>
  <c r="AT301" i="1"/>
  <c r="AS301" i="1" s="1"/>
  <c r="AR301" i="1" s="1"/>
  <c r="AQ301" i="1" s="1"/>
  <c r="AP301" i="1" s="1"/>
  <c r="AO301" i="1" s="1"/>
  <c r="AN301" i="1" s="1"/>
  <c r="AM301" i="1" s="1"/>
  <c r="AL301" i="1" s="1"/>
  <c r="AJ254" i="1"/>
  <c r="AI254" i="1"/>
  <c r="AH254" i="1" s="1"/>
  <c r="AB254" i="1" s="1"/>
  <c r="AK254" i="1"/>
  <c r="AT29" i="1"/>
  <c r="AS29" i="1" s="1"/>
  <c r="AR29" i="1" s="1"/>
  <c r="AQ29" i="1" s="1"/>
  <c r="AP29" i="1" s="1"/>
  <c r="AO29" i="1" s="1"/>
  <c r="AN29" i="1" s="1"/>
  <c r="AM29" i="1" s="1"/>
  <c r="AL29" i="1" s="1"/>
  <c r="AF98" i="1"/>
  <c r="AC98" i="1"/>
  <c r="I98" i="1"/>
  <c r="AT162" i="1"/>
  <c r="AS162" i="1" s="1"/>
  <c r="AR162" i="1" s="1"/>
  <c r="AQ162" i="1" s="1"/>
  <c r="AP162" i="1" s="1"/>
  <c r="AO162" i="1" s="1"/>
  <c r="AN162" i="1" s="1"/>
  <c r="AM162" i="1" s="1"/>
  <c r="AL162" i="1" s="1"/>
  <c r="AT114" i="1"/>
  <c r="AS114" i="1" s="1"/>
  <c r="AR114" i="1" s="1"/>
  <c r="AQ114" i="1" s="1"/>
  <c r="AP114" i="1" s="1"/>
  <c r="AO114" i="1" s="1"/>
  <c r="AN114" i="1" s="1"/>
  <c r="AM114" i="1" s="1"/>
  <c r="AL114" i="1" s="1"/>
  <c r="AZ18" i="1"/>
  <c r="AX18" i="1" s="1"/>
  <c r="AC139" i="1"/>
  <c r="I139" i="1"/>
  <c r="AF139" i="1"/>
  <c r="AT170" i="1"/>
  <c r="AS170" i="1"/>
  <c r="AR170" i="1" s="1"/>
  <c r="AQ170" i="1" s="1"/>
  <c r="AP170" i="1" s="1"/>
  <c r="AO170" i="1" s="1"/>
  <c r="AN170" i="1" s="1"/>
  <c r="AM170" i="1" s="1"/>
  <c r="AL170" i="1" s="1"/>
  <c r="AT327" i="1"/>
  <c r="AS327" i="1" s="1"/>
  <c r="AR327" i="1" s="1"/>
  <c r="AQ327" i="1" s="1"/>
  <c r="AP327" i="1" s="1"/>
  <c r="AO327" i="1" s="1"/>
  <c r="AN327" i="1" s="1"/>
  <c r="AM327" i="1" s="1"/>
  <c r="AL327" i="1" s="1"/>
  <c r="AK38" i="1"/>
  <c r="AI38" i="1"/>
  <c r="AJ38" i="1"/>
  <c r="AT67" i="1"/>
  <c r="AS67" i="1" s="1"/>
  <c r="AR67" i="1" s="1"/>
  <c r="AQ67" i="1" s="1"/>
  <c r="AP67" i="1" s="1"/>
  <c r="AO67" i="1" s="1"/>
  <c r="AN67" i="1" s="1"/>
  <c r="AM67" i="1" s="1"/>
  <c r="AL67" i="1" s="1"/>
  <c r="AF326" i="1"/>
  <c r="J326" i="1"/>
  <c r="AC326" i="1"/>
  <c r="AK233" i="1"/>
  <c r="AJ233" i="1"/>
  <c r="AI233" i="1"/>
  <c r="AH233" i="1" s="1"/>
  <c r="AA233" i="1" s="1"/>
  <c r="AE233" i="1" s="1"/>
  <c r="AC48" i="1"/>
  <c r="H48" i="1"/>
  <c r="AF48" i="1"/>
  <c r="AT49" i="1"/>
  <c r="AS49" i="1" s="1"/>
  <c r="AR49" i="1" s="1"/>
  <c r="AQ49" i="1" s="1"/>
  <c r="AP49" i="1" s="1"/>
  <c r="AO49" i="1" s="1"/>
  <c r="AN49" i="1" s="1"/>
  <c r="AM49" i="1" s="1"/>
  <c r="AL49" i="1" s="1"/>
  <c r="AF222" i="1"/>
  <c r="AC222" i="1"/>
  <c r="I222" i="1"/>
  <c r="AT45" i="1"/>
  <c r="AS45" i="1" s="1"/>
  <c r="AR45" i="1" s="1"/>
  <c r="AQ45" i="1" s="1"/>
  <c r="AP45" i="1" s="1"/>
  <c r="AO45" i="1" s="1"/>
  <c r="AN45" i="1" s="1"/>
  <c r="AM45" i="1" s="1"/>
  <c r="AL45" i="1" s="1"/>
  <c r="AF39" i="1"/>
  <c r="AC39" i="1"/>
  <c r="H39" i="1"/>
  <c r="AK149" i="1"/>
  <c r="AJ149" i="1"/>
  <c r="AI149" i="1"/>
  <c r="AA200" i="1"/>
  <c r="AB200" i="1"/>
  <c r="AA284" i="1"/>
  <c r="AB284" i="1"/>
  <c r="AB168" i="1"/>
  <c r="AA168" i="1"/>
  <c r="AB294" i="1"/>
  <c r="AA294" i="1"/>
  <c r="AT53" i="1"/>
  <c r="AS53" i="1" s="1"/>
  <c r="AR53" i="1" s="1"/>
  <c r="AQ53" i="1" s="1"/>
  <c r="AP53" i="1" s="1"/>
  <c r="AO53" i="1" s="1"/>
  <c r="AN53" i="1" s="1"/>
  <c r="AM53" i="1" s="1"/>
  <c r="AL53" i="1" s="1"/>
  <c r="AC259" i="1"/>
  <c r="I259" i="1"/>
  <c r="AF259" i="1"/>
  <c r="AF316" i="1"/>
  <c r="I316" i="1"/>
  <c r="AC316" i="1"/>
  <c r="AT141" i="1"/>
  <c r="AS141" i="1" s="1"/>
  <c r="AR141" i="1" s="1"/>
  <c r="AQ141" i="1" s="1"/>
  <c r="AP141" i="1" s="1"/>
  <c r="AO141" i="1" s="1"/>
  <c r="AN141" i="1" s="1"/>
  <c r="AM141" i="1" s="1"/>
  <c r="AL141" i="1" s="1"/>
  <c r="AT204" i="1"/>
  <c r="AS204" i="1" s="1"/>
  <c r="AR204" i="1" s="1"/>
  <c r="AQ204" i="1" s="1"/>
  <c r="AP204" i="1" s="1"/>
  <c r="AO204" i="1" s="1"/>
  <c r="AN204" i="1" s="1"/>
  <c r="AM204" i="1" s="1"/>
  <c r="AL204" i="1" s="1"/>
  <c r="AI357" i="1"/>
  <c r="AH357" i="1" s="1"/>
  <c r="AJ357" i="1"/>
  <c r="AK357" i="1"/>
  <c r="AU22" i="1"/>
  <c r="Z22" i="1"/>
  <c r="G22" i="1"/>
  <c r="AT61" i="1"/>
  <c r="AS61" i="1" s="1"/>
  <c r="AR61" i="1" s="1"/>
  <c r="AQ61" i="1" s="1"/>
  <c r="AP61" i="1" s="1"/>
  <c r="AO61" i="1" s="1"/>
  <c r="AN61" i="1" s="1"/>
  <c r="AM61" i="1" s="1"/>
  <c r="AL61" i="1" s="1"/>
  <c r="AC190" i="1"/>
  <c r="I190" i="1"/>
  <c r="AF190" i="1"/>
  <c r="I147" i="1"/>
  <c r="AF147" i="1"/>
  <c r="AC147" i="1"/>
  <c r="AJ140" i="1"/>
  <c r="AI140" i="1"/>
  <c r="AK140" i="1"/>
  <c r="AC66" i="1"/>
  <c r="AF66" i="1"/>
  <c r="I66" i="1"/>
  <c r="AF122" i="1"/>
  <c r="AC122" i="1"/>
  <c r="I122" i="1"/>
  <c r="AF331" i="1"/>
  <c r="K331" i="1"/>
  <c r="AC331" i="1"/>
  <c r="AF89" i="1"/>
  <c r="AC89" i="1"/>
  <c r="I89" i="1"/>
  <c r="AS113" i="1"/>
  <c r="AR113" i="1" s="1"/>
  <c r="AQ113" i="1" s="1"/>
  <c r="AP113" i="1" s="1"/>
  <c r="AO113" i="1" s="1"/>
  <c r="AN113" i="1" s="1"/>
  <c r="AM113" i="1" s="1"/>
  <c r="AL113" i="1" s="1"/>
  <c r="AT113" i="1"/>
  <c r="AF321" i="1"/>
  <c r="AC321" i="1"/>
  <c r="K321" i="1"/>
  <c r="AK330" i="1"/>
  <c r="AI330" i="1"/>
  <c r="AH330" i="1" s="1"/>
  <c r="AA330" i="1" s="1"/>
  <c r="AJ330" i="1"/>
  <c r="AF193" i="1"/>
  <c r="I193" i="1"/>
  <c r="AC193" i="1"/>
  <c r="AB339" i="1"/>
  <c r="AA339" i="1"/>
  <c r="Z23" i="1"/>
  <c r="G23" i="1"/>
  <c r="AU23" i="1"/>
  <c r="AT23" i="1" s="1"/>
  <c r="AS23" i="1" s="1"/>
  <c r="AR23" i="1" s="1"/>
  <c r="AQ23" i="1" s="1"/>
  <c r="AP23" i="1" s="1"/>
  <c r="AO23" i="1" s="1"/>
  <c r="AN23" i="1" s="1"/>
  <c r="AM23" i="1" s="1"/>
  <c r="AL23" i="1" s="1"/>
  <c r="AF82" i="1"/>
  <c r="AC82" i="1"/>
  <c r="I82" i="1"/>
  <c r="AS55" i="1"/>
  <c r="AR55" i="1" s="1"/>
  <c r="AQ55" i="1" s="1"/>
  <c r="AP55" i="1" s="1"/>
  <c r="AO55" i="1" s="1"/>
  <c r="AN55" i="1" s="1"/>
  <c r="AM55" i="1" s="1"/>
  <c r="AL55" i="1" s="1"/>
  <c r="AT55" i="1"/>
  <c r="I119" i="1"/>
  <c r="AC119" i="1"/>
  <c r="AF119" i="1"/>
  <c r="AF93" i="1"/>
  <c r="AC93" i="1"/>
  <c r="I93" i="1"/>
  <c r="AS75" i="1"/>
  <c r="AR75" i="1" s="1"/>
  <c r="AQ75" i="1" s="1"/>
  <c r="AP75" i="1" s="1"/>
  <c r="AO75" i="1" s="1"/>
  <c r="AN75" i="1" s="1"/>
  <c r="AM75" i="1" s="1"/>
  <c r="AL75" i="1" s="1"/>
  <c r="AT75" i="1"/>
  <c r="AS105" i="1"/>
  <c r="AR105" i="1" s="1"/>
  <c r="AQ105" i="1" s="1"/>
  <c r="AP105" i="1" s="1"/>
  <c r="AO105" i="1" s="1"/>
  <c r="AN105" i="1" s="1"/>
  <c r="AM105" i="1" s="1"/>
  <c r="AL105" i="1" s="1"/>
  <c r="AT105" i="1"/>
  <c r="AJ248" i="1"/>
  <c r="AI248" i="1"/>
  <c r="AK248" i="1"/>
  <c r="AC171" i="1"/>
  <c r="I171" i="1"/>
  <c r="AF171" i="1"/>
  <c r="AB73" i="1"/>
  <c r="AA73" i="1"/>
  <c r="AK269" i="1"/>
  <c r="AJ269" i="1"/>
  <c r="AI269" i="1"/>
  <c r="AT252" i="1"/>
  <c r="AS252" i="1" s="1"/>
  <c r="AR252" i="1" s="1"/>
  <c r="AQ252" i="1" s="1"/>
  <c r="AP252" i="1" s="1"/>
  <c r="AO252" i="1" s="1"/>
  <c r="AN252" i="1" s="1"/>
  <c r="AM252" i="1" s="1"/>
  <c r="AL252" i="1" s="1"/>
  <c r="I81" i="1"/>
  <c r="AF81" i="1"/>
  <c r="AC81" i="1"/>
  <c r="I150" i="1"/>
  <c r="AC150" i="1"/>
  <c r="AF150" i="1"/>
  <c r="AC29" i="1"/>
  <c r="I29" i="1"/>
  <c r="AF29" i="1"/>
  <c r="AT166" i="1"/>
  <c r="AS166" i="1" s="1"/>
  <c r="AR166" i="1" s="1"/>
  <c r="AQ166" i="1" s="1"/>
  <c r="AP166" i="1" s="1"/>
  <c r="AO166" i="1" s="1"/>
  <c r="AN166" i="1" s="1"/>
  <c r="AM166" i="1" s="1"/>
  <c r="AL166" i="1" s="1"/>
  <c r="Z27" i="1"/>
  <c r="G27" i="1"/>
  <c r="AU27" i="1"/>
  <c r="AT27" i="1" s="1"/>
  <c r="AS27" i="1" s="1"/>
  <c r="AR27" i="1" s="1"/>
  <c r="AQ27" i="1" s="1"/>
  <c r="AP27" i="1" s="1"/>
  <c r="AO27" i="1" s="1"/>
  <c r="AN27" i="1" s="1"/>
  <c r="AM27" i="1" s="1"/>
  <c r="AL27" i="1" s="1"/>
  <c r="AC159" i="1"/>
  <c r="I159" i="1"/>
  <c r="AF159" i="1"/>
  <c r="AF114" i="1"/>
  <c r="I114" i="1"/>
  <c r="AC114" i="1"/>
  <c r="AT281" i="1"/>
  <c r="AS281" i="1" s="1"/>
  <c r="AR281" i="1" s="1"/>
  <c r="AQ281" i="1" s="1"/>
  <c r="AP281" i="1" s="1"/>
  <c r="AO281" i="1"/>
  <c r="AN281" i="1" s="1"/>
  <c r="AM281" i="1" s="1"/>
  <c r="AL281" i="1" s="1"/>
  <c r="AB191" i="1"/>
  <c r="AF251" i="1"/>
  <c r="AB334" i="1"/>
  <c r="AA334" i="1"/>
  <c r="AT287" i="1"/>
  <c r="AS287" i="1" s="1"/>
  <c r="AR287" i="1" s="1"/>
  <c r="AQ287" i="1" s="1"/>
  <c r="AP287" i="1" s="1"/>
  <c r="AO287" i="1" s="1"/>
  <c r="AN287" i="1" s="1"/>
  <c r="AM287" i="1" s="1"/>
  <c r="AL287" i="1" s="1"/>
  <c r="AF170" i="1"/>
  <c r="AC170" i="1"/>
  <c r="I170" i="1"/>
  <c r="AF38" i="1"/>
  <c r="H38" i="1"/>
  <c r="AC38" i="1"/>
  <c r="AK181" i="1"/>
  <c r="AI181" i="1"/>
  <c r="AJ181" i="1"/>
  <c r="I67" i="1"/>
  <c r="AF67" i="1"/>
  <c r="AC67" i="1"/>
  <c r="AT282" i="1"/>
  <c r="AS282" i="1" s="1"/>
  <c r="AR282" i="1" s="1"/>
  <c r="AQ282" i="1" s="1"/>
  <c r="AP282" i="1" s="1"/>
  <c r="AO282" i="1" s="1"/>
  <c r="AN282" i="1" s="1"/>
  <c r="AM282" i="1" s="1"/>
  <c r="AL282" i="1" s="1"/>
  <c r="I152" i="1"/>
  <c r="AC152" i="1"/>
  <c r="AF152" i="1"/>
  <c r="AT326" i="1"/>
  <c r="AS326" i="1"/>
  <c r="AR326" i="1" s="1"/>
  <c r="AQ326" i="1" s="1"/>
  <c r="AP326" i="1" s="1"/>
  <c r="AO326" i="1" s="1"/>
  <c r="AN326" i="1" s="1"/>
  <c r="AM326" i="1" s="1"/>
  <c r="AL326" i="1" s="1"/>
  <c r="AF233" i="1"/>
  <c r="I233" i="1"/>
  <c r="AC233" i="1"/>
  <c r="AK165" i="1"/>
  <c r="AJ165" i="1"/>
  <c r="AI165" i="1"/>
  <c r="AF49" i="1"/>
  <c r="AC49" i="1"/>
  <c r="H49" i="1"/>
  <c r="AJ99" i="1"/>
  <c r="AK99" i="1"/>
  <c r="AI99" i="1"/>
  <c r="AF45" i="1"/>
  <c r="AC45" i="1"/>
  <c r="H45" i="1"/>
  <c r="AN115" i="1"/>
  <c r="AM115" i="1" s="1"/>
  <c r="AL115" i="1" s="1"/>
  <c r="AT115" i="1"/>
  <c r="AS115" i="1" s="1"/>
  <c r="AR115" i="1" s="1"/>
  <c r="AQ115" i="1" s="1"/>
  <c r="AP115" i="1" s="1"/>
  <c r="AO115" i="1" s="1"/>
  <c r="AF149" i="1"/>
  <c r="AC149" i="1"/>
  <c r="I149" i="1"/>
  <c r="AB234" i="1"/>
  <c r="AA234" i="1"/>
  <c r="AB356" i="1"/>
  <c r="AA356" i="1"/>
  <c r="AT239" i="1"/>
  <c r="AS239" i="1" s="1"/>
  <c r="AR239" i="1" s="1"/>
  <c r="AQ239" i="1" s="1"/>
  <c r="AP239" i="1" s="1"/>
  <c r="AO239" i="1" s="1"/>
  <c r="AN239" i="1" s="1"/>
  <c r="AM239" i="1" s="1"/>
  <c r="AL239" i="1" s="1"/>
  <c r="AI211" i="1"/>
  <c r="AJ211" i="1"/>
  <c r="AK211" i="1"/>
  <c r="AF53" i="1"/>
  <c r="AC53" i="1"/>
  <c r="H53" i="1"/>
  <c r="AT148" i="1"/>
  <c r="AS148" i="1" s="1"/>
  <c r="AR148" i="1" s="1"/>
  <c r="AQ148" i="1" s="1"/>
  <c r="AP148" i="1" s="1"/>
  <c r="AO148" i="1" s="1"/>
  <c r="AN148" i="1" s="1"/>
  <c r="AM148" i="1" s="1"/>
  <c r="AL148" i="1" s="1"/>
  <c r="AT229" i="1"/>
  <c r="AS229" i="1" s="1"/>
  <c r="AR229" i="1" s="1"/>
  <c r="AQ229" i="1" s="1"/>
  <c r="AP229" i="1" s="1"/>
  <c r="AO229" i="1" s="1"/>
  <c r="AN229" i="1" s="1"/>
  <c r="AM229" i="1" s="1"/>
  <c r="AL229" i="1" s="1"/>
  <c r="AT56" i="1"/>
  <c r="AS56" i="1" s="1"/>
  <c r="AR56" i="1" s="1"/>
  <c r="AQ56" i="1" s="1"/>
  <c r="AP56" i="1" s="1"/>
  <c r="AO56" i="1" s="1"/>
  <c r="AN56" i="1" s="1"/>
  <c r="AM56" i="1" s="1"/>
  <c r="AL56" i="1" s="1"/>
  <c r="AF230" i="1"/>
  <c r="I230" i="1"/>
  <c r="AC230" i="1"/>
  <c r="AK324" i="1"/>
  <c r="AI324" i="1"/>
  <c r="AH324" i="1" s="1"/>
  <c r="AJ324" i="1"/>
  <c r="AT196" i="1"/>
  <c r="AS196" i="1" s="1"/>
  <c r="AR196" i="1" s="1"/>
  <c r="AQ196" i="1" s="1"/>
  <c r="AP196" i="1" s="1"/>
  <c r="AO196" i="1" s="1"/>
  <c r="AN196" i="1" s="1"/>
  <c r="AM196" i="1" s="1"/>
  <c r="AL196" i="1" s="1"/>
  <c r="AC61" i="1"/>
  <c r="AF61" i="1"/>
  <c r="H61" i="1"/>
  <c r="AT33" i="1"/>
  <c r="AS33" i="1" s="1"/>
  <c r="AR33" i="1" s="1"/>
  <c r="AQ33" i="1"/>
  <c r="AP33" i="1" s="1"/>
  <c r="AO33" i="1" s="1"/>
  <c r="AN33" i="1" s="1"/>
  <c r="AM33" i="1" s="1"/>
  <c r="AL33" i="1" s="1"/>
  <c r="AT184" i="1"/>
  <c r="AS184" i="1"/>
  <c r="AR184" i="1" s="1"/>
  <c r="AQ184" i="1" s="1"/>
  <c r="AP184" i="1" s="1"/>
  <c r="AO184" i="1" s="1"/>
  <c r="AN184" i="1" s="1"/>
  <c r="AM184" i="1" s="1"/>
  <c r="AL184" i="1" s="1"/>
  <c r="AT311" i="1"/>
  <c r="AS311" i="1" s="1"/>
  <c r="AR311" i="1" s="1"/>
  <c r="AQ311" i="1" s="1"/>
  <c r="AP311" i="1" s="1"/>
  <c r="AO311" i="1" s="1"/>
  <c r="AN311" i="1" s="1"/>
  <c r="AM311" i="1" s="1"/>
  <c r="AL311" i="1" s="1"/>
  <c r="AT36" i="1"/>
  <c r="AS36" i="1" s="1"/>
  <c r="AR36" i="1" s="1"/>
  <c r="AQ36" i="1" s="1"/>
  <c r="AP36" i="1" s="1"/>
  <c r="AO36" i="1" s="1"/>
  <c r="AN36" i="1" s="1"/>
  <c r="AM36" i="1" s="1"/>
  <c r="AL36" i="1" s="1"/>
  <c r="AF113" i="1"/>
  <c r="AC113" i="1"/>
  <c r="I113" i="1"/>
  <c r="AK59" i="1"/>
  <c r="AJ59" i="1"/>
  <c r="AI59" i="1"/>
  <c r="AI70" i="1"/>
  <c r="AJ70" i="1"/>
  <c r="AK70" i="1"/>
  <c r="I330" i="1"/>
  <c r="AF330" i="1"/>
  <c r="AC330" i="1"/>
  <c r="AT71" i="1"/>
  <c r="AS71" i="1" s="1"/>
  <c r="AR71" i="1" s="1"/>
  <c r="AQ71" i="1" s="1"/>
  <c r="AP71" i="1" s="1"/>
  <c r="AO71" i="1" s="1"/>
  <c r="AN71" i="1" s="1"/>
  <c r="AM71" i="1" s="1"/>
  <c r="AL71" i="1" s="1"/>
  <c r="AB175" i="1"/>
  <c r="AA175" i="1"/>
  <c r="AZ10" i="1"/>
  <c r="AX10" i="1" s="1"/>
  <c r="AT74" i="1"/>
  <c r="AS74" i="1" s="1"/>
  <c r="AR74" i="1" s="1"/>
  <c r="AQ74" i="1" s="1"/>
  <c r="AP74" i="1" s="1"/>
  <c r="AO74" i="1" s="1"/>
  <c r="AN74" i="1" s="1"/>
  <c r="AM74" i="1" s="1"/>
  <c r="AL74" i="1" s="1"/>
  <c r="AF55" i="1"/>
  <c r="H55" i="1"/>
  <c r="AC55" i="1"/>
  <c r="AT173" i="1"/>
  <c r="AS173" i="1" s="1"/>
  <c r="AR173" i="1" s="1"/>
  <c r="AQ173" i="1" s="1"/>
  <c r="AP173" i="1" s="1"/>
  <c r="AO173" i="1" s="1"/>
  <c r="AN173" i="1" s="1"/>
  <c r="AM173" i="1" s="1"/>
  <c r="AL173" i="1" s="1"/>
  <c r="AF75" i="1"/>
  <c r="AC75" i="1"/>
  <c r="I75" i="1"/>
  <c r="AT203" i="1"/>
  <c r="AS203" i="1" s="1"/>
  <c r="AR203" i="1" s="1"/>
  <c r="AQ203" i="1" s="1"/>
  <c r="AP203" i="1" s="1"/>
  <c r="AO203" i="1" s="1"/>
  <c r="AN203" i="1" s="1"/>
  <c r="AM203" i="1" s="1"/>
  <c r="AL203" i="1" s="1"/>
  <c r="AT309" i="1"/>
  <c r="AS309" i="1" s="1"/>
  <c r="AR309" i="1" s="1"/>
  <c r="AQ309" i="1" s="1"/>
  <c r="AP309" i="1" s="1"/>
  <c r="AO309" i="1" s="1"/>
  <c r="AN309" i="1" s="1"/>
  <c r="AM309" i="1" s="1"/>
  <c r="AL309" i="1" s="1"/>
  <c r="AT188" i="1"/>
  <c r="AS188" i="1" s="1"/>
  <c r="AR188" i="1" s="1"/>
  <c r="AQ188" i="1" s="1"/>
  <c r="AP188" i="1" s="1"/>
  <c r="AO188" i="1" s="1"/>
  <c r="AN188" i="1" s="1"/>
  <c r="AM188" i="1" s="1"/>
  <c r="AL188" i="1" s="1"/>
  <c r="AC373" i="1"/>
  <c r="K373" i="1"/>
  <c r="AF373" i="1"/>
  <c r="AI167" i="1"/>
  <c r="AK167" i="1"/>
  <c r="AJ167" i="1"/>
  <c r="AF248" i="1"/>
  <c r="AC248" i="1"/>
  <c r="I248" i="1"/>
  <c r="AK296" i="1"/>
  <c r="AJ296" i="1"/>
  <c r="AI296" i="1"/>
  <c r="AC269" i="1"/>
  <c r="I269" i="1"/>
  <c r="AF269" i="1"/>
  <c r="AF252" i="1"/>
  <c r="AC252" i="1"/>
  <c r="I252" i="1"/>
  <c r="AR320" i="1"/>
  <c r="AQ320" i="1" s="1"/>
  <c r="AP320" i="1" s="1"/>
  <c r="AO320" i="1" s="1"/>
  <c r="AN320" i="1" s="1"/>
  <c r="AM320" i="1" s="1"/>
  <c r="AL320" i="1" s="1"/>
  <c r="AT320" i="1"/>
  <c r="AS320" i="1" s="1"/>
  <c r="AT210" i="1"/>
  <c r="AS210" i="1" s="1"/>
  <c r="AR210" i="1" s="1"/>
  <c r="AQ210" i="1" s="1"/>
  <c r="AP210" i="1" s="1"/>
  <c r="AO210" i="1" s="1"/>
  <c r="AN210" i="1" s="1"/>
  <c r="AM210" i="1" s="1"/>
  <c r="AL210" i="1" s="1"/>
  <c r="AF254" i="1"/>
  <c r="I254" i="1"/>
  <c r="AC254" i="1"/>
  <c r="AC166" i="1"/>
  <c r="I166" i="1"/>
  <c r="AF166" i="1"/>
  <c r="AT312" i="1"/>
  <c r="AS312" i="1" s="1"/>
  <c r="AR312" i="1" s="1"/>
  <c r="AQ312" i="1" s="1"/>
  <c r="AP312" i="1" s="1"/>
  <c r="AO312" i="1" s="1"/>
  <c r="AN312" i="1" s="1"/>
  <c r="AM312" i="1" s="1"/>
  <c r="AL312" i="1" s="1"/>
  <c r="AF162" i="1"/>
  <c r="I162" i="1"/>
  <c r="AC162" i="1"/>
  <c r="AK32" i="1"/>
  <c r="AJ32" i="1"/>
  <c r="AI32" i="1"/>
  <c r="AI137" i="1"/>
  <c r="AH137" i="1" s="1"/>
  <c r="AK137" i="1"/>
  <c r="AJ137" i="1"/>
  <c r="AF287" i="1"/>
  <c r="I287" i="1"/>
  <c r="AC287" i="1"/>
  <c r="AT220" i="1"/>
  <c r="AS220" i="1" s="1"/>
  <c r="AR220" i="1" s="1"/>
  <c r="AQ220" i="1" s="1"/>
  <c r="AP220" i="1" s="1"/>
  <c r="AO220" i="1" s="1"/>
  <c r="AN220" i="1" s="1"/>
  <c r="AM220" i="1" s="1"/>
  <c r="AL220" i="1" s="1"/>
  <c r="I181" i="1"/>
  <c r="AC181" i="1"/>
  <c r="AF181" i="1"/>
  <c r="AF282" i="1"/>
  <c r="I282" i="1"/>
  <c r="AC282" i="1"/>
  <c r="AJ80" i="1"/>
  <c r="AI80" i="1"/>
  <c r="AK80" i="1"/>
  <c r="AA292" i="1"/>
  <c r="AB292" i="1"/>
  <c r="AT297" i="1"/>
  <c r="AS297" i="1" s="1"/>
  <c r="AR297" i="1" s="1"/>
  <c r="AQ297" i="1" s="1"/>
  <c r="AP297" i="1" s="1"/>
  <c r="AO297" i="1" s="1"/>
  <c r="AN297" i="1" s="1"/>
  <c r="AM297" i="1" s="1"/>
  <c r="AL297" i="1" s="1"/>
  <c r="AC99" i="1"/>
  <c r="I99" i="1"/>
  <c r="AF99" i="1"/>
  <c r="AT207" i="1"/>
  <c r="AS207" i="1"/>
  <c r="AR207" i="1" s="1"/>
  <c r="AQ207" i="1" s="1"/>
  <c r="AP207" i="1" s="1"/>
  <c r="AO207" i="1" s="1"/>
  <c r="AN207" i="1" s="1"/>
  <c r="AM207" i="1" s="1"/>
  <c r="AL207" i="1" s="1"/>
  <c r="AF115" i="1"/>
  <c r="AC115" i="1"/>
  <c r="I115" i="1"/>
  <c r="AJ291" i="1"/>
  <c r="AK291" i="1"/>
  <c r="AI291" i="1"/>
  <c r="AB108" i="1"/>
  <c r="AA108" i="1"/>
  <c r="AB205" i="1"/>
  <c r="AA205" i="1"/>
  <c r="AC239" i="1"/>
  <c r="AF239" i="1"/>
  <c r="I239" i="1"/>
  <c r="AF211" i="1"/>
  <c r="AC211" i="1"/>
  <c r="I211" i="1"/>
  <c r="AF148" i="1"/>
  <c r="AC148" i="1"/>
  <c r="I148" i="1"/>
  <c r="AF229" i="1"/>
  <c r="I229" i="1"/>
  <c r="AC229" i="1"/>
  <c r="AJ225" i="1"/>
  <c r="AI225" i="1"/>
  <c r="AK225" i="1"/>
  <c r="AT161" i="1"/>
  <c r="AS161" i="1" s="1"/>
  <c r="AR161" i="1" s="1"/>
  <c r="AQ161" i="1" s="1"/>
  <c r="AP161" i="1" s="1"/>
  <c r="AO161" i="1" s="1"/>
  <c r="AN161" i="1" s="1"/>
  <c r="AM161" i="1" s="1"/>
  <c r="AL161" i="1" s="1"/>
  <c r="AT121" i="1"/>
  <c r="AS121" i="1" s="1"/>
  <c r="AR121" i="1" s="1"/>
  <c r="AQ121" i="1" s="1"/>
  <c r="AP121" i="1" s="1"/>
  <c r="AO121" i="1" s="1"/>
  <c r="AN121" i="1" s="1"/>
  <c r="AM121" i="1" s="1"/>
  <c r="AL121" i="1" s="1"/>
  <c r="AS302" i="1"/>
  <c r="AR302" i="1" s="1"/>
  <c r="AQ302" i="1" s="1"/>
  <c r="AP302" i="1" s="1"/>
  <c r="AO302" i="1" s="1"/>
  <c r="AN302" i="1" s="1"/>
  <c r="AM302" i="1" s="1"/>
  <c r="AL302" i="1" s="1"/>
  <c r="AT302" i="1"/>
  <c r="I141" i="1"/>
  <c r="AC141" i="1"/>
  <c r="AF141" i="1"/>
  <c r="K324" i="1"/>
  <c r="AF324" i="1"/>
  <c r="AC324" i="1"/>
  <c r="AH319" i="1"/>
  <c r="AB319" i="1" s="1"/>
  <c r="AC196" i="1"/>
  <c r="I196" i="1"/>
  <c r="AF196" i="1"/>
  <c r="AT64" i="1"/>
  <c r="AS64" i="1"/>
  <c r="AR64" i="1" s="1"/>
  <c r="AQ64" i="1" s="1"/>
  <c r="AP64" i="1" s="1"/>
  <c r="AO64" i="1" s="1"/>
  <c r="AN64" i="1" s="1"/>
  <c r="AM64" i="1" s="1"/>
  <c r="AL64" i="1" s="1"/>
  <c r="AA277" i="1"/>
  <c r="AB277" i="1"/>
  <c r="AT104" i="1"/>
  <c r="AS104" i="1" s="1"/>
  <c r="AR104" i="1" s="1"/>
  <c r="AQ104" i="1" s="1"/>
  <c r="AP104" i="1" s="1"/>
  <c r="AO104" i="1" s="1"/>
  <c r="AN104" i="1" s="1"/>
  <c r="AM104" i="1" s="1"/>
  <c r="AL104" i="1" s="1"/>
  <c r="AC140" i="1"/>
  <c r="AF140" i="1"/>
  <c r="I140" i="1"/>
  <c r="AF36" i="1"/>
  <c r="H36" i="1"/>
  <c r="AC36" i="1"/>
  <c r="AT128" i="1"/>
  <c r="AS128" i="1"/>
  <c r="AR128" i="1" s="1"/>
  <c r="AQ128" i="1" s="1"/>
  <c r="AP128" i="1" s="1"/>
  <c r="AO128" i="1" s="1"/>
  <c r="AN128" i="1" s="1"/>
  <c r="AM128" i="1" s="1"/>
  <c r="AL128" i="1" s="1"/>
  <c r="AT328" i="1"/>
  <c r="AS328" i="1" s="1"/>
  <c r="AR328" i="1" s="1"/>
  <c r="AQ328" i="1" s="1"/>
  <c r="AP328" i="1" s="1"/>
  <c r="AO328" i="1" s="1"/>
  <c r="AN328" i="1" s="1"/>
  <c r="AM328" i="1" s="1"/>
  <c r="AL328" i="1" s="1"/>
  <c r="AJ110" i="1"/>
  <c r="AI110" i="1"/>
  <c r="AK110" i="1"/>
  <c r="AF70" i="1"/>
  <c r="AC70" i="1"/>
  <c r="I70" i="1"/>
  <c r="AT136" i="1"/>
  <c r="AS136" i="1" s="1"/>
  <c r="AR136" i="1" s="1"/>
  <c r="AQ136" i="1" s="1"/>
  <c r="AP136" i="1" s="1"/>
  <c r="AO136" i="1" s="1"/>
  <c r="AN136" i="1" s="1"/>
  <c r="AM136" i="1" s="1"/>
  <c r="AL136" i="1" s="1"/>
  <c r="AT107" i="1"/>
  <c r="AS107" i="1" s="1"/>
  <c r="AR107" i="1" s="1"/>
  <c r="AQ107" i="1" s="1"/>
  <c r="AP107" i="1" s="1"/>
  <c r="AO107" i="1" s="1"/>
  <c r="AN107" i="1" s="1"/>
  <c r="AM107" i="1" s="1"/>
  <c r="AL107" i="1" s="1"/>
  <c r="AT238" i="1"/>
  <c r="AS238" i="1"/>
  <c r="AR238" i="1" s="1"/>
  <c r="AQ238" i="1" s="1"/>
  <c r="AP238" i="1" s="1"/>
  <c r="AO238" i="1" s="1"/>
  <c r="AN238" i="1" s="1"/>
  <c r="AM238" i="1" s="1"/>
  <c r="AL238" i="1" s="1"/>
  <c r="AF173" i="1"/>
  <c r="AC173" i="1"/>
  <c r="I173" i="1"/>
  <c r="AT276" i="1"/>
  <c r="AS276" i="1"/>
  <c r="AR276" i="1" s="1"/>
  <c r="AQ276" i="1" s="1"/>
  <c r="AP276" i="1" s="1"/>
  <c r="AO276" i="1" s="1"/>
  <c r="AN276" i="1" s="1"/>
  <c r="AM276" i="1" s="1"/>
  <c r="AL276" i="1" s="1"/>
  <c r="AC105" i="1"/>
  <c r="AF105" i="1"/>
  <c r="I105" i="1"/>
  <c r="AF188" i="1"/>
  <c r="I188" i="1"/>
  <c r="AC188" i="1"/>
  <c r="AZ37" i="1"/>
  <c r="AX37" i="1" s="1"/>
  <c r="AC167" i="1"/>
  <c r="AF167" i="1"/>
  <c r="I167" i="1"/>
  <c r="AC296" i="1"/>
  <c r="I296" i="1"/>
  <c r="AF296" i="1"/>
  <c r="AF320" i="1"/>
  <c r="AC320" i="1"/>
  <c r="J320" i="1"/>
  <c r="Z28" i="1"/>
  <c r="G28" i="1"/>
  <c r="AU28" i="1"/>
  <c r="AC210" i="1"/>
  <c r="I210" i="1"/>
  <c r="AF210" i="1"/>
  <c r="AT201" i="1"/>
  <c r="AS201" i="1" s="1"/>
  <c r="AP201" i="1"/>
  <c r="AO201" i="1" s="1"/>
  <c r="AN201" i="1" s="1"/>
  <c r="AM201" i="1" s="1"/>
  <c r="AL201" i="1" s="1"/>
  <c r="AR201" i="1"/>
  <c r="AQ201" i="1" s="1"/>
  <c r="AK272" i="1"/>
  <c r="AI272" i="1"/>
  <c r="AH272" i="1" s="1"/>
  <c r="AJ272" i="1"/>
  <c r="AF312" i="1"/>
  <c r="I312" i="1"/>
  <c r="AC312" i="1"/>
  <c r="AK236" i="1"/>
  <c r="AJ236" i="1"/>
  <c r="AI236" i="1"/>
  <c r="AC32" i="1"/>
  <c r="H32" i="1"/>
  <c r="AF32" i="1"/>
  <c r="AT226" i="1"/>
  <c r="AS226" i="1" s="1"/>
  <c r="AR226" i="1" s="1"/>
  <c r="AQ226" i="1" s="1"/>
  <c r="AP226" i="1" s="1"/>
  <c r="AO226" i="1" s="1"/>
  <c r="AN226" i="1" s="1"/>
  <c r="AM226" i="1" s="1"/>
  <c r="AL226" i="1" s="1"/>
  <c r="AJ72" i="1"/>
  <c r="AI72" i="1"/>
  <c r="AK72" i="1"/>
  <c r="AJ198" i="1"/>
  <c r="AI198" i="1"/>
  <c r="AK198" i="1"/>
  <c r="AI214" i="1"/>
  <c r="AK214" i="1"/>
  <c r="AJ214" i="1"/>
  <c r="AK349" i="1"/>
  <c r="AJ349" i="1"/>
  <c r="AI349" i="1"/>
  <c r="AI353" i="1"/>
  <c r="AK353" i="1"/>
  <c r="AJ353" i="1"/>
  <c r="AJ325" i="1"/>
  <c r="AK325" i="1"/>
  <c r="AI325" i="1"/>
  <c r="AI363" i="1"/>
  <c r="AJ363" i="1"/>
  <c r="AK363" i="1"/>
  <c r="AJ264" i="1"/>
  <c r="AK264" i="1"/>
  <c r="AI264" i="1"/>
  <c r="AJ24" i="1"/>
  <c r="AI24" i="1"/>
  <c r="AK24" i="1"/>
  <c r="AJ221" i="1"/>
  <c r="AK221" i="1"/>
  <c r="AI221" i="1"/>
  <c r="AK361" i="1"/>
  <c r="AJ361" i="1"/>
  <c r="AI361" i="1"/>
  <c r="AK344" i="1"/>
  <c r="AJ344" i="1"/>
  <c r="AI344" i="1"/>
  <c r="AK347" i="1"/>
  <c r="AI347" i="1"/>
  <c r="AJ347" i="1"/>
  <c r="AI154" i="1"/>
  <c r="AK154" i="1"/>
  <c r="AJ154" i="1"/>
  <c r="AK305" i="1"/>
  <c r="AJ305" i="1"/>
  <c r="AI305" i="1"/>
  <c r="AJ227" i="1"/>
  <c r="AI227" i="1"/>
  <c r="AK227" i="1"/>
  <c r="AJ306" i="1"/>
  <c r="AI306" i="1"/>
  <c r="AK306" i="1"/>
  <c r="AI376" i="1"/>
  <c r="AJ376" i="1"/>
  <c r="AK376" i="1"/>
  <c r="AJ340" i="1"/>
  <c r="AK340" i="1"/>
  <c r="AI340" i="1"/>
  <c r="AI360" i="1"/>
  <c r="AK360" i="1"/>
  <c r="AJ360" i="1"/>
  <c r="AK41" i="1"/>
  <c r="AI41" i="1"/>
  <c r="AJ41" i="1"/>
  <c r="AI257" i="1"/>
  <c r="AJ257" i="1"/>
  <c r="AK257" i="1"/>
  <c r="AK145" i="1"/>
  <c r="AJ145" i="1"/>
  <c r="AI145" i="1"/>
  <c r="AK378" i="1"/>
  <c r="AJ378" i="1"/>
  <c r="AI378" i="1"/>
  <c r="AI372" i="1"/>
  <c r="AJ372" i="1"/>
  <c r="AK372" i="1"/>
  <c r="AK368" i="1"/>
  <c r="AI368" i="1"/>
  <c r="AJ368" i="1"/>
  <c r="AI337" i="1"/>
  <c r="AK337" i="1"/>
  <c r="AJ337" i="1"/>
  <c r="AK187" i="1"/>
  <c r="AJ187" i="1"/>
  <c r="AI187" i="1"/>
  <c r="AI179" i="1"/>
  <c r="AK179" i="1"/>
  <c r="AJ179" i="1"/>
  <c r="AI332" i="1"/>
  <c r="AK332" i="1"/>
  <c r="AJ332" i="1"/>
  <c r="AJ370" i="1"/>
  <c r="AK370" i="1"/>
  <c r="AI370" i="1"/>
  <c r="AJ218" i="1"/>
  <c r="AK218" i="1"/>
  <c r="AI218" i="1"/>
  <c r="AJ202" i="1"/>
  <c r="AK202" i="1"/>
  <c r="AI202" i="1"/>
  <c r="AK336" i="1"/>
  <c r="AJ336" i="1"/>
  <c r="AI336" i="1"/>
  <c r="AK341" i="1"/>
  <c r="AI341" i="1"/>
  <c r="AJ341" i="1"/>
  <c r="AJ285" i="1"/>
  <c r="AI285" i="1"/>
  <c r="AK285" i="1"/>
  <c r="AJ135" i="1"/>
  <c r="AK135" i="1"/>
  <c r="AI135" i="1"/>
  <c r="AD335" i="1"/>
  <c r="AE335" i="1"/>
  <c r="AB279" i="1"/>
  <c r="AA279" i="1"/>
  <c r="AE191" i="1"/>
  <c r="AD191" i="1"/>
  <c r="AE199" i="1"/>
  <c r="AD199" i="1"/>
  <c r="AD351" i="1"/>
  <c r="AE351" i="1"/>
  <c r="AE317" i="1"/>
  <c r="AD317" i="1"/>
  <c r="AB197" i="1"/>
  <c r="AA197" i="1"/>
  <c r="AH345" i="1"/>
  <c r="AH240" i="1"/>
  <c r="AH365" i="1"/>
  <c r="AA342" i="1"/>
  <c r="AB342" i="1"/>
  <c r="AA358" i="1"/>
  <c r="AB358" i="1"/>
  <c r="AE219" i="1"/>
  <c r="AD219" i="1"/>
  <c r="AB359" i="1"/>
  <c r="AA359" i="1"/>
  <c r="AE374" i="1"/>
  <c r="AD374" i="1"/>
  <c r="AE343" i="1"/>
  <c r="AD343" i="1"/>
  <c r="AE283" i="1"/>
  <c r="AD283" i="1"/>
  <c r="AH153" i="1"/>
  <c r="AB273" i="1"/>
  <c r="AA273" i="1"/>
  <c r="AH333" i="1"/>
  <c r="AE369" i="1"/>
  <c r="AD369" i="1"/>
  <c r="AB362" i="1"/>
  <c r="AA362" i="1"/>
  <c r="AA380" i="1"/>
  <c r="AB380" i="1"/>
  <c r="AH86" i="1"/>
  <c r="AH346" i="1"/>
  <c r="E339" i="3"/>
  <c r="E331" i="3"/>
  <c r="E157" i="3"/>
  <c r="E285" i="3"/>
  <c r="E72" i="3"/>
  <c r="E278" i="3"/>
  <c r="E318" i="3"/>
  <c r="E305" i="3"/>
  <c r="E341" i="3"/>
  <c r="E333" i="3"/>
  <c r="E159" i="3"/>
  <c r="E287" i="3"/>
  <c r="E65" i="3"/>
  <c r="E61" i="3"/>
  <c r="E30" i="3"/>
  <c r="E177" i="3"/>
  <c r="E317" i="3"/>
  <c r="E289" i="3"/>
  <c r="E97" i="3"/>
  <c r="E340" i="3"/>
  <c r="E297" i="3"/>
  <c r="E286" i="3"/>
  <c r="E103" i="3"/>
  <c r="E99" i="3"/>
  <c r="E58" i="3"/>
  <c r="E52" i="3"/>
  <c r="E293" i="3"/>
  <c r="E119" i="3"/>
  <c r="E73" i="3"/>
  <c r="E46" i="3"/>
  <c r="E19" i="3"/>
  <c r="E257" i="3"/>
  <c r="E337" i="3"/>
  <c r="E316" i="3"/>
  <c r="E268" i="3"/>
  <c r="E21" i="3"/>
  <c r="E231" i="3"/>
  <c r="E169" i="3"/>
  <c r="E94" i="3"/>
  <c r="E56" i="3"/>
  <c r="E27" i="3"/>
  <c r="E12" i="3"/>
  <c r="E170" i="3"/>
  <c r="E165" i="3"/>
  <c r="E36" i="3"/>
  <c r="E23" i="3"/>
  <c r="E225" i="3"/>
  <c r="E185" i="3"/>
  <c r="E60" i="3"/>
  <c r="E43" i="3"/>
  <c r="E260" i="3"/>
  <c r="E246" i="3"/>
  <c r="E105" i="3"/>
  <c r="E38" i="3"/>
  <c r="E251" i="3"/>
  <c r="E235" i="3"/>
  <c r="E76" i="3"/>
  <c r="E24" i="3"/>
  <c r="E158" i="3"/>
  <c r="E144" i="3"/>
  <c r="E140" i="3"/>
  <c r="E28" i="3"/>
  <c r="E145" i="3"/>
  <c r="E57" i="3"/>
  <c r="E168" i="3"/>
  <c r="E29" i="3"/>
  <c r="E127" i="3"/>
  <c r="E299" i="3"/>
  <c r="E154" i="3"/>
  <c r="E153" i="3"/>
  <c r="E197" i="3"/>
  <c r="E284" i="3"/>
  <c r="E193" i="3"/>
  <c r="E118" i="3"/>
  <c r="E188" i="3"/>
  <c r="E115" i="3"/>
  <c r="E171" i="3"/>
  <c r="E342" i="3"/>
  <c r="E163" i="3"/>
  <c r="E190" i="3"/>
  <c r="E210" i="3"/>
  <c r="E116" i="3"/>
  <c r="E83" i="3"/>
  <c r="E181" i="3"/>
  <c r="AJ383" i="1"/>
  <c r="AK383" i="1"/>
  <c r="AI383" i="1"/>
  <c r="AH383" i="1" s="1"/>
  <c r="AI384" i="1"/>
  <c r="AJ384" i="1"/>
  <c r="AK384" i="1"/>
  <c r="AI382" i="1"/>
  <c r="AJ382" i="1"/>
  <c r="AK382" i="1"/>
  <c r="AB25" i="1" l="1"/>
  <c r="AE100" i="1"/>
  <c r="AB330" i="1"/>
  <c r="AB98" i="1"/>
  <c r="AH386" i="1"/>
  <c r="AB385" i="1"/>
  <c r="AA385" i="1"/>
  <c r="AA263" i="1"/>
  <c r="AE263" i="1" s="1"/>
  <c r="AA254" i="1"/>
  <c r="AD254" i="1" s="1"/>
  <c r="AJ90" i="1"/>
  <c r="AK90" i="1"/>
  <c r="AI90" i="1"/>
  <c r="AH140" i="1"/>
  <c r="AB140" i="1" s="1"/>
  <c r="AH43" i="1"/>
  <c r="AB43" i="1" s="1"/>
  <c r="AH337" i="1"/>
  <c r="AA337" i="1" s="1"/>
  <c r="AH269" i="1"/>
  <c r="AA269" i="1" s="1"/>
  <c r="E325" i="3"/>
  <c r="E219" i="3"/>
  <c r="E218" i="3"/>
  <c r="E217" i="3"/>
  <c r="E221" i="3"/>
  <c r="E220" i="3"/>
  <c r="E216" i="3"/>
  <c r="E222" i="3"/>
  <c r="AA350" i="1"/>
  <c r="AB350" i="1"/>
  <c r="AH120" i="1"/>
  <c r="AA245" i="1"/>
  <c r="AE245" i="1" s="1"/>
  <c r="AA84" i="1"/>
  <c r="AB84" i="1"/>
  <c r="AH370" i="1"/>
  <c r="AA370" i="1" s="1"/>
  <c r="AH179" i="1"/>
  <c r="AB179" i="1" s="1"/>
  <c r="AH368" i="1"/>
  <c r="AB368" i="1" s="1"/>
  <c r="AH167" i="1"/>
  <c r="AA167" i="1" s="1"/>
  <c r="AE167" i="1" s="1"/>
  <c r="AH165" i="1"/>
  <c r="AH181" i="1"/>
  <c r="AA250" i="1"/>
  <c r="AH59" i="1"/>
  <c r="AB59" i="1" s="1"/>
  <c r="AH149" i="1"/>
  <c r="AH299" i="1"/>
  <c r="AA299" i="1" s="1"/>
  <c r="AH354" i="1"/>
  <c r="AH224" i="1"/>
  <c r="AH202" i="1"/>
  <c r="AH99" i="1"/>
  <c r="AH366" i="1"/>
  <c r="AH289" i="1"/>
  <c r="AH314" i="1"/>
  <c r="AB314" i="1" s="1"/>
  <c r="AH243" i="1"/>
  <c r="AH360" i="1"/>
  <c r="AA360" i="1" s="1"/>
  <c r="AH306" i="1"/>
  <c r="AA306" i="1" s="1"/>
  <c r="AH24" i="1"/>
  <c r="AH353" i="1"/>
  <c r="AH198" i="1"/>
  <c r="AB233" i="1"/>
  <c r="AH150" i="1"/>
  <c r="AH381" i="1"/>
  <c r="AA381" i="1" s="1"/>
  <c r="AH253" i="1"/>
  <c r="AH88" i="1"/>
  <c r="AH275" i="1"/>
  <c r="AH352" i="1"/>
  <c r="AA371" i="1"/>
  <c r="AB371" i="1"/>
  <c r="E224" i="3"/>
  <c r="E199" i="3"/>
  <c r="E194" i="3"/>
  <c r="E198" i="3"/>
  <c r="E206" i="3"/>
  <c r="E202" i="3"/>
  <c r="E291" i="3"/>
  <c r="E288" i="3"/>
  <c r="E184" i="3"/>
  <c r="E137" i="3"/>
  <c r="E307" i="3"/>
  <c r="E49" i="3"/>
  <c r="E323" i="3"/>
  <c r="E71" i="3"/>
  <c r="E243" i="3"/>
  <c r="E62" i="3"/>
  <c r="E253" i="3"/>
  <c r="E45" i="3"/>
  <c r="E98" i="3"/>
  <c r="E266" i="3"/>
  <c r="E327" i="3"/>
  <c r="E14" i="3"/>
  <c r="E70" i="3"/>
  <c r="E223" i="3"/>
  <c r="E25" i="3"/>
  <c r="E330" i="3"/>
  <c r="E263" i="3"/>
  <c r="E66" i="3"/>
  <c r="E150" i="3"/>
  <c r="E54" i="3"/>
  <c r="E101" i="3"/>
  <c r="E296" i="3"/>
  <c r="E21" i="1"/>
  <c r="F21" i="1" s="1"/>
  <c r="Z21" i="1" s="1"/>
  <c r="E304" i="3"/>
  <c r="E338" i="3"/>
  <c r="E63" i="3"/>
  <c r="E298" i="3"/>
  <c r="E180" i="3"/>
  <c r="E167" i="3"/>
  <c r="E47" i="3"/>
  <c r="E295" i="3"/>
  <c r="E178" i="3"/>
  <c r="E147" i="3"/>
  <c r="E161" i="3"/>
  <c r="E200" i="3"/>
  <c r="E258" i="3"/>
  <c r="E272" i="3"/>
  <c r="E301" i="3"/>
  <c r="E82" i="3"/>
  <c r="E191" i="3"/>
  <c r="E343" i="3"/>
  <c r="E300" i="3"/>
  <c r="E265" i="3"/>
  <c r="E81" i="3"/>
  <c r="E228" i="3"/>
  <c r="E31" i="3"/>
  <c r="E139" i="3"/>
  <c r="E247" i="3"/>
  <c r="E85" i="3"/>
  <c r="E226" i="3"/>
  <c r="E33" i="3"/>
  <c r="E87" i="3"/>
  <c r="E309" i="3"/>
  <c r="E75" i="3"/>
  <c r="E111" i="3"/>
  <c r="E319" i="3"/>
  <c r="E132" i="3"/>
  <c r="E328" i="3"/>
  <c r="E51" i="3"/>
  <c r="E125" i="3"/>
  <c r="E302" i="3"/>
  <c r="E138" i="3"/>
  <c r="E329" i="3"/>
  <c r="E107" i="3"/>
  <c r="E312" i="3"/>
  <c r="AA247" i="1"/>
  <c r="AE247" i="1" s="1"/>
  <c r="E152" i="3"/>
  <c r="E192" i="3"/>
  <c r="E109" i="3"/>
  <c r="E345" i="3"/>
  <c r="E88" i="3"/>
  <c r="E196" i="3"/>
  <c r="E68" i="3"/>
  <c r="E64" i="3"/>
  <c r="E322" i="3"/>
  <c r="E128" i="3"/>
  <c r="E212" i="3"/>
  <c r="E229" i="3"/>
  <c r="E91" i="3"/>
  <c r="E189" i="3"/>
  <c r="E204" i="3"/>
  <c r="E96" i="3"/>
  <c r="E155" i="3"/>
  <c r="E11" i="3"/>
  <c r="E135" i="3"/>
  <c r="E84" i="3"/>
  <c r="E149" i="3"/>
  <c r="E90" i="3"/>
  <c r="E208" i="3"/>
  <c r="E259" i="3"/>
  <c r="E110" i="3"/>
  <c r="E273" i="3"/>
  <c r="E95" i="3"/>
  <c r="E321" i="3"/>
  <c r="E271" i="3"/>
  <c r="E120" i="3"/>
  <c r="E20" i="3"/>
  <c r="E310" i="3"/>
  <c r="E249" i="3"/>
  <c r="E112" i="3"/>
  <c r="E236" i="3"/>
  <c r="E275" i="3"/>
  <c r="E282" i="3"/>
  <c r="E254" i="3"/>
  <c r="E279" i="3"/>
  <c r="E234" i="3"/>
  <c r="E37" i="3"/>
  <c r="E89" i="3"/>
  <c r="E334" i="3"/>
  <c r="E77" i="3"/>
  <c r="E129" i="3"/>
  <c r="E326" i="3"/>
  <c r="E148" i="3"/>
  <c r="E335" i="3"/>
  <c r="E53" i="3"/>
  <c r="E130" i="3"/>
  <c r="E315" i="3"/>
  <c r="E281" i="3"/>
  <c r="E336" i="3"/>
  <c r="E121" i="3"/>
  <c r="E313" i="3"/>
  <c r="AB125" i="1"/>
  <c r="AD146" i="1"/>
  <c r="E215" i="3"/>
  <c r="E201" i="3"/>
  <c r="E203" i="3"/>
  <c r="E136" i="3"/>
  <c r="E102" i="3"/>
  <c r="E17" i="3"/>
  <c r="E41" i="3"/>
  <c r="E239" i="3"/>
  <c r="E270" i="3"/>
  <c r="E108" i="3"/>
  <c r="E122" i="3"/>
  <c r="E67" i="3"/>
  <c r="E308" i="3"/>
  <c r="E156" i="3"/>
  <c r="E74" i="3"/>
  <c r="E211" i="3"/>
  <c r="E195" i="3"/>
  <c r="E264" i="3"/>
  <c r="E126" i="3"/>
  <c r="E213" i="3"/>
  <c r="E117" i="3"/>
  <c r="E255" i="3"/>
  <c r="E205" i="3"/>
  <c r="E269" i="3"/>
  <c r="E123" i="3"/>
  <c r="E160" i="3"/>
  <c r="E245" i="3"/>
  <c r="E232" i="3"/>
  <c r="E18" i="3"/>
  <c r="E92" i="3"/>
  <c r="E78" i="3"/>
  <c r="E248" i="3"/>
  <c r="Q21" i="1"/>
  <c r="E32" i="3"/>
  <c r="E230" i="3"/>
  <c r="E267" i="3"/>
  <c r="E324" i="3"/>
  <c r="E256" i="3"/>
  <c r="E114" i="3"/>
  <c r="E244" i="3"/>
  <c r="E39" i="3"/>
  <c r="E283" i="3"/>
  <c r="E261" i="3"/>
  <c r="E303" i="3"/>
  <c r="E242" i="3"/>
  <c r="E42" i="3"/>
  <c r="E104" i="3"/>
  <c r="E34" i="3"/>
  <c r="E79" i="3"/>
  <c r="E134" i="3"/>
  <c r="E332" i="3"/>
  <c r="E151" i="3"/>
  <c r="E182" i="3"/>
  <c r="E55" i="3"/>
  <c r="E143" i="3"/>
  <c r="E320" i="3"/>
  <c r="E290" i="3"/>
  <c r="E183" i="3"/>
  <c r="E133" i="3"/>
  <c r="E173" i="3"/>
  <c r="AD262" i="1"/>
  <c r="AA140" i="1"/>
  <c r="AB146" i="1"/>
  <c r="AD209" i="1"/>
  <c r="AE209" i="1"/>
  <c r="AD76" i="1"/>
  <c r="AE76" i="1"/>
  <c r="E164" i="3"/>
  <c r="E214" i="3"/>
  <c r="E187" i="3"/>
  <c r="E294" i="3"/>
  <c r="E233" i="3"/>
  <c r="E106" i="3"/>
  <c r="C17" i="1"/>
  <c r="E80" i="3"/>
  <c r="E314" i="3"/>
  <c r="E35" i="3"/>
  <c r="E174" i="3"/>
  <c r="E209" i="3"/>
  <c r="E207" i="3"/>
  <c r="E162" i="3"/>
  <c r="E237" i="3"/>
  <c r="E241" i="3"/>
  <c r="E172" i="3"/>
  <c r="E93" i="3"/>
  <c r="E276" i="3"/>
  <c r="E344" i="3"/>
  <c r="E166" i="3"/>
  <c r="E22" i="3"/>
  <c r="E69" i="3"/>
  <c r="E100" i="3"/>
  <c r="E262" i="3"/>
  <c r="E40" i="3"/>
  <c r="E240" i="3"/>
  <c r="E131" i="3"/>
  <c r="E15" i="3"/>
  <c r="E227" i="3"/>
  <c r="E274" i="3"/>
  <c r="E238" i="3"/>
  <c r="E277" i="3"/>
  <c r="E176" i="3"/>
  <c r="E13" i="3"/>
  <c r="E124" i="3"/>
  <c r="E252" i="3"/>
  <c r="E48" i="3"/>
  <c r="E306" i="3"/>
  <c r="E16" i="3"/>
  <c r="E311" i="3"/>
  <c r="E250" i="3"/>
  <c r="E44" i="3"/>
  <c r="E113" i="3"/>
  <c r="E50" i="3"/>
  <c r="E86" i="3"/>
  <c r="E142" i="3"/>
  <c r="E179" i="3"/>
  <c r="E280" i="3"/>
  <c r="E186" i="3"/>
  <c r="E59" i="3"/>
  <c r="E146" i="3"/>
  <c r="E175" i="3"/>
  <c r="E292" i="3"/>
  <c r="E26" i="3"/>
  <c r="E141" i="3"/>
  <c r="AK238" i="1"/>
  <c r="AJ238" i="1"/>
  <c r="AI238" i="1"/>
  <c r="AH238" i="1" s="1"/>
  <c r="AJ297" i="1"/>
  <c r="AK297" i="1"/>
  <c r="AI297" i="1"/>
  <c r="AJ173" i="1"/>
  <c r="AK173" i="1"/>
  <c r="AI173" i="1"/>
  <c r="AH173" i="1" s="1"/>
  <c r="AJ71" i="1"/>
  <c r="AI71" i="1"/>
  <c r="AH71" i="1" s="1"/>
  <c r="AK71" i="1"/>
  <c r="AJ287" i="1"/>
  <c r="AI287" i="1"/>
  <c r="AK287" i="1"/>
  <c r="AK141" i="1"/>
  <c r="AI141" i="1"/>
  <c r="AJ141" i="1"/>
  <c r="AI207" i="1"/>
  <c r="AH207" i="1" s="1"/>
  <c r="AJ207" i="1"/>
  <c r="AK207" i="1"/>
  <c r="AI301" i="1"/>
  <c r="AK301" i="1"/>
  <c r="AJ301" i="1"/>
  <c r="AK226" i="1"/>
  <c r="AJ226" i="1"/>
  <c r="AI226" i="1"/>
  <c r="AH226" i="1" s="1"/>
  <c r="AJ107" i="1"/>
  <c r="AI107" i="1"/>
  <c r="AK107" i="1"/>
  <c r="AJ188" i="1"/>
  <c r="AK188" i="1"/>
  <c r="AI188" i="1"/>
  <c r="AH188" i="1" s="1"/>
  <c r="AK239" i="1"/>
  <c r="AJ239" i="1"/>
  <c r="AI239" i="1"/>
  <c r="AK276" i="1"/>
  <c r="AJ276" i="1"/>
  <c r="AI276" i="1"/>
  <c r="AK128" i="1"/>
  <c r="AI128" i="1"/>
  <c r="AJ128" i="1"/>
  <c r="AJ309" i="1"/>
  <c r="AK309" i="1"/>
  <c r="AI309" i="1"/>
  <c r="AJ148" i="1"/>
  <c r="AI148" i="1"/>
  <c r="AK148" i="1"/>
  <c r="AK282" i="1"/>
  <c r="AJ282" i="1"/>
  <c r="AI282" i="1"/>
  <c r="AH282" i="1" s="1"/>
  <c r="AB282" i="1" s="1"/>
  <c r="AK302" i="1"/>
  <c r="AI302" i="1"/>
  <c r="AJ302" i="1"/>
  <c r="AK312" i="1"/>
  <c r="AJ312" i="1"/>
  <c r="AI312" i="1"/>
  <c r="AJ210" i="1"/>
  <c r="AI210" i="1"/>
  <c r="AH210" i="1" s="1"/>
  <c r="AK210" i="1"/>
  <c r="AJ203" i="1"/>
  <c r="AI203" i="1"/>
  <c r="AK203" i="1"/>
  <c r="AI74" i="1"/>
  <c r="AK74" i="1"/>
  <c r="AJ74" i="1"/>
  <c r="AI327" i="1"/>
  <c r="AK327" i="1"/>
  <c r="AJ327" i="1"/>
  <c r="AI61" i="1"/>
  <c r="AJ61" i="1"/>
  <c r="AK61" i="1"/>
  <c r="AI170" i="1"/>
  <c r="AJ170" i="1"/>
  <c r="AK170" i="1"/>
  <c r="AK311" i="1"/>
  <c r="AJ311" i="1"/>
  <c r="AI311" i="1"/>
  <c r="AI281" i="1"/>
  <c r="AK281" i="1"/>
  <c r="AJ281" i="1"/>
  <c r="AI104" i="1"/>
  <c r="AJ104" i="1"/>
  <c r="AK104" i="1"/>
  <c r="AK161" i="1"/>
  <c r="AJ161" i="1"/>
  <c r="AI161" i="1"/>
  <c r="AI113" i="1"/>
  <c r="AK113" i="1"/>
  <c r="AJ113" i="1"/>
  <c r="AH285" i="1"/>
  <c r="AB285" i="1" s="1"/>
  <c r="AH363" i="1"/>
  <c r="AK328" i="1"/>
  <c r="AJ328" i="1"/>
  <c r="AI328" i="1"/>
  <c r="AE205" i="1"/>
  <c r="AD205" i="1"/>
  <c r="AA319" i="1"/>
  <c r="AK115" i="1"/>
  <c r="AJ115" i="1"/>
  <c r="AI115" i="1"/>
  <c r="AK55" i="1"/>
  <c r="AJ55" i="1"/>
  <c r="AI55" i="1"/>
  <c r="AA357" i="1"/>
  <c r="AB357" i="1"/>
  <c r="AD294" i="1"/>
  <c r="AE294" i="1"/>
  <c r="AJ45" i="1"/>
  <c r="AI45" i="1"/>
  <c r="AK45" i="1"/>
  <c r="AK114" i="1"/>
  <c r="AI114" i="1"/>
  <c r="AJ114" i="1"/>
  <c r="AJ29" i="1"/>
  <c r="AI29" i="1"/>
  <c r="AK29" i="1"/>
  <c r="AJ93" i="1"/>
  <c r="AK93" i="1"/>
  <c r="AI93" i="1"/>
  <c r="AI69" i="1"/>
  <c r="AK69" i="1"/>
  <c r="AJ69" i="1"/>
  <c r="AJ34" i="1"/>
  <c r="AK34" i="1"/>
  <c r="AI34" i="1"/>
  <c r="AJ130" i="1"/>
  <c r="AK130" i="1"/>
  <c r="AI130" i="1"/>
  <c r="AH130" i="1" s="1"/>
  <c r="AK63" i="1"/>
  <c r="AJ63" i="1"/>
  <c r="AI63" i="1"/>
  <c r="AI35" i="1"/>
  <c r="AH35" i="1" s="1"/>
  <c r="AK35" i="1"/>
  <c r="AJ35" i="1"/>
  <c r="AJ139" i="1"/>
  <c r="AK139" i="1"/>
  <c r="AI139" i="1"/>
  <c r="AK101" i="1"/>
  <c r="AJ101" i="1"/>
  <c r="AI101" i="1"/>
  <c r="AK215" i="1"/>
  <c r="AJ215" i="1"/>
  <c r="AI215" i="1"/>
  <c r="AK304" i="1"/>
  <c r="AJ304" i="1"/>
  <c r="AI304" i="1"/>
  <c r="AH304" i="1" s="1"/>
  <c r="AI157" i="1"/>
  <c r="AK157" i="1"/>
  <c r="AJ157" i="1"/>
  <c r="AJ201" i="1"/>
  <c r="AI201" i="1"/>
  <c r="AK201" i="1"/>
  <c r="AA137" i="1"/>
  <c r="AB137" i="1"/>
  <c r="AK33" i="1"/>
  <c r="AJ33" i="1"/>
  <c r="AI33" i="1"/>
  <c r="AB324" i="1"/>
  <c r="AA324" i="1"/>
  <c r="AI166" i="1"/>
  <c r="AJ166" i="1"/>
  <c r="AK166" i="1"/>
  <c r="AJ204" i="1"/>
  <c r="AK204" i="1"/>
  <c r="AI204" i="1"/>
  <c r="AJ259" i="1"/>
  <c r="AK259" i="1"/>
  <c r="AI259" i="1"/>
  <c r="AJ190" i="1"/>
  <c r="AI190" i="1"/>
  <c r="AK190" i="1"/>
  <c r="AJ151" i="1"/>
  <c r="AI151" i="1"/>
  <c r="AK151" i="1"/>
  <c r="AJ118" i="1"/>
  <c r="AK118" i="1"/>
  <c r="AI118" i="1"/>
  <c r="AH118" i="1" s="1"/>
  <c r="AD40" i="1"/>
  <c r="AE40" i="1"/>
  <c r="AI206" i="1"/>
  <c r="AJ206" i="1"/>
  <c r="AK206" i="1"/>
  <c r="AI91" i="1"/>
  <c r="AK91" i="1"/>
  <c r="AJ91" i="1"/>
  <c r="AI303" i="1"/>
  <c r="AJ303" i="1"/>
  <c r="AK303" i="1"/>
  <c r="AH349" i="1"/>
  <c r="AB349" i="1" s="1"/>
  <c r="AE108" i="1"/>
  <c r="AD108" i="1"/>
  <c r="AH32" i="1"/>
  <c r="AJ36" i="1"/>
  <c r="AI36" i="1"/>
  <c r="AK36" i="1"/>
  <c r="AE73" i="1"/>
  <c r="AD73" i="1"/>
  <c r="H26" i="1"/>
  <c r="AC26" i="1"/>
  <c r="AF26" i="1"/>
  <c r="AJ77" i="1"/>
  <c r="AI77" i="1"/>
  <c r="AK77" i="1"/>
  <c r="AJ46" i="1"/>
  <c r="AI46" i="1"/>
  <c r="AK46" i="1"/>
  <c r="AI79" i="1"/>
  <c r="AJ79" i="1"/>
  <c r="AK79" i="1"/>
  <c r="AI64" i="1"/>
  <c r="AJ64" i="1"/>
  <c r="AK64" i="1"/>
  <c r="AK229" i="1"/>
  <c r="AJ229" i="1"/>
  <c r="AI229" i="1"/>
  <c r="AH229" i="1" s="1"/>
  <c r="AJ162" i="1"/>
  <c r="AK162" i="1"/>
  <c r="AI162" i="1"/>
  <c r="AJ82" i="1"/>
  <c r="AK82" i="1"/>
  <c r="AI82" i="1"/>
  <c r="AH82" i="1" s="1"/>
  <c r="AK193" i="1"/>
  <c r="AJ193" i="1"/>
  <c r="AH193" i="1" s="1"/>
  <c r="AI193" i="1"/>
  <c r="AB274" i="1"/>
  <c r="AA274" i="1"/>
  <c r="AJ222" i="1"/>
  <c r="AK222" i="1"/>
  <c r="AI222" i="1"/>
  <c r="AH222" i="1" s="1"/>
  <c r="AI171" i="1"/>
  <c r="AK171" i="1"/>
  <c r="AJ171" i="1"/>
  <c r="AJ251" i="1"/>
  <c r="AK251" i="1"/>
  <c r="AI251" i="1"/>
  <c r="AK54" i="1"/>
  <c r="AI54" i="1"/>
  <c r="AH54" i="1" s="1"/>
  <c r="AJ54" i="1"/>
  <c r="AK134" i="1"/>
  <c r="AJ134" i="1"/>
  <c r="AI134" i="1"/>
  <c r="AI52" i="1"/>
  <c r="AK52" i="1"/>
  <c r="AJ52" i="1"/>
  <c r="AJ176" i="1"/>
  <c r="AK176" i="1"/>
  <c r="AI176" i="1"/>
  <c r="AJ123" i="1"/>
  <c r="AK123" i="1"/>
  <c r="AI123" i="1"/>
  <c r="AH123" i="1" s="1"/>
  <c r="AH227" i="1"/>
  <c r="AB227" i="1" s="1"/>
  <c r="AH72" i="1"/>
  <c r="AA72" i="1" s="1"/>
  <c r="AH236" i="1"/>
  <c r="AH291" i="1"/>
  <c r="AJ220" i="1"/>
  <c r="AK220" i="1"/>
  <c r="AI220" i="1"/>
  <c r="AH220" i="1" s="1"/>
  <c r="AB165" i="1"/>
  <c r="AA165" i="1"/>
  <c r="AJ326" i="1"/>
  <c r="AK326" i="1"/>
  <c r="AI326" i="1"/>
  <c r="AK331" i="1"/>
  <c r="AJ331" i="1"/>
  <c r="AI331" i="1"/>
  <c r="AI316" i="1"/>
  <c r="AH316" i="1" s="1"/>
  <c r="AK316" i="1"/>
  <c r="AJ316" i="1"/>
  <c r="AK95" i="1"/>
  <c r="AJ95" i="1"/>
  <c r="AI95" i="1"/>
  <c r="AI111" i="1"/>
  <c r="AK111" i="1"/>
  <c r="AJ111" i="1"/>
  <c r="AK322" i="1"/>
  <c r="AJ322" i="1"/>
  <c r="AI322" i="1"/>
  <c r="AJ182" i="1"/>
  <c r="AI182" i="1"/>
  <c r="AK182" i="1"/>
  <c r="AJ126" i="1"/>
  <c r="AI126" i="1"/>
  <c r="AK126" i="1"/>
  <c r="AJ298" i="1"/>
  <c r="AI298" i="1"/>
  <c r="AK298" i="1"/>
  <c r="AI163" i="1"/>
  <c r="AK163" i="1"/>
  <c r="AJ163" i="1"/>
  <c r="AH221" i="1"/>
  <c r="AA221" i="1" s="1"/>
  <c r="AH225" i="1"/>
  <c r="AI105" i="1"/>
  <c r="AK105" i="1"/>
  <c r="AJ105" i="1"/>
  <c r="AF23" i="1"/>
  <c r="H23" i="1"/>
  <c r="AC23" i="1"/>
  <c r="AT22" i="1"/>
  <c r="AS22" i="1" s="1"/>
  <c r="AR22" i="1" s="1"/>
  <c r="AQ22" i="1" s="1"/>
  <c r="AP22" i="1" s="1"/>
  <c r="AO22" i="1" s="1"/>
  <c r="AN22" i="1" s="1"/>
  <c r="AM22" i="1" s="1"/>
  <c r="AL22" i="1" s="1"/>
  <c r="AI89" i="1"/>
  <c r="AK89" i="1"/>
  <c r="AJ89" i="1"/>
  <c r="AH89" i="1" s="1"/>
  <c r="AJ132" i="1"/>
  <c r="AI132" i="1"/>
  <c r="AH132" i="1" s="1"/>
  <c r="AA132" i="1" s="1"/>
  <c r="AE132" i="1" s="1"/>
  <c r="AK132" i="1"/>
  <c r="AI280" i="1"/>
  <c r="AH280" i="1" s="1"/>
  <c r="AK280" i="1"/>
  <c r="AJ280" i="1"/>
  <c r="AD125" i="1"/>
  <c r="AE125" i="1"/>
  <c r="AJ37" i="1"/>
  <c r="AI37" i="1"/>
  <c r="AH37" i="1" s="1"/>
  <c r="AK37" i="1"/>
  <c r="AK300" i="1"/>
  <c r="AI300" i="1"/>
  <c r="AJ300" i="1"/>
  <c r="AJ174" i="1"/>
  <c r="AK174" i="1"/>
  <c r="AI174" i="1"/>
  <c r="AH174" i="1" s="1"/>
  <c r="AJ185" i="1"/>
  <c r="AI185" i="1"/>
  <c r="AK185" i="1"/>
  <c r="AK271" i="1"/>
  <c r="AJ271" i="1"/>
  <c r="AI271" i="1"/>
  <c r="AJ44" i="1"/>
  <c r="AK44" i="1"/>
  <c r="AI44" i="1"/>
  <c r="AK313" i="1"/>
  <c r="AJ313" i="1"/>
  <c r="AI313" i="1"/>
  <c r="AJ78" i="1"/>
  <c r="AI78" i="1"/>
  <c r="AK78" i="1"/>
  <c r="AH145" i="1"/>
  <c r="AA145" i="1" s="1"/>
  <c r="AH305" i="1"/>
  <c r="AA305" i="1" s="1"/>
  <c r="AA272" i="1"/>
  <c r="AB272" i="1"/>
  <c r="AK136" i="1"/>
  <c r="AI136" i="1"/>
  <c r="AJ136" i="1"/>
  <c r="AH110" i="1"/>
  <c r="AI320" i="1"/>
  <c r="AK320" i="1"/>
  <c r="AJ320" i="1"/>
  <c r="AH296" i="1"/>
  <c r="AE175" i="1"/>
  <c r="AD175" i="1"/>
  <c r="AJ252" i="1"/>
  <c r="AK252" i="1"/>
  <c r="AI252" i="1"/>
  <c r="AH252" i="1" s="1"/>
  <c r="AK147" i="1"/>
  <c r="AI147" i="1"/>
  <c r="AJ147" i="1"/>
  <c r="AK39" i="1"/>
  <c r="AJ39" i="1"/>
  <c r="AI39" i="1"/>
  <c r="AI159" i="1"/>
  <c r="AK159" i="1"/>
  <c r="AJ159" i="1"/>
  <c r="AI92" i="1"/>
  <c r="AJ92" i="1"/>
  <c r="AK92" i="1"/>
  <c r="AJ122" i="1"/>
  <c r="AK122" i="1"/>
  <c r="AI122" i="1"/>
  <c r="AH122" i="1" s="1"/>
  <c r="AI244" i="1"/>
  <c r="AK244" i="1"/>
  <c r="AJ244" i="1"/>
  <c r="AJ189" i="1"/>
  <c r="AK189" i="1"/>
  <c r="AI189" i="1"/>
  <c r="AJ216" i="1"/>
  <c r="AI216" i="1"/>
  <c r="AH216" i="1" s="1"/>
  <c r="AK216" i="1"/>
  <c r="AJ31" i="1"/>
  <c r="AK31" i="1"/>
  <c r="AI31" i="1"/>
  <c r="H28" i="1"/>
  <c r="AF28" i="1"/>
  <c r="AC28" i="1"/>
  <c r="AI121" i="1"/>
  <c r="AK121" i="1"/>
  <c r="AJ121" i="1"/>
  <c r="AK184" i="1"/>
  <c r="AJ184" i="1"/>
  <c r="AI184" i="1"/>
  <c r="AD233" i="1"/>
  <c r="AJ75" i="1"/>
  <c r="AI75" i="1"/>
  <c r="AH75" i="1" s="1"/>
  <c r="AK75" i="1"/>
  <c r="AI53" i="1"/>
  <c r="AH53" i="1" s="1"/>
  <c r="AK53" i="1"/>
  <c r="AJ53" i="1"/>
  <c r="AD200" i="1"/>
  <c r="AE200" i="1"/>
  <c r="AK67" i="1"/>
  <c r="AJ67" i="1"/>
  <c r="AI67" i="1"/>
  <c r="AI321" i="1"/>
  <c r="AH321" i="1" s="1"/>
  <c r="AJ321" i="1"/>
  <c r="AK321" i="1"/>
  <c r="AI60" i="1"/>
  <c r="AJ60" i="1"/>
  <c r="AK60" i="1"/>
  <c r="AE180" i="1"/>
  <c r="AD180" i="1"/>
  <c r="AJ119" i="1"/>
  <c r="AI119" i="1"/>
  <c r="AK119" i="1"/>
  <c r="AI116" i="1"/>
  <c r="AJ116" i="1"/>
  <c r="AK116" i="1"/>
  <c r="AK213" i="1"/>
  <c r="AJ213" i="1"/>
  <c r="AI213" i="1"/>
  <c r="AI142" i="1"/>
  <c r="AK142" i="1"/>
  <c r="AJ142" i="1"/>
  <c r="AI246" i="1"/>
  <c r="AK246" i="1"/>
  <c r="AJ246" i="1"/>
  <c r="AI195" i="1"/>
  <c r="AH195" i="1" s="1"/>
  <c r="AK195" i="1"/>
  <c r="AJ195" i="1"/>
  <c r="AK144" i="1"/>
  <c r="AJ144" i="1"/>
  <c r="AI144" i="1"/>
  <c r="AH144" i="1" s="1"/>
  <c r="AJ56" i="1"/>
  <c r="AI56" i="1"/>
  <c r="AH56" i="1" s="1"/>
  <c r="AK56" i="1"/>
  <c r="AD356" i="1"/>
  <c r="AE356" i="1"/>
  <c r="AK27" i="1"/>
  <c r="AJ27" i="1"/>
  <c r="AI27" i="1"/>
  <c r="AH27" i="1" s="1"/>
  <c r="AE284" i="1"/>
  <c r="AD284" i="1"/>
  <c r="AH38" i="1"/>
  <c r="AB42" i="1"/>
  <c r="AA42" i="1"/>
  <c r="AI81" i="1"/>
  <c r="AK81" i="1"/>
  <c r="AJ81" i="1"/>
  <c r="AH235" i="1"/>
  <c r="AH87" i="1"/>
  <c r="AA87" i="1" s="1"/>
  <c r="AE87" i="1" s="1"/>
  <c r="AE323" i="1"/>
  <c r="AD323" i="1"/>
  <c r="AH375" i="1"/>
  <c r="AD51" i="1"/>
  <c r="AE51" i="1"/>
  <c r="AH270" i="1"/>
  <c r="AH169" i="1"/>
  <c r="AH355" i="1"/>
  <c r="AH80" i="1"/>
  <c r="AH70" i="1"/>
  <c r="AF27" i="1"/>
  <c r="I27" i="1"/>
  <c r="AC27" i="1"/>
  <c r="AH248" i="1"/>
  <c r="AI23" i="1"/>
  <c r="AJ23" i="1"/>
  <c r="AK23" i="1"/>
  <c r="H22" i="1"/>
  <c r="AC22" i="1"/>
  <c r="AF22" i="1"/>
  <c r="AH230" i="1"/>
  <c r="AB40" i="1"/>
  <c r="AA288" i="1"/>
  <c r="AB288" i="1"/>
  <c r="AE164" i="1"/>
  <c r="AD164" i="1"/>
  <c r="AB241" i="1"/>
  <c r="AA241" i="1"/>
  <c r="AH377" i="1"/>
  <c r="AD212" i="1"/>
  <c r="AE212" i="1"/>
  <c r="AH379" i="1"/>
  <c r="AI66" i="1"/>
  <c r="AK66" i="1"/>
  <c r="AJ66" i="1"/>
  <c r="AI278" i="1"/>
  <c r="AK278" i="1"/>
  <c r="AJ278" i="1"/>
  <c r="AI155" i="1"/>
  <c r="AK155" i="1"/>
  <c r="AJ155" i="1"/>
  <c r="AD245" i="1"/>
  <c r="AB366" i="1"/>
  <c r="AA366" i="1"/>
  <c r="AI48" i="1"/>
  <c r="AK48" i="1"/>
  <c r="AJ48" i="1"/>
  <c r="AE231" i="1"/>
  <c r="AD231" i="1"/>
  <c r="AI223" i="1"/>
  <c r="AJ223" i="1"/>
  <c r="AK223" i="1"/>
  <c r="AJ290" i="1"/>
  <c r="AK290" i="1"/>
  <c r="AI290" i="1"/>
  <c r="AH310" i="1"/>
  <c r="AK268" i="1"/>
  <c r="AI268" i="1"/>
  <c r="AJ268" i="1"/>
  <c r="AB158" i="1"/>
  <c r="AA158" i="1"/>
  <c r="AJ94" i="1"/>
  <c r="AK94" i="1"/>
  <c r="AI94" i="1"/>
  <c r="AA348" i="1"/>
  <c r="AB348" i="1"/>
  <c r="AE178" i="1"/>
  <c r="AD178" i="1"/>
  <c r="AB275" i="1"/>
  <c r="AA275" i="1"/>
  <c r="AB352" i="1"/>
  <c r="AA352" i="1"/>
  <c r="AA85" i="1"/>
  <c r="AB85" i="1"/>
  <c r="AK196" i="1"/>
  <c r="AI196" i="1"/>
  <c r="AH196" i="1" s="1"/>
  <c r="AJ196" i="1"/>
  <c r="AD234" i="1"/>
  <c r="AE234" i="1"/>
  <c r="AE339" i="1"/>
  <c r="AD339" i="1"/>
  <c r="AI49" i="1"/>
  <c r="AH49" i="1" s="1"/>
  <c r="AJ49" i="1"/>
  <c r="AK49" i="1"/>
  <c r="AJ152" i="1"/>
  <c r="AI152" i="1"/>
  <c r="AH152" i="1" s="1"/>
  <c r="AK152" i="1"/>
  <c r="AE242" i="1"/>
  <c r="AD242" i="1"/>
  <c r="AH367" i="1"/>
  <c r="AH237" i="1"/>
  <c r="AA96" i="1"/>
  <c r="AB96" i="1"/>
  <c r="AH194" i="1"/>
  <c r="AE256" i="1"/>
  <c r="AD256" i="1"/>
  <c r="AE364" i="1"/>
  <c r="AD364" i="1"/>
  <c r="AH83" i="1"/>
  <c r="AD250" i="1"/>
  <c r="AE250" i="1"/>
  <c r="AE25" i="1"/>
  <c r="AD25" i="1"/>
  <c r="AH267" i="1"/>
  <c r="AQ28" i="1"/>
  <c r="AP28" i="1" s="1"/>
  <c r="AO28" i="1" s="1"/>
  <c r="AN28" i="1" s="1"/>
  <c r="AM28" i="1" s="1"/>
  <c r="AL28" i="1" s="1"/>
  <c r="AT28" i="1"/>
  <c r="AS28" i="1" s="1"/>
  <c r="AR28" i="1" s="1"/>
  <c r="AE277" i="1"/>
  <c r="AD277" i="1"/>
  <c r="AE292" i="1"/>
  <c r="AD292" i="1"/>
  <c r="AH211" i="1"/>
  <c r="AD334" i="1"/>
  <c r="AE334" i="1"/>
  <c r="AE168" i="1"/>
  <c r="AD168" i="1"/>
  <c r="AT26" i="1"/>
  <c r="AS26" i="1" s="1"/>
  <c r="AR26" i="1" s="1"/>
  <c r="AQ26" i="1" s="1"/>
  <c r="AP26" i="1" s="1"/>
  <c r="AO26" i="1" s="1"/>
  <c r="AN26" i="1" s="1"/>
  <c r="AM26" i="1" s="1"/>
  <c r="AL26" i="1" s="1"/>
  <c r="AH133" i="1"/>
  <c r="AH373" i="1"/>
  <c r="AH315" i="1"/>
  <c r="AH255" i="1"/>
  <c r="AH102" i="1"/>
  <c r="AH143" i="1"/>
  <c r="AH208" i="1"/>
  <c r="AH50" i="1"/>
  <c r="AH106" i="1"/>
  <c r="AK131" i="1"/>
  <c r="AI131" i="1"/>
  <c r="AH131" i="1" s="1"/>
  <c r="AJ131" i="1"/>
  <c r="AE177" i="1"/>
  <c r="AD177" i="1"/>
  <c r="AD265" i="1"/>
  <c r="AE265" i="1"/>
  <c r="AK258" i="1"/>
  <c r="AI258" i="1"/>
  <c r="AJ258" i="1"/>
  <c r="AJ329" i="1"/>
  <c r="AI329" i="1"/>
  <c r="AH329" i="1" s="1"/>
  <c r="AK329" i="1"/>
  <c r="AJ308" i="1"/>
  <c r="AI308" i="1"/>
  <c r="AK308" i="1"/>
  <c r="AD47" i="1"/>
  <c r="AE47" i="1"/>
  <c r="AI109" i="1"/>
  <c r="AJ109" i="1"/>
  <c r="AK109" i="1"/>
  <c r="AB129" i="1"/>
  <c r="AA129" i="1"/>
  <c r="AE261" i="1"/>
  <c r="AD261" i="1"/>
  <c r="AD217" i="1"/>
  <c r="AE217" i="1"/>
  <c r="AA183" i="1"/>
  <c r="AB183" i="1"/>
  <c r="AA57" i="1"/>
  <c r="AB57" i="1"/>
  <c r="AB293" i="1"/>
  <c r="AA293" i="1"/>
  <c r="AB262" i="1"/>
  <c r="AB381" i="1"/>
  <c r="AH286" i="1"/>
  <c r="AH112" i="1"/>
  <c r="AH186" i="1"/>
  <c r="AJ172" i="1"/>
  <c r="AI172" i="1"/>
  <c r="AH172" i="1" s="1"/>
  <c r="AA172" i="1" s="1"/>
  <c r="AE172" i="1" s="1"/>
  <c r="AK172" i="1"/>
  <c r="AK307" i="1"/>
  <c r="AJ307" i="1"/>
  <c r="AI307" i="1"/>
  <c r="AJ65" i="1"/>
  <c r="AK65" i="1"/>
  <c r="AI65" i="1"/>
  <c r="AE127" i="1"/>
  <c r="AD127" i="1"/>
  <c r="AH232" i="1"/>
  <c r="C15" i="1"/>
  <c r="AD359" i="1"/>
  <c r="AE359" i="1"/>
  <c r="AB153" i="1"/>
  <c r="AA153" i="1"/>
  <c r="AD98" i="1"/>
  <c r="AE98" i="1"/>
  <c r="AE342" i="1"/>
  <c r="AD342" i="1"/>
  <c r="AH187" i="1"/>
  <c r="AH376" i="1"/>
  <c r="AH344" i="1"/>
  <c r="AH214" i="1"/>
  <c r="AA346" i="1"/>
  <c r="AB346" i="1"/>
  <c r="AB365" i="1"/>
  <c r="AA365" i="1"/>
  <c r="AA285" i="1"/>
  <c r="AB202" i="1"/>
  <c r="AA202" i="1"/>
  <c r="AA363" i="1"/>
  <c r="AB363" i="1"/>
  <c r="AA86" i="1"/>
  <c r="AB86" i="1"/>
  <c r="AD273" i="1"/>
  <c r="AE273" i="1"/>
  <c r="AD358" i="1"/>
  <c r="AE358" i="1"/>
  <c r="AB240" i="1"/>
  <c r="AA240" i="1"/>
  <c r="AB360" i="1"/>
  <c r="AB306" i="1"/>
  <c r="AA24" i="1"/>
  <c r="AB24" i="1"/>
  <c r="AA353" i="1"/>
  <c r="AB353" i="1"/>
  <c r="AA198" i="1"/>
  <c r="AB198" i="1"/>
  <c r="AD330" i="1"/>
  <c r="AE330" i="1"/>
  <c r="AH384" i="1"/>
  <c r="AA384" i="1" s="1"/>
  <c r="G21" i="1"/>
  <c r="AH372" i="1"/>
  <c r="AH340" i="1"/>
  <c r="AH361" i="1"/>
  <c r="AD380" i="1"/>
  <c r="AE380" i="1"/>
  <c r="AB345" i="1"/>
  <c r="AA345" i="1"/>
  <c r="AH341" i="1"/>
  <c r="AH218" i="1"/>
  <c r="AH332" i="1"/>
  <c r="AH378" i="1"/>
  <c r="AH257" i="1"/>
  <c r="AH154" i="1"/>
  <c r="AH264" i="1"/>
  <c r="AH90" i="1"/>
  <c r="AE279" i="1"/>
  <c r="AD279" i="1"/>
  <c r="AD362" i="1"/>
  <c r="AE362" i="1"/>
  <c r="AB333" i="1"/>
  <c r="AA333" i="1"/>
  <c r="AE197" i="1"/>
  <c r="AD197" i="1"/>
  <c r="AH135" i="1"/>
  <c r="AH325" i="1"/>
  <c r="AH336" i="1"/>
  <c r="AH41" i="1"/>
  <c r="AH347" i="1"/>
  <c r="AB383" i="1"/>
  <c r="AA383" i="1"/>
  <c r="AH382" i="1"/>
  <c r="AB269" i="1" l="1"/>
  <c r="AD263" i="1"/>
  <c r="AB337" i="1"/>
  <c r="AA43" i="1"/>
  <c r="AB305" i="1"/>
  <c r="AA368" i="1"/>
  <c r="AE254" i="1"/>
  <c r="AB167" i="1"/>
  <c r="AD167" i="1"/>
  <c r="AE385" i="1"/>
  <c r="AD385" i="1"/>
  <c r="AA386" i="1"/>
  <c r="AB386" i="1"/>
  <c r="AA314" i="1"/>
  <c r="AE314" i="1" s="1"/>
  <c r="AB370" i="1"/>
  <c r="AA227" i="1"/>
  <c r="AE227" i="1" s="1"/>
  <c r="AA59" i="1"/>
  <c r="AA179" i="1"/>
  <c r="AB299" i="1"/>
  <c r="AH308" i="1"/>
  <c r="AA308" i="1" s="1"/>
  <c r="AH244" i="1"/>
  <c r="AA244" i="1" s="1"/>
  <c r="AH320" i="1"/>
  <c r="AH182" i="1"/>
  <c r="AH95" i="1"/>
  <c r="AA95" i="1" s="1"/>
  <c r="AE95" i="1" s="1"/>
  <c r="AH77" i="1"/>
  <c r="AA77" i="1" s="1"/>
  <c r="AE77" i="1" s="1"/>
  <c r="AH36" i="1"/>
  <c r="AH33" i="1"/>
  <c r="AB33" i="1" s="1"/>
  <c r="AH45" i="1"/>
  <c r="AB45" i="1" s="1"/>
  <c r="AH311" i="1"/>
  <c r="AA311" i="1" s="1"/>
  <c r="AH61" i="1"/>
  <c r="AA61" i="1" s="1"/>
  <c r="AH203" i="1"/>
  <c r="AB203" i="1" s="1"/>
  <c r="AH302" i="1"/>
  <c r="AA302" i="1" s="1"/>
  <c r="AH301" i="1"/>
  <c r="AB301" i="1" s="1"/>
  <c r="AH287" i="1"/>
  <c r="AA253" i="1"/>
  <c r="AB253" i="1"/>
  <c r="AB354" i="1"/>
  <c r="AA354" i="1"/>
  <c r="AD350" i="1"/>
  <c r="AE350" i="1"/>
  <c r="AB243" i="1"/>
  <c r="AA243" i="1"/>
  <c r="AH155" i="1"/>
  <c r="AA155" i="1" s="1"/>
  <c r="AH39" i="1"/>
  <c r="AA39" i="1" s="1"/>
  <c r="AH78" i="1"/>
  <c r="AB78" i="1" s="1"/>
  <c r="AH271" i="1"/>
  <c r="AH298" i="1"/>
  <c r="AA298" i="1" s="1"/>
  <c r="AH322" i="1"/>
  <c r="AB322" i="1" s="1"/>
  <c r="AH157" i="1"/>
  <c r="AA157" i="1" s="1"/>
  <c r="AH63" i="1"/>
  <c r="AH29" i="1"/>
  <c r="AB29" i="1" s="1"/>
  <c r="AH115" i="1"/>
  <c r="AA115" i="1" s="1"/>
  <c r="AB150" i="1"/>
  <c r="AA150" i="1"/>
  <c r="AA149" i="1"/>
  <c r="AB149" i="1"/>
  <c r="AH259" i="1"/>
  <c r="AB259" i="1" s="1"/>
  <c r="AH327" i="1"/>
  <c r="AB289" i="1"/>
  <c r="AA289" i="1"/>
  <c r="AH48" i="1"/>
  <c r="AB48" i="1" s="1"/>
  <c r="AH23" i="1"/>
  <c r="AA23" i="1" s="1"/>
  <c r="AH171" i="1"/>
  <c r="AB171" i="1" s="1"/>
  <c r="AH139" i="1"/>
  <c r="AB139" i="1" s="1"/>
  <c r="AD84" i="1"/>
  <c r="AE84" i="1"/>
  <c r="AH213" i="1"/>
  <c r="AA213" i="1" s="1"/>
  <c r="AH46" i="1"/>
  <c r="AH312" i="1"/>
  <c r="AA312" i="1" s="1"/>
  <c r="AA99" i="1"/>
  <c r="AB99" i="1"/>
  <c r="AA181" i="1"/>
  <c r="AB181" i="1"/>
  <c r="AA120" i="1"/>
  <c r="AB120" i="1"/>
  <c r="AH65" i="1"/>
  <c r="AB65" i="1" s="1"/>
  <c r="AH121" i="1"/>
  <c r="AB121" i="1" s="1"/>
  <c r="AH159" i="1"/>
  <c r="AA159" i="1" s="1"/>
  <c r="AH44" i="1"/>
  <c r="AB44" i="1" s="1"/>
  <c r="AH111" i="1"/>
  <c r="AA111" i="1" s="1"/>
  <c r="AH251" i="1"/>
  <c r="AB251" i="1" s="1"/>
  <c r="AH206" i="1"/>
  <c r="AB88" i="1"/>
  <c r="AA88" i="1"/>
  <c r="AA224" i="1"/>
  <c r="AB224" i="1"/>
  <c r="AU21" i="1"/>
  <c r="AD371" i="1"/>
  <c r="AE371" i="1"/>
  <c r="AB384" i="1"/>
  <c r="AD140" i="1"/>
  <c r="AE140" i="1"/>
  <c r="AA349" i="1"/>
  <c r="AE349" i="1" s="1"/>
  <c r="AB221" i="1"/>
  <c r="AB72" i="1"/>
  <c r="AA282" i="1"/>
  <c r="AE282" i="1" s="1"/>
  <c r="AD247" i="1"/>
  <c r="AK22" i="1"/>
  <c r="AI22" i="1"/>
  <c r="AH22" i="1" s="1"/>
  <c r="AJ22" i="1"/>
  <c r="AK26" i="1"/>
  <c r="AI26" i="1"/>
  <c r="AJ26" i="1"/>
  <c r="AB211" i="1"/>
  <c r="AA211" i="1"/>
  <c r="AE366" i="1"/>
  <c r="AD366" i="1"/>
  <c r="AD129" i="1"/>
  <c r="AE129" i="1"/>
  <c r="AA152" i="1"/>
  <c r="AB152" i="1"/>
  <c r="AE241" i="1"/>
  <c r="AD241" i="1"/>
  <c r="AH60" i="1"/>
  <c r="AA60" i="1" s="1"/>
  <c r="AE60" i="1" s="1"/>
  <c r="AB145" i="1"/>
  <c r="AB112" i="1"/>
  <c r="AA112" i="1"/>
  <c r="AD57" i="1"/>
  <c r="AE57" i="1"/>
  <c r="AA208" i="1"/>
  <c r="AB208" i="1"/>
  <c r="AH268" i="1"/>
  <c r="AH223" i="1"/>
  <c r="AA355" i="1"/>
  <c r="AB355" i="1"/>
  <c r="AH81" i="1"/>
  <c r="AH189" i="1"/>
  <c r="AH136" i="1"/>
  <c r="AH326" i="1"/>
  <c r="AH134" i="1"/>
  <c r="AH151" i="1"/>
  <c r="AH204" i="1"/>
  <c r="AE324" i="1"/>
  <c r="AD324" i="1"/>
  <c r="AH201" i="1"/>
  <c r="AH215" i="1"/>
  <c r="AH93" i="1"/>
  <c r="AH55" i="1"/>
  <c r="AH113" i="1"/>
  <c r="AH74" i="1"/>
  <c r="AA74" i="1" s="1"/>
  <c r="AE74" i="1" s="1"/>
  <c r="AB106" i="1"/>
  <c r="AA106" i="1"/>
  <c r="AB186" i="1"/>
  <c r="AA186" i="1"/>
  <c r="AA50" i="1"/>
  <c r="AB50" i="1"/>
  <c r="AB194" i="1"/>
  <c r="AA194" i="1"/>
  <c r="AA80" i="1"/>
  <c r="AB80" i="1"/>
  <c r="AH116" i="1"/>
  <c r="AD314" i="1"/>
  <c r="AH307" i="1"/>
  <c r="AB286" i="1"/>
  <c r="AA286" i="1"/>
  <c r="AA143" i="1"/>
  <c r="AB143" i="1"/>
  <c r="AE96" i="1"/>
  <c r="AD96" i="1"/>
  <c r="AE85" i="1"/>
  <c r="AD85" i="1"/>
  <c r="AD348" i="1"/>
  <c r="AE348" i="1"/>
  <c r="AH66" i="1"/>
  <c r="AA169" i="1"/>
  <c r="AB169" i="1"/>
  <c r="AE42" i="1"/>
  <c r="AD42" i="1"/>
  <c r="AH142" i="1"/>
  <c r="AH119" i="1"/>
  <c r="AH184" i="1"/>
  <c r="AH313" i="1"/>
  <c r="AH300" i="1"/>
  <c r="AH105" i="1"/>
  <c r="AH162" i="1"/>
  <c r="AH79" i="1"/>
  <c r="AA206" i="1"/>
  <c r="AB206" i="1"/>
  <c r="AH328" i="1"/>
  <c r="AH161" i="1"/>
  <c r="AH281" i="1"/>
  <c r="AH148" i="1"/>
  <c r="AH276" i="1"/>
  <c r="AE183" i="1"/>
  <c r="AD183" i="1"/>
  <c r="AB329" i="1"/>
  <c r="AA329" i="1"/>
  <c r="AA102" i="1"/>
  <c r="AB102" i="1"/>
  <c r="AA83" i="1"/>
  <c r="AB83" i="1"/>
  <c r="AB237" i="1"/>
  <c r="AA237" i="1"/>
  <c r="AD352" i="1"/>
  <c r="AE352" i="1"/>
  <c r="AH94" i="1"/>
  <c r="AA310" i="1"/>
  <c r="AB310" i="1"/>
  <c r="AB379" i="1"/>
  <c r="AA379" i="1"/>
  <c r="AB248" i="1"/>
  <c r="AA248" i="1"/>
  <c r="AB270" i="1"/>
  <c r="AA270" i="1"/>
  <c r="AB321" i="1"/>
  <c r="AA321" i="1"/>
  <c r="AB53" i="1"/>
  <c r="AA53" i="1"/>
  <c r="AH31" i="1"/>
  <c r="AA296" i="1"/>
  <c r="AB296" i="1"/>
  <c r="AB280" i="1"/>
  <c r="AA280" i="1"/>
  <c r="AA225" i="1"/>
  <c r="AB225" i="1"/>
  <c r="AB291" i="1"/>
  <c r="AA291" i="1"/>
  <c r="AH176" i="1"/>
  <c r="AB193" i="1"/>
  <c r="AA193" i="1"/>
  <c r="AA229" i="1"/>
  <c r="AB229" i="1"/>
  <c r="AB36" i="1"/>
  <c r="AA36" i="1"/>
  <c r="AH34" i="1"/>
  <c r="AA287" i="1"/>
  <c r="AB287" i="1"/>
  <c r="AH297" i="1"/>
  <c r="AA232" i="1"/>
  <c r="AB232" i="1"/>
  <c r="AD381" i="1"/>
  <c r="AE381" i="1"/>
  <c r="AH109" i="1"/>
  <c r="AB255" i="1"/>
  <c r="AA255" i="1"/>
  <c r="AB367" i="1"/>
  <c r="AA367" i="1"/>
  <c r="AH290" i="1"/>
  <c r="AB155" i="1"/>
  <c r="AB38" i="1"/>
  <c r="AA38" i="1"/>
  <c r="AB195" i="1"/>
  <c r="AA195" i="1"/>
  <c r="AH67" i="1"/>
  <c r="AH92" i="1"/>
  <c r="AH147" i="1"/>
  <c r="AD272" i="1"/>
  <c r="AE272" i="1"/>
  <c r="AH185" i="1"/>
  <c r="AH126" i="1"/>
  <c r="AB316" i="1"/>
  <c r="AA316" i="1"/>
  <c r="AE165" i="1"/>
  <c r="AD165" i="1"/>
  <c r="AE59" i="1"/>
  <c r="AD59" i="1"/>
  <c r="AH303" i="1"/>
  <c r="AH190" i="1"/>
  <c r="AH101" i="1"/>
  <c r="AA35" i="1"/>
  <c r="AB35" i="1"/>
  <c r="AH309" i="1"/>
  <c r="AA309" i="1" s="1"/>
  <c r="AE309" i="1" s="1"/>
  <c r="AH107" i="1"/>
  <c r="AA131" i="1"/>
  <c r="AB131" i="1"/>
  <c r="AB315" i="1"/>
  <c r="AA315" i="1"/>
  <c r="AK28" i="1"/>
  <c r="AJ28" i="1"/>
  <c r="AI28" i="1"/>
  <c r="AH28" i="1" s="1"/>
  <c r="AA49" i="1"/>
  <c r="AB49" i="1"/>
  <c r="AA196" i="1"/>
  <c r="AB196" i="1"/>
  <c r="AD275" i="1"/>
  <c r="AE275" i="1"/>
  <c r="AE288" i="1"/>
  <c r="AD288" i="1"/>
  <c r="AD299" i="1"/>
  <c r="AE299" i="1"/>
  <c r="AB56" i="1"/>
  <c r="AA56" i="1"/>
  <c r="AB75" i="1"/>
  <c r="AA75" i="1"/>
  <c r="AB37" i="1"/>
  <c r="AA37" i="1"/>
  <c r="AA236" i="1"/>
  <c r="AB236" i="1"/>
  <c r="AA54" i="1"/>
  <c r="AB54" i="1"/>
  <c r="AA222" i="1"/>
  <c r="AB222" i="1"/>
  <c r="AA82" i="1"/>
  <c r="AB82" i="1"/>
  <c r="AB118" i="1"/>
  <c r="AA118" i="1"/>
  <c r="AA63" i="1"/>
  <c r="AB63" i="1"/>
  <c r="AA29" i="1"/>
  <c r="AB115" i="1"/>
  <c r="AH239" i="1"/>
  <c r="AH258" i="1"/>
  <c r="AA373" i="1"/>
  <c r="AB373" i="1"/>
  <c r="AE158" i="1"/>
  <c r="AD158" i="1"/>
  <c r="AA48" i="1"/>
  <c r="AB235" i="1"/>
  <c r="AA235" i="1"/>
  <c r="AA252" i="1"/>
  <c r="AB252" i="1"/>
  <c r="AA320" i="1"/>
  <c r="AB320" i="1"/>
  <c r="AA174" i="1"/>
  <c r="AB174" i="1"/>
  <c r="AH331" i="1"/>
  <c r="AB32" i="1"/>
  <c r="AA32" i="1"/>
  <c r="AH166" i="1"/>
  <c r="AB304" i="1"/>
  <c r="AA304" i="1"/>
  <c r="AB327" i="1"/>
  <c r="AA327" i="1"/>
  <c r="AB210" i="1"/>
  <c r="AA210" i="1"/>
  <c r="AB226" i="1"/>
  <c r="AA226" i="1"/>
  <c r="AB207" i="1"/>
  <c r="AA207" i="1"/>
  <c r="AB71" i="1"/>
  <c r="AA71" i="1"/>
  <c r="AA238" i="1"/>
  <c r="AB238" i="1"/>
  <c r="AA267" i="1"/>
  <c r="AB267" i="1"/>
  <c r="AB133" i="1"/>
  <c r="AA133" i="1"/>
  <c r="AH278" i="1"/>
  <c r="AA377" i="1"/>
  <c r="AB377" i="1"/>
  <c r="AA70" i="1"/>
  <c r="AB70" i="1"/>
  <c r="AB27" i="1"/>
  <c r="AA27" i="1"/>
  <c r="AA144" i="1"/>
  <c r="AB144" i="1"/>
  <c r="AH246" i="1"/>
  <c r="AD269" i="1"/>
  <c r="AE269" i="1"/>
  <c r="AA216" i="1"/>
  <c r="AB216" i="1"/>
  <c r="AA122" i="1"/>
  <c r="AB122" i="1"/>
  <c r="AB110" i="1"/>
  <c r="AA110" i="1"/>
  <c r="AA89" i="1"/>
  <c r="AB89" i="1"/>
  <c r="AH163" i="1"/>
  <c r="AB182" i="1"/>
  <c r="AA182" i="1"/>
  <c r="AA251" i="1"/>
  <c r="AH91" i="1"/>
  <c r="AE137" i="1"/>
  <c r="AD137" i="1"/>
  <c r="AD319" i="1"/>
  <c r="AE319" i="1"/>
  <c r="AH104" i="1"/>
  <c r="AE293" i="1"/>
  <c r="AD293" i="1"/>
  <c r="AD43" i="1"/>
  <c r="AE43" i="1"/>
  <c r="AB230" i="1"/>
  <c r="AA230" i="1"/>
  <c r="AA375" i="1"/>
  <c r="AB375" i="1"/>
  <c r="AB271" i="1"/>
  <c r="AA271" i="1"/>
  <c r="AA220" i="1"/>
  <c r="AB220" i="1"/>
  <c r="AB123" i="1"/>
  <c r="AA123" i="1"/>
  <c r="AH52" i="1"/>
  <c r="AE274" i="1"/>
  <c r="AD274" i="1"/>
  <c r="AH64" i="1"/>
  <c r="AA64" i="1" s="1"/>
  <c r="AE64" i="1" s="1"/>
  <c r="AA130" i="1"/>
  <c r="AB130" i="1"/>
  <c r="AH69" i="1"/>
  <c r="AA69" i="1" s="1"/>
  <c r="AE69" i="1" s="1"/>
  <c r="AH114" i="1"/>
  <c r="AE357" i="1"/>
  <c r="AD357" i="1"/>
  <c r="AH170" i="1"/>
  <c r="AH128" i="1"/>
  <c r="AB188" i="1"/>
  <c r="AA188" i="1"/>
  <c r="AH141" i="1"/>
  <c r="AA173" i="1"/>
  <c r="AB173" i="1"/>
  <c r="AE368" i="1"/>
  <c r="AD368" i="1"/>
  <c r="AE360" i="1"/>
  <c r="AD360" i="1"/>
  <c r="AT21" i="1"/>
  <c r="AS21" i="1" s="1"/>
  <c r="AR21" i="1" s="1"/>
  <c r="AQ21" i="1" s="1"/>
  <c r="AP21" i="1" s="1"/>
  <c r="AO21" i="1" s="1"/>
  <c r="AN21" i="1" s="1"/>
  <c r="AM21" i="1" s="1"/>
  <c r="AL21" i="1" s="1"/>
  <c r="AD221" i="1"/>
  <c r="AE221" i="1"/>
  <c r="AB347" i="1"/>
  <c r="AA347" i="1"/>
  <c r="AA325" i="1"/>
  <c r="AB325" i="1"/>
  <c r="AB154" i="1"/>
  <c r="AA154" i="1"/>
  <c r="AE345" i="1"/>
  <c r="AD345" i="1"/>
  <c r="AD353" i="1"/>
  <c r="AE353" i="1"/>
  <c r="AE285" i="1"/>
  <c r="AD285" i="1"/>
  <c r="AD145" i="1"/>
  <c r="AE145" i="1"/>
  <c r="AB341" i="1"/>
  <c r="AA341" i="1"/>
  <c r="AE198" i="1"/>
  <c r="AD198" i="1"/>
  <c r="AB187" i="1"/>
  <c r="AA187" i="1"/>
  <c r="AD72" i="1"/>
  <c r="AE72" i="1"/>
  <c r="AB264" i="1"/>
  <c r="AA264" i="1"/>
  <c r="AF21" i="1"/>
  <c r="H21" i="1"/>
  <c r="AC21" i="1"/>
  <c r="AB41" i="1"/>
  <c r="AA41" i="1"/>
  <c r="AE370" i="1"/>
  <c r="AD370" i="1"/>
  <c r="AA257" i="1"/>
  <c r="AB257" i="1"/>
  <c r="AD305" i="1"/>
  <c r="AE305" i="1"/>
  <c r="AE240" i="1"/>
  <c r="AD240" i="1"/>
  <c r="AD365" i="1"/>
  <c r="AE365" i="1"/>
  <c r="AD179" i="1"/>
  <c r="AE179" i="1"/>
  <c r="AA336" i="1"/>
  <c r="AB336" i="1"/>
  <c r="AD24" i="1"/>
  <c r="AE24" i="1"/>
  <c r="AB378" i="1"/>
  <c r="AA378" i="1"/>
  <c r="AB361" i="1"/>
  <c r="AA361" i="1"/>
  <c r="AE86" i="1"/>
  <c r="AD86" i="1"/>
  <c r="AD346" i="1"/>
  <c r="AE346" i="1"/>
  <c r="AA332" i="1"/>
  <c r="AB332" i="1"/>
  <c r="AA340" i="1"/>
  <c r="AB340" i="1"/>
  <c r="AE306" i="1"/>
  <c r="AD306" i="1"/>
  <c r="AA214" i="1"/>
  <c r="AB214" i="1"/>
  <c r="AD153" i="1"/>
  <c r="AE153" i="1"/>
  <c r="AD337" i="1"/>
  <c r="AE337" i="1"/>
  <c r="AD333" i="1"/>
  <c r="AE333" i="1"/>
  <c r="AA218" i="1"/>
  <c r="AB218" i="1"/>
  <c r="AA372" i="1"/>
  <c r="AB372" i="1"/>
  <c r="AD363" i="1"/>
  <c r="AE363" i="1"/>
  <c r="AB344" i="1"/>
  <c r="AA344" i="1"/>
  <c r="AA135" i="1"/>
  <c r="AB135" i="1"/>
  <c r="AD202" i="1"/>
  <c r="AE202" i="1"/>
  <c r="AB376" i="1"/>
  <c r="AA376" i="1"/>
  <c r="C18" i="1"/>
  <c r="F18" i="1"/>
  <c r="F19" i="1" s="1"/>
  <c r="AB90" i="1"/>
  <c r="AA90" i="1"/>
  <c r="AD384" i="1"/>
  <c r="AE384" i="1"/>
  <c r="AE383" i="1"/>
  <c r="AD383" i="1"/>
  <c r="AA382" i="1"/>
  <c r="AB382" i="1"/>
  <c r="AD227" i="1" l="1"/>
  <c r="AA171" i="1"/>
  <c r="AA203" i="1"/>
  <c r="AD203" i="1" s="1"/>
  <c r="AB111" i="1"/>
  <c r="AB61" i="1"/>
  <c r="AA44" i="1"/>
  <c r="AE44" i="1" s="1"/>
  <c r="AB159" i="1"/>
  <c r="AA45" i="1"/>
  <c r="AB213" i="1"/>
  <c r="AB39" i="1"/>
  <c r="AB308" i="1"/>
  <c r="AA33" i="1"/>
  <c r="AE386" i="1"/>
  <c r="AD386" i="1"/>
  <c r="AB312" i="1"/>
  <c r="AD349" i="1"/>
  <c r="AB244" i="1"/>
  <c r="AA121" i="1"/>
  <c r="AA65" i="1"/>
  <c r="AE65" i="1" s="1"/>
  <c r="AB311" i="1"/>
  <c r="AA78" i="1"/>
  <c r="AD78" i="1" s="1"/>
  <c r="AD282" i="1"/>
  <c r="AA139" i="1"/>
  <c r="AD139" i="1" s="1"/>
  <c r="AB157" i="1"/>
  <c r="AA301" i="1"/>
  <c r="AA259" i="1"/>
  <c r="AB302" i="1"/>
  <c r="AA322" i="1"/>
  <c r="AE322" i="1" s="1"/>
  <c r="AB298" i="1"/>
  <c r="AE253" i="1"/>
  <c r="AD253" i="1"/>
  <c r="AE120" i="1"/>
  <c r="AD120" i="1"/>
  <c r="AD243" i="1"/>
  <c r="AE243" i="1"/>
  <c r="AB23" i="1"/>
  <c r="AD181" i="1"/>
  <c r="AE181" i="1"/>
  <c r="AE149" i="1"/>
  <c r="AD149" i="1"/>
  <c r="AH26" i="1"/>
  <c r="AD99" i="1"/>
  <c r="AE99" i="1"/>
  <c r="AD150" i="1"/>
  <c r="AE150" i="1"/>
  <c r="AD354" i="1"/>
  <c r="AE354" i="1"/>
  <c r="AD224" i="1"/>
  <c r="AE224" i="1"/>
  <c r="AD88" i="1"/>
  <c r="AE88" i="1"/>
  <c r="AB46" i="1"/>
  <c r="AA46" i="1"/>
  <c r="AD289" i="1"/>
  <c r="AE289" i="1"/>
  <c r="AD130" i="1"/>
  <c r="AE130" i="1"/>
  <c r="AD226" i="1"/>
  <c r="AE226" i="1"/>
  <c r="AD61" i="1"/>
  <c r="AE61" i="1"/>
  <c r="AA134" i="1"/>
  <c r="AB134" i="1"/>
  <c r="AB128" i="1"/>
  <c r="AA128" i="1"/>
  <c r="AE230" i="1"/>
  <c r="AD230" i="1"/>
  <c r="AD182" i="1"/>
  <c r="AE182" i="1"/>
  <c r="AD122" i="1"/>
  <c r="AE122" i="1"/>
  <c r="AD27" i="1"/>
  <c r="AE27" i="1"/>
  <c r="AE111" i="1"/>
  <c r="AD111" i="1"/>
  <c r="AD244" i="1"/>
  <c r="AE244" i="1"/>
  <c r="AD373" i="1"/>
  <c r="AE373" i="1"/>
  <c r="AD63" i="1"/>
  <c r="AE63" i="1"/>
  <c r="AE222" i="1"/>
  <c r="AD222" i="1"/>
  <c r="AE196" i="1"/>
  <c r="AD196" i="1"/>
  <c r="AB303" i="1"/>
  <c r="AA303" i="1"/>
  <c r="AE195" i="1"/>
  <c r="AD195" i="1"/>
  <c r="AA297" i="1"/>
  <c r="AB297" i="1"/>
  <c r="AE33" i="1"/>
  <c r="AD33" i="1"/>
  <c r="AB176" i="1"/>
  <c r="AA176" i="1"/>
  <c r="AD296" i="1"/>
  <c r="AE296" i="1"/>
  <c r="AD270" i="1"/>
  <c r="AE270" i="1"/>
  <c r="AA94" i="1"/>
  <c r="AB94" i="1"/>
  <c r="AE102" i="1"/>
  <c r="AD102" i="1"/>
  <c r="AA161" i="1"/>
  <c r="AB161" i="1"/>
  <c r="AA313" i="1"/>
  <c r="AB313" i="1"/>
  <c r="AE50" i="1"/>
  <c r="AD50" i="1"/>
  <c r="AA113" i="1"/>
  <c r="AB113" i="1"/>
  <c r="AB151" i="1"/>
  <c r="AA151" i="1"/>
  <c r="AB189" i="1"/>
  <c r="AA189" i="1"/>
  <c r="AD255" i="1"/>
  <c r="AE255" i="1"/>
  <c r="AA81" i="1"/>
  <c r="AB81" i="1"/>
  <c r="AD312" i="1"/>
  <c r="AE312" i="1"/>
  <c r="AD271" i="1"/>
  <c r="AE271" i="1"/>
  <c r="AA163" i="1"/>
  <c r="AB163" i="1"/>
  <c r="AD216" i="1"/>
  <c r="AE216" i="1"/>
  <c r="AD267" i="1"/>
  <c r="AE267" i="1"/>
  <c r="AD259" i="1"/>
  <c r="AE259" i="1"/>
  <c r="AD174" i="1"/>
  <c r="AE174" i="1"/>
  <c r="AA239" i="1"/>
  <c r="AB239" i="1"/>
  <c r="AE157" i="1"/>
  <c r="AD157" i="1"/>
  <c r="AE54" i="1"/>
  <c r="AD54" i="1"/>
  <c r="AD49" i="1"/>
  <c r="AE49" i="1"/>
  <c r="AA107" i="1"/>
  <c r="AB107" i="1"/>
  <c r="AD171" i="1"/>
  <c r="AE171" i="1"/>
  <c r="AB185" i="1"/>
  <c r="AA185" i="1"/>
  <c r="AD38" i="1"/>
  <c r="AE38" i="1"/>
  <c r="AE287" i="1"/>
  <c r="AD287" i="1"/>
  <c r="AE36" i="1"/>
  <c r="AD36" i="1"/>
  <c r="AE53" i="1"/>
  <c r="AD53" i="1"/>
  <c r="AD248" i="1"/>
  <c r="AE248" i="1"/>
  <c r="AB119" i="1"/>
  <c r="AA119" i="1"/>
  <c r="AA66" i="1"/>
  <c r="AB66" i="1"/>
  <c r="AE143" i="1"/>
  <c r="AD143" i="1"/>
  <c r="AA116" i="1"/>
  <c r="AB116" i="1"/>
  <c r="AD308" i="1"/>
  <c r="AE308" i="1"/>
  <c r="AA93" i="1"/>
  <c r="AB93" i="1"/>
  <c r="AA326" i="1"/>
  <c r="AB326" i="1"/>
  <c r="AD112" i="1"/>
  <c r="AE112" i="1"/>
  <c r="AA31" i="1"/>
  <c r="AB31" i="1"/>
  <c r="AB328" i="1"/>
  <c r="AA328" i="1"/>
  <c r="AD23" i="1"/>
  <c r="AE23" i="1"/>
  <c r="AD39" i="1"/>
  <c r="AE39" i="1"/>
  <c r="AB170" i="1"/>
  <c r="AA170" i="1"/>
  <c r="AD70" i="1"/>
  <c r="AE70" i="1"/>
  <c r="AE210" i="1"/>
  <c r="AD210" i="1"/>
  <c r="AD48" i="1"/>
  <c r="AE48" i="1"/>
  <c r="AD115" i="1"/>
  <c r="AE115" i="1"/>
  <c r="AE118" i="1"/>
  <c r="AD118" i="1"/>
  <c r="AE121" i="1"/>
  <c r="AD121" i="1"/>
  <c r="AA28" i="1"/>
  <c r="AB28" i="1"/>
  <c r="AA109" i="1"/>
  <c r="AB109" i="1"/>
  <c r="AE237" i="1"/>
  <c r="AD237" i="1"/>
  <c r="AE206" i="1"/>
  <c r="AD206" i="1"/>
  <c r="AA142" i="1"/>
  <c r="AB142" i="1"/>
  <c r="AE286" i="1"/>
  <c r="AD286" i="1"/>
  <c r="AD186" i="1"/>
  <c r="AE186" i="1"/>
  <c r="AB215" i="1"/>
  <c r="AA215" i="1"/>
  <c r="AE355" i="1"/>
  <c r="AD355" i="1"/>
  <c r="AA26" i="1"/>
  <c r="AB26" i="1"/>
  <c r="AE220" i="1"/>
  <c r="AD220" i="1"/>
  <c r="AB166" i="1"/>
  <c r="AA166" i="1"/>
  <c r="AD131" i="1"/>
  <c r="AE131" i="1"/>
  <c r="AD152" i="1"/>
  <c r="AE152" i="1"/>
  <c r="AD173" i="1"/>
  <c r="AE173" i="1"/>
  <c r="AD89" i="1"/>
  <c r="AE89" i="1"/>
  <c r="AD238" i="1"/>
  <c r="AE238" i="1"/>
  <c r="AD32" i="1"/>
  <c r="AE32" i="1"/>
  <c r="AD320" i="1"/>
  <c r="AE320" i="1"/>
  <c r="AD236" i="1"/>
  <c r="AE236" i="1"/>
  <c r="AE301" i="1"/>
  <c r="AD301" i="1"/>
  <c r="AD311" i="1"/>
  <c r="AE311" i="1"/>
  <c r="AD225" i="1"/>
  <c r="AE225" i="1"/>
  <c r="AE321" i="1"/>
  <c r="AD321" i="1"/>
  <c r="AD379" i="1"/>
  <c r="AE379" i="1"/>
  <c r="AA79" i="1"/>
  <c r="AB79" i="1"/>
  <c r="AD80" i="1"/>
  <c r="AE80" i="1"/>
  <c r="AA201" i="1"/>
  <c r="AB201" i="1"/>
  <c r="AB223" i="1"/>
  <c r="AA223" i="1"/>
  <c r="AA258" i="1"/>
  <c r="AB258" i="1"/>
  <c r="AB141" i="1"/>
  <c r="AA141" i="1"/>
  <c r="AA52" i="1"/>
  <c r="AB52" i="1"/>
  <c r="AA91" i="1"/>
  <c r="AB91" i="1"/>
  <c r="AD110" i="1"/>
  <c r="AE110" i="1"/>
  <c r="AA246" i="1"/>
  <c r="AB246" i="1"/>
  <c r="AD377" i="1"/>
  <c r="AE377" i="1"/>
  <c r="AE71" i="1"/>
  <c r="AD71" i="1"/>
  <c r="AE327" i="1"/>
  <c r="AD327" i="1"/>
  <c r="AE29" i="1"/>
  <c r="AD29" i="1"/>
  <c r="AE37" i="1"/>
  <c r="AD37" i="1"/>
  <c r="AD75" i="1"/>
  <c r="AE75" i="1"/>
  <c r="AE35" i="1"/>
  <c r="AD35" i="1"/>
  <c r="AB147" i="1"/>
  <c r="AA147" i="1"/>
  <c r="AE155" i="1"/>
  <c r="AD155" i="1"/>
  <c r="AE229" i="1"/>
  <c r="AD229" i="1"/>
  <c r="AD280" i="1"/>
  <c r="AE280" i="1"/>
  <c r="AB276" i="1"/>
  <c r="AA276" i="1"/>
  <c r="AB162" i="1"/>
  <c r="AA162" i="1"/>
  <c r="AA307" i="1"/>
  <c r="AB307" i="1"/>
  <c r="AE194" i="1"/>
  <c r="AD194" i="1"/>
  <c r="AE106" i="1"/>
  <c r="AD106" i="1"/>
  <c r="AE298" i="1"/>
  <c r="AD298" i="1"/>
  <c r="AB268" i="1"/>
  <c r="AA268" i="1"/>
  <c r="AD159" i="1"/>
  <c r="AE159" i="1"/>
  <c r="AA55" i="1"/>
  <c r="AB55" i="1"/>
  <c r="AE188" i="1"/>
  <c r="AD188" i="1"/>
  <c r="AA114" i="1"/>
  <c r="AB114" i="1"/>
  <c r="AD123" i="1"/>
  <c r="AE123" i="1"/>
  <c r="AA104" i="1"/>
  <c r="AB104" i="1"/>
  <c r="AA278" i="1"/>
  <c r="AB278" i="1"/>
  <c r="AB331" i="1"/>
  <c r="AA331" i="1"/>
  <c r="AD252" i="1"/>
  <c r="AE252" i="1"/>
  <c r="AE82" i="1"/>
  <c r="AD82" i="1"/>
  <c r="AE315" i="1"/>
  <c r="AD315" i="1"/>
  <c r="AA101" i="1"/>
  <c r="AB101" i="1"/>
  <c r="AA92" i="1"/>
  <c r="AB92" i="1"/>
  <c r="AA290" i="1"/>
  <c r="AB290" i="1"/>
  <c r="AE302" i="1"/>
  <c r="AD302" i="1"/>
  <c r="AE45" i="1"/>
  <c r="AD45" i="1"/>
  <c r="AE193" i="1"/>
  <c r="AD193" i="1"/>
  <c r="AD83" i="1"/>
  <c r="AE83" i="1"/>
  <c r="AB148" i="1"/>
  <c r="AA148" i="1"/>
  <c r="AB105" i="1"/>
  <c r="AA105" i="1"/>
  <c r="AE211" i="1"/>
  <c r="AD211" i="1"/>
  <c r="AA22" i="1"/>
  <c r="AB22" i="1"/>
  <c r="AD235" i="1"/>
  <c r="AE235" i="1"/>
  <c r="AA126" i="1"/>
  <c r="AB126" i="1"/>
  <c r="AD291" i="1"/>
  <c r="AE291" i="1"/>
  <c r="AD329" i="1"/>
  <c r="AE329" i="1"/>
  <c r="AA184" i="1"/>
  <c r="AB184" i="1"/>
  <c r="AD375" i="1"/>
  <c r="AE375" i="1"/>
  <c r="AD251" i="1"/>
  <c r="AE251" i="1"/>
  <c r="AE144" i="1"/>
  <c r="AD144" i="1"/>
  <c r="AE133" i="1"/>
  <c r="AD133" i="1"/>
  <c r="AE207" i="1"/>
  <c r="AD207" i="1"/>
  <c r="AE304" i="1"/>
  <c r="AD304" i="1"/>
  <c r="AD44" i="1"/>
  <c r="AD56" i="1"/>
  <c r="AE56" i="1"/>
  <c r="AB190" i="1"/>
  <c r="AA190" i="1"/>
  <c r="AE316" i="1"/>
  <c r="AD316" i="1"/>
  <c r="AB67" i="1"/>
  <c r="AA67" i="1"/>
  <c r="AE367" i="1"/>
  <c r="AD367" i="1"/>
  <c r="AE232" i="1"/>
  <c r="AD232" i="1"/>
  <c r="AA34" i="1"/>
  <c r="AB34" i="1"/>
  <c r="AD213" i="1"/>
  <c r="AE213" i="1"/>
  <c r="AD310" i="1"/>
  <c r="AE310" i="1"/>
  <c r="AB281" i="1"/>
  <c r="AA281" i="1"/>
  <c r="AA300" i="1"/>
  <c r="AB300" i="1"/>
  <c r="AE169" i="1"/>
  <c r="AD169" i="1"/>
  <c r="AA204" i="1"/>
  <c r="AB204" i="1"/>
  <c r="AB136" i="1"/>
  <c r="AA136" i="1"/>
  <c r="AD208" i="1"/>
  <c r="AE208" i="1"/>
  <c r="AK21" i="1"/>
  <c r="AI21" i="1"/>
  <c r="AJ21" i="1"/>
  <c r="AE135" i="1"/>
  <c r="AD135" i="1"/>
  <c r="AD214" i="1"/>
  <c r="AE214" i="1"/>
  <c r="AE347" i="1"/>
  <c r="AD347" i="1"/>
  <c r="AE344" i="1"/>
  <c r="AD344" i="1"/>
  <c r="AE218" i="1"/>
  <c r="AD218" i="1"/>
  <c r="AE264" i="1"/>
  <c r="AD264" i="1"/>
  <c r="AE376" i="1"/>
  <c r="AD376" i="1"/>
  <c r="AE41" i="1"/>
  <c r="AD41" i="1"/>
  <c r="AD340" i="1"/>
  <c r="AE340" i="1"/>
  <c r="AD336" i="1"/>
  <c r="AE336" i="1"/>
  <c r="AE341" i="1"/>
  <c r="AD341" i="1"/>
  <c r="AE154" i="1"/>
  <c r="AD154" i="1"/>
  <c r="AD378" i="1"/>
  <c r="AE378" i="1"/>
  <c r="AD361" i="1"/>
  <c r="AE361" i="1"/>
  <c r="AD90" i="1"/>
  <c r="AE90" i="1"/>
  <c r="AD372" i="1"/>
  <c r="AE372" i="1"/>
  <c r="AE332" i="1"/>
  <c r="AD332" i="1"/>
  <c r="AD257" i="1"/>
  <c r="AE257" i="1"/>
  <c r="AE187" i="1"/>
  <c r="AD187" i="1"/>
  <c r="AD325" i="1"/>
  <c r="AE325" i="1"/>
  <c r="AE382" i="1"/>
  <c r="AD382" i="1"/>
  <c r="AE203" i="1" l="1"/>
  <c r="AD65" i="1"/>
  <c r="AE78" i="1"/>
  <c r="AE139" i="1"/>
  <c r="AD322" i="1"/>
  <c r="AE46" i="1"/>
  <c r="AD46" i="1"/>
  <c r="AD34" i="1"/>
  <c r="AE34" i="1"/>
  <c r="AE136" i="1"/>
  <c r="AD136" i="1"/>
  <c r="AD281" i="1"/>
  <c r="AE281" i="1"/>
  <c r="AD166" i="1"/>
  <c r="AE166" i="1"/>
  <c r="AD176" i="1"/>
  <c r="AE176" i="1"/>
  <c r="AE303" i="1"/>
  <c r="AD303" i="1"/>
  <c r="AD190" i="1"/>
  <c r="AE190" i="1"/>
  <c r="AD105" i="1"/>
  <c r="AE105" i="1"/>
  <c r="AE331" i="1"/>
  <c r="AD331" i="1"/>
  <c r="AE268" i="1"/>
  <c r="AD268" i="1"/>
  <c r="AE215" i="1"/>
  <c r="AD215" i="1"/>
  <c r="AE185" i="1"/>
  <c r="AD185" i="1"/>
  <c r="AD92" i="1"/>
  <c r="AE92" i="1"/>
  <c r="AE142" i="1"/>
  <c r="AD142" i="1"/>
  <c r="AE163" i="1"/>
  <c r="AD163" i="1"/>
  <c r="AE204" i="1"/>
  <c r="AD204" i="1"/>
  <c r="AD114" i="1"/>
  <c r="AE114" i="1"/>
  <c r="AD307" i="1"/>
  <c r="AE307" i="1"/>
  <c r="AD91" i="1"/>
  <c r="AE91" i="1"/>
  <c r="AD79" i="1"/>
  <c r="AE79" i="1"/>
  <c r="AD326" i="1"/>
  <c r="AE326" i="1"/>
  <c r="AE94" i="1"/>
  <c r="AD94" i="1"/>
  <c r="AE101" i="1"/>
  <c r="AD101" i="1"/>
  <c r="AE148" i="1"/>
  <c r="AD148" i="1"/>
  <c r="AE162" i="1"/>
  <c r="AD162" i="1"/>
  <c r="AE223" i="1"/>
  <c r="AD223" i="1"/>
  <c r="AD328" i="1"/>
  <c r="AE328" i="1"/>
  <c r="AD189" i="1"/>
  <c r="AE189" i="1"/>
  <c r="AE134" i="1"/>
  <c r="AD134" i="1"/>
  <c r="AE126" i="1"/>
  <c r="AD126" i="1"/>
  <c r="AD184" i="1"/>
  <c r="AE184" i="1"/>
  <c r="AE278" i="1"/>
  <c r="AD278" i="1"/>
  <c r="AD52" i="1"/>
  <c r="AE52" i="1"/>
  <c r="AE26" i="1"/>
  <c r="AD26" i="1"/>
  <c r="AD93" i="1"/>
  <c r="AE93" i="1"/>
  <c r="AE66" i="1"/>
  <c r="AD66" i="1"/>
  <c r="AE313" i="1"/>
  <c r="AD313" i="1"/>
  <c r="AE297" i="1"/>
  <c r="AD297" i="1"/>
  <c r="AE258" i="1"/>
  <c r="AD258" i="1"/>
  <c r="AD67" i="1"/>
  <c r="AE67" i="1"/>
  <c r="AD276" i="1"/>
  <c r="AE276" i="1"/>
  <c r="AD147" i="1"/>
  <c r="AE147" i="1"/>
  <c r="AE141" i="1"/>
  <c r="AD141" i="1"/>
  <c r="AD170" i="1"/>
  <c r="AE170" i="1"/>
  <c r="AE119" i="1"/>
  <c r="AD119" i="1"/>
  <c r="AE151" i="1"/>
  <c r="AD151" i="1"/>
  <c r="AD128" i="1"/>
  <c r="AE128" i="1"/>
  <c r="AE28" i="1"/>
  <c r="AD28" i="1"/>
  <c r="AE116" i="1"/>
  <c r="AD116" i="1"/>
  <c r="AE113" i="1"/>
  <c r="AD113" i="1"/>
  <c r="AD300" i="1"/>
  <c r="AE300" i="1"/>
  <c r="AD22" i="1"/>
  <c r="AE22" i="1"/>
  <c r="AE290" i="1"/>
  <c r="AD290" i="1"/>
  <c r="AD104" i="1"/>
  <c r="AE104" i="1"/>
  <c r="AE55" i="1"/>
  <c r="AD55" i="1"/>
  <c r="AD246" i="1"/>
  <c r="AE246" i="1"/>
  <c r="AD201" i="1"/>
  <c r="AE201" i="1"/>
  <c r="AE109" i="1"/>
  <c r="AD109" i="1"/>
  <c r="AE31" i="1"/>
  <c r="AD31" i="1"/>
  <c r="AD107" i="1"/>
  <c r="AE107" i="1"/>
  <c r="AD239" i="1"/>
  <c r="AE239" i="1"/>
  <c r="AE81" i="1"/>
  <c r="AD81" i="1"/>
  <c r="AE161" i="1"/>
  <c r="AD161" i="1"/>
  <c r="AH21" i="1"/>
  <c r="AB21" i="1" l="1"/>
  <c r="AA21" i="1"/>
  <c r="AD21" i="1" l="1"/>
  <c r="AE21" i="1"/>
  <c r="AC11" i="1" s="1"/>
</calcChain>
</file>

<file path=xl/sharedStrings.xml><?xml version="1.0" encoding="utf-8"?>
<sst xmlns="http://schemas.openxmlformats.org/spreadsheetml/2006/main" count="3222" uniqueCount="1326">
  <si>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</si>
  <si>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</si>
  <si>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</si>
  <si>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</si>
  <si>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</si>
  <si>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</si>
  <si>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</si>
  <si>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</si>
  <si>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</si>
  <si>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</si>
  <si>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</si>
  <si>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</si>
  <si>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</si>
  <si>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</si>
  <si>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</si>
  <si>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</si>
  <si>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</si>
  <si>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</si>
  <si>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</si>
  <si>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</si>
  <si>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</si>
  <si>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</si>
  <si>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</si>
  <si>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</si>
  <si>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</si>
  <si>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EA/sd</t>
  </si>
  <si>
    <t>Sp:  F0</t>
  </si>
  <si>
    <t>Mallama 1980</t>
  </si>
  <si>
    <t>van der Wal 1972</t>
  </si>
  <si>
    <t>1972A&amp;AS....6..131V</t>
  </si>
  <si>
    <t>G.</t>
  </si>
  <si>
    <t>Samolyk</t>
  </si>
  <si>
    <t>E.</t>
  </si>
  <si>
    <t>Halbach</t>
  </si>
  <si>
    <t>C.</t>
  </si>
  <si>
    <t>Hesseltine</t>
  </si>
  <si>
    <t>K.</t>
  </si>
  <si>
    <t>Krueger</t>
  </si>
  <si>
    <t>W.</t>
  </si>
  <si>
    <t>Farrar</t>
  </si>
  <si>
    <t>M.</t>
  </si>
  <si>
    <t>Baldwin</t>
  </si>
  <si>
    <t>D.</t>
  </si>
  <si>
    <t>Ruokonen</t>
  </si>
  <si>
    <t>Mayer</t>
  </si>
  <si>
    <t>Heifner</t>
  </si>
  <si>
    <t>H.</t>
  </si>
  <si>
    <t>Carney</t>
  </si>
  <si>
    <t>Williams</t>
  </si>
  <si>
    <t>R.</t>
  </si>
  <si>
    <t>Hill</t>
  </si>
  <si>
    <t>P.</t>
  </si>
  <si>
    <t>Atwood</t>
  </si>
  <si>
    <t>OMT #1</t>
  </si>
  <si>
    <t>OMT #5</t>
  </si>
  <si>
    <t>BBSAG 128</t>
  </si>
  <si>
    <t>BBSAG Bull...33</t>
  </si>
  <si>
    <t>BBSAG Bull.3</t>
  </si>
  <si>
    <t>BBSAG Bull.5</t>
  </si>
  <si>
    <t>BBSAG Bull.6</t>
  </si>
  <si>
    <t>BBSAG Bull.9</t>
  </si>
  <si>
    <t>BBSAG Bull.10</t>
  </si>
  <si>
    <t>BBSAG Bull.11</t>
  </si>
  <si>
    <t>BBSAG Bull.13</t>
  </si>
  <si>
    <t>BBSAG Bull.22</t>
  </si>
  <si>
    <t>BBSAG Bull.23</t>
  </si>
  <si>
    <t>BBSAG Bull.29</t>
  </si>
  <si>
    <t>BBSAG Bull.33</t>
  </si>
  <si>
    <t>BBSAG Bull.34</t>
  </si>
  <si>
    <t>BBSAG Bull.35</t>
  </si>
  <si>
    <t>BBSAG Bull.37</t>
  </si>
  <si>
    <t>BBSAG Bull.38</t>
  </si>
  <si>
    <t>BBSAG Bull.39</t>
  </si>
  <si>
    <t>BBSAG Bull.40</t>
  </si>
  <si>
    <t>BBSAG Bull.44</t>
  </si>
  <si>
    <t>BBSAG Bull.49</t>
  </si>
  <si>
    <t>BBSAG Bull.45</t>
  </si>
  <si>
    <t>BBSAG Bull.47</t>
  </si>
  <si>
    <t>BBSAG Bull.48</t>
  </si>
  <si>
    <t>BRNO 23</t>
  </si>
  <si>
    <t>BBSAG Bull.50</t>
  </si>
  <si>
    <t>BBSAG Bull.51</t>
  </si>
  <si>
    <t>BBSAG Bull.52</t>
  </si>
  <si>
    <t>BBSAG Bull.54</t>
  </si>
  <si>
    <t>BBSAG Bull.55</t>
  </si>
  <si>
    <t>BBSAG Bull.56</t>
  </si>
  <si>
    <t>BBSAG Bull.57</t>
  </si>
  <si>
    <t>BBSAG 58</t>
  </si>
  <si>
    <t>BBSAG Bull.58</t>
  </si>
  <si>
    <t>BBSAG Bull.59</t>
  </si>
  <si>
    <t>BBSAG Bull.60</t>
  </si>
  <si>
    <t>BBSAG Bull.61</t>
  </si>
  <si>
    <t>BBSAG Bull.62</t>
  </si>
  <si>
    <t>BBSAG Bull.63</t>
  </si>
  <si>
    <t>BBSAG Bull.65</t>
  </si>
  <si>
    <t>BBSAG Bull.67</t>
  </si>
  <si>
    <t>BBSAG Bull.68</t>
  </si>
  <si>
    <t>BRNO 26</t>
  </si>
  <si>
    <t>BBSAG Bull.69</t>
  </si>
  <si>
    <t>BBSAG Bull.72</t>
  </si>
  <si>
    <t>BRNO 27</t>
  </si>
  <si>
    <t>BBSAG Bull.73</t>
  </si>
  <si>
    <t>BBSAG Bull.74</t>
  </si>
  <si>
    <t>BBSAG Bull.78</t>
  </si>
  <si>
    <t>BRNO 28</t>
  </si>
  <si>
    <t>BBSAG Bull.81</t>
  </si>
  <si>
    <t>BBSAG Bull.83</t>
  </si>
  <si>
    <t>BBSAG Bull.85</t>
  </si>
  <si>
    <t>BBSAG Bull.88</t>
  </si>
  <si>
    <t>BBSAG Bull.89</t>
  </si>
  <si>
    <t>BBSAG Bull.91</t>
  </si>
  <si>
    <t>BBSAG Bull.92</t>
  </si>
  <si>
    <t>BRNO 30</t>
  </si>
  <si>
    <t>IBVS 5484</t>
  </si>
  <si>
    <t>IBVS 0035</t>
  </si>
  <si>
    <t>IBVS 0328</t>
  </si>
  <si>
    <t>IBVS 0637</t>
  </si>
  <si>
    <t>IBVS 5296</t>
  </si>
  <si>
    <t>IBVS 5543</t>
  </si>
  <si>
    <t>I</t>
  </si>
  <si>
    <t>IBVS 5616</t>
  </si>
  <si>
    <t>II</t>
  </si>
  <si>
    <t># of data points:</t>
  </si>
  <si>
    <t>IBVS 5731</t>
  </si>
  <si>
    <t>IBVS 5662</t>
  </si>
  <si>
    <t>EW Lyr / GSC 03105-01897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</si>
  <si>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</si>
  <si>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</si>
  <si>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</si>
  <si>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</si>
  <si>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</si>
  <si>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</si>
  <si>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</si>
  <si>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Start of linear fit &gt;&gt;&gt;&gt;&gt;&gt;&gt;&gt;&gt;&gt;&gt;&gt;&gt;&gt;&gt;&gt;&gt;&gt;&gt;&gt;&gt;</t>
  </si>
  <si>
    <t>IBVS 5893</t>
  </si>
  <si>
    <t>Add cycle</t>
  </si>
  <si>
    <t>Old Cycle</t>
  </si>
  <si>
    <t>IBVS 5364</t>
  </si>
  <si>
    <t>IBVS 5918</t>
  </si>
  <si>
    <t>IBVS 5959</t>
  </si>
  <si>
    <t>IBVS 6010</t>
  </si>
  <si>
    <t>OEJV 0003</t>
  </si>
  <si>
    <t>OEJV 0074</t>
  </si>
  <si>
    <t>vis</t>
  </si>
  <si>
    <t>JAVSO..36..171</t>
  </si>
  <si>
    <t>JAVSO..38...85</t>
  </si>
  <si>
    <t>JAVSO..36..186</t>
  </si>
  <si>
    <t>JAVSO..38..183</t>
  </si>
  <si>
    <t>OEJV 0160</t>
  </si>
  <si>
    <t>2013JAVSO..41..328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</si>
  <si>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</si>
  <si>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</si>
  <si>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</si>
  <si>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</si>
  <si>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</si>
  <si>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</si>
  <si>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</si>
  <si>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</si>
  <si>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</si>
  <si>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</si>
  <si>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</si>
  <si>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</si>
  <si>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</si>
  <si>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2426468.521 </t>
  </si>
  <si>
    <t> 07.05.1931 00:30 </t>
  </si>
  <si>
    <t> 0.004 </t>
  </si>
  <si>
    <t>V </t>
  </si>
  <si>
    <t> J.Pagaczewski </t>
  </si>
  <si>
    <t> AAB 2.23 </t>
  </si>
  <si>
    <t>2426474.368 </t>
  </si>
  <si>
    <t> 12.05.1931 20:49 </t>
  </si>
  <si>
    <t>2426505.543 </t>
  </si>
  <si>
    <t> 13.06.1931 01:01 </t>
  </si>
  <si>
    <t> -0.000 </t>
  </si>
  <si>
    <t>2426507.498 </t>
  </si>
  <si>
    <t> 14.06.1931 23:57 </t>
  </si>
  <si>
    <t> 0.006 </t>
  </si>
  <si>
    <t>2426509.445 </t>
  </si>
  <si>
    <t> 16.06.1931 22:40 </t>
  </si>
  <si>
    <t>2426548.427 </t>
  </si>
  <si>
    <t> 25.07.1931 22:14 </t>
  </si>
  <si>
    <t> 0.012 </t>
  </si>
  <si>
    <t> W.Zessewitsch </t>
  </si>
  <si>
    <t> IODE 4.2.207 </t>
  </si>
  <si>
    <t>2426587.397 </t>
  </si>
  <si>
    <t> 02.09.1931 21:31 </t>
  </si>
  <si>
    <t> 0.007 </t>
  </si>
  <si>
    <t>2426591.299 </t>
  </si>
  <si>
    <t> 06.09.1931 19:10 </t>
  </si>
  <si>
    <t> IODE 4.2.206 </t>
  </si>
  <si>
    <t>2426622.466 </t>
  </si>
  <si>
    <t> 07.10.1931 23:11 </t>
  </si>
  <si>
    <t> -0.001 </t>
  </si>
  <si>
    <t>2426630.267 </t>
  </si>
  <si>
    <t> 15.10.1931 18:24 </t>
  </si>
  <si>
    <t>2426887.490 </t>
  </si>
  <si>
    <t> 28.06.1932 23:45 </t>
  </si>
  <si>
    <t>2427310.370 </t>
  </si>
  <si>
    <t> 25.08.1933 20:52 </t>
  </si>
  <si>
    <t> SAC 13.61 </t>
  </si>
  <si>
    <t>2427686.470 </t>
  </si>
  <si>
    <t> 05.09.1934 23:16 </t>
  </si>
  <si>
    <t> 0.001 </t>
  </si>
  <si>
    <t> M.S.Zverev </t>
  </si>
  <si>
    <t> PZP 3.503 </t>
  </si>
  <si>
    <t>2427690.363 </t>
  </si>
  <si>
    <t> 09.09.1934 20:42 </t>
  </si>
  <si>
    <t> -0.004 </t>
  </si>
  <si>
    <t>2427906.671 </t>
  </si>
  <si>
    <t> 14.04.1935 04:06 </t>
  </si>
  <si>
    <t> PZ 5.110 </t>
  </si>
  <si>
    <t>2427916.422 </t>
  </si>
  <si>
    <t> 23.04.1935 22:07 </t>
  </si>
  <si>
    <t> 0.003 </t>
  </si>
  <si>
    <t>2427955.389 </t>
  </si>
  <si>
    <t> 01.06.1935 21:20 </t>
  </si>
  <si>
    <t>2430313.344 </t>
  </si>
  <si>
    <t> 14.11.1941 20:15 </t>
  </si>
  <si>
    <t> AA 6.107 </t>
  </si>
  <si>
    <t>2431225.358 </t>
  </si>
  <si>
    <t> 14.05.1944 20:35 </t>
  </si>
  <si>
    <t> 0.008 </t>
  </si>
  <si>
    <t> AA 27.153 </t>
  </si>
  <si>
    <t>2431225.360 </t>
  </si>
  <si>
    <t> 14.05.1944 20:38 </t>
  </si>
  <si>
    <t> 0.010 </t>
  </si>
  <si>
    <t> W.Tecza </t>
  </si>
  <si>
    <t>2432823.329 </t>
  </si>
  <si>
    <t> 28.09.1948 19:53 </t>
  </si>
  <si>
    <t> 0.026 </t>
  </si>
  <si>
    <t>2432862.302 </t>
  </si>
  <si>
    <t> 06.11.1948 19:14 </t>
  </si>
  <si>
    <t> 0.024 </t>
  </si>
  <si>
    <t>2433006.512 </t>
  </si>
  <si>
    <t> 31.03.1949 00:17 </t>
  </si>
  <si>
    <t> 0.029 </t>
  </si>
  <si>
    <t> R.Szafraniec </t>
  </si>
  <si>
    <t> AAC 5.6 </t>
  </si>
  <si>
    <t>2433041.590 </t>
  </si>
  <si>
    <t> 05.05.1949 02:09 </t>
  </si>
  <si>
    <t> 0.030 </t>
  </si>
  <si>
    <t>2433429.392 </t>
  </si>
  <si>
    <t> 27.05.1950 21:24 </t>
  </si>
  <si>
    <t> 0.036 </t>
  </si>
  <si>
    <t> AAC 5.8 </t>
  </si>
  <si>
    <t>2433505.386 </t>
  </si>
  <si>
    <t> 11.08.1950 21:15 </t>
  </si>
  <si>
    <t>2433928.262 </t>
  </si>
  <si>
    <t> 08.10.1951 18:17 </t>
  </si>
  <si>
    <t> 0.033 </t>
  </si>
  <si>
    <t> AAC 5.11 </t>
  </si>
  <si>
    <t>2434224.469 </t>
  </si>
  <si>
    <t> 30.07.1952 23:15 </t>
  </si>
  <si>
    <t> 0.034 </t>
  </si>
  <si>
    <t> AAC 5.53 </t>
  </si>
  <si>
    <t>2434604.480 </t>
  </si>
  <si>
    <t> 14.08.1953 23:31 </t>
  </si>
  <si>
    <t> 0.044 </t>
  </si>
  <si>
    <t> AAC 5.191 </t>
  </si>
  <si>
    <t>2434606.425 </t>
  </si>
  <si>
    <t> 16.08.1953 22:12 </t>
  </si>
  <si>
    <t> 0.040 </t>
  </si>
  <si>
    <t>2434988.378 </t>
  </si>
  <si>
    <t> 02.09.1954 21:04 </t>
  </si>
  <si>
    <t> AAC 5.194 </t>
  </si>
  <si>
    <t>2435366.438 </t>
  </si>
  <si>
    <t> 15.09.1955 22:30 </t>
  </si>
  <si>
    <t> 0.051 </t>
  </si>
  <si>
    <t> AA 6.142 </t>
  </si>
  <si>
    <t>2435370.337 </t>
  </si>
  <si>
    <t> 19.09.1955 20:05 </t>
  </si>
  <si>
    <t> 0.053 </t>
  </si>
  <si>
    <t>2435748.390 </t>
  </si>
  <si>
    <t> 01.10.1956 21:21 </t>
  </si>
  <si>
    <t> 0.054 </t>
  </si>
  <si>
    <t> AA 7.189 </t>
  </si>
  <si>
    <t>2436052.3976 </t>
  </si>
  <si>
    <t> 01.08.1957 21:32 </t>
  </si>
  <si>
    <t> 0.0605 </t>
  </si>
  <si>
    <t> E.A.Satanova </t>
  </si>
  <si>
    <t> PZ 13.125 </t>
  </si>
  <si>
    <t>2436054.3463 </t>
  </si>
  <si>
    <t> 03.08.1957 20:18 </t>
  </si>
  <si>
    <t> 0.0604 </t>
  </si>
  <si>
    <t>2437192.407 </t>
  </si>
  <si>
    <t> 14.09.1960 21:46 </t>
  </si>
  <si>
    <t> 0.067 </t>
  </si>
  <si>
    <t> AA 22.289 </t>
  </si>
  <si>
    <t>2438256.416 </t>
  </si>
  <si>
    <t> 14.08.1963 21:59 </t>
  </si>
  <si>
    <t> 0.073 </t>
  </si>
  <si>
    <t> K.Kordylewski </t>
  </si>
  <si>
    <t>IBVS 35 </t>
  </si>
  <si>
    <t>2438640.38 </t>
  </si>
  <si>
    <t> 01.09.1964 21:07 </t>
  </si>
  <si>
    <t> 0.14 </t>
  </si>
  <si>
    <t>P </t>
  </si>
  <si>
    <t> G.Romano </t>
  </si>
  <si>
    <t> MSAI 43.337 </t>
  </si>
  <si>
    <t>2438675.409 </t>
  </si>
  <si>
    <t> 06.10.1964 21:48 </t>
  </si>
  <si>
    <t> 0.091 </t>
  </si>
  <si>
    <t> AA 16.158 </t>
  </si>
  <si>
    <t>2439059.26 </t>
  </si>
  <si>
    <t> 25.10.1965 18:14 </t>
  </si>
  <si>
    <t> 0.04 </t>
  </si>
  <si>
    <t>2439357.464 </t>
  </si>
  <si>
    <t> 19.08.1966 23:08 </t>
  </si>
  <si>
    <t> 0.093 </t>
  </si>
  <si>
    <t> B.Czerlunczakiewic </t>
  </si>
  <si>
    <t> AA 18.332 </t>
  </si>
  <si>
    <t>2440064.861 </t>
  </si>
  <si>
    <t> 27.07.1968 08:39 </t>
  </si>
  <si>
    <t> 0.103 </t>
  </si>
  <si>
    <t> M.Baldwin </t>
  </si>
  <si>
    <t> AVSJ 3.64 </t>
  </si>
  <si>
    <t>2440066.807 </t>
  </si>
  <si>
    <t> 29.07.1968 07:22 </t>
  </si>
  <si>
    <t> 0.100 </t>
  </si>
  <si>
    <t>2440160.356 </t>
  </si>
  <si>
    <t> 30.10.1968 20:32 </t>
  </si>
  <si>
    <t> 0.111 </t>
  </si>
  <si>
    <t> P.Flin </t>
  </si>
  <si>
    <t>IBVS 328 </t>
  </si>
  <si>
    <t>2440505.28 </t>
  </si>
  <si>
    <t> 10.10.1969 18:43 </t>
  </si>
  <si>
    <t> 0.11 </t>
  </si>
  <si>
    <t>2440507.26 </t>
  </si>
  <si>
    <t> 12.10.1969 18:14 </t>
  </si>
  <si>
    <t>2440528.661 </t>
  </si>
  <si>
    <t> 03.11.1969 03:51 </t>
  </si>
  <si>
    <t> 0.107 </t>
  </si>
  <si>
    <t>2440750.826 </t>
  </si>
  <si>
    <t> 13.06.1970 07:49 </t>
  </si>
  <si>
    <t> 0.118 </t>
  </si>
  <si>
    <t> L.Hazel </t>
  </si>
  <si>
    <t> AVSJ 4.90 </t>
  </si>
  <si>
    <t>2440805.395 </t>
  </si>
  <si>
    <t> 06.08.1970 21:28 </t>
  </si>
  <si>
    <t> 0.122 </t>
  </si>
  <si>
    <t>E </t>
  </si>
  <si>
    <t>?</t>
  </si>
  <si>
    <t> P.van der Wal </t>
  </si>
  <si>
    <t> AAPS 6.134 </t>
  </si>
  <si>
    <t>2441097.717 </t>
  </si>
  <si>
    <t> 26.05.1971 05:12 </t>
  </si>
  <si>
    <t> 0.136 </t>
  </si>
  <si>
    <t> R.Conner </t>
  </si>
  <si>
    <t> AVSJ 5.36 </t>
  </si>
  <si>
    <t>2441099.673 </t>
  </si>
  <si>
    <t> 28.05.1971 04:09 </t>
  </si>
  <si>
    <t> 0.143 </t>
  </si>
  <si>
    <t>2441181.501 </t>
  </si>
  <si>
    <t> 18.08.1971 00:01 </t>
  </si>
  <si>
    <t> 0.125 </t>
  </si>
  <si>
    <t> H.Peter </t>
  </si>
  <si>
    <t> ORI 129 </t>
  </si>
  <si>
    <t>2441368.588 </t>
  </si>
  <si>
    <t> 21.02.1972 02:06 </t>
  </si>
  <si>
    <t> 0.135 </t>
  </si>
  <si>
    <t> Z.Klimek </t>
  </si>
  <si>
    <t>IBVS 637 </t>
  </si>
  <si>
    <t>2441450.429 </t>
  </si>
  <si>
    <t> 12.05.1972 22:17 </t>
  </si>
  <si>
    <t> 0.129 </t>
  </si>
  <si>
    <t> BBS 3 </t>
  </si>
  <si>
    <t>2441487.453 </t>
  </si>
  <si>
    <t> 18.06.1972 22:52 </t>
  </si>
  <si>
    <t> 0.127 </t>
  </si>
  <si>
    <t>2441565.403 </t>
  </si>
  <si>
    <t> 04.09.1972 21:40 </t>
  </si>
  <si>
    <t> 0.128 </t>
  </si>
  <si>
    <t> BBS 5 </t>
  </si>
  <si>
    <t>2441594.640 </t>
  </si>
  <si>
    <t> 04.10.1972 03:21 </t>
  </si>
  <si>
    <t> E.Mayer </t>
  </si>
  <si>
    <t>2441606.325 </t>
  </si>
  <si>
    <t> 15.10.1972 19:48 </t>
  </si>
  <si>
    <t> BBS 6 </t>
  </si>
  <si>
    <t>2441606.327 </t>
  </si>
  <si>
    <t> 15.10.1972 19:50 </t>
  </si>
  <si>
    <t> K.Locher </t>
  </si>
  <si>
    <t>2441828.481 </t>
  </si>
  <si>
    <t> 25.05.1973 23:32 </t>
  </si>
  <si>
    <t> BBS 9 </t>
  </si>
  <si>
    <t>2441828.483 </t>
  </si>
  <si>
    <t> 25.05.1973 23:35 </t>
  </si>
  <si>
    <t> 0.131 </t>
  </si>
  <si>
    <t>2441830.431 </t>
  </si>
  <si>
    <t> 27.05.1973 22:20 </t>
  </si>
  <si>
    <t> 0.130 </t>
  </si>
  <si>
    <t>2441865.508 </t>
  </si>
  <si>
    <t> 02.07.1973 00:11 </t>
  </si>
  <si>
    <t> BBS 10 </t>
  </si>
  <si>
    <t>2441900.584 </t>
  </si>
  <si>
    <t> 06.08.1973 02:00 </t>
  </si>
  <si>
    <t> BBS 11 </t>
  </si>
  <si>
    <t>2441902.540 </t>
  </si>
  <si>
    <t> 08.08.1973 00:57 </t>
  </si>
  <si>
    <t>2441904.482 </t>
  </si>
  <si>
    <t> 09.08.1973 23:34 </t>
  </si>
  <si>
    <t>2441904.483 </t>
  </si>
  <si>
    <t> 09.08.1973 23:35 </t>
  </si>
  <si>
    <t>2441937.616 </t>
  </si>
  <si>
    <t> 12.09.1973 02:47 </t>
  </si>
  <si>
    <t> AVSJ 5.88 </t>
  </si>
  <si>
    <t>2442027.256 </t>
  </si>
  <si>
    <t> 10.12.1973 18:08 </t>
  </si>
  <si>
    <t> 0.134 </t>
  </si>
  <si>
    <t> BBS 13 </t>
  </si>
  <si>
    <t>2442278.645 </t>
  </si>
  <si>
    <t> 19.08.1974 03:28 </t>
  </si>
  <si>
    <t> 0.138 </t>
  </si>
  <si>
    <t> AVSJ 6.30 </t>
  </si>
  <si>
    <t>2442317.620 </t>
  </si>
  <si>
    <t> 27.09.1974 02:52 </t>
  </si>
  <si>
    <t>2442543.676 </t>
  </si>
  <si>
    <t> 11.05.1975 04:13 </t>
  </si>
  <si>
    <t> AVSJ 7.37 </t>
  </si>
  <si>
    <t>2442551.482 </t>
  </si>
  <si>
    <t> 18.05.1975 23:34 </t>
  </si>
  <si>
    <t> 0.154 </t>
  </si>
  <si>
    <t> BBS 22 </t>
  </si>
  <si>
    <t>2442572.919 </t>
  </si>
  <si>
    <t> 09.06.1975 10:03 </t>
  </si>
  <si>
    <t> 0.155 </t>
  </si>
  <si>
    <t> P.Atwood </t>
  </si>
  <si>
    <t>2442576.810 </t>
  </si>
  <si>
    <t> 13.06.1975 07:26 </t>
  </si>
  <si>
    <t> 0.148 </t>
  </si>
  <si>
    <t>2442590.458 </t>
  </si>
  <si>
    <t> 26.06.1975 22:59 </t>
  </si>
  <si>
    <t> L.Kozina </t>
  </si>
  <si>
    <t> BRNO 20 </t>
  </si>
  <si>
    <t>2442619.677 </t>
  </si>
  <si>
    <t> 26.07.1975 04:14 </t>
  </si>
  <si>
    <t>2442627.475 </t>
  </si>
  <si>
    <t> 02.08.1975 23:24 </t>
  </si>
  <si>
    <t> 0.146 </t>
  </si>
  <si>
    <t> BBS 23 </t>
  </si>
  <si>
    <t>2442629.419 </t>
  </si>
  <si>
    <t> 04.08.1975 22:03 </t>
  </si>
  <si>
    <t> 0.142 </t>
  </si>
  <si>
    <t> R.Diethelm </t>
  </si>
  <si>
    <t>2442629.427 </t>
  </si>
  <si>
    <t> 04.08.1975 22:14 </t>
  </si>
  <si>
    <t> 0.150 </t>
  </si>
  <si>
    <t>2442658.655 </t>
  </si>
  <si>
    <t> 03.09.1975 03:43 </t>
  </si>
  <si>
    <t> 0.147 </t>
  </si>
  <si>
    <t>2442660.603 </t>
  </si>
  <si>
    <t> 05.09.1975 02:28 </t>
  </si>
  <si>
    <t>2442693.736 </t>
  </si>
  <si>
    <t> 08.10.1975 05:39 </t>
  </si>
  <si>
    <t> 0.151 </t>
  </si>
  <si>
    <t>2442695.684 </t>
  </si>
  <si>
    <t> 10.10.1975 04:24 </t>
  </si>
  <si>
    <t> M.Farrar </t>
  </si>
  <si>
    <t>2442697.632 </t>
  </si>
  <si>
    <t> 12.10.1975 03:10 </t>
  </si>
  <si>
    <t> 0.149 </t>
  </si>
  <si>
    <t>2442917.841 </t>
  </si>
  <si>
    <t> 19.05.1976 08:11 </t>
  </si>
  <si>
    <t> 0.153 </t>
  </si>
  <si>
    <t> G.Samolyk </t>
  </si>
  <si>
    <t> AOEB 1 </t>
  </si>
  <si>
    <t>2442921.739 </t>
  </si>
  <si>
    <t> 23.05.1976 05:44 </t>
  </si>
  <si>
    <t> E.Halbach </t>
  </si>
  <si>
    <t>2442923.691 </t>
  </si>
  <si>
    <t> 25.05.1976 04:35 </t>
  </si>
  <si>
    <t> 0.157 </t>
  </si>
  <si>
    <t> C.Hesseltine </t>
  </si>
  <si>
    <t>2442958.756 </t>
  </si>
  <si>
    <t> 29.06.1976 06:08 </t>
  </si>
  <si>
    <t> 0.145 </t>
  </si>
  <si>
    <t> K.Krueger </t>
  </si>
  <si>
    <t>2442958.760 </t>
  </si>
  <si>
    <t> 29.06.1976 06:14 </t>
  </si>
  <si>
    <t> W.Farrar </t>
  </si>
  <si>
    <t>2442960.713 </t>
  </si>
  <si>
    <t> 01.07.1976 05:06 </t>
  </si>
  <si>
    <t>2442962.660 </t>
  </si>
  <si>
    <t> 03.07.1976 03:50 </t>
  </si>
  <si>
    <t> D.Ruokonen </t>
  </si>
  <si>
    <t>2443011.381 </t>
  </si>
  <si>
    <t> 20.08.1976 21:08 </t>
  </si>
  <si>
    <t> BBS 29 </t>
  </si>
  <si>
    <t>2443040.616 </t>
  </si>
  <si>
    <t> 19.09.1976 02:47 </t>
  </si>
  <si>
    <t> 0.158 </t>
  </si>
  <si>
    <t>2443307.581 </t>
  </si>
  <si>
    <t> 13.06.1977 01:56 </t>
  </si>
  <si>
    <t> BBS 33 </t>
  </si>
  <si>
    <t>2443311.490 </t>
  </si>
  <si>
    <t> 16.06.1977 23:45 </t>
  </si>
  <si>
    <t> 0.160 </t>
  </si>
  <si>
    <t>2443348.517 </t>
  </si>
  <si>
    <t> 24.07.1977 00:24 </t>
  </si>
  <si>
    <t> 0.161 </t>
  </si>
  <si>
    <t> BBS 34 </t>
  </si>
  <si>
    <t>2443391.391 </t>
  </si>
  <si>
    <t> 04.09.1977 21:23 </t>
  </si>
  <si>
    <t> 0.163 </t>
  </si>
  <si>
    <t> BBS 35 </t>
  </si>
  <si>
    <t>2443603.804 </t>
  </si>
  <si>
    <t> 05.04.1978 07:17 </t>
  </si>
  <si>
    <t> 0.165 </t>
  </si>
  <si>
    <t>2443656.420 </t>
  </si>
  <si>
    <t> 27.05.1978 22:04 </t>
  </si>
  <si>
    <t> 0.166 </t>
  </si>
  <si>
    <t> BBS 37 </t>
  </si>
  <si>
    <t>2443683.709 </t>
  </si>
  <si>
    <t> 24.06.1978 05:00 </t>
  </si>
  <si>
    <t> 0.173 </t>
  </si>
  <si>
    <t>2443689.551 </t>
  </si>
  <si>
    <t> 30.06.1978 01:13 </t>
  </si>
  <si>
    <t> 0.168 </t>
  </si>
  <si>
    <t>2443689.552 </t>
  </si>
  <si>
    <t> 30.06.1978 01:14 </t>
  </si>
  <si>
    <t> 0.169 </t>
  </si>
  <si>
    <t>2443732.418 </t>
  </si>
  <si>
    <t> 11.08.1978 22:01 </t>
  </si>
  <si>
    <t> 0.164 </t>
  </si>
  <si>
    <t> BBS 38 </t>
  </si>
  <si>
    <t>2443732.424 </t>
  </si>
  <si>
    <t> 11.08.1978 22:10 </t>
  </si>
  <si>
    <t> 0.170 </t>
  </si>
  <si>
    <t>2443734.376 </t>
  </si>
  <si>
    <t> 13.08.1978 21:01 </t>
  </si>
  <si>
    <t>2443773.349 </t>
  </si>
  <si>
    <t> 21.09.1978 20:22 </t>
  </si>
  <si>
    <t> 0.171 </t>
  </si>
  <si>
    <t> BBS 39 </t>
  </si>
  <si>
    <t>2443798.666 </t>
  </si>
  <si>
    <t> 17.10.1978 03:59 </t>
  </si>
  <si>
    <t>2443810.372 </t>
  </si>
  <si>
    <t> 28.10.1978 20:55 </t>
  </si>
  <si>
    <t>2443814.271 </t>
  </si>
  <si>
    <t> 01.11.1978 18:30 </t>
  </si>
  <si>
    <t> BBS 40 </t>
  </si>
  <si>
    <t>2444022.790 </t>
  </si>
  <si>
    <t> 29.05.1979 06:57 </t>
  </si>
  <si>
    <t> 0.176 </t>
  </si>
  <si>
    <t>2444036.434 </t>
  </si>
  <si>
    <t> 11.06.1979 22:24 </t>
  </si>
  <si>
    <t> 0.179 </t>
  </si>
  <si>
    <t> BBS 44 </t>
  </si>
  <si>
    <t>2444073.449 </t>
  </si>
  <si>
    <t> 18.07.1979 22:46 </t>
  </si>
  <si>
    <t>2444114.375 </t>
  </si>
  <si>
    <t> 28.08.1979 21:00 </t>
  </si>
  <si>
    <t> N.Stoikidis </t>
  </si>
  <si>
    <t> BBS 49 </t>
  </si>
  <si>
    <t>2444114.384 </t>
  </si>
  <si>
    <t> 28.08.1979 21:12 </t>
  </si>
  <si>
    <t> 0.180 </t>
  </si>
  <si>
    <t>2444116.336 </t>
  </si>
  <si>
    <t> 30.08.1979 20:03 </t>
  </si>
  <si>
    <t> 0.183 </t>
  </si>
  <si>
    <t>2444180.642 </t>
  </si>
  <si>
    <t> 03.11.1979 03:24 </t>
  </si>
  <si>
    <t> 0.181 </t>
  </si>
  <si>
    <t> M.Heifner </t>
  </si>
  <si>
    <t>2444194.286 </t>
  </si>
  <si>
    <t> 16.11.1979 18:51 </t>
  </si>
  <si>
    <t> 0.184 </t>
  </si>
  <si>
    <t> BBS 45 </t>
  </si>
  <si>
    <t>2444336.539 </t>
  </si>
  <si>
    <t> 07.04.1980 00:56 </t>
  </si>
  <si>
    <t> BBS 47 </t>
  </si>
  <si>
    <t>2444375.516 </t>
  </si>
  <si>
    <t> 16.05.1980 00:23 </t>
  </si>
  <si>
    <t> BBS 48 </t>
  </si>
  <si>
    <t>2444449.570 </t>
  </si>
  <si>
    <t> 29.07.1980 01:40 </t>
  </si>
  <si>
    <t> 0.185 </t>
  </si>
  <si>
    <t>2444453.467 </t>
  </si>
  <si>
    <t> 01.08.1980 23:12 </t>
  </si>
  <si>
    <t> J.Manek </t>
  </si>
  <si>
    <t> BRNO 23 </t>
  </si>
  <si>
    <t>2444453.471 </t>
  </si>
  <si>
    <t> 01.08.1980 23:18 </t>
  </si>
  <si>
    <t> 0.189 </t>
  </si>
  <si>
    <t>2444484.642 </t>
  </si>
  <si>
    <t> 02.09.1980 03:24 </t>
  </si>
  <si>
    <t>2444490.498 </t>
  </si>
  <si>
    <t> 07.09.1980 23:57 </t>
  </si>
  <si>
    <t> 0.190 </t>
  </si>
  <si>
    <t> BBS 50 </t>
  </si>
  <si>
    <t>2444496.341 </t>
  </si>
  <si>
    <t> 13.09.1980 20:11 </t>
  </si>
  <si>
    <t> 0.187 </t>
  </si>
  <si>
    <t>2444519.725 </t>
  </si>
  <si>
    <t> 07.10.1980 05:24 </t>
  </si>
  <si>
    <t> 0.186 </t>
  </si>
  <si>
    <t>2444533.370 </t>
  </si>
  <si>
    <t> 20.10.1980 20:52 </t>
  </si>
  <si>
    <t> BBS 51 </t>
  </si>
  <si>
    <t>2444636.647 </t>
  </si>
  <si>
    <t> 01.02.1981 03:31 </t>
  </si>
  <si>
    <t> BBS 52 </t>
  </si>
  <si>
    <t>2444755.528 </t>
  </si>
  <si>
    <t> 31.05.1981 00:40 </t>
  </si>
  <si>
    <t> 0.194 </t>
  </si>
  <si>
    <t> BBS 54 </t>
  </si>
  <si>
    <t>2444755.529 </t>
  </si>
  <si>
    <t> 31.05.1981 00:41 </t>
  </si>
  <si>
    <t> 0.195 </t>
  </si>
  <si>
    <t>2444755.534 </t>
  </si>
  <si>
    <t> 31.05.1981 00:48 </t>
  </si>
  <si>
    <t> 0.200 </t>
  </si>
  <si>
    <t> M.Andrakakou </t>
  </si>
  <si>
    <t>2444757.471 </t>
  </si>
  <si>
    <t> 01.06.1981 23:18 </t>
  </si>
  <si>
    <t> 0.188 </t>
  </si>
  <si>
    <t> BBS 55 </t>
  </si>
  <si>
    <t>2444757.477 </t>
  </si>
  <si>
    <t> 01.06.1981 23:26 </t>
  </si>
  <si>
    <t>2444786.706 </t>
  </si>
  <si>
    <t> 01.07.1981 04:56 </t>
  </si>
  <si>
    <t> 0.192 </t>
  </si>
  <si>
    <t>2444835.422 </t>
  </si>
  <si>
    <t> 18.08.1981 22:07 </t>
  </si>
  <si>
    <t> BBS 56 </t>
  </si>
  <si>
    <t>2444835.425 </t>
  </si>
  <si>
    <t> 18.08.1981 22:12 </t>
  </si>
  <si>
    <t> 0.193 </t>
  </si>
  <si>
    <t>2444878.295 </t>
  </si>
  <si>
    <t> 30.09.1981 19:04 </t>
  </si>
  <si>
    <t> 0.191 </t>
  </si>
  <si>
    <t>2444915.326 </t>
  </si>
  <si>
    <t> 06.11.1981 19:49 </t>
  </si>
  <si>
    <t> 0.197 </t>
  </si>
  <si>
    <t> BBS 57 </t>
  </si>
  <si>
    <t>2444917.269 </t>
  </si>
  <si>
    <t> 08.11.1981 18:27 </t>
  </si>
  <si>
    <t>2444956.242 </t>
  </si>
  <si>
    <t> 17.12.1981 17:48 </t>
  </si>
  <si>
    <t> BBS 58/100 </t>
  </si>
  <si>
    <t>2445055.635 </t>
  </si>
  <si>
    <t> 27.03.1982 03:14 </t>
  </si>
  <si>
    <t> 0.198 </t>
  </si>
  <si>
    <t> BBS 59 </t>
  </si>
  <si>
    <t>2445061.486 </t>
  </si>
  <si>
    <t> 01.04.1982 23:39 </t>
  </si>
  <si>
    <t> 0.202 </t>
  </si>
  <si>
    <t> BBS 60 </t>
  </si>
  <si>
    <t>2445084.863 </t>
  </si>
  <si>
    <t> 25.04.1982 08:42 </t>
  </si>
  <si>
    <t> H.Carney </t>
  </si>
  <si>
    <t>2445100.458 </t>
  </si>
  <si>
    <t> 10.05.1982 22:59 </t>
  </si>
  <si>
    <t>2445176.460 </t>
  </si>
  <si>
    <t> 25.07.1982 23:02 </t>
  </si>
  <si>
    <t> BBS 61 </t>
  </si>
  <si>
    <t>2445203.743 </t>
  </si>
  <si>
    <t> 22.08.1982 05:49 </t>
  </si>
  <si>
    <t> 0.203 </t>
  </si>
  <si>
    <t> D.Williams </t>
  </si>
  <si>
    <t>2445211.533 </t>
  </si>
  <si>
    <t> 30.08.1982 00:47 </t>
  </si>
  <si>
    <t> BBS 62 </t>
  </si>
  <si>
    <t>2445217.380 </t>
  </si>
  <si>
    <t> 04.09.1982 21:07 </t>
  </si>
  <si>
    <t> 0.199 </t>
  </si>
  <si>
    <t>2445258.307 </t>
  </si>
  <si>
    <t> 15.10.1982 19:22 </t>
  </si>
  <si>
    <t> BBS 63 </t>
  </si>
  <si>
    <t>2445396.673 </t>
  </si>
  <si>
    <t> 03.03.1983 04:09 </t>
  </si>
  <si>
    <t> 0.209 </t>
  </si>
  <si>
    <t> BBS 65 </t>
  </si>
  <si>
    <t>2445398.619 </t>
  </si>
  <si>
    <t> 05.03.1983 02:51 </t>
  </si>
  <si>
    <t> 0.206 </t>
  </si>
  <si>
    <t>2445519.445 </t>
  </si>
  <si>
    <t> 03.07.1983 22:40 </t>
  </si>
  <si>
    <t> 0.212 </t>
  </si>
  <si>
    <t> BBS 67 </t>
  </si>
  <si>
    <t>2445554.518 </t>
  </si>
  <si>
    <t> 08.08.1983 00:25 </t>
  </si>
  <si>
    <t> 0.208 </t>
  </si>
  <si>
    <t> BBS 68 </t>
  </si>
  <si>
    <t>2445554.519 </t>
  </si>
  <si>
    <t> 08.08.1983 00:27 </t>
  </si>
  <si>
    <t> D.Elias </t>
  </si>
  <si>
    <t>2445556.463 </t>
  </si>
  <si>
    <t> 09.08.1983 23:06 </t>
  </si>
  <si>
    <t> 0.204 </t>
  </si>
  <si>
    <t> P.Kvackay </t>
  </si>
  <si>
    <t> BRNO 26 </t>
  </si>
  <si>
    <t>2445556.466 </t>
  </si>
  <si>
    <t> 09.08.1983 23:11 </t>
  </si>
  <si>
    <t> 0.207 </t>
  </si>
  <si>
    <t> V.Wagner </t>
  </si>
  <si>
    <t>2445556.468 </t>
  </si>
  <si>
    <t> 09.08.1983 23:13 </t>
  </si>
  <si>
    <t> Z.Mikulasek </t>
  </si>
  <si>
    <t>2445556.473 </t>
  </si>
  <si>
    <t> 09.08.1983 23:21 </t>
  </si>
  <si>
    <t> 0.214 </t>
  </si>
  <si>
    <t> D.Sasselov </t>
  </si>
  <si>
    <t>2445585.705 </t>
  </si>
  <si>
    <t> 08.09.1983 04:55 </t>
  </si>
  <si>
    <t> 0.215 </t>
  </si>
  <si>
    <t>2445587.652 </t>
  </si>
  <si>
    <t> 10.09.1983 03:38 </t>
  </si>
  <si>
    <t> 0.213 </t>
  </si>
  <si>
    <t>2445597.391 </t>
  </si>
  <si>
    <t> 19.09.1983 21:23 </t>
  </si>
  <si>
    <t>2445640.263 </t>
  </si>
  <si>
    <t> 01.11.1983 18:18 </t>
  </si>
  <si>
    <t> BBS 69 </t>
  </si>
  <si>
    <t>2445821.507 </t>
  </si>
  <si>
    <t> 01.05.1984 00:10 </t>
  </si>
  <si>
    <t> 0.221 </t>
  </si>
  <si>
    <t> M.Kohl </t>
  </si>
  <si>
    <t> BBS 72 </t>
  </si>
  <si>
    <t>2445823.447 </t>
  </si>
  <si>
    <t> 02.05.1984 22:43 </t>
  </si>
  <si>
    <t>2445844.897 </t>
  </si>
  <si>
    <t> 24.05.1984 09:31 </t>
  </si>
  <si>
    <t> 0.227 </t>
  </si>
  <si>
    <t> R.Hill </t>
  </si>
  <si>
    <t>2445846.841 </t>
  </si>
  <si>
    <t> 26.05.1984 08:11 </t>
  </si>
  <si>
    <t> 0.222 </t>
  </si>
  <si>
    <t>2445848.791 </t>
  </si>
  <si>
    <t> 28.05.1984 06:59 </t>
  </si>
  <si>
    <t> 0.223 </t>
  </si>
  <si>
    <t>2445850.732 </t>
  </si>
  <si>
    <t> 30.05.1984 05:34 </t>
  </si>
  <si>
    <t> 0.216 </t>
  </si>
  <si>
    <t>2445936.478 </t>
  </si>
  <si>
    <t> 23.08.1984 23:28 </t>
  </si>
  <si>
    <t> 0.218 </t>
  </si>
  <si>
    <t> M.Varady </t>
  </si>
  <si>
    <t> BRNO 27 </t>
  </si>
  <si>
    <t>2445940.376 </t>
  </si>
  <si>
    <t> 27.08.1984 21:01 </t>
  </si>
  <si>
    <t> BBS 73 </t>
  </si>
  <si>
    <t>2445940.378 </t>
  </si>
  <si>
    <t> 27.08.1984 21:04 </t>
  </si>
  <si>
    <t> 0.220 </t>
  </si>
  <si>
    <t> BBS 74 </t>
  </si>
  <si>
    <t>2446263.875 </t>
  </si>
  <si>
    <t> 17.07.1985 09:00 </t>
  </si>
  <si>
    <t> 0.229 </t>
  </si>
  <si>
    <t>2446269.722 </t>
  </si>
  <si>
    <t> 23.07.1985 05:19 </t>
  </si>
  <si>
    <t> 0.230 </t>
  </si>
  <si>
    <t>2446316.487 </t>
  </si>
  <si>
    <t> 07.09.1985 23:41 </t>
  </si>
  <si>
    <t> 0.226 </t>
  </si>
  <si>
    <t> BBS 78 </t>
  </si>
  <si>
    <t>2446320.390 </t>
  </si>
  <si>
    <t> 11.09.1985 21:21 </t>
  </si>
  <si>
    <t> 0.231 </t>
  </si>
  <si>
    <t>2446345.727 </t>
  </si>
  <si>
    <t> 07.10.1985 05:26 </t>
  </si>
  <si>
    <t> 0.235 </t>
  </si>
  <si>
    <t>2446347.664 </t>
  </si>
  <si>
    <t> 09.10.1985 03:56 </t>
  </si>
  <si>
    <t>2446359.365 </t>
  </si>
  <si>
    <t> 20.10.1985 20:45 </t>
  </si>
  <si>
    <t> 0.232 </t>
  </si>
  <si>
    <t>2446361.317 </t>
  </si>
  <si>
    <t> 22.10.1985 19:36 </t>
  </si>
  <si>
    <t>2446622.441 </t>
  </si>
  <si>
    <t> 10.07.1986 22:35 </t>
  </si>
  <si>
    <t> BRNO 28 </t>
  </si>
  <si>
    <t>2446622.443 </t>
  </si>
  <si>
    <t> 10.07.1986 22:37 </t>
  </si>
  <si>
    <t> M.Znojilova </t>
  </si>
  <si>
    <t>2446647.784 </t>
  </si>
  <si>
    <t> 05.08.1986 06:48 </t>
  </si>
  <si>
    <t> 0.240 </t>
  </si>
  <si>
    <t>2446657.522 </t>
  </si>
  <si>
    <t> 15.08.1986 00:31 </t>
  </si>
  <si>
    <t> 0.234 </t>
  </si>
  <si>
    <t> BBS 81 </t>
  </si>
  <si>
    <t>2446657.526 </t>
  </si>
  <si>
    <t> 15.08.1986 00:37 </t>
  </si>
  <si>
    <t> 0.238 </t>
  </si>
  <si>
    <t>2446686.748 </t>
  </si>
  <si>
    <t> 13.09.1986 05:57 </t>
  </si>
  <si>
    <t>2446881.630 </t>
  </si>
  <si>
    <t> 27.03.1987 03:07 </t>
  </si>
  <si>
    <t> 0.239 </t>
  </si>
  <si>
    <t> BBS 83 </t>
  </si>
  <si>
    <t>2446947.879 </t>
  </si>
  <si>
    <t> 01.06.1987 09:05 </t>
  </si>
  <si>
    <t>2447039.477 </t>
  </si>
  <si>
    <t> 31.08.1987 23:26 </t>
  </si>
  <si>
    <t> BBS 85 </t>
  </si>
  <si>
    <t>2447304.510 </t>
  </si>
  <si>
    <t> 23.05.1988 00:14 </t>
  </si>
  <si>
    <t> 0.246 </t>
  </si>
  <si>
    <t> BBS 88 </t>
  </si>
  <si>
    <t>2447306.459 </t>
  </si>
  <si>
    <t> 24.05.1988 23:00 </t>
  </si>
  <si>
    <t> 0.247 </t>
  </si>
  <si>
    <t>2447423.388 </t>
  </si>
  <si>
    <t> 18.09.1988 21:18 </t>
  </si>
  <si>
    <t> 0.252 </t>
  </si>
  <si>
    <t> BBS 89 </t>
  </si>
  <si>
    <t>2447427.287 </t>
  </si>
  <si>
    <t> 22.09.1988 18:53 </t>
  </si>
  <si>
    <t> 0.254 </t>
  </si>
  <si>
    <t>2447563.693 </t>
  </si>
  <si>
    <t> 06.02.1989 04:37 </t>
  </si>
  <si>
    <t> 0.249 </t>
  </si>
  <si>
    <t> BBS 91 </t>
  </si>
  <si>
    <t>2447649.435 </t>
  </si>
  <si>
    <t> 02.05.1989 22:26 </t>
  </si>
  <si>
    <t> BBS 92 </t>
  </si>
  <si>
    <t>2447676.722 </t>
  </si>
  <si>
    <t> 30.05.1989 05:19 </t>
  </si>
  <si>
    <t>2447678.670 </t>
  </si>
  <si>
    <t> 01.06.1989 04:04 </t>
  </si>
  <si>
    <t> 0.251 </t>
  </si>
  <si>
    <t>2447684.514 </t>
  </si>
  <si>
    <t> 07.06.1989 00:20 </t>
  </si>
  <si>
    <t> A.Dedoch </t>
  </si>
  <si>
    <t> BRNO 30 </t>
  </si>
  <si>
    <t> M.Jechumtal </t>
  </si>
  <si>
    <t>2447713.742 </t>
  </si>
  <si>
    <t> 06.07.1989 05:48 </t>
  </si>
  <si>
    <t>2447723.490 </t>
  </si>
  <si>
    <t> 15.07.1989 23:45 </t>
  </si>
  <si>
    <t>2447748.824 </t>
  </si>
  <si>
    <t> 10.08.1989 07:46 </t>
  </si>
  <si>
    <t>2447791.701 </t>
  </si>
  <si>
    <t> 22.09.1989 04:49 </t>
  </si>
  <si>
    <t> 0.257 </t>
  </si>
  <si>
    <t>2447803.384 </t>
  </si>
  <si>
    <t> 03.10.1989 21:12 </t>
  </si>
  <si>
    <t>2447805.338 </t>
  </si>
  <si>
    <t> 05.10.1989 20:06 </t>
  </si>
  <si>
    <t> BBS 93 </t>
  </si>
  <si>
    <t>2447885.236 </t>
  </si>
  <si>
    <t> 24.12.1989 17:39 </t>
  </si>
  <si>
    <t> 0.253 </t>
  </si>
  <si>
    <t>2448029.437 </t>
  </si>
  <si>
    <t> 17.05.1990 22:29 </t>
  </si>
  <si>
    <t> 0.248 </t>
  </si>
  <si>
    <t> BBS 95 </t>
  </si>
  <si>
    <t>2448054.770 </t>
  </si>
  <si>
    <t> 12.06.1990 06:28 </t>
  </si>
  <si>
    <t>2448056.724 </t>
  </si>
  <si>
    <t> 14.06.1990 05:22 </t>
  </si>
  <si>
    <t>2448068.418 </t>
  </si>
  <si>
    <t> 25.06.1990 22:01 </t>
  </si>
  <si>
    <t> 0.255 </t>
  </si>
  <si>
    <t>2448107.393 </t>
  </si>
  <si>
    <t> 03.08.1990 21:25 </t>
  </si>
  <si>
    <t> BBS 96 </t>
  </si>
  <si>
    <t>2448144.417 </t>
  </si>
  <si>
    <t> 09.09.1990 22:00 </t>
  </si>
  <si>
    <t>2448144.418 </t>
  </si>
  <si>
    <t> 09.09.1990 22:01 </t>
  </si>
  <si>
    <t>2448146.369 </t>
  </si>
  <si>
    <t> 11.09.1990 20:51 </t>
  </si>
  <si>
    <t>2448187.286 </t>
  </si>
  <si>
    <t> 22.10.1990 18:51 </t>
  </si>
  <si>
    <t>2448214.577 </t>
  </si>
  <si>
    <t> 19.11.1990 01:50 </t>
  </si>
  <si>
    <t> 0.260 </t>
  </si>
  <si>
    <t> R.E.Crumrine </t>
  </si>
  <si>
    <t> BBS 97 </t>
  </si>
  <si>
    <t>2448327.593 </t>
  </si>
  <si>
    <t> 12.03.1991 02:13 </t>
  </si>
  <si>
    <t> 0.250 </t>
  </si>
  <si>
    <t>2448448.417 </t>
  </si>
  <si>
    <t> 10.07.1991 22:00 </t>
  </si>
  <si>
    <t> BBS 98 </t>
  </si>
  <si>
    <t>2448473.746 </t>
  </si>
  <si>
    <t> 05.08.1991 05:54 </t>
  </si>
  <si>
    <t>2448483.492 </t>
  </si>
  <si>
    <t> 14.08.1991 23:48 </t>
  </si>
  <si>
    <t>2448524.409 </t>
  </si>
  <si>
    <t> 24.09.1991 21:48 </t>
  </si>
  <si>
    <t> 0.245 </t>
  </si>
  <si>
    <t> BBS 99 </t>
  </si>
  <si>
    <t>2448524.414 </t>
  </si>
  <si>
    <t> 24.09.1991 21:56 </t>
  </si>
  <si>
    <t>2448789.442 </t>
  </si>
  <si>
    <t> 15.06.1992 22:36 </t>
  </si>
  <si>
    <t> BBS 101 </t>
  </si>
  <si>
    <t>2448896.624 </t>
  </si>
  <si>
    <t> 01.10.1992 02:58 </t>
  </si>
  <si>
    <t> AOEB 5 </t>
  </si>
  <si>
    <t>2448898.569 </t>
  </si>
  <si>
    <t> 03.10.1992 01:39 </t>
  </si>
  <si>
    <t>2449126.566 </t>
  </si>
  <si>
    <t> 19.05.1993 01:35 </t>
  </si>
  <si>
    <t> BBS 104 </t>
  </si>
  <si>
    <t>2449130.467 </t>
  </si>
  <si>
    <t> 22.05.1993 23:12 </t>
  </si>
  <si>
    <t>2449132.417 </t>
  </si>
  <si>
    <t> 24.05.1993 22:00 </t>
  </si>
  <si>
    <t>2449155.802 </t>
  </si>
  <si>
    <t> 17.06.1993 07:14 </t>
  </si>
  <si>
    <t>2449194.780 </t>
  </si>
  <si>
    <t> 26.07.1993 06:43 </t>
  </si>
  <si>
    <t>2449206.469 </t>
  </si>
  <si>
    <t> 06.08.1993 23:15 </t>
  </si>
  <si>
    <t> BBS 105 </t>
  </si>
  <si>
    <t>2449235.698 </t>
  </si>
  <si>
    <t> 05.09.1993 04:45 </t>
  </si>
  <si>
    <t>2449235.701 </t>
  </si>
  <si>
    <t> 05.09.1993 04:49 </t>
  </si>
  <si>
    <t>2449249.350 </t>
  </si>
  <si>
    <t> 18.09.1993 20:24 </t>
  </si>
  <si>
    <t> 0.261 </t>
  </si>
  <si>
    <t>2449278.573 </t>
  </si>
  <si>
    <t> 18.10.1993 01:45 </t>
  </si>
  <si>
    <t>2449473.444 </t>
  </si>
  <si>
    <t> 30.04.1994 22:39 </t>
  </si>
  <si>
    <t> BBS 106 </t>
  </si>
  <si>
    <t>2449549.443 </t>
  </si>
  <si>
    <t> 15.07.1994 22:37 </t>
  </si>
  <si>
    <t> BBS 107 </t>
  </si>
  <si>
    <t>2449549.444 </t>
  </si>
  <si>
    <t> 15.07.1994 22:39 </t>
  </si>
  <si>
    <t>2449810.569 </t>
  </si>
  <si>
    <t> 03.04.1995 01:39 </t>
  </si>
  <si>
    <t> BBS 109 </t>
  </si>
  <si>
    <t>2449865.132 </t>
  </si>
  <si>
    <t> 27.05.1995 15:10 </t>
  </si>
  <si>
    <t> M.Yamada </t>
  </si>
  <si>
    <t> VSOL 1995.5 </t>
  </si>
  <si>
    <t>2449865.133 </t>
  </si>
  <si>
    <t> 27.05.1995 15:11 </t>
  </si>
  <si>
    <t> Y.Sekino </t>
  </si>
  <si>
    <t>VSB 47 </t>
  </si>
  <si>
    <t>2449865.137 </t>
  </si>
  <si>
    <t> 27.05.1995 15:17 </t>
  </si>
  <si>
    <t> N.Makiguchi </t>
  </si>
  <si>
    <t>2449878.775 </t>
  </si>
  <si>
    <t> 10.06.1995 06:36 </t>
  </si>
  <si>
    <t>2449929.440 </t>
  </si>
  <si>
    <t> 30.07.1995 22:33 </t>
  </si>
  <si>
    <t> BBS 110 </t>
  </si>
  <si>
    <t>2449952.823 </t>
  </si>
  <si>
    <t> 23.08.1995 07:45 </t>
  </si>
  <si>
    <t>2449954.768 </t>
  </si>
  <si>
    <t> 25.08.1995 06:25 </t>
  </si>
  <si>
    <t> 0.241 </t>
  </si>
  <si>
    <t>2449958.670 </t>
  </si>
  <si>
    <t> 29.08.1995 04:04 </t>
  </si>
  <si>
    <t>2449960.625 </t>
  </si>
  <si>
    <t> 31.08.1995 03:00 </t>
  </si>
  <si>
    <t>2449970.367 </t>
  </si>
  <si>
    <t> 09.09.1995 20:48 </t>
  </si>
  <si>
    <t>2450011.291 </t>
  </si>
  <si>
    <t> 20.10.1995 18:59 </t>
  </si>
  <si>
    <t>2450190.571 </t>
  </si>
  <si>
    <t> 17.04.1996 01:42 </t>
  </si>
  <si>
    <t> BBS 112 </t>
  </si>
  <si>
    <t>2450338.671 </t>
  </si>
  <si>
    <t> 12.09.1996 04:06 </t>
  </si>
  <si>
    <t>2450340.619 </t>
  </si>
  <si>
    <t> 14.09.1996 02:51 </t>
  </si>
  <si>
    <t>2450352.308 </t>
  </si>
  <si>
    <t> 25.09.1996 19:23 </t>
  </si>
  <si>
    <t> BBS 113 </t>
  </si>
  <si>
    <t>2450391.286 </t>
  </si>
  <si>
    <t> 03.11.1996 18:51 </t>
  </si>
  <si>
    <t> BBS 114 </t>
  </si>
  <si>
    <t>2450391.290 </t>
  </si>
  <si>
    <t> 03.11.1996 18:57 </t>
  </si>
  <si>
    <t>2450570.557 </t>
  </si>
  <si>
    <t> 02.05.1997 01:22 </t>
  </si>
  <si>
    <t> BBS 115 </t>
  </si>
  <si>
    <t>2450652.417 </t>
  </si>
  <si>
    <t> 22.07.1997 22:00 </t>
  </si>
  <si>
    <t>2450950.566 </t>
  </si>
  <si>
    <t> 17.05.1998 01:35 </t>
  </si>
  <si>
    <t> 0.242 </t>
  </si>
  <si>
    <t> BBS 118 </t>
  </si>
  <si>
    <t>2450981.751 </t>
  </si>
  <si>
    <t> 17.06.1998 06:01 </t>
  </si>
  <si>
    <t>2450983.693 </t>
  </si>
  <si>
    <t> 19.06.1998 04:37 </t>
  </si>
  <si>
    <t>2451020.726 </t>
  </si>
  <si>
    <t> 26.07.1998 05:25 </t>
  </si>
  <si>
    <t>2451141.544 </t>
  </si>
  <si>
    <t> 24.11.1998 01:03 </t>
  </si>
  <si>
    <t>2451250.665 </t>
  </si>
  <si>
    <t> 13.03.1999 03:57 </t>
  </si>
  <si>
    <t> 0.237 </t>
  </si>
  <si>
    <t> BBS 120 </t>
  </si>
  <si>
    <t>2451363.6975 </t>
  </si>
  <si>
    <t> 04.07.1999 04:44 </t>
  </si>
  <si>
    <t> 0.2437 </t>
  </si>
  <si>
    <t>C </t>
  </si>
  <si>
    <t>ns</t>
  </si>
  <si>
    <t> J.A.Howell </t>
  </si>
  <si>
    <t> AOEB 11 </t>
  </si>
  <si>
    <t>2451439.697 </t>
  </si>
  <si>
    <t> 18.09.1999 04:43 </t>
  </si>
  <si>
    <t> 0.243 </t>
  </si>
  <si>
    <t>2451636.517 </t>
  </si>
  <si>
    <t> 02.04.2000 00:24 </t>
  </si>
  <si>
    <t> BBS 122 </t>
  </si>
  <si>
    <t>2451673.5434 </t>
  </si>
  <si>
    <t> 09.05.2000 01:02 </t>
  </si>
  <si>
    <t> 0.2427 </t>
  </si>
  <si>
    <t>o</t>
  </si>
  <si>
    <t> D.Husar </t>
  </si>
  <si>
    <t>BAVM 152 </t>
  </si>
  <si>
    <t>2451706.676 </t>
  </si>
  <si>
    <t> 11.06.2000 04:13 </t>
  </si>
  <si>
    <t> P.Guilbault </t>
  </si>
  <si>
    <t>2451706.677 </t>
  </si>
  <si>
    <t> 11.06.2000 04:14 </t>
  </si>
  <si>
    <t> T.Hager </t>
  </si>
  <si>
    <t>2451706.678 </t>
  </si>
  <si>
    <t> 11.06.2000 04:16 </t>
  </si>
  <si>
    <t> BBS 124 </t>
  </si>
  <si>
    <t>2451712.518 </t>
  </si>
  <si>
    <t> 17.06.2000 00:25 </t>
  </si>
  <si>
    <t> BBS 123 </t>
  </si>
  <si>
    <t>2451714.4662 </t>
  </si>
  <si>
    <t> 18.06.2000 23:11 </t>
  </si>
  <si>
    <t> 0.2423 </t>
  </si>
  <si>
    <t> M.&amp; K.Rätz </t>
  </si>
  <si>
    <t>2451751.492 </t>
  </si>
  <si>
    <t> 25.07.2000 23:48 </t>
  </si>
  <si>
    <t> J.Cechal </t>
  </si>
  <si>
    <t>OEJV 0074 </t>
  </si>
  <si>
    <t>2451755.382 </t>
  </si>
  <si>
    <t> 29.07.2000 21:10 </t>
  </si>
  <si>
    <t> B.Prochï¿½zkovï¿½ </t>
  </si>
  <si>
    <t>2451755.390 </t>
  </si>
  <si>
    <t> 29.07.2000 21:21 </t>
  </si>
  <si>
    <t> P.Novotnï¿½ </t>
  </si>
  <si>
    <t>2451755.422 </t>
  </si>
  <si>
    <t> 29.07.2000 22:07 </t>
  </si>
  <si>
    <t> 0.275 </t>
  </si>
  <si>
    <t> O.Bracek </t>
  </si>
  <si>
    <t>2451782.677 </t>
  </si>
  <si>
    <t> 26.08.2000 04:14 </t>
  </si>
  <si>
    <t>2451784.6192 </t>
  </si>
  <si>
    <t> 28.08.2000 02:51 </t>
  </si>
  <si>
    <t> 0.2413 </t>
  </si>
  <si>
    <t>2451786.567 </t>
  </si>
  <si>
    <t> 30.08.2000 01:36 </t>
  </si>
  <si>
    <t>2451934.672 </t>
  </si>
  <si>
    <t> 25.01.2001 04:07 </t>
  </si>
  <si>
    <t>2452045.743 </t>
  </si>
  <si>
    <t> 16.05.2001 05:49 </t>
  </si>
  <si>
    <t> 0.236 </t>
  </si>
  <si>
    <t>2452055.488 </t>
  </si>
  <si>
    <t> 25.05.2001 23:42 </t>
  </si>
  <si>
    <t> A.Paschke </t>
  </si>
  <si>
    <t> BBS 126 </t>
  </si>
  <si>
    <t>2452092.511 </t>
  </si>
  <si>
    <t> 02.07.2001 00:15 </t>
  </si>
  <si>
    <t>2452135.3877 </t>
  </si>
  <si>
    <t> 13.08.2001 21:18 </t>
  </si>
  <si>
    <t> 0.2396 </t>
  </si>
  <si>
    <t> E.Blättler </t>
  </si>
  <si>
    <t>2452476.411 </t>
  </si>
  <si>
    <t> 20.07.2002 21:51 </t>
  </si>
  <si>
    <t> BBS 128 </t>
  </si>
  <si>
    <t>2452513.4333 </t>
  </si>
  <si>
    <t> 26.08.2002 22:23 </t>
  </si>
  <si>
    <t> 0.2330 </t>
  </si>
  <si>
    <t>BAVM 158 </t>
  </si>
  <si>
    <t>2452515.3885 </t>
  </si>
  <si>
    <t> 28.08.2002 21:19 </t>
  </si>
  <si>
    <t> 0.2394 </t>
  </si>
  <si>
    <t> O.Demircan et al. </t>
  </si>
  <si>
    <t>IBVS 5364 </t>
  </si>
  <si>
    <t>2452780.4049 </t>
  </si>
  <si>
    <t> 20.05.2003 21:43 </t>
  </si>
  <si>
    <t> 0.2295 </t>
  </si>
  <si>
    <t> V.Bakis et al. </t>
  </si>
  <si>
    <t>IBVS 5616 </t>
  </si>
  <si>
    <t>2452781.3824 </t>
  </si>
  <si>
    <t> 21.05.2003 21:10 </t>
  </si>
  <si>
    <t> 0.2327 </t>
  </si>
  <si>
    <t>2452815.487 </t>
  </si>
  <si>
    <t> 24.06.2003 23:41 </t>
  </si>
  <si>
    <t> BBS 129 </t>
  </si>
  <si>
    <t>2452850.564 </t>
  </si>
  <si>
    <t> 30.07.2003 01:32 </t>
  </si>
  <si>
    <t> BBS 130 </t>
  </si>
  <si>
    <t>2452860.3080 </t>
  </si>
  <si>
    <t> 08.08.2003 19:23 </t>
  </si>
  <si>
    <t> 0.2350 </t>
  </si>
  <si>
    <t>2453148.722 </t>
  </si>
  <si>
    <t> 23.05.2004 05:19 </t>
  </si>
  <si>
    <t>2453236.409 </t>
  </si>
  <si>
    <t> 18.08.2004 21:48 </t>
  </si>
  <si>
    <t> O.Pejcha </t>
  </si>
  <si>
    <t>2453263.690 </t>
  </si>
  <si>
    <t> 15.09.2004 04:33 </t>
  </si>
  <si>
    <t>2453267.595 </t>
  </si>
  <si>
    <t> 19.09.2004 02:16 </t>
  </si>
  <si>
    <t>2453497.538 </t>
  </si>
  <si>
    <t> 07.05.2005 00:54 </t>
  </si>
  <si>
    <t> 0.233 </t>
  </si>
  <si>
    <t>OEJV 0003 </t>
  </si>
  <si>
    <t>2453542.3617 </t>
  </si>
  <si>
    <t> 20.06.2005 20:40 </t>
  </si>
  <si>
    <t> 0.2356 </t>
  </si>
  <si>
    <t>IBVS 5662 </t>
  </si>
  <si>
    <t>2453567.698 </t>
  </si>
  <si>
    <t> 16.07.2005 04:45 </t>
  </si>
  <si>
    <t> S.Cook </t>
  </si>
  <si>
    <t>2453579.383 </t>
  </si>
  <si>
    <t> 27.07.2005 21:11 </t>
  </si>
  <si>
    <t>2453618.3597 </t>
  </si>
  <si>
    <t> 04.09.2005 20:37 </t>
  </si>
  <si>
    <t> 0.2334 </t>
  </si>
  <si>
    <t>BAVM 178 </t>
  </si>
  <si>
    <t>2453910.6686 </t>
  </si>
  <si>
    <t> 24.06.2006 04:02 </t>
  </si>
  <si>
    <t> 0.2339 </t>
  </si>
  <si>
    <t>2453918.4628 </t>
  </si>
  <si>
    <t> 01.07.2006 23:06 </t>
  </si>
  <si>
    <t> 0.2332 </t>
  </si>
  <si>
    <t> R. Diethelm </t>
  </si>
  <si>
    <t> BBS 133 (=IBVS 5781) </t>
  </si>
  <si>
    <t>2454208.8243 </t>
  </si>
  <si>
    <t> 18.04.2007 07:46 </t>
  </si>
  <si>
    <t> J.Bialozynski </t>
  </si>
  <si>
    <t> AOEB 12 </t>
  </si>
  <si>
    <t>2454224.4142 </t>
  </si>
  <si>
    <t> 03.05.2007 21:56 </t>
  </si>
  <si>
    <t> 0.2351 </t>
  </si>
  <si>
    <t> S.Dogru et al. </t>
  </si>
  <si>
    <t>IBVS 5893 </t>
  </si>
  <si>
    <t>2454366.6716 </t>
  </si>
  <si>
    <t> 23.09.2007 04:07 </t>
  </si>
  <si>
    <t> 0.2357 </t>
  </si>
  <si>
    <t>JAAVSO 36(2);171 </t>
  </si>
  <si>
    <t>2454590.7758 </t>
  </si>
  <si>
    <t> 04.05.2008 06:37 </t>
  </si>
  <si>
    <t> 0.2368 </t>
  </si>
  <si>
    <t>JAAVSO 36(2);186 </t>
  </si>
  <si>
    <t>2454598.5705 </t>
  </si>
  <si>
    <t> 12.05.2008 01:41 </t>
  </si>
  <si>
    <t> 0.2366 </t>
  </si>
  <si>
    <t>-I</t>
  </si>
  <si>
    <t>BAVM 209 </t>
  </si>
  <si>
    <t>2454629.7502 </t>
  </si>
  <si>
    <t> 12.06.2008 06:00 </t>
  </si>
  <si>
    <t>14435</t>
  </si>
  <si>
    <t> 0.2367 </t>
  </si>
  <si>
    <t>2454631.6992 </t>
  </si>
  <si>
    <t> 14.06.2008 04:46 </t>
  </si>
  <si>
    <t>14436</t>
  </si>
  <si>
    <t> 0.2370 </t>
  </si>
  <si>
    <t>2454709.6483 </t>
  </si>
  <si>
    <t> 31.08.2008 03:33 </t>
  </si>
  <si>
    <t>14476</t>
  </si>
  <si>
    <t> 0.2372 </t>
  </si>
  <si>
    <t>2454760.3153 </t>
  </si>
  <si>
    <t> 20.10.2008 19:34 </t>
  </si>
  <si>
    <t>14502</t>
  </si>
  <si>
    <t> 0.2374 </t>
  </si>
  <si>
    <t>2454933.7527 </t>
  </si>
  <si>
    <t> 12.04.2009 06:03 </t>
  </si>
  <si>
    <t>14591</t>
  </si>
  <si>
    <t> 0.2384 </t>
  </si>
  <si>
    <t> JAAVSO 38;85 </t>
  </si>
  <si>
    <t>2454943.4964 </t>
  </si>
  <si>
    <t> 21.04.2009 23:54 </t>
  </si>
  <si>
    <t>14596</t>
  </si>
  <si>
    <t> 0.2385 </t>
  </si>
  <si>
    <t> P.Frank </t>
  </si>
  <si>
    <t>2454980.5222 </t>
  </si>
  <si>
    <t> 29.05.2009 00:31 </t>
  </si>
  <si>
    <t>14615</t>
  </si>
  <si>
    <t> 0.2386 </t>
  </si>
  <si>
    <t>BAVM 214 </t>
  </si>
  <si>
    <t>2455011.7016 </t>
  </si>
  <si>
    <t> 29.06.2009 04:50 </t>
  </si>
  <si>
    <t>14631</t>
  </si>
  <si>
    <t>2455050.6767 </t>
  </si>
  <si>
    <t> 07.08.2009 04:14 </t>
  </si>
  <si>
    <t>14651</t>
  </si>
  <si>
    <t> 0.2390 </t>
  </si>
  <si>
    <t> K.Menzies </t>
  </si>
  <si>
    <t>2455062.3691 </t>
  </si>
  <si>
    <t> 18.08.2009 20:51 </t>
  </si>
  <si>
    <t>14657</t>
  </si>
  <si>
    <t> 0.2391 </t>
  </si>
  <si>
    <t>2455087.7014 </t>
  </si>
  <si>
    <t> 13.09.2009 04:50 </t>
  </si>
  <si>
    <t>14670</t>
  </si>
  <si>
    <t> 0.2380 </t>
  </si>
  <si>
    <t> R.Sabo </t>
  </si>
  <si>
    <t> JAAVSO 38;120 </t>
  </si>
  <si>
    <t>2455101.3436 </t>
  </si>
  <si>
    <t> 26.09.2009 20:14 </t>
  </si>
  <si>
    <t>14677</t>
  </si>
  <si>
    <t>2455480.3691 </t>
  </si>
  <si>
    <t> 10.10.2010 20:51 </t>
  </si>
  <si>
    <t>14871.5</t>
  </si>
  <si>
    <t>BAVM 220 </t>
  </si>
  <si>
    <t>2455481.3466 </t>
  </si>
  <si>
    <t> 11.10.2010 20:19 </t>
  </si>
  <si>
    <t>14872</t>
  </si>
  <si>
    <t> 0.2411 </t>
  </si>
  <si>
    <t>2455705.4520 </t>
  </si>
  <si>
    <t> 23.05.2011 22:50 </t>
  </si>
  <si>
    <t>14987</t>
  </si>
  <si>
    <t> 0.2434 </t>
  </si>
  <si>
    <t> F.Agerer </t>
  </si>
  <si>
    <t>2456007.50678 </t>
  </si>
  <si>
    <t> 21.03.2012 00:09 </t>
  </si>
  <si>
    <t>15142</t>
  </si>
  <si>
    <t> 0.24611 </t>
  </si>
  <si>
    <t>R</t>
  </si>
  <si>
    <t> L.Šmelcer </t>
  </si>
  <si>
    <t>OEJV 0160 </t>
  </si>
  <si>
    <t>2456007.50698 </t>
  </si>
  <si>
    <t> 21.03.2012 00:10 </t>
  </si>
  <si>
    <t> 0.24631 </t>
  </si>
  <si>
    <t>2456086.43397 </t>
  </si>
  <si>
    <t> 07.06.2012 22:24 </t>
  </si>
  <si>
    <t>15182.5</t>
  </si>
  <si>
    <t> 0.25002 </t>
  </si>
  <si>
    <t>2456204.33012 </t>
  </si>
  <si>
    <t> 03.10.2012 19:55 </t>
  </si>
  <si>
    <t>15243</t>
  </si>
  <si>
    <t> 0.24843 </t>
  </si>
  <si>
    <t>2456451.8217 </t>
  </si>
  <si>
    <t> 08.06.2013 07:43 </t>
  </si>
  <si>
    <t>15370</t>
  </si>
  <si>
    <t> 0.2522 </t>
  </si>
  <si>
    <t> JAAVSO 41;328 </t>
  </si>
  <si>
    <t>2456459.6166 </t>
  </si>
  <si>
    <t> 16.06.2013 02:47 </t>
  </si>
  <si>
    <t>15374</t>
  </si>
  <si>
    <t>2456541.4647 </t>
  </si>
  <si>
    <t> 05.09.2013 23:09 </t>
  </si>
  <si>
    <t>15416</t>
  </si>
  <si>
    <t> 0.2539 </t>
  </si>
  <si>
    <t>BAVM 238 </t>
  </si>
  <si>
    <t>2456956.5492 </t>
  </si>
  <si>
    <t> 26.10.2014 01:10 </t>
  </si>
  <si>
    <t>15629</t>
  </si>
  <si>
    <t> 0.2604 </t>
  </si>
  <si>
    <t> JAAVSO 43-1 </t>
  </si>
  <si>
    <t>BAD?</t>
  </si>
  <si>
    <t>s5</t>
  </si>
  <si>
    <t>s6</t>
  </si>
  <si>
    <t>s7</t>
  </si>
  <si>
    <t>wt</t>
  </si>
  <si>
    <t>Sine + Quad fit</t>
  </si>
  <si>
    <t>Multiplier</t>
  </si>
  <si>
    <t>Power of 10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</si>
  <si>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</si>
  <si>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</si>
  <si>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</si>
  <si>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</si>
  <si>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</si>
  <si>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</si>
  <si>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</si>
  <si>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</si>
  <si>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</si>
  <si>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</si>
  <si>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</si>
  <si>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</si>
  <si>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</si>
  <si>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</si>
  <si>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</si>
  <si>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</si>
  <si>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</si>
  <si>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t>days</t>
  </si>
  <si>
    <t>Cnst</t>
  </si>
  <si>
    <t>Slope</t>
  </si>
  <si>
    <t>Quad</t>
  </si>
  <si>
    <t xml:space="preserve">A (ampl) = </t>
  </si>
  <si>
    <t>e (eccen)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</si>
  <si>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</si>
  <si>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t>years</t>
  </si>
  <si>
    <t>degrees</t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</si>
  <si>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</si>
  <si>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</si>
  <si>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</si>
  <si>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</si>
  <si>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e sin nu_o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</si>
  <si>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</si>
  <si>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</si>
  <si>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</si>
  <si>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</si>
  <si>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</si>
  <si>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</si>
  <si>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</si>
  <si>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</si>
  <si>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</si>
  <si>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t>rad/cycle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</si>
  <si>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</si>
  <si>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</si>
  <si>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</si>
  <si>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</si>
  <si>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</si>
  <si>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</si>
  <si>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</si>
  <si>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Best --</t>
  </si>
  <si>
    <t>not great</t>
  </si>
  <si>
    <t>OEJV 0179</t>
  </si>
  <si>
    <t>JAVSO..45..215</t>
  </si>
  <si>
    <t>JAVSO..45..121</t>
  </si>
  <si>
    <t>JAVSO..44..164</t>
  </si>
  <si>
    <t>JAVSO..43..238</t>
  </si>
  <si>
    <t>JAVSO 43, 77</t>
  </si>
  <si>
    <t>JAVSO..46..184</t>
  </si>
  <si>
    <t>JAVSO..47..263</t>
  </si>
  <si>
    <t>JAVSO..48…87</t>
  </si>
  <si>
    <t>JAVSO..48..256</t>
  </si>
  <si>
    <t>JAVSO 49, 108</t>
  </si>
  <si>
    <t>JAVSO 49, 256</t>
  </si>
  <si>
    <t>JAVSO, 50, 133</t>
  </si>
  <si>
    <t>JAAVSO, 50, 255</t>
  </si>
  <si>
    <t>JAAVSO 51, 138</t>
  </si>
  <si>
    <t>JAAVSO, 51, 250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</si>
  <si>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>(arg per)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</si>
</sst>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E+00"/>
    <numFmt numFmtId="166" formatCode="0.00000"/>
  </numFmts>
  <fonts count="4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>
      <alignment vertical="top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1" applyNumberFormat="0" applyAlignment="0" applyProtection="0"/>
    <xf numFmtId="0" fontId="3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37" fillId="0" borderId="4" applyNumberFormat="0" applyFill="0" applyAlignment="0" applyProtection="0"/>
    <xf numFmtId="0" fontId="38" fillId="22" borderId="0" applyNumberFormat="0" applyBorder="0" applyAlignment="0" applyProtection="0"/>
    <xf numFmtId="0" fontId="8" fillId="0" borderId="0"/>
    <xf numFmtId="0" fontId="8" fillId="0" borderId="0"/>
    <xf numFmtId="0" fontId="28" fillId="23" borderId="5" applyNumberFormat="0" applyFont="0" applyAlignment="0" applyProtection="0"/>
    <xf numFmtId="0" fontId="39" fillId="20" borderId="6" applyNumberFormat="0" applyAlignment="0" applyProtection="0"/>
    <xf numFmtId="0" fontId="4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41" fillId="0" borderId="0" applyNumberFormat="0" applyFill="0" applyBorder="0" applyAlignment="0" applyProtection="0"/>
  </cellStyleXfs>
  <cellXfs count="122">
    <xf numFmtId="0" fontId="0" fillId="0" borderId="0" xfId="0" applyAlignment="1"/>
    <xf numFmtId="0" fontId="3" fillId="0" borderId="0" xfId="0" applyFont="1" applyAlignment="1"/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7" fillId="0" borderId="18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0" xfId="0" quotePrefix="1" applyAlignment="1"/>
    <xf numFmtId="0" fontId="7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4" fontId="8" fillId="0" borderId="0" xfId="0" applyNumberFormat="1" applyFont="1" applyAlignment="1"/>
    <xf numFmtId="0" fontId="42" fillId="0" borderId="0" xfId="42" applyFont="1" applyAlignment="1">
      <alignment horizontal="center" vertical="center"/>
    </xf>
    <xf numFmtId="0" fontId="42" fillId="0" borderId="0" xfId="42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44" fillId="0" borderId="0" xfId="0" applyFont="1" applyAlignment="1" applyProtection="1">
      <alignment horizontal="left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6" fontId="4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25" borderId="11" xfId="0" applyFont="1" applyFill="1" applyBorder="1" applyAlignment="1">
      <alignment vertical="center"/>
    </xf>
    <xf numFmtId="0" fontId="6" fillId="25" borderId="12" xfId="0" applyFont="1" applyFill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5" borderId="13" xfId="0" applyFont="1" applyFill="1" applyBorder="1" applyAlignment="1">
      <alignment vertical="center"/>
    </xf>
    <xf numFmtId="0" fontId="6" fillId="25" borderId="14" xfId="0" applyFont="1" applyFill="1" applyBorder="1" applyAlignment="1">
      <alignment vertical="center"/>
    </xf>
    <xf numFmtId="0" fontId="14" fillId="0" borderId="23" xfId="0" applyFont="1" applyBorder="1" applyAlignment="1">
      <alignment vertical="center"/>
    </xf>
    <xf numFmtId="11" fontId="6" fillId="0" borderId="0" xfId="0" applyNumberFormat="1" applyFont="1" applyAlignment="1">
      <alignment vertical="center"/>
    </xf>
    <xf numFmtId="0" fontId="14" fillId="0" borderId="1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26" borderId="13" xfId="0" applyFont="1" applyFill="1" applyBorder="1" applyAlignment="1">
      <alignment vertical="center"/>
    </xf>
    <xf numFmtId="0" fontId="6" fillId="27" borderId="14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25" borderId="15" xfId="0" applyFont="1" applyFill="1" applyBorder="1" applyAlignment="1">
      <alignment vertical="center"/>
    </xf>
    <xf numFmtId="0" fontId="6" fillId="25" borderId="16" xfId="0" applyFont="1" applyFill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6" fillId="0" borderId="15" xfId="0" applyFont="1" applyBorder="1" applyAlignment="1">
      <alignment vertical="center"/>
    </xf>
    <xf numFmtId="0" fontId="25" fillId="27" borderId="10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22" fontId="10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43" applyFont="1" applyAlignment="1">
      <alignment vertical="center"/>
    </xf>
    <xf numFmtId="0" fontId="5" fillId="0" borderId="0" xfId="43" applyFont="1" applyAlignment="1">
      <alignment horizontal="center" vertical="center"/>
    </xf>
    <xf numFmtId="0" fontId="5" fillId="0" borderId="0" xfId="43" applyFont="1" applyAlignment="1">
      <alignment horizontal="left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3" fillId="0" borderId="0" xfId="42" applyFont="1" applyAlignment="1">
      <alignment vertical="center"/>
    </xf>
    <xf numFmtId="0" fontId="43" fillId="0" borderId="0" xfId="42" applyFont="1" applyAlignment="1">
      <alignment horizontal="center" vertical="center"/>
    </xf>
    <xf numFmtId="0" fontId="43" fillId="0" borderId="0" xfId="42" applyFont="1" applyAlignment="1">
      <alignment horizontal="left" vertical="center"/>
    </xf>
    <xf numFmtId="0" fontId="44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Lyr - O-C Diagr.</a:t>
            </a:r>
          </a:p>
        </c:rich>
      </c:tx>
      <c:layout>
        <c:manualLayout>
          <c:xMode val="edge"/>
          <c:yMode val="edge"/>
          <c:x val="0.37683557907626963"/>
          <c:y val="3.15789473684210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9978158756052"/>
          <c:y val="0.13157894736842105"/>
          <c:w val="0.81403001219509286"/>
          <c:h val="0.6763157894736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1'!$H$21:$H$987</c:f>
              <c:numCache>
                <c:formatCode>General</c:formatCode>
                <c:ptCount val="967"/>
                <c:pt idx="0">
                  <c:v>0</c:v>
                </c:pt>
                <c:pt idx="1">
                  <c:v>3.568000000086613E-3</c:v>
                </c:pt>
                <c:pt idx="2">
                  <c:v>4.3989999976474792E-3</c:v>
                </c:pt>
                <c:pt idx="3">
                  <c:v>-1.6899999900488183E-4</c:v>
                </c:pt>
                <c:pt idx="4">
                  <c:v>6.1079999977664556E-3</c:v>
                </c:pt>
                <c:pt idx="5">
                  <c:v>4.3850000001839362E-3</c:v>
                </c:pt>
                <c:pt idx="7">
                  <c:v>7.4650000024121255E-3</c:v>
                </c:pt>
                <c:pt idx="9">
                  <c:v>-5.4900000031921081E-4</c:v>
                </c:pt>
                <c:pt idx="10">
                  <c:v>5.5590000010852236E-3</c:v>
                </c:pt>
                <c:pt idx="11">
                  <c:v>-2.8769999989890493E-3</c:v>
                </c:pt>
                <c:pt idx="12">
                  <c:v>4.2319999993196689E-3</c:v>
                </c:pt>
                <c:pt idx="13">
                  <c:v>6.9300000177463517E-4</c:v>
                </c:pt>
                <c:pt idx="14">
                  <c:v>-3.7529999972321093E-3</c:v>
                </c:pt>
                <c:pt idx="15">
                  <c:v>-4.0060000028461218E-3</c:v>
                </c:pt>
                <c:pt idx="16">
                  <c:v>3.3789999979489949E-3</c:v>
                </c:pt>
                <c:pt idx="17">
                  <c:v>-4.0810000027704518E-3</c:v>
                </c:pt>
                <c:pt idx="18">
                  <c:v>-3.9109999997890554E-3</c:v>
                </c:pt>
                <c:pt idx="19">
                  <c:v>7.7249999994819518E-3</c:v>
                </c:pt>
                <c:pt idx="20">
                  <c:v>9.7249999998894054E-3</c:v>
                </c:pt>
                <c:pt idx="21">
                  <c:v>2.5864999995974358E-2</c:v>
                </c:pt>
                <c:pt idx="22">
                  <c:v>2.440500000375323E-2</c:v>
                </c:pt>
                <c:pt idx="23">
                  <c:v>2.8902999998535961E-2</c:v>
                </c:pt>
                <c:pt idx="24">
                  <c:v>2.9888999997638166E-2</c:v>
                </c:pt>
                <c:pt idx="25">
                  <c:v>3.6011999996844679E-2</c:v>
                </c:pt>
                <c:pt idx="26">
                  <c:v>2.981500000169035E-2</c:v>
                </c:pt>
                <c:pt idx="27">
                  <c:v>3.2923999999184161E-2</c:v>
                </c:pt>
                <c:pt idx="28">
                  <c:v>3.402799999457784E-2</c:v>
                </c:pt>
                <c:pt idx="29">
                  <c:v>4.4043000001693144E-2</c:v>
                </c:pt>
                <c:pt idx="30">
                  <c:v>4.0320000000065193E-2</c:v>
                </c:pt>
                <c:pt idx="31">
                  <c:v>4.3611999994027428E-2</c:v>
                </c:pt>
                <c:pt idx="32">
                  <c:v>5.1350000001548324E-2</c:v>
                </c:pt>
                <c:pt idx="33">
                  <c:v>5.2903999996487983E-2</c:v>
                </c:pt>
                <c:pt idx="34">
                  <c:v>5.3641999998944812E-2</c:v>
                </c:pt>
                <c:pt idx="35">
                  <c:v>6.0453999998571817E-2</c:v>
                </c:pt>
                <c:pt idx="36">
                  <c:v>6.0430999998061452E-2</c:v>
                </c:pt>
                <c:pt idx="37">
                  <c:v>6.6898999997647479E-2</c:v>
                </c:pt>
                <c:pt idx="40">
                  <c:v>9.0695999999297783E-2</c:v>
                </c:pt>
                <c:pt idx="42">
                  <c:v>9.2645999997330364E-2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AD-4091-8A49-E406302A488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1'!$D$22:$D$50</c:f>
                <c:numCache>
                  <c:formatCode>General</c:formatCode>
                  <c:ptCount val="29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1'!$I$21:$I$987</c:f>
              <c:numCache>
                <c:formatCode>General</c:formatCode>
                <c:ptCount val="967"/>
                <c:pt idx="6">
                  <c:v>1.1924999998882413E-2</c:v>
                </c:pt>
                <c:pt idx="8">
                  <c:v>1.2018999997962965E-2</c:v>
                </c:pt>
                <c:pt idx="38">
                  <c:v>7.3141000000759959E-2</c:v>
                </c:pt>
                <c:pt idx="44">
                  <c:v>0.10319699999672594</c:v>
                </c:pt>
                <c:pt idx="45">
                  <c:v>0.10047399999893969</c:v>
                </c:pt>
                <c:pt idx="46">
                  <c:v>0.11076999999932013</c:v>
                </c:pt>
                <c:pt idx="47">
                  <c:v>0.11079900000186171</c:v>
                </c:pt>
                <c:pt idx="49">
                  <c:v>0.10712300000159303</c:v>
                </c:pt>
                <c:pt idx="50">
                  <c:v>0.11770100000285311</c:v>
                </c:pt>
                <c:pt idx="51">
                  <c:v>0.12245699999766657</c:v>
                </c:pt>
                <c:pt idx="52">
                  <c:v>0.13600700000097277</c:v>
                </c:pt>
                <c:pt idx="54">
                  <c:v>0.12491799999406794</c:v>
                </c:pt>
                <c:pt idx="55">
                  <c:v>0.13451000000350177</c:v>
                </c:pt>
                <c:pt idx="57">
                  <c:v>0.12914399999863235</c:v>
                </c:pt>
                <c:pt idx="58">
                  <c:v>0.12740699999994831</c:v>
                </c:pt>
                <c:pt idx="59">
                  <c:v>0.12848700000176905</c:v>
                </c:pt>
                <c:pt idx="60">
                  <c:v>0.13464199999725679</c:v>
                </c:pt>
                <c:pt idx="61">
                  <c:v>0.12730399999418296</c:v>
                </c:pt>
                <c:pt idx="62">
                  <c:v>0.12930399999459041</c:v>
                </c:pt>
                <c:pt idx="63">
                  <c:v>0.12888199999724748</c:v>
                </c:pt>
                <c:pt idx="64">
                  <c:v>0.13088199999765493</c:v>
                </c:pt>
                <c:pt idx="65">
                  <c:v>0.13015899999300018</c:v>
                </c:pt>
                <c:pt idx="67">
                  <c:v>0.13014500000281259</c:v>
                </c:pt>
                <c:pt idx="68">
                  <c:v>0.12913100000150735</c:v>
                </c:pt>
                <c:pt idx="69">
                  <c:v>0.13640799999848241</c:v>
                </c:pt>
                <c:pt idx="70">
                  <c:v>0.12968500000715721</c:v>
                </c:pt>
                <c:pt idx="71">
                  <c:v>0.13068500000372296</c:v>
                </c:pt>
                <c:pt idx="72">
                  <c:v>0.13539400000445312</c:v>
                </c:pt>
                <c:pt idx="73">
                  <c:v>0.13413600000058068</c:v>
                </c:pt>
                <c:pt idx="75">
                  <c:v>0.13786899999831803</c:v>
                </c:pt>
                <c:pt idx="76">
                  <c:v>0.1384089999992284</c:v>
                </c:pt>
                <c:pt idx="77">
                  <c:v>0.14254100000107428</c:v>
                </c:pt>
                <c:pt idx="78">
                  <c:v>0.15364899999985937</c:v>
                </c:pt>
                <c:pt idx="79">
                  <c:v>0.15469600000506034</c:v>
                </c:pt>
                <c:pt idx="80">
                  <c:v>0.14824999999837019</c:v>
                </c:pt>
                <c:pt idx="81">
                  <c:v>0.15518899999733549</c:v>
                </c:pt>
                <c:pt idx="83">
                  <c:v>0.14334400000370806</c:v>
                </c:pt>
                <c:pt idx="84">
                  <c:v>0.14645200000086334</c:v>
                </c:pt>
                <c:pt idx="85">
                  <c:v>0.14172900000266964</c:v>
                </c:pt>
                <c:pt idx="86">
                  <c:v>0.14972900000429945</c:v>
                </c:pt>
                <c:pt idx="87">
                  <c:v>0.14688400000159163</c:v>
                </c:pt>
                <c:pt idx="88">
                  <c:v>0.14616100000421284</c:v>
                </c:pt>
                <c:pt idx="89">
                  <c:v>0.15086999999766704</c:v>
                </c:pt>
                <c:pt idx="90">
                  <c:v>0.15014700000028824</c:v>
                </c:pt>
                <c:pt idx="91">
                  <c:v>0.14942399999563349</c:v>
                </c:pt>
                <c:pt idx="92">
                  <c:v>0.15272499999991851</c:v>
                </c:pt>
                <c:pt idx="93">
                  <c:v>0.15327900000556838</c:v>
                </c:pt>
                <c:pt idx="94">
                  <c:v>0.15655599999445258</c:v>
                </c:pt>
                <c:pt idx="95">
                  <c:v>0.14454200000182027</c:v>
                </c:pt>
                <c:pt idx="96">
                  <c:v>0.14854200000263518</c:v>
                </c:pt>
                <c:pt idx="97">
                  <c:v>0.15281900000263704</c:v>
                </c:pt>
                <c:pt idx="98">
                  <c:v>0.15109600000141654</c:v>
                </c:pt>
                <c:pt idx="99">
                  <c:v>0.15402100000210339</c:v>
                </c:pt>
                <c:pt idx="100">
                  <c:v>0.15817600000445964</c:v>
                </c:pt>
                <c:pt idx="101">
                  <c:v>0.14812499999970896</c:v>
                </c:pt>
                <c:pt idx="102">
                  <c:v>0.15967899999668589</c:v>
                </c:pt>
                <c:pt idx="104">
                  <c:v>0.16094199999497505</c:v>
                </c:pt>
                <c:pt idx="105">
                  <c:v>0.16303599999810103</c:v>
                </c:pt>
                <c:pt idx="106">
                  <c:v>0.16522899999836227</c:v>
                </c:pt>
                <c:pt idx="107">
                  <c:v>0.16570800000044983</c:v>
                </c:pt>
                <c:pt idx="108">
                  <c:v>0.17258600000059232</c:v>
                </c:pt>
                <c:pt idx="109">
                  <c:v>0.16841700000077253</c:v>
                </c:pt>
                <c:pt idx="110">
                  <c:v>0.16941700000461424</c:v>
                </c:pt>
                <c:pt idx="112">
                  <c:v>0.16351099999883445</c:v>
                </c:pt>
                <c:pt idx="113">
                  <c:v>0.16951100000005681</c:v>
                </c:pt>
                <c:pt idx="114">
                  <c:v>0.17278799999621697</c:v>
                </c:pt>
                <c:pt idx="115">
                  <c:v>0.17132799999671988</c:v>
                </c:pt>
                <c:pt idx="116">
                  <c:v>0.15492899999662768</c:v>
                </c:pt>
                <c:pt idx="117">
                  <c:v>0.16859100000147009</c:v>
                </c:pt>
                <c:pt idx="118">
                  <c:v>0.17014500000368571</c:v>
                </c:pt>
                <c:pt idx="119">
                  <c:v>0.17578399999911198</c:v>
                </c:pt>
                <c:pt idx="120">
                  <c:v>0.17872299999726238</c:v>
                </c:pt>
                <c:pt idx="121">
                  <c:v>0.16798600000038277</c:v>
                </c:pt>
                <c:pt idx="122">
                  <c:v>0.17080300000088755</c:v>
                </c:pt>
                <c:pt idx="123">
                  <c:v>0.17980299999908311</c:v>
                </c:pt>
                <c:pt idx="124">
                  <c:v>0.18308000000251923</c:v>
                </c:pt>
                <c:pt idx="125">
                  <c:v>0.18122099999891361</c:v>
                </c:pt>
                <c:pt idx="126">
                  <c:v>0.18415999999706401</c:v>
                </c:pt>
                <c:pt idx="127">
                  <c:v>0.18038099999830592</c:v>
                </c:pt>
                <c:pt idx="128">
                  <c:v>0.18292099999962375</c:v>
                </c:pt>
                <c:pt idx="129">
                  <c:v>0.18544700000347802</c:v>
                </c:pt>
                <c:pt idx="130">
                  <c:v>0.18500099999801023</c:v>
                </c:pt>
                <c:pt idx="131">
                  <c:v>0.18900099999882514</c:v>
                </c:pt>
                <c:pt idx="132">
                  <c:v>0.18043300000135787</c:v>
                </c:pt>
                <c:pt idx="133">
                  <c:v>0.1902639999971143</c:v>
                </c:pt>
                <c:pt idx="134">
                  <c:v>0.18709500000113621</c:v>
                </c:pt>
                <c:pt idx="135">
                  <c:v>0.18641899999784073</c:v>
                </c:pt>
                <c:pt idx="136">
                  <c:v>0.19035799999983283</c:v>
                </c:pt>
                <c:pt idx="137">
                  <c:v>0.18503899999632267</c:v>
                </c:pt>
                <c:pt idx="138">
                  <c:v>0.1939360000033048</c:v>
                </c:pt>
                <c:pt idx="139">
                  <c:v>0.1949360000071465</c:v>
                </c:pt>
                <c:pt idx="140">
                  <c:v>0.19993600000452716</c:v>
                </c:pt>
                <c:pt idx="141">
                  <c:v>0.18821299999399344</c:v>
                </c:pt>
                <c:pt idx="142">
                  <c:v>0.1942129999952158</c:v>
                </c:pt>
                <c:pt idx="143">
                  <c:v>0.19236799999634968</c:v>
                </c:pt>
                <c:pt idx="144">
                  <c:v>0.19236799999634968</c:v>
                </c:pt>
                <c:pt idx="145">
                  <c:v>0.19029299999965588</c:v>
                </c:pt>
                <c:pt idx="146">
                  <c:v>0.19329300000390504</c:v>
                </c:pt>
                <c:pt idx="147">
                  <c:v>0.19138699999894015</c:v>
                </c:pt>
                <c:pt idx="148">
                  <c:v>0.19664999999804422</c:v>
                </c:pt>
                <c:pt idx="149">
                  <c:v>0.19092700000328477</c:v>
                </c:pt>
                <c:pt idx="150">
                  <c:v>0.18946700000378769</c:v>
                </c:pt>
                <c:pt idx="152">
                  <c:v>0.1975940000047558</c:v>
                </c:pt>
                <c:pt idx="153">
                  <c:v>0.20242499999585561</c:v>
                </c:pt>
                <c:pt idx="154">
                  <c:v>0.19474900000204798</c:v>
                </c:pt>
                <c:pt idx="155">
                  <c:v>0.19996499999979278</c:v>
                </c:pt>
                <c:pt idx="156">
                  <c:v>0.20176799999899231</c:v>
                </c:pt>
                <c:pt idx="157">
                  <c:v>0.2026460000051884</c:v>
                </c:pt>
                <c:pt idx="158">
                  <c:v>0.19775400000071386</c:v>
                </c:pt>
                <c:pt idx="159">
                  <c:v>0.19858499999827472</c:v>
                </c:pt>
                <c:pt idx="160">
                  <c:v>0.20240199999534525</c:v>
                </c:pt>
                <c:pt idx="161">
                  <c:v>0.20906900000409223</c:v>
                </c:pt>
                <c:pt idx="162">
                  <c:v>0.20634599999903003</c:v>
                </c:pt>
                <c:pt idx="163">
                  <c:v>0.2115200000043842</c:v>
                </c:pt>
                <c:pt idx="164">
                  <c:v>0.20750599999155384</c:v>
                </c:pt>
                <c:pt idx="165">
                  <c:v>0.20850599999539554</c:v>
                </c:pt>
                <c:pt idx="166">
                  <c:v>0.2037830000044778</c:v>
                </c:pt>
                <c:pt idx="167">
                  <c:v>0.206783000001451</c:v>
                </c:pt>
                <c:pt idx="168">
                  <c:v>0.20878300000185845</c:v>
                </c:pt>
                <c:pt idx="169">
                  <c:v>0.21378299999923911</c:v>
                </c:pt>
                <c:pt idx="170">
                  <c:v>0.21493800000462215</c:v>
                </c:pt>
                <c:pt idx="171">
                  <c:v>0.21321500000340166</c:v>
                </c:pt>
                <c:pt idx="172">
                  <c:v>0.20859999999811407</c:v>
                </c:pt>
                <c:pt idx="173">
                  <c:v>0.2086940000008326</c:v>
                </c:pt>
                <c:pt idx="174">
                  <c:v>0.22145499999896856</c:v>
                </c:pt>
                <c:pt idx="175">
                  <c:v>0.21273199999995995</c:v>
                </c:pt>
                <c:pt idx="176">
                  <c:v>0.22677899999689544</c:v>
                </c:pt>
                <c:pt idx="177">
                  <c:v>0.22205599999870174</c:v>
                </c:pt>
                <c:pt idx="178">
                  <c:v>0.2233330000017304</c:v>
                </c:pt>
                <c:pt idx="179">
                  <c:v>0.21560999999928754</c:v>
                </c:pt>
                <c:pt idx="180">
                  <c:v>0.2177979999978561</c:v>
                </c:pt>
                <c:pt idx="181">
                  <c:v>0.21835199999623001</c:v>
                </c:pt>
                <c:pt idx="182">
                  <c:v>0.22035199999663746</c:v>
                </c:pt>
                <c:pt idx="183">
                  <c:v>0.22933400000329129</c:v>
                </c:pt>
                <c:pt idx="184">
                  <c:v>0.23016500000085216</c:v>
                </c:pt>
                <c:pt idx="185">
                  <c:v>0.22581300000456395</c:v>
                </c:pt>
                <c:pt idx="186">
                  <c:v>0.23136700000031851</c:v>
                </c:pt>
                <c:pt idx="187">
                  <c:v>0.23496800000430085</c:v>
                </c:pt>
                <c:pt idx="188">
                  <c:v>0.22324499999376712</c:v>
                </c:pt>
                <c:pt idx="189">
                  <c:v>0.23190700000122888</c:v>
                </c:pt>
                <c:pt idx="190">
                  <c:v>0.23518399999738904</c:v>
                </c:pt>
                <c:pt idx="191">
                  <c:v>0.23030200000357581</c:v>
                </c:pt>
                <c:pt idx="192">
                  <c:v>0.23230200000398327</c:v>
                </c:pt>
                <c:pt idx="193">
                  <c:v>0.23990300000150455</c:v>
                </c:pt>
                <c:pt idx="194">
                  <c:v>0.23428799999237526</c:v>
                </c:pt>
                <c:pt idx="195">
                  <c:v>0.23828799999319017</c:v>
                </c:pt>
                <c:pt idx="196">
                  <c:v>0.22944299999653595</c:v>
                </c:pt>
                <c:pt idx="197">
                  <c:v>0.23914299999887589</c:v>
                </c:pt>
                <c:pt idx="198">
                  <c:v>0.23156100000051083</c:v>
                </c:pt>
                <c:pt idx="199">
                  <c:v>0.23957999999402091</c:v>
                </c:pt>
                <c:pt idx="200">
                  <c:v>0.24625200000446057</c:v>
                </c:pt>
                <c:pt idx="201">
                  <c:v>0.24652900000364752</c:v>
                </c:pt>
                <c:pt idx="202">
                  <c:v>0.25214899999991758</c:v>
                </c:pt>
                <c:pt idx="203">
                  <c:v>0.25370299999485724</c:v>
                </c:pt>
                <c:pt idx="204">
                  <c:v>0.24909299999853829</c:v>
                </c:pt>
                <c:pt idx="205">
                  <c:v>0.24728099999629194</c:v>
                </c:pt>
                <c:pt idx="206">
                  <c:v>0.25215900000330294</c:v>
                </c:pt>
                <c:pt idx="207">
                  <c:v>0.25143599999864819</c:v>
                </c:pt>
                <c:pt idx="208">
                  <c:v>0.24926699999923585</c:v>
                </c:pt>
                <c:pt idx="209">
                  <c:v>0.24926699999923585</c:v>
                </c:pt>
                <c:pt idx="210">
                  <c:v>0.24642199999652803</c:v>
                </c:pt>
                <c:pt idx="211">
                  <c:v>0.25080699999671197</c:v>
                </c:pt>
                <c:pt idx="212">
                  <c:v>0.2514080000037211</c:v>
                </c:pt>
                <c:pt idx="213">
                  <c:v>0.25650200000382029</c:v>
                </c:pt>
                <c:pt idx="214">
                  <c:v>0.24716399999306304</c:v>
                </c:pt>
                <c:pt idx="215">
                  <c:v>0.25244100000418257</c:v>
                </c:pt>
                <c:pt idx="216">
                  <c:v>0.2527979999940726</c:v>
                </c:pt>
                <c:pt idx="217">
                  <c:v>0.24829599999793572</c:v>
                </c:pt>
                <c:pt idx="218">
                  <c:v>0.24789700000110315</c:v>
                </c:pt>
                <c:pt idx="219">
                  <c:v>0.25317399999767076</c:v>
                </c:pt>
                <c:pt idx="220">
                  <c:v>0.25483600000006845</c:v>
                </c:pt>
                <c:pt idx="221">
                  <c:v>0.25537600000097882</c:v>
                </c:pt>
                <c:pt idx="222">
                  <c:v>0.25363900000229478</c:v>
                </c:pt>
                <c:pt idx="223">
                  <c:v>0.25463899999886053</c:v>
                </c:pt>
                <c:pt idx="224">
                  <c:v>0.25691599999845494</c:v>
                </c:pt>
                <c:pt idx="225">
                  <c:v>0.25073300000076415</c:v>
                </c:pt>
                <c:pt idx="226">
                  <c:v>0.25961099999403814</c:v>
                </c:pt>
                <c:pt idx="227">
                  <c:v>0.24967699999979232</c:v>
                </c:pt>
                <c:pt idx="228">
                  <c:v>0.25285099999746308</c:v>
                </c:pt>
                <c:pt idx="229">
                  <c:v>0.2484519999998156</c:v>
                </c:pt>
                <c:pt idx="230">
                  <c:v>0.25083699999959208</c:v>
                </c:pt>
                <c:pt idx="231">
                  <c:v>0.24465399999462534</c:v>
                </c:pt>
                <c:pt idx="232">
                  <c:v>0.24965399999200599</c:v>
                </c:pt>
                <c:pt idx="233">
                  <c:v>0.251326000005065</c:v>
                </c:pt>
                <c:pt idx="234">
                  <c:v>0.251326000005065</c:v>
                </c:pt>
                <c:pt idx="235">
                  <c:v>0.25356100000499282</c:v>
                </c:pt>
                <c:pt idx="236">
                  <c:v>0.24983800000336487</c:v>
                </c:pt>
                <c:pt idx="237">
                  <c:v>0.24624699999549193</c:v>
                </c:pt>
                <c:pt idx="238">
                  <c:v>0.249800999998115</c:v>
                </c:pt>
                <c:pt idx="239">
                  <c:v>0.25107800000114366</c:v>
                </c:pt>
                <c:pt idx="240">
                  <c:v>0.25140200000168988</c:v>
                </c:pt>
                <c:pt idx="241">
                  <c:v>0.25494199999957345</c:v>
                </c:pt>
                <c:pt idx="242">
                  <c:v>0.25160399999731453</c:v>
                </c:pt>
                <c:pt idx="243">
                  <c:v>0.24975899999844842</c:v>
                </c:pt>
                <c:pt idx="244">
                  <c:v>0.25275900000269758</c:v>
                </c:pt>
                <c:pt idx="245">
                  <c:v>0.26069799999822862</c:v>
                </c:pt>
                <c:pt idx="246">
                  <c:v>0.25285299999814015</c:v>
                </c:pt>
                <c:pt idx="247">
                  <c:v>0.25155300000187708</c:v>
                </c:pt>
                <c:pt idx="248">
                  <c:v>0.25035600000410341</c:v>
                </c:pt>
                <c:pt idx="249">
                  <c:v>0.25135600000794511</c:v>
                </c:pt>
                <c:pt idx="250">
                  <c:v>0.24747400000342168</c:v>
                </c:pt>
                <c:pt idx="251">
                  <c:v>0.24622999999701278</c:v>
                </c:pt>
                <c:pt idx="252">
                  <c:v>0.24723000000085449</c:v>
                </c:pt>
                <c:pt idx="253">
                  <c:v>0.2512300000016694</c:v>
                </c:pt>
                <c:pt idx="254">
                  <c:v>0.24816900000587339</c:v>
                </c:pt>
                <c:pt idx="255">
                  <c:v>0.24637100000109058</c:v>
                </c:pt>
                <c:pt idx="256">
                  <c:v>0.24469499999395339</c:v>
                </c:pt>
                <c:pt idx="257">
                  <c:v>0.24097199999960139</c:v>
                </c:pt>
                <c:pt idx="258">
                  <c:v>0.24552599999879021</c:v>
                </c:pt>
                <c:pt idx="259">
                  <c:v>0.25180299999919953</c:v>
                </c:pt>
                <c:pt idx="260">
                  <c:v>0.2501879999981611</c:v>
                </c:pt>
                <c:pt idx="261">
                  <c:v>0.25100499999825843</c:v>
                </c:pt>
                <c:pt idx="262">
                  <c:v>0.24848900000506546</c:v>
                </c:pt>
                <c:pt idx="263">
                  <c:v>0.24554100000386825</c:v>
                </c:pt>
                <c:pt idx="264">
                  <c:v>0.2448179999992135</c:v>
                </c:pt>
                <c:pt idx="265">
                  <c:v>0.24147999999695458</c:v>
                </c:pt>
                <c:pt idx="266">
                  <c:v>0.24501999999483814</c:v>
                </c:pt>
                <c:pt idx="267">
                  <c:v>0.24901999999565305</c:v>
                </c:pt>
                <c:pt idx="268">
                  <c:v>0.23350400000344962</c:v>
                </c:pt>
                <c:pt idx="269">
                  <c:v>0.24713800000608899</c:v>
                </c:pt>
                <c:pt idx="270">
                  <c:v>0.24151899999560555</c:v>
                </c:pt>
                <c:pt idx="271">
                  <c:v>0.24695100000099046</c:v>
                </c:pt>
                <c:pt idx="272">
                  <c:v>0.24022799999511335</c:v>
                </c:pt>
                <c:pt idx="273">
                  <c:v>0.24749100000190083</c:v>
                </c:pt>
                <c:pt idx="274">
                  <c:v>0.24466499999834923</c:v>
                </c:pt>
                <c:pt idx="275">
                  <c:v>0.2371770000027027</c:v>
                </c:pt>
                <c:pt idx="278">
                  <c:v>0.24202299999888055</c:v>
                </c:pt>
                <c:pt idx="282">
                  <c:v>0.24899500000174157</c:v>
                </c:pt>
                <c:pt idx="283">
                  <c:v>0.24282600000151433</c:v>
                </c:pt>
                <c:pt idx="289">
                  <c:v>0.2477980000039679</c:v>
                </c:pt>
                <c:pt idx="291">
                  <c:v>0.240352000000712</c:v>
                </c:pt>
                <c:pt idx="292">
                  <c:v>0.24240399999689544</c:v>
                </c:pt>
                <c:pt idx="294">
                  <c:v>0.23757800000021234</c:v>
                </c:pt>
                <c:pt idx="295">
                  <c:v>0.23484099999768659</c:v>
                </c:pt>
                <c:pt idx="296">
                  <c:v>0.23963499999808846</c:v>
                </c:pt>
                <c:pt idx="297">
                  <c:v>0.23641000000498025</c:v>
                </c:pt>
                <c:pt idx="302">
                  <c:v>0.23460800000611925</c:v>
                </c:pt>
                <c:pt idx="309">
                  <c:v>0.23255800000333693</c:v>
                </c:pt>
                <c:pt idx="312">
                  <c:v>0.23119200000655837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AD-4091-8A49-E406302A488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</c:numCache>
              </c:numRef>
            </c:plus>
            <c:min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1'!$J$21:$J$987</c:f>
              <c:numCache>
                <c:formatCode>General</c:formatCode>
                <c:ptCount val="967"/>
                <c:pt idx="276">
                  <c:v>0.2437430000063614</c:v>
                </c:pt>
                <c:pt idx="277">
                  <c:v>0.24304600000323262</c:v>
                </c:pt>
                <c:pt idx="279">
                  <c:v>0.24268600000505103</c:v>
                </c:pt>
                <c:pt idx="280">
                  <c:v>0.24699500000133412</c:v>
                </c:pt>
                <c:pt idx="281">
                  <c:v>0.24799500000517583</c:v>
                </c:pt>
                <c:pt idx="284">
                  <c:v>0.24230299999908311</c:v>
                </c:pt>
                <c:pt idx="290">
                  <c:v>0.24127500000031432</c:v>
                </c:pt>
                <c:pt idx="293">
                  <c:v>0.23619300000427756</c:v>
                </c:pt>
                <c:pt idx="298">
                  <c:v>0.23297299999831012</c:v>
                </c:pt>
                <c:pt idx="299">
                  <c:v>0.23945000000094296</c:v>
                </c:pt>
                <c:pt idx="305">
                  <c:v>0.2379750000036438</c:v>
                </c:pt>
                <c:pt idx="307">
                  <c:v>0.23131800000555813</c:v>
                </c:pt>
                <c:pt idx="308">
                  <c:v>0.23887200000172015</c:v>
                </c:pt>
                <c:pt idx="311">
                  <c:v>0.23852999999508029</c:v>
                </c:pt>
                <c:pt idx="313">
                  <c:v>0.23343200000090292</c:v>
                </c:pt>
                <c:pt idx="314">
                  <c:v>0.23388199999317294</c:v>
                </c:pt>
                <c:pt idx="315">
                  <c:v>0.23319000000628876</c:v>
                </c:pt>
                <c:pt idx="316">
                  <c:v>0.23496300000260817</c:v>
                </c:pt>
                <c:pt idx="320">
                  <c:v>0.23656299999856856</c:v>
                </c:pt>
                <c:pt idx="324">
                  <c:v>0.23735399999713991</c:v>
                </c:pt>
                <c:pt idx="326">
                  <c:v>0.2384920000040438</c:v>
                </c:pt>
                <c:pt idx="327">
                  <c:v>0.23855499999626772</c:v>
                </c:pt>
                <c:pt idx="330">
                  <c:v>0.23908900000242284</c:v>
                </c:pt>
                <c:pt idx="332">
                  <c:v>0.23912900000141235</c:v>
                </c:pt>
                <c:pt idx="333">
                  <c:v>0.2380055000030552</c:v>
                </c:pt>
                <c:pt idx="334">
                  <c:v>0.24114399999234593</c:v>
                </c:pt>
                <c:pt idx="335">
                  <c:v>0.24339899999904446</c:v>
                </c:pt>
                <c:pt idx="342">
                  <c:v>0.25393199999234639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AD-4091-8A49-E406302A488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1'!$K$21:$K$987</c:f>
              <c:numCache>
                <c:formatCode>General</c:formatCode>
                <c:ptCount val="967"/>
                <c:pt idx="285">
                  <c:v>0.24326599999767495</c:v>
                </c:pt>
                <c:pt idx="286">
                  <c:v>0.2354200000045239</c:v>
                </c:pt>
                <c:pt idx="287">
                  <c:v>0.24372000000585103</c:v>
                </c:pt>
                <c:pt idx="300">
                  <c:v>0.2295220000014524</c:v>
                </c:pt>
                <c:pt idx="301">
                  <c:v>0.23266049999801908</c:v>
                </c:pt>
                <c:pt idx="303">
                  <c:v>0.2345939999941038</c:v>
                </c:pt>
                <c:pt idx="304">
                  <c:v>0.23497899999347283</c:v>
                </c:pt>
                <c:pt idx="306">
                  <c:v>0.23320000000239816</c:v>
                </c:pt>
                <c:pt idx="310">
                  <c:v>0.2356290000025183</c:v>
                </c:pt>
                <c:pt idx="317">
                  <c:v>0.23507899999822257</c:v>
                </c:pt>
                <c:pt idx="318">
                  <c:v>0.23570000000472646</c:v>
                </c:pt>
                <c:pt idx="319">
                  <c:v>0.23675500000535976</c:v>
                </c:pt>
                <c:pt idx="321">
                  <c:v>0.23669500000687549</c:v>
                </c:pt>
                <c:pt idx="322">
                  <c:v>0.23697199999878649</c:v>
                </c:pt>
                <c:pt idx="323">
                  <c:v>0.23715200000151526</c:v>
                </c:pt>
                <c:pt idx="325">
                  <c:v>0.23840699999709614</c:v>
                </c:pt>
                <c:pt idx="328">
                  <c:v>0.23838700000487734</c:v>
                </c:pt>
                <c:pt idx="329">
                  <c:v>0.23902700000326149</c:v>
                </c:pt>
                <c:pt idx="331">
                  <c:v>0.23799000000144588</c:v>
                </c:pt>
                <c:pt idx="336">
                  <c:v>0.24611400000139838</c:v>
                </c:pt>
                <c:pt idx="337">
                  <c:v>0.24631399999634596</c:v>
                </c:pt>
                <c:pt idx="338">
                  <c:v>0.25002249999670312</c:v>
                </c:pt>
                <c:pt idx="339">
                  <c:v>0.2484309999999823</c:v>
                </c:pt>
                <c:pt idx="340">
                  <c:v>0.25218999999924563</c:v>
                </c:pt>
                <c:pt idx="341">
                  <c:v>0.25219800000195391</c:v>
                </c:pt>
                <c:pt idx="343">
                  <c:v>0.2604330000031041</c:v>
                </c:pt>
                <c:pt idx="344">
                  <c:v>0.2604330000031041</c:v>
                </c:pt>
                <c:pt idx="345">
                  <c:v>0.26659099999960745</c:v>
                </c:pt>
                <c:pt idx="346">
                  <c:v>0.27464900000632042</c:v>
                </c:pt>
                <c:pt idx="347">
                  <c:v>0.27464900000632042</c:v>
                </c:pt>
                <c:pt idx="348">
                  <c:v>0.27475099999719532</c:v>
                </c:pt>
                <c:pt idx="349">
                  <c:v>0.27514099999825703</c:v>
                </c:pt>
                <c:pt idx="350">
                  <c:v>0.27577499999460997</c:v>
                </c:pt>
                <c:pt idx="351">
                  <c:v>0.28384100000403123</c:v>
                </c:pt>
                <c:pt idx="352">
                  <c:v>0.29039900000498164</c:v>
                </c:pt>
                <c:pt idx="353">
                  <c:v>0.29210099999909289</c:v>
                </c:pt>
                <c:pt idx="354">
                  <c:v>0.2926789999983157</c:v>
                </c:pt>
                <c:pt idx="355">
                  <c:v>0.29889299999922514</c:v>
                </c:pt>
                <c:pt idx="356">
                  <c:v>0.29872500000783475</c:v>
                </c:pt>
                <c:pt idx="357">
                  <c:v>0.30463700000109384</c:v>
                </c:pt>
                <c:pt idx="358">
                  <c:v>0.30549999999493593</c:v>
                </c:pt>
                <c:pt idx="359">
                  <c:v>0.30662499999743886</c:v>
                </c:pt>
                <c:pt idx="360">
                  <c:v>0.31433500000275671</c:v>
                </c:pt>
                <c:pt idx="361">
                  <c:v>0.31283199999597855</c:v>
                </c:pt>
                <c:pt idx="362">
                  <c:v>0.31781299999420298</c:v>
                </c:pt>
                <c:pt idx="363">
                  <c:v>0.31795200000487966</c:v>
                </c:pt>
                <c:pt idx="364">
                  <c:v>0.32308800000464544</c:v>
                </c:pt>
                <c:pt idx="365">
                  <c:v>0.32398999999713851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AD-4091-8A49-E406302A488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AD-4091-8A49-E406302A488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43">
                    <c:v>0</c:v>
                  </c:pt>
                  <c:pt idx="46">
                    <c:v>2E-3</c:v>
                  </c:pt>
                  <c:pt idx="56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43">
                    <c:v>0</c:v>
                  </c:pt>
                  <c:pt idx="46">
                    <c:v>2E-3</c:v>
                  </c:pt>
                  <c:pt idx="56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AD-4091-8A49-E406302A488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AD-4091-8A49-E406302A488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1'!$O$21:$O$987</c:f>
              <c:numCache>
                <c:formatCode>General</c:formatCode>
                <c:ptCount val="967"/>
                <c:pt idx="214">
                  <c:v>7.8561792638749628E-2</c:v>
                </c:pt>
                <c:pt idx="215">
                  <c:v>7.8600996332569562E-2</c:v>
                </c:pt>
                <c:pt idx="216">
                  <c:v>8.0208347779186229E-2</c:v>
                </c:pt>
                <c:pt idx="217">
                  <c:v>8.3109421121860316E-2</c:v>
                </c:pt>
                <c:pt idx="220">
                  <c:v>8.3893494998258711E-2</c:v>
                </c:pt>
                <c:pt idx="221">
                  <c:v>8.4677568874657105E-2</c:v>
                </c:pt>
                <c:pt idx="222">
                  <c:v>8.5422439057235566E-2</c:v>
                </c:pt>
                <c:pt idx="223">
                  <c:v>8.5422439057235566E-2</c:v>
                </c:pt>
                <c:pt idx="224">
                  <c:v>8.54616427510555E-2</c:v>
                </c:pt>
                <c:pt idx="225">
                  <c:v>8.6284920321273828E-2</c:v>
                </c:pt>
                <c:pt idx="226">
                  <c:v>8.6833772034752676E-2</c:v>
                </c:pt>
                <c:pt idx="227">
                  <c:v>8.9107586276307993E-2</c:v>
                </c:pt>
                <c:pt idx="228">
                  <c:v>9.1538215293143044E-2</c:v>
                </c:pt>
                <c:pt idx="230">
                  <c:v>9.2243881781901571E-2</c:v>
                </c:pt>
                <c:pt idx="231">
                  <c:v>9.3067159352119899E-2</c:v>
                </c:pt>
                <c:pt idx="232">
                  <c:v>9.3067159352119899E-2</c:v>
                </c:pt>
                <c:pt idx="233">
                  <c:v>9.8398861711628982E-2</c:v>
                </c:pt>
                <c:pt idx="234">
                  <c:v>9.8398861711628982E-2</c:v>
                </c:pt>
                <c:pt idx="237">
                  <c:v>0.10518110074247505</c:v>
                </c:pt>
                <c:pt idx="238">
                  <c:v>0.10525950813011492</c:v>
                </c:pt>
                <c:pt idx="239">
                  <c:v>0.10529871182393485</c:v>
                </c:pt>
                <c:pt idx="240">
                  <c:v>0.10576915614977389</c:v>
                </c:pt>
                <c:pt idx="241">
                  <c:v>0.10655323002617229</c:v>
                </c:pt>
                <c:pt idx="242">
                  <c:v>0.10678845218909178</c:v>
                </c:pt>
                <c:pt idx="243">
                  <c:v>0.10737650759639056</c:v>
                </c:pt>
                <c:pt idx="244">
                  <c:v>0.10737650759639056</c:v>
                </c:pt>
                <c:pt idx="245">
                  <c:v>0.10765093345313004</c:v>
                </c:pt>
                <c:pt idx="246">
                  <c:v>0.10823898886042882</c:v>
                </c:pt>
                <c:pt idx="247">
                  <c:v>0.11215935824242079</c:v>
                </c:pt>
                <c:pt idx="248">
                  <c:v>0.11368830230139765</c:v>
                </c:pt>
                <c:pt idx="249">
                  <c:v>0.11368830230139765</c:v>
                </c:pt>
                <c:pt idx="250">
                  <c:v>0.11894159727326686</c:v>
                </c:pt>
                <c:pt idx="251">
                  <c:v>0.12003930070022462</c:v>
                </c:pt>
                <c:pt idx="252">
                  <c:v>0.12003930070022462</c:v>
                </c:pt>
                <c:pt idx="253">
                  <c:v>0.12003930070022462</c:v>
                </c:pt>
                <c:pt idx="254">
                  <c:v>0.1203137265569641</c:v>
                </c:pt>
                <c:pt idx="255">
                  <c:v>0.12133302259628198</c:v>
                </c:pt>
                <c:pt idx="256">
                  <c:v>0.12180346692212102</c:v>
                </c:pt>
                <c:pt idx="257">
                  <c:v>0.12184267061594095</c:v>
                </c:pt>
                <c:pt idx="258">
                  <c:v>0.12192107800358076</c:v>
                </c:pt>
                <c:pt idx="259">
                  <c:v>0.1219602816974007</c:v>
                </c:pt>
                <c:pt idx="260">
                  <c:v>0.12215630016650031</c:v>
                </c:pt>
                <c:pt idx="261">
                  <c:v>0.12297957773671858</c:v>
                </c:pt>
                <c:pt idx="262">
                  <c:v>0.1265863175681512</c:v>
                </c:pt>
                <c:pt idx="263">
                  <c:v>0.1295657982984651</c:v>
                </c:pt>
                <c:pt idx="264">
                  <c:v>0.12960500199228503</c:v>
                </c:pt>
                <c:pt idx="265">
                  <c:v>0.12984022415520458</c:v>
                </c:pt>
                <c:pt idx="266">
                  <c:v>0.13062429803160297</c:v>
                </c:pt>
                <c:pt idx="267">
                  <c:v>0.13062429803160297</c:v>
                </c:pt>
                <c:pt idx="268">
                  <c:v>0.13423103786303553</c:v>
                </c:pt>
                <c:pt idx="269">
                  <c:v>0.13587759300347219</c:v>
                </c:pt>
                <c:pt idx="270">
                  <c:v>0.14187575815791986</c:v>
                </c:pt>
                <c:pt idx="271">
                  <c:v>0.14250301725903858</c:v>
                </c:pt>
                <c:pt idx="272">
                  <c:v>0.14254222095285851</c:v>
                </c:pt>
                <c:pt idx="273">
                  <c:v>0.14328709113543697</c:v>
                </c:pt>
                <c:pt idx="274">
                  <c:v>0.14571772015227202</c:v>
                </c:pt>
                <c:pt idx="275">
                  <c:v>0.14791312700618753</c:v>
                </c:pt>
                <c:pt idx="276">
                  <c:v>0.15018694124774284</c:v>
                </c:pt>
                <c:pt idx="277">
                  <c:v>0.1517158853067197</c:v>
                </c:pt>
                <c:pt idx="278">
                  <c:v>0.15567545838253166</c:v>
                </c:pt>
                <c:pt idx="279">
                  <c:v>0.15642032856511007</c:v>
                </c:pt>
                <c:pt idx="280">
                  <c:v>0.15708679136004872</c:v>
                </c:pt>
                <c:pt idx="281">
                  <c:v>0.15708679136004872</c:v>
                </c:pt>
                <c:pt idx="282">
                  <c:v>0.15708679136004872</c:v>
                </c:pt>
                <c:pt idx="283">
                  <c:v>0.15720440244150852</c:v>
                </c:pt>
                <c:pt idx="284">
                  <c:v>0.15724360613532845</c:v>
                </c:pt>
                <c:pt idx="285">
                  <c:v>0.15798847631790686</c:v>
                </c:pt>
                <c:pt idx="286">
                  <c:v>0.15806688370554672</c:v>
                </c:pt>
                <c:pt idx="287">
                  <c:v>0.15806688370554672</c:v>
                </c:pt>
                <c:pt idx="288">
                  <c:v>0.15806688370554672</c:v>
                </c:pt>
                <c:pt idx="289">
                  <c:v>0.15861573541902557</c:v>
                </c:pt>
                <c:pt idx="290">
                  <c:v>0.15865493911284551</c:v>
                </c:pt>
                <c:pt idx="291">
                  <c:v>0.15869414280666544</c:v>
                </c:pt>
                <c:pt idx="292">
                  <c:v>0.16167362353697928</c:v>
                </c:pt>
                <c:pt idx="293">
                  <c:v>0.16390823408471472</c:v>
                </c:pt>
                <c:pt idx="294">
                  <c:v>0.16410425255381439</c:v>
                </c:pt>
                <c:pt idx="295">
                  <c:v>0.16484912273639279</c:v>
                </c:pt>
                <c:pt idx="296">
                  <c:v>0.165711604000431</c:v>
                </c:pt>
                <c:pt idx="297">
                  <c:v>0.17257225041891694</c:v>
                </c:pt>
                <c:pt idx="298">
                  <c:v>0.17331712060149546</c:v>
                </c:pt>
                <c:pt idx="299">
                  <c:v>0.17335632429531539</c:v>
                </c:pt>
                <c:pt idx="300">
                  <c:v>0.17868802665482447</c:v>
                </c:pt>
                <c:pt idx="301">
                  <c:v>0.17870762850173444</c:v>
                </c:pt>
                <c:pt idx="302">
                  <c:v>0.17939369314358306</c:v>
                </c:pt>
                <c:pt idx="303">
                  <c:v>0.18009935963234153</c:v>
                </c:pt>
                <c:pt idx="304">
                  <c:v>0.18029537810144119</c:v>
                </c:pt>
                <c:pt idx="305">
                  <c:v>0.18609752478678926</c:v>
                </c:pt>
                <c:pt idx="306">
                  <c:v>0.18786169100868561</c:v>
                </c:pt>
                <c:pt idx="307">
                  <c:v>0.18841054272216456</c:v>
                </c:pt>
                <c:pt idx="308">
                  <c:v>0.18848895010980432</c:v>
                </c:pt>
                <c:pt idx="309">
                  <c:v>0.19311498598055493</c:v>
                </c:pt>
                <c:pt idx="310">
                  <c:v>0.19401667093841307</c:v>
                </c:pt>
                <c:pt idx="311">
                  <c:v>0.19452631895807199</c:v>
                </c:pt>
                <c:pt idx="312">
                  <c:v>0.19476154112099148</c:v>
                </c:pt>
                <c:pt idx="313">
                  <c:v>0.19554561499738993</c:v>
                </c:pt>
                <c:pt idx="314">
                  <c:v>0.20142616907037786</c:v>
                </c:pt>
                <c:pt idx="315">
                  <c:v>0.20158298384565759</c:v>
                </c:pt>
                <c:pt idx="316">
                  <c:v>0.20742433422482559</c:v>
                </c:pt>
                <c:pt idx="317">
                  <c:v>0.20773796377538495</c:v>
                </c:pt>
                <c:pt idx="318">
                  <c:v>0.2105998334242391</c:v>
                </c:pt>
                <c:pt idx="319">
                  <c:v>0.2151082582135298</c:v>
                </c:pt>
                <c:pt idx="320">
                  <c:v>0.21526507298880954</c:v>
                </c:pt>
                <c:pt idx="321">
                  <c:v>0.21589233208992825</c:v>
                </c:pt>
                <c:pt idx="322">
                  <c:v>0.21593153578374819</c:v>
                </c:pt>
                <c:pt idx="323">
                  <c:v>0.21749968353654497</c:v>
                </c:pt>
                <c:pt idx="324">
                  <c:v>0.2185189795758628</c:v>
                </c:pt>
                <c:pt idx="325">
                  <c:v>0.22200810832583567</c:v>
                </c:pt>
                <c:pt idx="326">
                  <c:v>0.22220412679493523</c:v>
                </c:pt>
                <c:pt idx="327">
                  <c:v>0.22294899697751375</c:v>
                </c:pt>
                <c:pt idx="328">
                  <c:v>0.22357625607863246</c:v>
                </c:pt>
                <c:pt idx="329">
                  <c:v>0.22436032995503091</c:v>
                </c:pt>
                <c:pt idx="330">
                  <c:v>0.2245955521179504</c:v>
                </c:pt>
                <c:pt idx="331">
                  <c:v>0.22510520013760932</c:v>
                </c:pt>
                <c:pt idx="332">
                  <c:v>0.22537962599434874</c:v>
                </c:pt>
                <c:pt idx="333">
                  <c:v>0.23300474444232316</c:v>
                </c:pt>
                <c:pt idx="334">
                  <c:v>0.23302434628923313</c:v>
                </c:pt>
                <c:pt idx="335">
                  <c:v>0.23753277107852383</c:v>
                </c:pt>
                <c:pt idx="336">
                  <c:v>0.24360934362061143</c:v>
                </c:pt>
                <c:pt idx="337">
                  <c:v>0.24360934362061143</c:v>
                </c:pt>
                <c:pt idx="338">
                  <c:v>0.24519709322031819</c:v>
                </c:pt>
                <c:pt idx="339">
                  <c:v>0.24756891669642328</c:v>
                </c:pt>
                <c:pt idx="340">
                  <c:v>0.25254778581155307</c:v>
                </c:pt>
                <c:pt idx="341">
                  <c:v>0.25270460058683281</c:v>
                </c:pt>
                <c:pt idx="342">
                  <c:v>0.25435115572726946</c:v>
                </c:pt>
                <c:pt idx="343">
                  <c:v>0.26270154251091232</c:v>
                </c:pt>
                <c:pt idx="344">
                  <c:v>0.26270154251091232</c:v>
                </c:pt>
                <c:pt idx="345">
                  <c:v>0.26873891135917988</c:v>
                </c:pt>
                <c:pt idx="346">
                  <c:v>0.27477628020744754</c:v>
                </c:pt>
                <c:pt idx="347">
                  <c:v>0.27477628020744754</c:v>
                </c:pt>
                <c:pt idx="348">
                  <c:v>0.27501150237036703</c:v>
                </c:pt>
                <c:pt idx="349">
                  <c:v>0.27501150237036703</c:v>
                </c:pt>
                <c:pt idx="350">
                  <c:v>0.27626602057260446</c:v>
                </c:pt>
                <c:pt idx="351">
                  <c:v>0.28246020419615187</c:v>
                </c:pt>
                <c:pt idx="352">
                  <c:v>0.28849757304441942</c:v>
                </c:pt>
                <c:pt idx="353">
                  <c:v>0.28951686908373736</c:v>
                </c:pt>
                <c:pt idx="354">
                  <c:v>0.29006572079721621</c:v>
                </c:pt>
                <c:pt idx="355">
                  <c:v>0.29720079307244157</c:v>
                </c:pt>
                <c:pt idx="356">
                  <c:v>0.29782805217356029</c:v>
                </c:pt>
                <c:pt idx="357">
                  <c:v>0.30394382840946782</c:v>
                </c:pt>
                <c:pt idx="358">
                  <c:v>0.30468869859204623</c:v>
                </c:pt>
                <c:pt idx="359">
                  <c:v>0.30566879093754423</c:v>
                </c:pt>
                <c:pt idx="360">
                  <c:v>0.31076527113413382</c:v>
                </c:pt>
                <c:pt idx="361">
                  <c:v>0.31315669645714889</c:v>
                </c:pt>
                <c:pt idx="362">
                  <c:v>0.31915486161159662</c:v>
                </c:pt>
                <c:pt idx="363">
                  <c:v>0.31942928746833604</c:v>
                </c:pt>
                <c:pt idx="364">
                  <c:v>0.32601550803008256</c:v>
                </c:pt>
                <c:pt idx="365">
                  <c:v>0.3270348040694005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AD-4091-8A49-E406302A488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1'!$U$21:$U$987</c:f>
              <c:numCache>
                <c:formatCode>General</c:formatCode>
                <c:ptCount val="967"/>
                <c:pt idx="39">
                  <c:v>0.13870999999926426</c:v>
                </c:pt>
                <c:pt idx="41">
                  <c:v>4.32650000002468E-2</c:v>
                </c:pt>
                <c:pt idx="43">
                  <c:v>-0.21758000000409083</c:v>
                </c:pt>
                <c:pt idx="48">
                  <c:v>0.14207600000372622</c:v>
                </c:pt>
                <c:pt idx="53">
                  <c:v>0.14328400000522379</c:v>
                </c:pt>
                <c:pt idx="56">
                  <c:v>-0.45255599999654805</c:v>
                </c:pt>
                <c:pt idx="66">
                  <c:v>0.46030649999738671</c:v>
                </c:pt>
                <c:pt idx="74">
                  <c:v>6.6844000000855885E-2</c:v>
                </c:pt>
                <c:pt idx="82">
                  <c:v>-0.29291850000299746</c:v>
                </c:pt>
                <c:pt idx="103">
                  <c:v>-5.5882000000565313E-2</c:v>
                </c:pt>
                <c:pt idx="111">
                  <c:v>-0.41544450000219513</c:v>
                </c:pt>
                <c:pt idx="151">
                  <c:v>0.4202134999941336</c:v>
                </c:pt>
                <c:pt idx="288">
                  <c:v>0.27492000000347616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6AD-4091-8A49-E406302A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423456"/>
        <c:axId val="1"/>
      </c:scatterChart>
      <c:valAx>
        <c:axId val="725423456"/>
        <c:scaling>
          <c:orientation val="minMax"/>
          <c:max val="20000"/>
          <c:min val="1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9185966354529"/>
              <c:y val="0.85526315789473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35000000000000003"/>
          <c:min val="0.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70962479608482E-2"/>
              <c:y val="0.389473684210526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423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86966555771065"/>
          <c:y val="0.93157894736842106"/>
          <c:w val="0.76509040774470893"/>
          <c:h val="5.26315789473683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Lyr - O-C Diagr.</a:t>
            </a:r>
          </a:p>
        </c:rich>
      </c:tx>
      <c:layout>
        <c:manualLayout>
          <c:xMode val="edge"/>
          <c:yMode val="edge"/>
          <c:x val="0.3830769230769230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43589743589743"/>
          <c:y val="0.14076253626191462"/>
          <c:w val="0.81897435897435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1'!$H$21:$H$987</c:f>
              <c:numCache>
                <c:formatCode>General</c:formatCode>
                <c:ptCount val="967"/>
                <c:pt idx="0">
                  <c:v>0</c:v>
                </c:pt>
                <c:pt idx="1">
                  <c:v>3.568000000086613E-3</c:v>
                </c:pt>
                <c:pt idx="2">
                  <c:v>4.3989999976474792E-3</c:v>
                </c:pt>
                <c:pt idx="3">
                  <c:v>-1.6899999900488183E-4</c:v>
                </c:pt>
                <c:pt idx="4">
                  <c:v>6.1079999977664556E-3</c:v>
                </c:pt>
                <c:pt idx="5">
                  <c:v>4.3850000001839362E-3</c:v>
                </c:pt>
                <c:pt idx="7">
                  <c:v>7.4650000024121255E-3</c:v>
                </c:pt>
                <c:pt idx="9">
                  <c:v>-5.4900000031921081E-4</c:v>
                </c:pt>
                <c:pt idx="10">
                  <c:v>5.5590000010852236E-3</c:v>
                </c:pt>
                <c:pt idx="11">
                  <c:v>-2.8769999989890493E-3</c:v>
                </c:pt>
                <c:pt idx="12">
                  <c:v>4.2319999993196689E-3</c:v>
                </c:pt>
                <c:pt idx="13">
                  <c:v>6.9300000177463517E-4</c:v>
                </c:pt>
                <c:pt idx="14">
                  <c:v>-3.7529999972321093E-3</c:v>
                </c:pt>
                <c:pt idx="15">
                  <c:v>-4.0060000028461218E-3</c:v>
                </c:pt>
                <c:pt idx="16">
                  <c:v>3.3789999979489949E-3</c:v>
                </c:pt>
                <c:pt idx="17">
                  <c:v>-4.0810000027704518E-3</c:v>
                </c:pt>
                <c:pt idx="18">
                  <c:v>-3.9109999997890554E-3</c:v>
                </c:pt>
                <c:pt idx="19">
                  <c:v>7.7249999994819518E-3</c:v>
                </c:pt>
                <c:pt idx="20">
                  <c:v>9.7249999998894054E-3</c:v>
                </c:pt>
                <c:pt idx="21">
                  <c:v>2.5864999995974358E-2</c:v>
                </c:pt>
                <c:pt idx="22">
                  <c:v>2.440500000375323E-2</c:v>
                </c:pt>
                <c:pt idx="23">
                  <c:v>2.8902999998535961E-2</c:v>
                </c:pt>
                <c:pt idx="24">
                  <c:v>2.9888999997638166E-2</c:v>
                </c:pt>
                <c:pt idx="25">
                  <c:v>3.6011999996844679E-2</c:v>
                </c:pt>
                <c:pt idx="26">
                  <c:v>2.981500000169035E-2</c:v>
                </c:pt>
                <c:pt idx="27">
                  <c:v>3.2923999999184161E-2</c:v>
                </c:pt>
                <c:pt idx="28">
                  <c:v>3.402799999457784E-2</c:v>
                </c:pt>
                <c:pt idx="29">
                  <c:v>4.4043000001693144E-2</c:v>
                </c:pt>
                <c:pt idx="30">
                  <c:v>4.0320000000065193E-2</c:v>
                </c:pt>
                <c:pt idx="31">
                  <c:v>4.3611999994027428E-2</c:v>
                </c:pt>
                <c:pt idx="32">
                  <c:v>5.1350000001548324E-2</c:v>
                </c:pt>
                <c:pt idx="33">
                  <c:v>5.2903999996487983E-2</c:v>
                </c:pt>
                <c:pt idx="34">
                  <c:v>5.3641999998944812E-2</c:v>
                </c:pt>
                <c:pt idx="35">
                  <c:v>6.0453999998571817E-2</c:v>
                </c:pt>
                <c:pt idx="36">
                  <c:v>6.0430999998061452E-2</c:v>
                </c:pt>
                <c:pt idx="37">
                  <c:v>6.6898999997647479E-2</c:v>
                </c:pt>
                <c:pt idx="40">
                  <c:v>9.0695999999297783E-2</c:v>
                </c:pt>
                <c:pt idx="42">
                  <c:v>9.2645999997330364E-2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C8-458B-929C-CEA80920729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1'!$D$22:$D$50</c:f>
                <c:numCache>
                  <c:formatCode>General</c:formatCode>
                  <c:ptCount val="29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1'!$I$21:$I$987</c:f>
              <c:numCache>
                <c:formatCode>General</c:formatCode>
                <c:ptCount val="967"/>
                <c:pt idx="6">
                  <c:v>1.1924999998882413E-2</c:v>
                </c:pt>
                <c:pt idx="8">
                  <c:v>1.2018999997962965E-2</c:v>
                </c:pt>
                <c:pt idx="38">
                  <c:v>7.3141000000759959E-2</c:v>
                </c:pt>
                <c:pt idx="44">
                  <c:v>0.10319699999672594</c:v>
                </c:pt>
                <c:pt idx="45">
                  <c:v>0.10047399999893969</c:v>
                </c:pt>
                <c:pt idx="46">
                  <c:v>0.11076999999932013</c:v>
                </c:pt>
                <c:pt idx="47">
                  <c:v>0.11079900000186171</c:v>
                </c:pt>
                <c:pt idx="49">
                  <c:v>0.10712300000159303</c:v>
                </c:pt>
                <c:pt idx="50">
                  <c:v>0.11770100000285311</c:v>
                </c:pt>
                <c:pt idx="51">
                  <c:v>0.12245699999766657</c:v>
                </c:pt>
                <c:pt idx="52">
                  <c:v>0.13600700000097277</c:v>
                </c:pt>
                <c:pt idx="54">
                  <c:v>0.12491799999406794</c:v>
                </c:pt>
                <c:pt idx="55">
                  <c:v>0.13451000000350177</c:v>
                </c:pt>
                <c:pt idx="57">
                  <c:v>0.12914399999863235</c:v>
                </c:pt>
                <c:pt idx="58">
                  <c:v>0.12740699999994831</c:v>
                </c:pt>
                <c:pt idx="59">
                  <c:v>0.12848700000176905</c:v>
                </c:pt>
                <c:pt idx="60">
                  <c:v>0.13464199999725679</c:v>
                </c:pt>
                <c:pt idx="61">
                  <c:v>0.12730399999418296</c:v>
                </c:pt>
                <c:pt idx="62">
                  <c:v>0.12930399999459041</c:v>
                </c:pt>
                <c:pt idx="63">
                  <c:v>0.12888199999724748</c:v>
                </c:pt>
                <c:pt idx="64">
                  <c:v>0.13088199999765493</c:v>
                </c:pt>
                <c:pt idx="65">
                  <c:v>0.13015899999300018</c:v>
                </c:pt>
                <c:pt idx="67">
                  <c:v>0.13014500000281259</c:v>
                </c:pt>
                <c:pt idx="68">
                  <c:v>0.12913100000150735</c:v>
                </c:pt>
                <c:pt idx="69">
                  <c:v>0.13640799999848241</c:v>
                </c:pt>
                <c:pt idx="70">
                  <c:v>0.12968500000715721</c:v>
                </c:pt>
                <c:pt idx="71">
                  <c:v>0.13068500000372296</c:v>
                </c:pt>
                <c:pt idx="72">
                  <c:v>0.13539400000445312</c:v>
                </c:pt>
                <c:pt idx="73">
                  <c:v>0.13413600000058068</c:v>
                </c:pt>
                <c:pt idx="75">
                  <c:v>0.13786899999831803</c:v>
                </c:pt>
                <c:pt idx="76">
                  <c:v>0.1384089999992284</c:v>
                </c:pt>
                <c:pt idx="77">
                  <c:v>0.14254100000107428</c:v>
                </c:pt>
                <c:pt idx="78">
                  <c:v>0.15364899999985937</c:v>
                </c:pt>
                <c:pt idx="79">
                  <c:v>0.15469600000506034</c:v>
                </c:pt>
                <c:pt idx="80">
                  <c:v>0.14824999999837019</c:v>
                </c:pt>
                <c:pt idx="81">
                  <c:v>0.15518899999733549</c:v>
                </c:pt>
                <c:pt idx="83">
                  <c:v>0.14334400000370806</c:v>
                </c:pt>
                <c:pt idx="84">
                  <c:v>0.14645200000086334</c:v>
                </c:pt>
                <c:pt idx="85">
                  <c:v>0.14172900000266964</c:v>
                </c:pt>
                <c:pt idx="86">
                  <c:v>0.14972900000429945</c:v>
                </c:pt>
                <c:pt idx="87">
                  <c:v>0.14688400000159163</c:v>
                </c:pt>
                <c:pt idx="88">
                  <c:v>0.14616100000421284</c:v>
                </c:pt>
                <c:pt idx="89">
                  <c:v>0.15086999999766704</c:v>
                </c:pt>
                <c:pt idx="90">
                  <c:v>0.15014700000028824</c:v>
                </c:pt>
                <c:pt idx="91">
                  <c:v>0.14942399999563349</c:v>
                </c:pt>
                <c:pt idx="92">
                  <c:v>0.15272499999991851</c:v>
                </c:pt>
                <c:pt idx="93">
                  <c:v>0.15327900000556838</c:v>
                </c:pt>
                <c:pt idx="94">
                  <c:v>0.15655599999445258</c:v>
                </c:pt>
                <c:pt idx="95">
                  <c:v>0.14454200000182027</c:v>
                </c:pt>
                <c:pt idx="96">
                  <c:v>0.14854200000263518</c:v>
                </c:pt>
                <c:pt idx="97">
                  <c:v>0.15281900000263704</c:v>
                </c:pt>
                <c:pt idx="98">
                  <c:v>0.15109600000141654</c:v>
                </c:pt>
                <c:pt idx="99">
                  <c:v>0.15402100000210339</c:v>
                </c:pt>
                <c:pt idx="100">
                  <c:v>0.15817600000445964</c:v>
                </c:pt>
                <c:pt idx="101">
                  <c:v>0.14812499999970896</c:v>
                </c:pt>
                <c:pt idx="102">
                  <c:v>0.15967899999668589</c:v>
                </c:pt>
                <c:pt idx="104">
                  <c:v>0.16094199999497505</c:v>
                </c:pt>
                <c:pt idx="105">
                  <c:v>0.16303599999810103</c:v>
                </c:pt>
                <c:pt idx="106">
                  <c:v>0.16522899999836227</c:v>
                </c:pt>
                <c:pt idx="107">
                  <c:v>0.16570800000044983</c:v>
                </c:pt>
                <c:pt idx="108">
                  <c:v>0.17258600000059232</c:v>
                </c:pt>
                <c:pt idx="109">
                  <c:v>0.16841700000077253</c:v>
                </c:pt>
                <c:pt idx="110">
                  <c:v>0.16941700000461424</c:v>
                </c:pt>
                <c:pt idx="112">
                  <c:v>0.16351099999883445</c:v>
                </c:pt>
                <c:pt idx="113">
                  <c:v>0.16951100000005681</c:v>
                </c:pt>
                <c:pt idx="114">
                  <c:v>0.17278799999621697</c:v>
                </c:pt>
                <c:pt idx="115">
                  <c:v>0.17132799999671988</c:v>
                </c:pt>
                <c:pt idx="116">
                  <c:v>0.15492899999662768</c:v>
                </c:pt>
                <c:pt idx="117">
                  <c:v>0.16859100000147009</c:v>
                </c:pt>
                <c:pt idx="118">
                  <c:v>0.17014500000368571</c:v>
                </c:pt>
                <c:pt idx="119">
                  <c:v>0.17578399999911198</c:v>
                </c:pt>
                <c:pt idx="120">
                  <c:v>0.17872299999726238</c:v>
                </c:pt>
                <c:pt idx="121">
                  <c:v>0.16798600000038277</c:v>
                </c:pt>
                <c:pt idx="122">
                  <c:v>0.17080300000088755</c:v>
                </c:pt>
                <c:pt idx="123">
                  <c:v>0.17980299999908311</c:v>
                </c:pt>
                <c:pt idx="124">
                  <c:v>0.18308000000251923</c:v>
                </c:pt>
                <c:pt idx="125">
                  <c:v>0.18122099999891361</c:v>
                </c:pt>
                <c:pt idx="126">
                  <c:v>0.18415999999706401</c:v>
                </c:pt>
                <c:pt idx="127">
                  <c:v>0.18038099999830592</c:v>
                </c:pt>
                <c:pt idx="128">
                  <c:v>0.18292099999962375</c:v>
                </c:pt>
                <c:pt idx="129">
                  <c:v>0.18544700000347802</c:v>
                </c:pt>
                <c:pt idx="130">
                  <c:v>0.18500099999801023</c:v>
                </c:pt>
                <c:pt idx="131">
                  <c:v>0.18900099999882514</c:v>
                </c:pt>
                <c:pt idx="132">
                  <c:v>0.18043300000135787</c:v>
                </c:pt>
                <c:pt idx="133">
                  <c:v>0.1902639999971143</c:v>
                </c:pt>
                <c:pt idx="134">
                  <c:v>0.18709500000113621</c:v>
                </c:pt>
                <c:pt idx="135">
                  <c:v>0.18641899999784073</c:v>
                </c:pt>
                <c:pt idx="136">
                  <c:v>0.19035799999983283</c:v>
                </c:pt>
                <c:pt idx="137">
                  <c:v>0.18503899999632267</c:v>
                </c:pt>
                <c:pt idx="138">
                  <c:v>0.1939360000033048</c:v>
                </c:pt>
                <c:pt idx="139">
                  <c:v>0.1949360000071465</c:v>
                </c:pt>
                <c:pt idx="140">
                  <c:v>0.19993600000452716</c:v>
                </c:pt>
                <c:pt idx="141">
                  <c:v>0.18821299999399344</c:v>
                </c:pt>
                <c:pt idx="142">
                  <c:v>0.1942129999952158</c:v>
                </c:pt>
                <c:pt idx="143">
                  <c:v>0.19236799999634968</c:v>
                </c:pt>
                <c:pt idx="144">
                  <c:v>0.19236799999634968</c:v>
                </c:pt>
                <c:pt idx="145">
                  <c:v>0.19029299999965588</c:v>
                </c:pt>
                <c:pt idx="146">
                  <c:v>0.19329300000390504</c:v>
                </c:pt>
                <c:pt idx="147">
                  <c:v>0.19138699999894015</c:v>
                </c:pt>
                <c:pt idx="148">
                  <c:v>0.19664999999804422</c:v>
                </c:pt>
                <c:pt idx="149">
                  <c:v>0.19092700000328477</c:v>
                </c:pt>
                <c:pt idx="150">
                  <c:v>0.18946700000378769</c:v>
                </c:pt>
                <c:pt idx="152">
                  <c:v>0.1975940000047558</c:v>
                </c:pt>
                <c:pt idx="153">
                  <c:v>0.20242499999585561</c:v>
                </c:pt>
                <c:pt idx="154">
                  <c:v>0.19474900000204798</c:v>
                </c:pt>
                <c:pt idx="155">
                  <c:v>0.19996499999979278</c:v>
                </c:pt>
                <c:pt idx="156">
                  <c:v>0.20176799999899231</c:v>
                </c:pt>
                <c:pt idx="157">
                  <c:v>0.2026460000051884</c:v>
                </c:pt>
                <c:pt idx="158">
                  <c:v>0.19775400000071386</c:v>
                </c:pt>
                <c:pt idx="159">
                  <c:v>0.19858499999827472</c:v>
                </c:pt>
                <c:pt idx="160">
                  <c:v>0.20240199999534525</c:v>
                </c:pt>
                <c:pt idx="161">
                  <c:v>0.20906900000409223</c:v>
                </c:pt>
                <c:pt idx="162">
                  <c:v>0.20634599999903003</c:v>
                </c:pt>
                <c:pt idx="163">
                  <c:v>0.2115200000043842</c:v>
                </c:pt>
                <c:pt idx="164">
                  <c:v>0.20750599999155384</c:v>
                </c:pt>
                <c:pt idx="165">
                  <c:v>0.20850599999539554</c:v>
                </c:pt>
                <c:pt idx="166">
                  <c:v>0.2037830000044778</c:v>
                </c:pt>
                <c:pt idx="167">
                  <c:v>0.206783000001451</c:v>
                </c:pt>
                <c:pt idx="168">
                  <c:v>0.20878300000185845</c:v>
                </c:pt>
                <c:pt idx="169">
                  <c:v>0.21378299999923911</c:v>
                </c:pt>
                <c:pt idx="170">
                  <c:v>0.21493800000462215</c:v>
                </c:pt>
                <c:pt idx="171">
                  <c:v>0.21321500000340166</c:v>
                </c:pt>
                <c:pt idx="172">
                  <c:v>0.20859999999811407</c:v>
                </c:pt>
                <c:pt idx="173">
                  <c:v>0.2086940000008326</c:v>
                </c:pt>
                <c:pt idx="174">
                  <c:v>0.22145499999896856</c:v>
                </c:pt>
                <c:pt idx="175">
                  <c:v>0.21273199999995995</c:v>
                </c:pt>
                <c:pt idx="176">
                  <c:v>0.22677899999689544</c:v>
                </c:pt>
                <c:pt idx="177">
                  <c:v>0.22205599999870174</c:v>
                </c:pt>
                <c:pt idx="178">
                  <c:v>0.2233330000017304</c:v>
                </c:pt>
                <c:pt idx="179">
                  <c:v>0.21560999999928754</c:v>
                </c:pt>
                <c:pt idx="180">
                  <c:v>0.2177979999978561</c:v>
                </c:pt>
                <c:pt idx="181">
                  <c:v>0.21835199999623001</c:v>
                </c:pt>
                <c:pt idx="182">
                  <c:v>0.22035199999663746</c:v>
                </c:pt>
                <c:pt idx="183">
                  <c:v>0.22933400000329129</c:v>
                </c:pt>
                <c:pt idx="184">
                  <c:v>0.23016500000085216</c:v>
                </c:pt>
                <c:pt idx="185">
                  <c:v>0.22581300000456395</c:v>
                </c:pt>
                <c:pt idx="186">
                  <c:v>0.23136700000031851</c:v>
                </c:pt>
                <c:pt idx="187">
                  <c:v>0.23496800000430085</c:v>
                </c:pt>
                <c:pt idx="188">
                  <c:v>0.22324499999376712</c:v>
                </c:pt>
                <c:pt idx="189">
                  <c:v>0.23190700000122888</c:v>
                </c:pt>
                <c:pt idx="190">
                  <c:v>0.23518399999738904</c:v>
                </c:pt>
                <c:pt idx="191">
                  <c:v>0.23030200000357581</c:v>
                </c:pt>
                <c:pt idx="192">
                  <c:v>0.23230200000398327</c:v>
                </c:pt>
                <c:pt idx="193">
                  <c:v>0.23990300000150455</c:v>
                </c:pt>
                <c:pt idx="194">
                  <c:v>0.23428799999237526</c:v>
                </c:pt>
                <c:pt idx="195">
                  <c:v>0.23828799999319017</c:v>
                </c:pt>
                <c:pt idx="196">
                  <c:v>0.22944299999653595</c:v>
                </c:pt>
                <c:pt idx="197">
                  <c:v>0.23914299999887589</c:v>
                </c:pt>
                <c:pt idx="198">
                  <c:v>0.23156100000051083</c:v>
                </c:pt>
                <c:pt idx="199">
                  <c:v>0.23957999999402091</c:v>
                </c:pt>
                <c:pt idx="200">
                  <c:v>0.24625200000446057</c:v>
                </c:pt>
                <c:pt idx="201">
                  <c:v>0.24652900000364752</c:v>
                </c:pt>
                <c:pt idx="202">
                  <c:v>0.25214899999991758</c:v>
                </c:pt>
                <c:pt idx="203">
                  <c:v>0.25370299999485724</c:v>
                </c:pt>
                <c:pt idx="204">
                  <c:v>0.24909299999853829</c:v>
                </c:pt>
                <c:pt idx="205">
                  <c:v>0.24728099999629194</c:v>
                </c:pt>
                <c:pt idx="206">
                  <c:v>0.25215900000330294</c:v>
                </c:pt>
                <c:pt idx="207">
                  <c:v>0.25143599999864819</c:v>
                </c:pt>
                <c:pt idx="208">
                  <c:v>0.24926699999923585</c:v>
                </c:pt>
                <c:pt idx="209">
                  <c:v>0.24926699999923585</c:v>
                </c:pt>
                <c:pt idx="210">
                  <c:v>0.24642199999652803</c:v>
                </c:pt>
                <c:pt idx="211">
                  <c:v>0.25080699999671197</c:v>
                </c:pt>
                <c:pt idx="212">
                  <c:v>0.2514080000037211</c:v>
                </c:pt>
                <c:pt idx="213">
                  <c:v>0.25650200000382029</c:v>
                </c:pt>
                <c:pt idx="214">
                  <c:v>0.24716399999306304</c:v>
                </c:pt>
                <c:pt idx="215">
                  <c:v>0.25244100000418257</c:v>
                </c:pt>
                <c:pt idx="216">
                  <c:v>0.2527979999940726</c:v>
                </c:pt>
                <c:pt idx="217">
                  <c:v>0.24829599999793572</c:v>
                </c:pt>
                <c:pt idx="218">
                  <c:v>0.24789700000110315</c:v>
                </c:pt>
                <c:pt idx="219">
                  <c:v>0.25317399999767076</c:v>
                </c:pt>
                <c:pt idx="220">
                  <c:v>0.25483600000006845</c:v>
                </c:pt>
                <c:pt idx="221">
                  <c:v>0.25537600000097882</c:v>
                </c:pt>
                <c:pt idx="222">
                  <c:v>0.25363900000229478</c:v>
                </c:pt>
                <c:pt idx="223">
                  <c:v>0.25463899999886053</c:v>
                </c:pt>
                <c:pt idx="224">
                  <c:v>0.25691599999845494</c:v>
                </c:pt>
                <c:pt idx="225">
                  <c:v>0.25073300000076415</c:v>
                </c:pt>
                <c:pt idx="226">
                  <c:v>0.25961099999403814</c:v>
                </c:pt>
                <c:pt idx="227">
                  <c:v>0.24967699999979232</c:v>
                </c:pt>
                <c:pt idx="228">
                  <c:v>0.25285099999746308</c:v>
                </c:pt>
                <c:pt idx="229">
                  <c:v>0.2484519999998156</c:v>
                </c:pt>
                <c:pt idx="230">
                  <c:v>0.25083699999959208</c:v>
                </c:pt>
                <c:pt idx="231">
                  <c:v>0.24465399999462534</c:v>
                </c:pt>
                <c:pt idx="232">
                  <c:v>0.24965399999200599</c:v>
                </c:pt>
                <c:pt idx="233">
                  <c:v>0.251326000005065</c:v>
                </c:pt>
                <c:pt idx="234">
                  <c:v>0.251326000005065</c:v>
                </c:pt>
                <c:pt idx="235">
                  <c:v>0.25356100000499282</c:v>
                </c:pt>
                <c:pt idx="236">
                  <c:v>0.24983800000336487</c:v>
                </c:pt>
                <c:pt idx="237">
                  <c:v>0.24624699999549193</c:v>
                </c:pt>
                <c:pt idx="238">
                  <c:v>0.249800999998115</c:v>
                </c:pt>
                <c:pt idx="239">
                  <c:v>0.25107800000114366</c:v>
                </c:pt>
                <c:pt idx="240">
                  <c:v>0.25140200000168988</c:v>
                </c:pt>
                <c:pt idx="241">
                  <c:v>0.25494199999957345</c:v>
                </c:pt>
                <c:pt idx="242">
                  <c:v>0.25160399999731453</c:v>
                </c:pt>
                <c:pt idx="243">
                  <c:v>0.24975899999844842</c:v>
                </c:pt>
                <c:pt idx="244">
                  <c:v>0.25275900000269758</c:v>
                </c:pt>
                <c:pt idx="245">
                  <c:v>0.26069799999822862</c:v>
                </c:pt>
                <c:pt idx="246">
                  <c:v>0.25285299999814015</c:v>
                </c:pt>
                <c:pt idx="247">
                  <c:v>0.25155300000187708</c:v>
                </c:pt>
                <c:pt idx="248">
                  <c:v>0.25035600000410341</c:v>
                </c:pt>
                <c:pt idx="249">
                  <c:v>0.25135600000794511</c:v>
                </c:pt>
                <c:pt idx="250">
                  <c:v>0.24747400000342168</c:v>
                </c:pt>
                <c:pt idx="251">
                  <c:v>0.24622999999701278</c:v>
                </c:pt>
                <c:pt idx="252">
                  <c:v>0.24723000000085449</c:v>
                </c:pt>
                <c:pt idx="253">
                  <c:v>0.2512300000016694</c:v>
                </c:pt>
                <c:pt idx="254">
                  <c:v>0.24816900000587339</c:v>
                </c:pt>
                <c:pt idx="255">
                  <c:v>0.24637100000109058</c:v>
                </c:pt>
                <c:pt idx="256">
                  <c:v>0.24469499999395339</c:v>
                </c:pt>
                <c:pt idx="257">
                  <c:v>0.24097199999960139</c:v>
                </c:pt>
                <c:pt idx="258">
                  <c:v>0.24552599999879021</c:v>
                </c:pt>
                <c:pt idx="259">
                  <c:v>0.25180299999919953</c:v>
                </c:pt>
                <c:pt idx="260">
                  <c:v>0.2501879999981611</c:v>
                </c:pt>
                <c:pt idx="261">
                  <c:v>0.25100499999825843</c:v>
                </c:pt>
                <c:pt idx="262">
                  <c:v>0.24848900000506546</c:v>
                </c:pt>
                <c:pt idx="263">
                  <c:v>0.24554100000386825</c:v>
                </c:pt>
                <c:pt idx="264">
                  <c:v>0.2448179999992135</c:v>
                </c:pt>
                <c:pt idx="265">
                  <c:v>0.24147999999695458</c:v>
                </c:pt>
                <c:pt idx="266">
                  <c:v>0.24501999999483814</c:v>
                </c:pt>
                <c:pt idx="267">
                  <c:v>0.24901999999565305</c:v>
                </c:pt>
                <c:pt idx="268">
                  <c:v>0.23350400000344962</c:v>
                </c:pt>
                <c:pt idx="269">
                  <c:v>0.24713800000608899</c:v>
                </c:pt>
                <c:pt idx="270">
                  <c:v>0.24151899999560555</c:v>
                </c:pt>
                <c:pt idx="271">
                  <c:v>0.24695100000099046</c:v>
                </c:pt>
                <c:pt idx="272">
                  <c:v>0.24022799999511335</c:v>
                </c:pt>
                <c:pt idx="273">
                  <c:v>0.24749100000190083</c:v>
                </c:pt>
                <c:pt idx="274">
                  <c:v>0.24466499999834923</c:v>
                </c:pt>
                <c:pt idx="275">
                  <c:v>0.2371770000027027</c:v>
                </c:pt>
                <c:pt idx="278">
                  <c:v>0.24202299999888055</c:v>
                </c:pt>
                <c:pt idx="282">
                  <c:v>0.24899500000174157</c:v>
                </c:pt>
                <c:pt idx="283">
                  <c:v>0.24282600000151433</c:v>
                </c:pt>
                <c:pt idx="289">
                  <c:v>0.2477980000039679</c:v>
                </c:pt>
                <c:pt idx="291">
                  <c:v>0.240352000000712</c:v>
                </c:pt>
                <c:pt idx="292">
                  <c:v>0.24240399999689544</c:v>
                </c:pt>
                <c:pt idx="294">
                  <c:v>0.23757800000021234</c:v>
                </c:pt>
                <c:pt idx="295">
                  <c:v>0.23484099999768659</c:v>
                </c:pt>
                <c:pt idx="296">
                  <c:v>0.23963499999808846</c:v>
                </c:pt>
                <c:pt idx="297">
                  <c:v>0.23641000000498025</c:v>
                </c:pt>
                <c:pt idx="302">
                  <c:v>0.23460800000611925</c:v>
                </c:pt>
                <c:pt idx="309">
                  <c:v>0.23255800000333693</c:v>
                </c:pt>
                <c:pt idx="312">
                  <c:v>0.23119200000655837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C8-458B-929C-CEA80920729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</c:numCache>
              </c:numRef>
            </c:plus>
            <c:min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1'!$J$21:$J$987</c:f>
              <c:numCache>
                <c:formatCode>General</c:formatCode>
                <c:ptCount val="967"/>
                <c:pt idx="276">
                  <c:v>0.2437430000063614</c:v>
                </c:pt>
                <c:pt idx="277">
                  <c:v>0.24304600000323262</c:v>
                </c:pt>
                <c:pt idx="279">
                  <c:v>0.24268600000505103</c:v>
                </c:pt>
                <c:pt idx="280">
                  <c:v>0.24699500000133412</c:v>
                </c:pt>
                <c:pt idx="281">
                  <c:v>0.24799500000517583</c:v>
                </c:pt>
                <c:pt idx="284">
                  <c:v>0.24230299999908311</c:v>
                </c:pt>
                <c:pt idx="290">
                  <c:v>0.24127500000031432</c:v>
                </c:pt>
                <c:pt idx="293">
                  <c:v>0.23619300000427756</c:v>
                </c:pt>
                <c:pt idx="298">
                  <c:v>0.23297299999831012</c:v>
                </c:pt>
                <c:pt idx="299">
                  <c:v>0.23945000000094296</c:v>
                </c:pt>
                <c:pt idx="305">
                  <c:v>0.2379750000036438</c:v>
                </c:pt>
                <c:pt idx="307">
                  <c:v>0.23131800000555813</c:v>
                </c:pt>
                <c:pt idx="308">
                  <c:v>0.23887200000172015</c:v>
                </c:pt>
                <c:pt idx="311">
                  <c:v>0.23852999999508029</c:v>
                </c:pt>
                <c:pt idx="313">
                  <c:v>0.23343200000090292</c:v>
                </c:pt>
                <c:pt idx="314">
                  <c:v>0.23388199999317294</c:v>
                </c:pt>
                <c:pt idx="315">
                  <c:v>0.23319000000628876</c:v>
                </c:pt>
                <c:pt idx="316">
                  <c:v>0.23496300000260817</c:v>
                </c:pt>
                <c:pt idx="320">
                  <c:v>0.23656299999856856</c:v>
                </c:pt>
                <c:pt idx="324">
                  <c:v>0.23735399999713991</c:v>
                </c:pt>
                <c:pt idx="326">
                  <c:v>0.2384920000040438</c:v>
                </c:pt>
                <c:pt idx="327">
                  <c:v>0.23855499999626772</c:v>
                </c:pt>
                <c:pt idx="330">
                  <c:v>0.23908900000242284</c:v>
                </c:pt>
                <c:pt idx="332">
                  <c:v>0.23912900000141235</c:v>
                </c:pt>
                <c:pt idx="333">
                  <c:v>0.2380055000030552</c:v>
                </c:pt>
                <c:pt idx="334">
                  <c:v>0.24114399999234593</c:v>
                </c:pt>
                <c:pt idx="335">
                  <c:v>0.24339899999904446</c:v>
                </c:pt>
                <c:pt idx="342">
                  <c:v>0.25393199999234639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C8-458B-929C-CEA80920729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1'!$K$21:$K$987</c:f>
              <c:numCache>
                <c:formatCode>General</c:formatCode>
                <c:ptCount val="967"/>
                <c:pt idx="285">
                  <c:v>0.24326599999767495</c:v>
                </c:pt>
                <c:pt idx="286">
                  <c:v>0.2354200000045239</c:v>
                </c:pt>
                <c:pt idx="287">
                  <c:v>0.24372000000585103</c:v>
                </c:pt>
                <c:pt idx="300">
                  <c:v>0.2295220000014524</c:v>
                </c:pt>
                <c:pt idx="301">
                  <c:v>0.23266049999801908</c:v>
                </c:pt>
                <c:pt idx="303">
                  <c:v>0.2345939999941038</c:v>
                </c:pt>
                <c:pt idx="304">
                  <c:v>0.23497899999347283</c:v>
                </c:pt>
                <c:pt idx="306">
                  <c:v>0.23320000000239816</c:v>
                </c:pt>
                <c:pt idx="310">
                  <c:v>0.2356290000025183</c:v>
                </c:pt>
                <c:pt idx="317">
                  <c:v>0.23507899999822257</c:v>
                </c:pt>
                <c:pt idx="318">
                  <c:v>0.23570000000472646</c:v>
                </c:pt>
                <c:pt idx="319">
                  <c:v>0.23675500000535976</c:v>
                </c:pt>
                <c:pt idx="321">
                  <c:v>0.23669500000687549</c:v>
                </c:pt>
                <c:pt idx="322">
                  <c:v>0.23697199999878649</c:v>
                </c:pt>
                <c:pt idx="323">
                  <c:v>0.23715200000151526</c:v>
                </c:pt>
                <c:pt idx="325">
                  <c:v>0.23840699999709614</c:v>
                </c:pt>
                <c:pt idx="328">
                  <c:v>0.23838700000487734</c:v>
                </c:pt>
                <c:pt idx="329">
                  <c:v>0.23902700000326149</c:v>
                </c:pt>
                <c:pt idx="331">
                  <c:v>0.23799000000144588</c:v>
                </c:pt>
                <c:pt idx="336">
                  <c:v>0.24611400000139838</c:v>
                </c:pt>
                <c:pt idx="337">
                  <c:v>0.24631399999634596</c:v>
                </c:pt>
                <c:pt idx="338">
                  <c:v>0.25002249999670312</c:v>
                </c:pt>
                <c:pt idx="339">
                  <c:v>0.2484309999999823</c:v>
                </c:pt>
                <c:pt idx="340">
                  <c:v>0.25218999999924563</c:v>
                </c:pt>
                <c:pt idx="341">
                  <c:v>0.25219800000195391</c:v>
                </c:pt>
                <c:pt idx="343">
                  <c:v>0.2604330000031041</c:v>
                </c:pt>
                <c:pt idx="344">
                  <c:v>0.2604330000031041</c:v>
                </c:pt>
                <c:pt idx="345">
                  <c:v>0.26659099999960745</c:v>
                </c:pt>
                <c:pt idx="346">
                  <c:v>0.27464900000632042</c:v>
                </c:pt>
                <c:pt idx="347">
                  <c:v>0.27464900000632042</c:v>
                </c:pt>
                <c:pt idx="348">
                  <c:v>0.27475099999719532</c:v>
                </c:pt>
                <c:pt idx="349">
                  <c:v>0.27514099999825703</c:v>
                </c:pt>
                <c:pt idx="350">
                  <c:v>0.27577499999460997</c:v>
                </c:pt>
                <c:pt idx="351">
                  <c:v>0.28384100000403123</c:v>
                </c:pt>
                <c:pt idx="352">
                  <c:v>0.29039900000498164</c:v>
                </c:pt>
                <c:pt idx="353">
                  <c:v>0.29210099999909289</c:v>
                </c:pt>
                <c:pt idx="354">
                  <c:v>0.2926789999983157</c:v>
                </c:pt>
                <c:pt idx="355">
                  <c:v>0.29889299999922514</c:v>
                </c:pt>
                <c:pt idx="356">
                  <c:v>0.29872500000783475</c:v>
                </c:pt>
                <c:pt idx="357">
                  <c:v>0.30463700000109384</c:v>
                </c:pt>
                <c:pt idx="358">
                  <c:v>0.30549999999493593</c:v>
                </c:pt>
                <c:pt idx="359">
                  <c:v>0.30662499999743886</c:v>
                </c:pt>
                <c:pt idx="360">
                  <c:v>0.31433500000275671</c:v>
                </c:pt>
                <c:pt idx="361">
                  <c:v>0.31283199999597855</c:v>
                </c:pt>
                <c:pt idx="362">
                  <c:v>0.31781299999420298</c:v>
                </c:pt>
                <c:pt idx="363">
                  <c:v>0.31795200000487966</c:v>
                </c:pt>
                <c:pt idx="364">
                  <c:v>0.32308800000464544</c:v>
                </c:pt>
                <c:pt idx="365">
                  <c:v>0.32398999999713851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C8-458B-929C-CEA80920729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C8-458B-929C-CEA80920729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43">
                    <c:v>0</c:v>
                  </c:pt>
                  <c:pt idx="46">
                    <c:v>2E-3</c:v>
                  </c:pt>
                  <c:pt idx="56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43">
                    <c:v>0</c:v>
                  </c:pt>
                  <c:pt idx="46">
                    <c:v>2E-3</c:v>
                  </c:pt>
                  <c:pt idx="56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C8-458B-929C-CEA80920729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C8-458B-929C-CEA809207295}"/>
            </c:ext>
          </c:extLst>
        </c:ser>
        <c:ser>
          <c:idx val="7"/>
          <c:order val="7"/>
          <c:tx>
            <c:strRef>
              <c:f>'Active 1'!$AX$1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1'!$AW$2:$AW$102</c:f>
              <c:numCache>
                <c:formatCode>General</c:formatCode>
                <c:ptCount val="101"/>
                <c:pt idx="0">
                  <c:v>-2000</c:v>
                </c:pt>
                <c:pt idx="1">
                  <c:v>-1800</c:v>
                </c:pt>
                <c:pt idx="2">
                  <c:v>-1600</c:v>
                </c:pt>
                <c:pt idx="3">
                  <c:v>-1400</c:v>
                </c:pt>
                <c:pt idx="4">
                  <c:v>-1200</c:v>
                </c:pt>
                <c:pt idx="5">
                  <c:v>-1000</c:v>
                </c:pt>
                <c:pt idx="6">
                  <c:v>-800</c:v>
                </c:pt>
                <c:pt idx="7">
                  <c:v>-600</c:v>
                </c:pt>
                <c:pt idx="8">
                  <c:v>-400</c:v>
                </c:pt>
                <c:pt idx="9">
                  <c:v>-200</c:v>
                </c:pt>
                <c:pt idx="10">
                  <c:v>0</c:v>
                </c:pt>
                <c:pt idx="11">
                  <c:v>200</c:v>
                </c:pt>
                <c:pt idx="12">
                  <c:v>400</c:v>
                </c:pt>
                <c:pt idx="13">
                  <c:v>600</c:v>
                </c:pt>
                <c:pt idx="14">
                  <c:v>800</c:v>
                </c:pt>
                <c:pt idx="15">
                  <c:v>1000</c:v>
                </c:pt>
                <c:pt idx="16">
                  <c:v>1200</c:v>
                </c:pt>
                <c:pt idx="17">
                  <c:v>1400</c:v>
                </c:pt>
                <c:pt idx="18">
                  <c:v>1600</c:v>
                </c:pt>
                <c:pt idx="19">
                  <c:v>1800</c:v>
                </c:pt>
                <c:pt idx="20">
                  <c:v>2000</c:v>
                </c:pt>
                <c:pt idx="21">
                  <c:v>2200</c:v>
                </c:pt>
                <c:pt idx="22">
                  <c:v>2400</c:v>
                </c:pt>
                <c:pt idx="23">
                  <c:v>2600</c:v>
                </c:pt>
                <c:pt idx="24">
                  <c:v>2800</c:v>
                </c:pt>
                <c:pt idx="25">
                  <c:v>3000</c:v>
                </c:pt>
                <c:pt idx="26">
                  <c:v>3200</c:v>
                </c:pt>
                <c:pt idx="27">
                  <c:v>3400</c:v>
                </c:pt>
                <c:pt idx="28">
                  <c:v>3600</c:v>
                </c:pt>
                <c:pt idx="29">
                  <c:v>3800</c:v>
                </c:pt>
                <c:pt idx="30">
                  <c:v>4000</c:v>
                </c:pt>
                <c:pt idx="31">
                  <c:v>4200</c:v>
                </c:pt>
                <c:pt idx="32">
                  <c:v>4400</c:v>
                </c:pt>
                <c:pt idx="33">
                  <c:v>4600</c:v>
                </c:pt>
                <c:pt idx="34">
                  <c:v>4800</c:v>
                </c:pt>
                <c:pt idx="35">
                  <c:v>5000</c:v>
                </c:pt>
                <c:pt idx="36">
                  <c:v>5200</c:v>
                </c:pt>
                <c:pt idx="37">
                  <c:v>5400</c:v>
                </c:pt>
                <c:pt idx="38">
                  <c:v>5600</c:v>
                </c:pt>
                <c:pt idx="39">
                  <c:v>5800</c:v>
                </c:pt>
                <c:pt idx="40">
                  <c:v>6000</c:v>
                </c:pt>
                <c:pt idx="41">
                  <c:v>6200</c:v>
                </c:pt>
                <c:pt idx="42">
                  <c:v>6400</c:v>
                </c:pt>
                <c:pt idx="43">
                  <c:v>6600</c:v>
                </c:pt>
                <c:pt idx="44">
                  <c:v>6800</c:v>
                </c:pt>
                <c:pt idx="45">
                  <c:v>7000</c:v>
                </c:pt>
                <c:pt idx="46">
                  <c:v>7200</c:v>
                </c:pt>
                <c:pt idx="47">
                  <c:v>7400</c:v>
                </c:pt>
                <c:pt idx="48">
                  <c:v>7600</c:v>
                </c:pt>
                <c:pt idx="49">
                  <c:v>7800</c:v>
                </c:pt>
                <c:pt idx="50">
                  <c:v>8000</c:v>
                </c:pt>
                <c:pt idx="51">
                  <c:v>8200</c:v>
                </c:pt>
                <c:pt idx="52">
                  <c:v>8400</c:v>
                </c:pt>
                <c:pt idx="53">
                  <c:v>8600</c:v>
                </c:pt>
                <c:pt idx="54">
                  <c:v>8800</c:v>
                </c:pt>
                <c:pt idx="55">
                  <c:v>9000</c:v>
                </c:pt>
                <c:pt idx="56">
                  <c:v>9200</c:v>
                </c:pt>
                <c:pt idx="57">
                  <c:v>9400</c:v>
                </c:pt>
                <c:pt idx="58">
                  <c:v>9600</c:v>
                </c:pt>
                <c:pt idx="59">
                  <c:v>9800</c:v>
                </c:pt>
                <c:pt idx="60">
                  <c:v>10000</c:v>
                </c:pt>
                <c:pt idx="61">
                  <c:v>10200</c:v>
                </c:pt>
                <c:pt idx="62">
                  <c:v>10400</c:v>
                </c:pt>
                <c:pt idx="63">
                  <c:v>10600</c:v>
                </c:pt>
                <c:pt idx="64">
                  <c:v>10800</c:v>
                </c:pt>
                <c:pt idx="65">
                  <c:v>11000</c:v>
                </c:pt>
                <c:pt idx="66">
                  <c:v>11200</c:v>
                </c:pt>
                <c:pt idx="67">
                  <c:v>11400</c:v>
                </c:pt>
                <c:pt idx="68">
                  <c:v>11600</c:v>
                </c:pt>
                <c:pt idx="69">
                  <c:v>11800</c:v>
                </c:pt>
                <c:pt idx="70">
                  <c:v>12000</c:v>
                </c:pt>
                <c:pt idx="71">
                  <c:v>12200</c:v>
                </c:pt>
                <c:pt idx="72">
                  <c:v>12400</c:v>
                </c:pt>
                <c:pt idx="73">
                  <c:v>12600</c:v>
                </c:pt>
                <c:pt idx="74">
                  <c:v>12800</c:v>
                </c:pt>
                <c:pt idx="75">
                  <c:v>13000</c:v>
                </c:pt>
                <c:pt idx="76">
                  <c:v>13200</c:v>
                </c:pt>
                <c:pt idx="77">
                  <c:v>13400</c:v>
                </c:pt>
                <c:pt idx="78">
                  <c:v>13600</c:v>
                </c:pt>
                <c:pt idx="79">
                  <c:v>13800</c:v>
                </c:pt>
                <c:pt idx="80">
                  <c:v>14000</c:v>
                </c:pt>
                <c:pt idx="81">
                  <c:v>14200</c:v>
                </c:pt>
                <c:pt idx="82">
                  <c:v>14400</c:v>
                </c:pt>
                <c:pt idx="83">
                  <c:v>14600</c:v>
                </c:pt>
                <c:pt idx="84">
                  <c:v>14800</c:v>
                </c:pt>
                <c:pt idx="85">
                  <c:v>15000</c:v>
                </c:pt>
                <c:pt idx="86">
                  <c:v>15200</c:v>
                </c:pt>
                <c:pt idx="87">
                  <c:v>15400</c:v>
                </c:pt>
                <c:pt idx="88">
                  <c:v>15600</c:v>
                </c:pt>
                <c:pt idx="89">
                  <c:v>15800</c:v>
                </c:pt>
                <c:pt idx="90">
                  <c:v>16000</c:v>
                </c:pt>
                <c:pt idx="91">
                  <c:v>16200</c:v>
                </c:pt>
                <c:pt idx="92">
                  <c:v>16400</c:v>
                </c:pt>
                <c:pt idx="93">
                  <c:v>16600</c:v>
                </c:pt>
                <c:pt idx="94">
                  <c:v>16800</c:v>
                </c:pt>
                <c:pt idx="95">
                  <c:v>17000</c:v>
                </c:pt>
                <c:pt idx="96">
                  <c:v>17200</c:v>
                </c:pt>
                <c:pt idx="97">
                  <c:v>17400</c:v>
                </c:pt>
                <c:pt idx="98">
                  <c:v>17600</c:v>
                </c:pt>
                <c:pt idx="99">
                  <c:v>17800</c:v>
                </c:pt>
                <c:pt idx="100">
                  <c:v>18000</c:v>
                </c:pt>
              </c:numCache>
            </c:numRef>
          </c:xVal>
          <c:yVal>
            <c:numRef>
              <c:f>'Active 1'!$AX$2:$AX$102</c:f>
              <c:numCache>
                <c:formatCode>General</c:formatCode>
                <c:ptCount val="101"/>
                <c:pt idx="0">
                  <c:v>-6.1036647414448239E-3</c:v>
                </c:pt>
                <c:pt idx="1">
                  <c:v>6.3793860872327773E-4</c:v>
                </c:pt>
                <c:pt idx="2">
                  <c:v>6.9660301545268477E-3</c:v>
                </c:pt>
                <c:pt idx="3">
                  <c:v>1.2628210451558972E-2</c:v>
                </c:pt>
                <c:pt idx="4">
                  <c:v>1.7227754034382748E-2</c:v>
                </c:pt>
                <c:pt idx="5">
                  <c:v>2.0203303035991677E-2</c:v>
                </c:pt>
                <c:pt idx="6">
                  <c:v>2.0979962331141543E-2</c:v>
                </c:pt>
                <c:pt idx="7">
                  <c:v>1.938110632068556E-2</c:v>
                </c:pt>
                <c:pt idx="8">
                  <c:v>1.5968198621050873E-2</c:v>
                </c:pt>
                <c:pt idx="9">
                  <c:v>1.178530976085505E-2</c:v>
                </c:pt>
                <c:pt idx="10">
                  <c:v>7.7394431192940247E-3</c:v>
                </c:pt>
                <c:pt idx="11">
                  <c:v>4.2994995839851233E-3</c:v>
                </c:pt>
                <c:pt idx="12">
                  <c:v>1.5975446413448989E-3</c:v>
                </c:pt>
                <c:pt idx="13">
                  <c:v>-3.851904348599923E-4</c:v>
                </c:pt>
                <c:pt idx="14">
                  <c:v>-1.7103828800948354E-3</c:v>
                </c:pt>
                <c:pt idx="15">
                  <c:v>-2.4436361939361648E-3</c:v>
                </c:pt>
                <c:pt idx="16">
                  <c:v>-2.6447457215577758E-3</c:v>
                </c:pt>
                <c:pt idx="17">
                  <c:v>-2.366175295716158E-3</c:v>
                </c:pt>
                <c:pt idx="18">
                  <c:v>-1.6532609918985738E-3</c:v>
                </c:pt>
                <c:pt idx="19">
                  <c:v>-5.4488656428803434E-4</c:v>
                </c:pt>
                <c:pt idx="20">
                  <c:v>9.2560798248137593E-4</c:v>
                </c:pt>
                <c:pt idx="21">
                  <c:v>2.7295014041985935E-3</c:v>
                </c:pt>
                <c:pt idx="22">
                  <c:v>4.8419362833237028E-3</c:v>
                </c:pt>
                <c:pt idx="23">
                  <c:v>7.2413926848335017E-3</c:v>
                </c:pt>
                <c:pt idx="24">
                  <c:v>9.9093262223947862E-3</c:v>
                </c:pt>
                <c:pt idx="25">
                  <c:v>1.2829853252908724E-2</c:v>
                </c:pt>
                <c:pt idx="26">
                  <c:v>1.5989384379548909E-2</c:v>
                </c:pt>
                <c:pt idx="27">
                  <c:v>1.9376166960168251E-2</c:v>
                </c:pt>
                <c:pt idx="28">
                  <c:v>2.2979762970583344E-2</c:v>
                </c:pt>
                <c:pt idx="29">
                  <c:v>2.6790535304804255E-2</c:v>
                </c:pt>
                <c:pt idx="30">
                  <c:v>3.0799231749995853E-2</c:v>
                </c:pt>
                <c:pt idx="31">
                  <c:v>3.4996741394172193E-2</c:v>
                </c:pt>
                <c:pt idx="32">
                  <c:v>3.9374061091534296E-2</c:v>
                </c:pt>
                <c:pt idx="33">
                  <c:v>4.3922462062370951E-2</c:v>
                </c:pt>
                <c:pt idx="34">
                  <c:v>4.8633801718351057E-2</c:v>
                </c:pt>
                <c:pt idx="35">
                  <c:v>5.3500894142197178E-2</c:v>
                </c:pt>
                <c:pt idx="36">
                  <c:v>5.8517840834179199E-2</c:v>
                </c:pt>
                <c:pt idx="37">
                  <c:v>6.3680232836027389E-2</c:v>
                </c:pt>
                <c:pt idx="38">
                  <c:v>6.8985162996241994E-2</c:v>
                </c:pt>
                <c:pt idx="39">
                  <c:v>7.4431026495361097E-2</c:v>
                </c:pt>
                <c:pt idx="40">
                  <c:v>8.001713076786178E-2</c:v>
                </c:pt>
                <c:pt idx="41">
                  <c:v>8.5743174591201218E-2</c:v>
                </c:pt>
                <c:pt idx="42">
                  <c:v>9.1608683457231221E-2</c:v>
                </c:pt>
                <c:pt idx="43">
                  <c:v>9.7612499380086162E-2</c:v>
                </c:pt>
                <c:pt idx="44">
                  <c:v>0.10375241543080067</c:v>
                </c:pt>
                <c:pt idx="45">
                  <c:v>0.11002501882719744</c:v>
                </c:pt>
                <c:pt idx="46">
                  <c:v>0.11642576494599782</c:v>
                </c:pt>
                <c:pt idx="47">
                  <c:v>0.12294925509329439</c:v>
                </c:pt>
                <c:pt idx="48">
                  <c:v>0.12958964288778219</c:v>
                </c:pt>
                <c:pt idx="49">
                  <c:v>0.13634105846577271</c:v>
                </c:pt>
                <c:pt idx="50">
                  <c:v>0.14319792607285334</c:v>
                </c:pt>
                <c:pt idx="51">
                  <c:v>0.15015506481874996</c:v>
                </c:pt>
                <c:pt idx="52">
                  <c:v>0.1572075039150217</c:v>
                </c:pt>
                <c:pt idx="53">
                  <c:v>0.16435000375098602</c:v>
                </c:pt>
                <c:pt idx="54">
                  <c:v>0.17157633479528256</c:v>
                </c:pt>
                <c:pt idx="55">
                  <c:v>0.17887840191521506</c:v>
                </c:pt>
                <c:pt idx="56">
                  <c:v>0.18624528383142414</c:v>
                </c:pt>
                <c:pt idx="57">
                  <c:v>0.19366216492208221</c:v>
                </c:pt>
                <c:pt idx="58">
                  <c:v>0.20110897062685573</c:v>
                </c:pt>
                <c:pt idx="59">
                  <c:v>0.2085583145662239</c:v>
                </c:pt>
                <c:pt idx="60">
                  <c:v>0.21597218628047213</c:v>
                </c:pt>
                <c:pt idx="61">
                  <c:v>0.22329666516141336</c:v>
                </c:pt>
                <c:pt idx="62">
                  <c:v>0.23045361921174257</c:v>
                </c:pt>
                <c:pt idx="63">
                  <c:v>0.23732716273266274</c:v>
                </c:pt>
                <c:pt idx="64">
                  <c:v>0.24373983864698254</c:v>
                </c:pt>
                <c:pt idx="65">
                  <c:v>0.24941137382606568</c:v>
                </c:pt>
                <c:pt idx="66">
                  <c:v>0.25390626637178093</c:v>
                </c:pt>
                <c:pt idx="67">
                  <c:v>0.25663722069361355</c:v>
                </c:pt>
                <c:pt idx="68">
                  <c:v>0.25707667195500933</c:v>
                </c:pt>
                <c:pt idx="69">
                  <c:v>0.25520081185551374</c:v>
                </c:pt>
                <c:pt idx="70">
                  <c:v>0.25172672685304315</c:v>
                </c:pt>
                <c:pt idx="71">
                  <c:v>0.24771898504319143</c:v>
                </c:pt>
                <c:pt idx="72">
                  <c:v>0.24399332766083115</c:v>
                </c:pt>
                <c:pt idx="73">
                  <c:v>0.24092564775263753</c:v>
                </c:pt>
                <c:pt idx="74">
                  <c:v>0.23859958030703277</c:v>
                </c:pt>
                <c:pt idx="75">
                  <c:v>0.23698036596176042</c:v>
                </c:pt>
                <c:pt idx="76">
                  <c:v>0.23600359797566317</c:v>
                </c:pt>
                <c:pt idx="77">
                  <c:v>0.23560462141016866</c:v>
                </c:pt>
                <c:pt idx="78">
                  <c:v>0.23572527160750578</c:v>
                </c:pt>
                <c:pt idx="79">
                  <c:v>0.23631473823087246</c:v>
                </c:pt>
                <c:pt idx="80">
                  <c:v>0.23732921564329643</c:v>
                </c:pt>
                <c:pt idx="81">
                  <c:v>0.23873115831753872</c:v>
                </c:pt>
                <c:pt idx="82">
                  <c:v>0.24048834847622519</c:v>
                </c:pt>
                <c:pt idx="83">
                  <c:v>0.24257299696796278</c:v>
                </c:pt>
                <c:pt idx="84">
                  <c:v>0.24496104009924385</c:v>
                </c:pt>
                <c:pt idx="85">
                  <c:v>0.2476316592968455</c:v>
                </c:pt>
                <c:pt idx="86">
                  <c:v>0.25056694041842953</c:v>
                </c:pt>
                <c:pt idx="87">
                  <c:v>0.25375155415923051</c:v>
                </c:pt>
                <c:pt idx="88">
                  <c:v>0.25717236993366394</c:v>
                </c:pt>
                <c:pt idx="89">
                  <c:v>0.26081797935154594</c:v>
                </c:pt>
                <c:pt idx="90">
                  <c:v>0.26467816849637782</c:v>
                </c:pt>
                <c:pt idx="91">
                  <c:v>0.26874341858330053</c:v>
                </c:pt>
                <c:pt idx="92">
                  <c:v>0.27300452345469245</c:v>
                </c:pt>
                <c:pt idx="93">
                  <c:v>0.27745239185559212</c:v>
                </c:pt>
                <c:pt idx="94">
                  <c:v>0.28207806179075029</c:v>
                </c:pt>
                <c:pt idx="95">
                  <c:v>0.28687290619855677</c:v>
                </c:pt>
                <c:pt idx="96">
                  <c:v>0.29182896639138545</c:v>
                </c:pt>
                <c:pt idx="97">
                  <c:v>0.29693932214682184</c:v>
                </c:pt>
                <c:pt idx="98">
                  <c:v>0.30219840039236029</c:v>
                </c:pt>
                <c:pt idx="99">
                  <c:v>0.30760213845259365</c:v>
                </c:pt>
                <c:pt idx="100">
                  <c:v>0.31314794877825664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C8-458B-929C-CEA809207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420176"/>
        <c:axId val="1"/>
      </c:scatterChart>
      <c:valAx>
        <c:axId val="725420176"/>
        <c:scaling>
          <c:orientation val="minMax"/>
          <c:max val="20000"/>
          <c:min val="-2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38461538461538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3500000000000000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230769230769231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42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15384615384617"/>
          <c:y val="0.92375366568914952"/>
          <c:w val="0.6569230769230769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Lyr - O-C Diagr.</a:t>
            </a:r>
          </a:p>
        </c:rich>
      </c:tx>
      <c:layout>
        <c:manualLayout>
          <c:xMode val="edge"/>
          <c:yMode val="edge"/>
          <c:x val="0.37581750810560444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35315237111989"/>
          <c:y val="0.13192629133808559"/>
          <c:w val="0.8169947677229622"/>
          <c:h val="0.67546261165099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1'!$H$21:$H$987</c:f>
              <c:numCache>
                <c:formatCode>General</c:formatCode>
                <c:ptCount val="967"/>
                <c:pt idx="0">
                  <c:v>0</c:v>
                </c:pt>
                <c:pt idx="1">
                  <c:v>3.568000000086613E-3</c:v>
                </c:pt>
                <c:pt idx="2">
                  <c:v>4.3989999976474792E-3</c:v>
                </c:pt>
                <c:pt idx="3">
                  <c:v>-1.6899999900488183E-4</c:v>
                </c:pt>
                <c:pt idx="4">
                  <c:v>6.1079999977664556E-3</c:v>
                </c:pt>
                <c:pt idx="5">
                  <c:v>4.3850000001839362E-3</c:v>
                </c:pt>
                <c:pt idx="7">
                  <c:v>7.4650000024121255E-3</c:v>
                </c:pt>
                <c:pt idx="9">
                  <c:v>-5.4900000031921081E-4</c:v>
                </c:pt>
                <c:pt idx="10">
                  <c:v>5.5590000010852236E-3</c:v>
                </c:pt>
                <c:pt idx="11">
                  <c:v>-2.8769999989890493E-3</c:v>
                </c:pt>
                <c:pt idx="12">
                  <c:v>4.2319999993196689E-3</c:v>
                </c:pt>
                <c:pt idx="13">
                  <c:v>6.9300000177463517E-4</c:v>
                </c:pt>
                <c:pt idx="14">
                  <c:v>-3.7529999972321093E-3</c:v>
                </c:pt>
                <c:pt idx="15">
                  <c:v>-4.0060000028461218E-3</c:v>
                </c:pt>
                <c:pt idx="16">
                  <c:v>3.3789999979489949E-3</c:v>
                </c:pt>
                <c:pt idx="17">
                  <c:v>-4.0810000027704518E-3</c:v>
                </c:pt>
                <c:pt idx="18">
                  <c:v>-3.9109999997890554E-3</c:v>
                </c:pt>
                <c:pt idx="19">
                  <c:v>7.7249999994819518E-3</c:v>
                </c:pt>
                <c:pt idx="20">
                  <c:v>9.7249999998894054E-3</c:v>
                </c:pt>
                <c:pt idx="21">
                  <c:v>2.5864999995974358E-2</c:v>
                </c:pt>
                <c:pt idx="22">
                  <c:v>2.440500000375323E-2</c:v>
                </c:pt>
                <c:pt idx="23">
                  <c:v>2.8902999998535961E-2</c:v>
                </c:pt>
                <c:pt idx="24">
                  <c:v>2.9888999997638166E-2</c:v>
                </c:pt>
                <c:pt idx="25">
                  <c:v>3.6011999996844679E-2</c:v>
                </c:pt>
                <c:pt idx="26">
                  <c:v>2.981500000169035E-2</c:v>
                </c:pt>
                <c:pt idx="27">
                  <c:v>3.2923999999184161E-2</c:v>
                </c:pt>
                <c:pt idx="28">
                  <c:v>3.402799999457784E-2</c:v>
                </c:pt>
                <c:pt idx="29">
                  <c:v>4.4043000001693144E-2</c:v>
                </c:pt>
                <c:pt idx="30">
                  <c:v>4.0320000000065193E-2</c:v>
                </c:pt>
                <c:pt idx="31">
                  <c:v>4.3611999994027428E-2</c:v>
                </c:pt>
                <c:pt idx="32">
                  <c:v>5.1350000001548324E-2</c:v>
                </c:pt>
                <c:pt idx="33">
                  <c:v>5.2903999996487983E-2</c:v>
                </c:pt>
                <c:pt idx="34">
                  <c:v>5.3641999998944812E-2</c:v>
                </c:pt>
                <c:pt idx="35">
                  <c:v>6.0453999998571817E-2</c:v>
                </c:pt>
                <c:pt idx="36">
                  <c:v>6.0430999998061452E-2</c:v>
                </c:pt>
                <c:pt idx="37">
                  <c:v>6.6898999997647479E-2</c:v>
                </c:pt>
                <c:pt idx="40">
                  <c:v>9.0695999999297783E-2</c:v>
                </c:pt>
                <c:pt idx="42">
                  <c:v>9.2645999997330364E-2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D6-4660-BD15-20A55A98726F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1'!$D$22:$D$50</c:f>
                <c:numCache>
                  <c:formatCode>General</c:formatCode>
                  <c:ptCount val="29"/>
                </c:numCache>
              </c:numRef>
            </c:plus>
            <c:minus>
              <c:numLit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2.2000000000000001E-3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1'!$I$21:$I$987</c:f>
              <c:numCache>
                <c:formatCode>General</c:formatCode>
                <c:ptCount val="967"/>
                <c:pt idx="6">
                  <c:v>1.1924999998882413E-2</c:v>
                </c:pt>
                <c:pt idx="8">
                  <c:v>1.2018999997962965E-2</c:v>
                </c:pt>
                <c:pt idx="38">
                  <c:v>7.3141000000759959E-2</c:v>
                </c:pt>
                <c:pt idx="44">
                  <c:v>0.10319699999672594</c:v>
                </c:pt>
                <c:pt idx="45">
                  <c:v>0.10047399999893969</c:v>
                </c:pt>
                <c:pt idx="46">
                  <c:v>0.11076999999932013</c:v>
                </c:pt>
                <c:pt idx="47">
                  <c:v>0.11079900000186171</c:v>
                </c:pt>
                <c:pt idx="49">
                  <c:v>0.10712300000159303</c:v>
                </c:pt>
                <c:pt idx="50">
                  <c:v>0.11770100000285311</c:v>
                </c:pt>
                <c:pt idx="51">
                  <c:v>0.12245699999766657</c:v>
                </c:pt>
                <c:pt idx="52">
                  <c:v>0.13600700000097277</c:v>
                </c:pt>
                <c:pt idx="54">
                  <c:v>0.12491799999406794</c:v>
                </c:pt>
                <c:pt idx="55">
                  <c:v>0.13451000000350177</c:v>
                </c:pt>
                <c:pt idx="57">
                  <c:v>0.12914399999863235</c:v>
                </c:pt>
                <c:pt idx="58">
                  <c:v>0.12740699999994831</c:v>
                </c:pt>
                <c:pt idx="59">
                  <c:v>0.12848700000176905</c:v>
                </c:pt>
                <c:pt idx="60">
                  <c:v>0.13464199999725679</c:v>
                </c:pt>
                <c:pt idx="61">
                  <c:v>0.12730399999418296</c:v>
                </c:pt>
                <c:pt idx="62">
                  <c:v>0.12930399999459041</c:v>
                </c:pt>
                <c:pt idx="63">
                  <c:v>0.12888199999724748</c:v>
                </c:pt>
                <c:pt idx="64">
                  <c:v>0.13088199999765493</c:v>
                </c:pt>
                <c:pt idx="65">
                  <c:v>0.13015899999300018</c:v>
                </c:pt>
                <c:pt idx="67">
                  <c:v>0.13014500000281259</c:v>
                </c:pt>
                <c:pt idx="68">
                  <c:v>0.12913100000150735</c:v>
                </c:pt>
                <c:pt idx="69">
                  <c:v>0.13640799999848241</c:v>
                </c:pt>
                <c:pt idx="70">
                  <c:v>0.12968500000715721</c:v>
                </c:pt>
                <c:pt idx="71">
                  <c:v>0.13068500000372296</c:v>
                </c:pt>
                <c:pt idx="72">
                  <c:v>0.13539400000445312</c:v>
                </c:pt>
                <c:pt idx="73">
                  <c:v>0.13413600000058068</c:v>
                </c:pt>
                <c:pt idx="75">
                  <c:v>0.13786899999831803</c:v>
                </c:pt>
                <c:pt idx="76">
                  <c:v>0.1384089999992284</c:v>
                </c:pt>
                <c:pt idx="77">
                  <c:v>0.14254100000107428</c:v>
                </c:pt>
                <c:pt idx="78">
                  <c:v>0.15364899999985937</c:v>
                </c:pt>
                <c:pt idx="79">
                  <c:v>0.15469600000506034</c:v>
                </c:pt>
                <c:pt idx="80">
                  <c:v>0.14824999999837019</c:v>
                </c:pt>
                <c:pt idx="81">
                  <c:v>0.15518899999733549</c:v>
                </c:pt>
                <c:pt idx="83">
                  <c:v>0.14334400000370806</c:v>
                </c:pt>
                <c:pt idx="84">
                  <c:v>0.14645200000086334</c:v>
                </c:pt>
                <c:pt idx="85">
                  <c:v>0.14172900000266964</c:v>
                </c:pt>
                <c:pt idx="86">
                  <c:v>0.14972900000429945</c:v>
                </c:pt>
                <c:pt idx="87">
                  <c:v>0.14688400000159163</c:v>
                </c:pt>
                <c:pt idx="88">
                  <c:v>0.14616100000421284</c:v>
                </c:pt>
                <c:pt idx="89">
                  <c:v>0.15086999999766704</c:v>
                </c:pt>
                <c:pt idx="90">
                  <c:v>0.15014700000028824</c:v>
                </c:pt>
                <c:pt idx="91">
                  <c:v>0.14942399999563349</c:v>
                </c:pt>
                <c:pt idx="92">
                  <c:v>0.15272499999991851</c:v>
                </c:pt>
                <c:pt idx="93">
                  <c:v>0.15327900000556838</c:v>
                </c:pt>
                <c:pt idx="94">
                  <c:v>0.15655599999445258</c:v>
                </c:pt>
                <c:pt idx="95">
                  <c:v>0.14454200000182027</c:v>
                </c:pt>
                <c:pt idx="96">
                  <c:v>0.14854200000263518</c:v>
                </c:pt>
                <c:pt idx="97">
                  <c:v>0.15281900000263704</c:v>
                </c:pt>
                <c:pt idx="98">
                  <c:v>0.15109600000141654</c:v>
                </c:pt>
                <c:pt idx="99">
                  <c:v>0.15402100000210339</c:v>
                </c:pt>
                <c:pt idx="100">
                  <c:v>0.15817600000445964</c:v>
                </c:pt>
                <c:pt idx="101">
                  <c:v>0.14812499999970896</c:v>
                </c:pt>
                <c:pt idx="102">
                  <c:v>0.15967899999668589</c:v>
                </c:pt>
                <c:pt idx="104">
                  <c:v>0.16094199999497505</c:v>
                </c:pt>
                <c:pt idx="105">
                  <c:v>0.16303599999810103</c:v>
                </c:pt>
                <c:pt idx="106">
                  <c:v>0.16522899999836227</c:v>
                </c:pt>
                <c:pt idx="107">
                  <c:v>0.16570800000044983</c:v>
                </c:pt>
                <c:pt idx="108">
                  <c:v>0.17258600000059232</c:v>
                </c:pt>
                <c:pt idx="109">
                  <c:v>0.16841700000077253</c:v>
                </c:pt>
                <c:pt idx="110">
                  <c:v>0.16941700000461424</c:v>
                </c:pt>
                <c:pt idx="112">
                  <c:v>0.16351099999883445</c:v>
                </c:pt>
                <c:pt idx="113">
                  <c:v>0.16951100000005681</c:v>
                </c:pt>
                <c:pt idx="114">
                  <c:v>0.17278799999621697</c:v>
                </c:pt>
                <c:pt idx="115">
                  <c:v>0.17132799999671988</c:v>
                </c:pt>
                <c:pt idx="116">
                  <c:v>0.15492899999662768</c:v>
                </c:pt>
                <c:pt idx="117">
                  <c:v>0.16859100000147009</c:v>
                </c:pt>
                <c:pt idx="118">
                  <c:v>0.17014500000368571</c:v>
                </c:pt>
                <c:pt idx="119">
                  <c:v>0.17578399999911198</c:v>
                </c:pt>
                <c:pt idx="120">
                  <c:v>0.17872299999726238</c:v>
                </c:pt>
                <c:pt idx="121">
                  <c:v>0.16798600000038277</c:v>
                </c:pt>
                <c:pt idx="122">
                  <c:v>0.17080300000088755</c:v>
                </c:pt>
                <c:pt idx="123">
                  <c:v>0.17980299999908311</c:v>
                </c:pt>
                <c:pt idx="124">
                  <c:v>0.18308000000251923</c:v>
                </c:pt>
                <c:pt idx="125">
                  <c:v>0.18122099999891361</c:v>
                </c:pt>
                <c:pt idx="126">
                  <c:v>0.18415999999706401</c:v>
                </c:pt>
                <c:pt idx="127">
                  <c:v>0.18038099999830592</c:v>
                </c:pt>
                <c:pt idx="128">
                  <c:v>0.18292099999962375</c:v>
                </c:pt>
                <c:pt idx="129">
                  <c:v>0.18544700000347802</c:v>
                </c:pt>
                <c:pt idx="130">
                  <c:v>0.18500099999801023</c:v>
                </c:pt>
                <c:pt idx="131">
                  <c:v>0.18900099999882514</c:v>
                </c:pt>
                <c:pt idx="132">
                  <c:v>0.18043300000135787</c:v>
                </c:pt>
                <c:pt idx="133">
                  <c:v>0.1902639999971143</c:v>
                </c:pt>
                <c:pt idx="134">
                  <c:v>0.18709500000113621</c:v>
                </c:pt>
                <c:pt idx="135">
                  <c:v>0.18641899999784073</c:v>
                </c:pt>
                <c:pt idx="136">
                  <c:v>0.19035799999983283</c:v>
                </c:pt>
                <c:pt idx="137">
                  <c:v>0.18503899999632267</c:v>
                </c:pt>
                <c:pt idx="138">
                  <c:v>0.1939360000033048</c:v>
                </c:pt>
                <c:pt idx="139">
                  <c:v>0.1949360000071465</c:v>
                </c:pt>
                <c:pt idx="140">
                  <c:v>0.19993600000452716</c:v>
                </c:pt>
                <c:pt idx="141">
                  <c:v>0.18821299999399344</c:v>
                </c:pt>
                <c:pt idx="142">
                  <c:v>0.1942129999952158</c:v>
                </c:pt>
                <c:pt idx="143">
                  <c:v>0.19236799999634968</c:v>
                </c:pt>
                <c:pt idx="144">
                  <c:v>0.19236799999634968</c:v>
                </c:pt>
                <c:pt idx="145">
                  <c:v>0.19029299999965588</c:v>
                </c:pt>
                <c:pt idx="146">
                  <c:v>0.19329300000390504</c:v>
                </c:pt>
                <c:pt idx="147">
                  <c:v>0.19138699999894015</c:v>
                </c:pt>
                <c:pt idx="148">
                  <c:v>0.19664999999804422</c:v>
                </c:pt>
                <c:pt idx="149">
                  <c:v>0.19092700000328477</c:v>
                </c:pt>
                <c:pt idx="150">
                  <c:v>0.18946700000378769</c:v>
                </c:pt>
                <c:pt idx="152">
                  <c:v>0.1975940000047558</c:v>
                </c:pt>
                <c:pt idx="153">
                  <c:v>0.20242499999585561</c:v>
                </c:pt>
                <c:pt idx="154">
                  <c:v>0.19474900000204798</c:v>
                </c:pt>
                <c:pt idx="155">
                  <c:v>0.19996499999979278</c:v>
                </c:pt>
                <c:pt idx="156">
                  <c:v>0.20176799999899231</c:v>
                </c:pt>
                <c:pt idx="157">
                  <c:v>0.2026460000051884</c:v>
                </c:pt>
                <c:pt idx="158">
                  <c:v>0.19775400000071386</c:v>
                </c:pt>
                <c:pt idx="159">
                  <c:v>0.19858499999827472</c:v>
                </c:pt>
                <c:pt idx="160">
                  <c:v>0.20240199999534525</c:v>
                </c:pt>
                <c:pt idx="161">
                  <c:v>0.20906900000409223</c:v>
                </c:pt>
                <c:pt idx="162">
                  <c:v>0.20634599999903003</c:v>
                </c:pt>
                <c:pt idx="163">
                  <c:v>0.2115200000043842</c:v>
                </c:pt>
                <c:pt idx="164">
                  <c:v>0.20750599999155384</c:v>
                </c:pt>
                <c:pt idx="165">
                  <c:v>0.20850599999539554</c:v>
                </c:pt>
                <c:pt idx="166">
                  <c:v>0.2037830000044778</c:v>
                </c:pt>
                <c:pt idx="167">
                  <c:v>0.206783000001451</c:v>
                </c:pt>
                <c:pt idx="168">
                  <c:v>0.20878300000185845</c:v>
                </c:pt>
                <c:pt idx="169">
                  <c:v>0.21378299999923911</c:v>
                </c:pt>
                <c:pt idx="170">
                  <c:v>0.21493800000462215</c:v>
                </c:pt>
                <c:pt idx="171">
                  <c:v>0.21321500000340166</c:v>
                </c:pt>
                <c:pt idx="172">
                  <c:v>0.20859999999811407</c:v>
                </c:pt>
                <c:pt idx="173">
                  <c:v>0.2086940000008326</c:v>
                </c:pt>
                <c:pt idx="174">
                  <c:v>0.22145499999896856</c:v>
                </c:pt>
                <c:pt idx="175">
                  <c:v>0.21273199999995995</c:v>
                </c:pt>
                <c:pt idx="176">
                  <c:v>0.22677899999689544</c:v>
                </c:pt>
                <c:pt idx="177">
                  <c:v>0.22205599999870174</c:v>
                </c:pt>
                <c:pt idx="178">
                  <c:v>0.2233330000017304</c:v>
                </c:pt>
                <c:pt idx="179">
                  <c:v>0.21560999999928754</c:v>
                </c:pt>
                <c:pt idx="180">
                  <c:v>0.2177979999978561</c:v>
                </c:pt>
                <c:pt idx="181">
                  <c:v>0.21835199999623001</c:v>
                </c:pt>
                <c:pt idx="182">
                  <c:v>0.22035199999663746</c:v>
                </c:pt>
                <c:pt idx="183">
                  <c:v>0.22933400000329129</c:v>
                </c:pt>
                <c:pt idx="184">
                  <c:v>0.23016500000085216</c:v>
                </c:pt>
                <c:pt idx="185">
                  <c:v>0.22581300000456395</c:v>
                </c:pt>
                <c:pt idx="186">
                  <c:v>0.23136700000031851</c:v>
                </c:pt>
                <c:pt idx="187">
                  <c:v>0.23496800000430085</c:v>
                </c:pt>
                <c:pt idx="188">
                  <c:v>0.22324499999376712</c:v>
                </c:pt>
                <c:pt idx="189">
                  <c:v>0.23190700000122888</c:v>
                </c:pt>
                <c:pt idx="190">
                  <c:v>0.23518399999738904</c:v>
                </c:pt>
                <c:pt idx="191">
                  <c:v>0.23030200000357581</c:v>
                </c:pt>
                <c:pt idx="192">
                  <c:v>0.23230200000398327</c:v>
                </c:pt>
                <c:pt idx="193">
                  <c:v>0.23990300000150455</c:v>
                </c:pt>
                <c:pt idx="194">
                  <c:v>0.23428799999237526</c:v>
                </c:pt>
                <c:pt idx="195">
                  <c:v>0.23828799999319017</c:v>
                </c:pt>
                <c:pt idx="196">
                  <c:v>0.22944299999653595</c:v>
                </c:pt>
                <c:pt idx="197">
                  <c:v>0.23914299999887589</c:v>
                </c:pt>
                <c:pt idx="198">
                  <c:v>0.23156100000051083</c:v>
                </c:pt>
                <c:pt idx="199">
                  <c:v>0.23957999999402091</c:v>
                </c:pt>
                <c:pt idx="200">
                  <c:v>0.24625200000446057</c:v>
                </c:pt>
                <c:pt idx="201">
                  <c:v>0.24652900000364752</c:v>
                </c:pt>
                <c:pt idx="202">
                  <c:v>0.25214899999991758</c:v>
                </c:pt>
                <c:pt idx="203">
                  <c:v>0.25370299999485724</c:v>
                </c:pt>
                <c:pt idx="204">
                  <c:v>0.24909299999853829</c:v>
                </c:pt>
                <c:pt idx="205">
                  <c:v>0.24728099999629194</c:v>
                </c:pt>
                <c:pt idx="206">
                  <c:v>0.25215900000330294</c:v>
                </c:pt>
                <c:pt idx="207">
                  <c:v>0.25143599999864819</c:v>
                </c:pt>
                <c:pt idx="208">
                  <c:v>0.24926699999923585</c:v>
                </c:pt>
                <c:pt idx="209">
                  <c:v>0.24926699999923585</c:v>
                </c:pt>
                <c:pt idx="210">
                  <c:v>0.24642199999652803</c:v>
                </c:pt>
                <c:pt idx="211">
                  <c:v>0.25080699999671197</c:v>
                </c:pt>
                <c:pt idx="212">
                  <c:v>0.2514080000037211</c:v>
                </c:pt>
                <c:pt idx="213">
                  <c:v>0.25650200000382029</c:v>
                </c:pt>
                <c:pt idx="214">
                  <c:v>0.24716399999306304</c:v>
                </c:pt>
                <c:pt idx="215">
                  <c:v>0.25244100000418257</c:v>
                </c:pt>
                <c:pt idx="216">
                  <c:v>0.2527979999940726</c:v>
                </c:pt>
                <c:pt idx="217">
                  <c:v>0.24829599999793572</c:v>
                </c:pt>
                <c:pt idx="218">
                  <c:v>0.24789700000110315</c:v>
                </c:pt>
                <c:pt idx="219">
                  <c:v>0.25317399999767076</c:v>
                </c:pt>
                <c:pt idx="220">
                  <c:v>0.25483600000006845</c:v>
                </c:pt>
                <c:pt idx="221">
                  <c:v>0.25537600000097882</c:v>
                </c:pt>
                <c:pt idx="222">
                  <c:v>0.25363900000229478</c:v>
                </c:pt>
                <c:pt idx="223">
                  <c:v>0.25463899999886053</c:v>
                </c:pt>
                <c:pt idx="224">
                  <c:v>0.25691599999845494</c:v>
                </c:pt>
                <c:pt idx="225">
                  <c:v>0.25073300000076415</c:v>
                </c:pt>
                <c:pt idx="226">
                  <c:v>0.25961099999403814</c:v>
                </c:pt>
                <c:pt idx="227">
                  <c:v>0.24967699999979232</c:v>
                </c:pt>
                <c:pt idx="228">
                  <c:v>0.25285099999746308</c:v>
                </c:pt>
                <c:pt idx="229">
                  <c:v>0.2484519999998156</c:v>
                </c:pt>
                <c:pt idx="230">
                  <c:v>0.25083699999959208</c:v>
                </c:pt>
                <c:pt idx="231">
                  <c:v>0.24465399999462534</c:v>
                </c:pt>
                <c:pt idx="232">
                  <c:v>0.24965399999200599</c:v>
                </c:pt>
                <c:pt idx="233">
                  <c:v>0.251326000005065</c:v>
                </c:pt>
                <c:pt idx="234">
                  <c:v>0.251326000005065</c:v>
                </c:pt>
                <c:pt idx="235">
                  <c:v>0.25356100000499282</c:v>
                </c:pt>
                <c:pt idx="236">
                  <c:v>0.24983800000336487</c:v>
                </c:pt>
                <c:pt idx="237">
                  <c:v>0.24624699999549193</c:v>
                </c:pt>
                <c:pt idx="238">
                  <c:v>0.249800999998115</c:v>
                </c:pt>
                <c:pt idx="239">
                  <c:v>0.25107800000114366</c:v>
                </c:pt>
                <c:pt idx="240">
                  <c:v>0.25140200000168988</c:v>
                </c:pt>
                <c:pt idx="241">
                  <c:v>0.25494199999957345</c:v>
                </c:pt>
                <c:pt idx="242">
                  <c:v>0.25160399999731453</c:v>
                </c:pt>
                <c:pt idx="243">
                  <c:v>0.24975899999844842</c:v>
                </c:pt>
                <c:pt idx="244">
                  <c:v>0.25275900000269758</c:v>
                </c:pt>
                <c:pt idx="245">
                  <c:v>0.26069799999822862</c:v>
                </c:pt>
                <c:pt idx="246">
                  <c:v>0.25285299999814015</c:v>
                </c:pt>
                <c:pt idx="247">
                  <c:v>0.25155300000187708</c:v>
                </c:pt>
                <c:pt idx="248">
                  <c:v>0.25035600000410341</c:v>
                </c:pt>
                <c:pt idx="249">
                  <c:v>0.25135600000794511</c:v>
                </c:pt>
                <c:pt idx="250">
                  <c:v>0.24747400000342168</c:v>
                </c:pt>
                <c:pt idx="251">
                  <c:v>0.24622999999701278</c:v>
                </c:pt>
                <c:pt idx="252">
                  <c:v>0.24723000000085449</c:v>
                </c:pt>
                <c:pt idx="253">
                  <c:v>0.2512300000016694</c:v>
                </c:pt>
                <c:pt idx="254">
                  <c:v>0.24816900000587339</c:v>
                </c:pt>
                <c:pt idx="255">
                  <c:v>0.24637100000109058</c:v>
                </c:pt>
                <c:pt idx="256">
                  <c:v>0.24469499999395339</c:v>
                </c:pt>
                <c:pt idx="257">
                  <c:v>0.24097199999960139</c:v>
                </c:pt>
                <c:pt idx="258">
                  <c:v>0.24552599999879021</c:v>
                </c:pt>
                <c:pt idx="259">
                  <c:v>0.25180299999919953</c:v>
                </c:pt>
                <c:pt idx="260">
                  <c:v>0.2501879999981611</c:v>
                </c:pt>
                <c:pt idx="261">
                  <c:v>0.25100499999825843</c:v>
                </c:pt>
                <c:pt idx="262">
                  <c:v>0.24848900000506546</c:v>
                </c:pt>
                <c:pt idx="263">
                  <c:v>0.24554100000386825</c:v>
                </c:pt>
                <c:pt idx="264">
                  <c:v>0.2448179999992135</c:v>
                </c:pt>
                <c:pt idx="265">
                  <c:v>0.24147999999695458</c:v>
                </c:pt>
                <c:pt idx="266">
                  <c:v>0.24501999999483814</c:v>
                </c:pt>
                <c:pt idx="267">
                  <c:v>0.24901999999565305</c:v>
                </c:pt>
                <c:pt idx="268">
                  <c:v>0.23350400000344962</c:v>
                </c:pt>
                <c:pt idx="269">
                  <c:v>0.24713800000608899</c:v>
                </c:pt>
                <c:pt idx="270">
                  <c:v>0.24151899999560555</c:v>
                </c:pt>
                <c:pt idx="271">
                  <c:v>0.24695100000099046</c:v>
                </c:pt>
                <c:pt idx="272">
                  <c:v>0.24022799999511335</c:v>
                </c:pt>
                <c:pt idx="273">
                  <c:v>0.24749100000190083</c:v>
                </c:pt>
                <c:pt idx="274">
                  <c:v>0.24466499999834923</c:v>
                </c:pt>
                <c:pt idx="275">
                  <c:v>0.2371770000027027</c:v>
                </c:pt>
                <c:pt idx="278">
                  <c:v>0.24202299999888055</c:v>
                </c:pt>
                <c:pt idx="282">
                  <c:v>0.24899500000174157</c:v>
                </c:pt>
                <c:pt idx="283">
                  <c:v>0.24282600000151433</c:v>
                </c:pt>
                <c:pt idx="289">
                  <c:v>0.2477980000039679</c:v>
                </c:pt>
                <c:pt idx="291">
                  <c:v>0.240352000000712</c:v>
                </c:pt>
                <c:pt idx="292">
                  <c:v>0.24240399999689544</c:v>
                </c:pt>
                <c:pt idx="294">
                  <c:v>0.23757800000021234</c:v>
                </c:pt>
                <c:pt idx="295">
                  <c:v>0.23484099999768659</c:v>
                </c:pt>
                <c:pt idx="296">
                  <c:v>0.23963499999808846</c:v>
                </c:pt>
                <c:pt idx="297">
                  <c:v>0.23641000000498025</c:v>
                </c:pt>
                <c:pt idx="302">
                  <c:v>0.23460800000611925</c:v>
                </c:pt>
                <c:pt idx="309">
                  <c:v>0.23255800000333693</c:v>
                </c:pt>
                <c:pt idx="312">
                  <c:v>0.23119200000655837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6-4660-BD15-20A55A98726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</c:numCache>
              </c:numRef>
            </c:plus>
            <c:minus>
              <c:numRef>
                <c:f>'Active 1'!$D$21:$D$50</c:f>
                <c:numCache>
                  <c:formatCode>General</c:formatCode>
                  <c:ptCount val="30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1'!$J$21:$J$987</c:f>
              <c:numCache>
                <c:formatCode>General</c:formatCode>
                <c:ptCount val="967"/>
                <c:pt idx="276">
                  <c:v>0.2437430000063614</c:v>
                </c:pt>
                <c:pt idx="277">
                  <c:v>0.24304600000323262</c:v>
                </c:pt>
                <c:pt idx="279">
                  <c:v>0.24268600000505103</c:v>
                </c:pt>
                <c:pt idx="280">
                  <c:v>0.24699500000133412</c:v>
                </c:pt>
                <c:pt idx="281">
                  <c:v>0.24799500000517583</c:v>
                </c:pt>
                <c:pt idx="284">
                  <c:v>0.24230299999908311</c:v>
                </c:pt>
                <c:pt idx="290">
                  <c:v>0.24127500000031432</c:v>
                </c:pt>
                <c:pt idx="293">
                  <c:v>0.23619300000427756</c:v>
                </c:pt>
                <c:pt idx="298">
                  <c:v>0.23297299999831012</c:v>
                </c:pt>
                <c:pt idx="299">
                  <c:v>0.23945000000094296</c:v>
                </c:pt>
                <c:pt idx="305">
                  <c:v>0.2379750000036438</c:v>
                </c:pt>
                <c:pt idx="307">
                  <c:v>0.23131800000555813</c:v>
                </c:pt>
                <c:pt idx="308">
                  <c:v>0.23887200000172015</c:v>
                </c:pt>
                <c:pt idx="311">
                  <c:v>0.23852999999508029</c:v>
                </c:pt>
                <c:pt idx="313">
                  <c:v>0.23343200000090292</c:v>
                </c:pt>
                <c:pt idx="314">
                  <c:v>0.23388199999317294</c:v>
                </c:pt>
                <c:pt idx="315">
                  <c:v>0.23319000000628876</c:v>
                </c:pt>
                <c:pt idx="316">
                  <c:v>0.23496300000260817</c:v>
                </c:pt>
                <c:pt idx="320">
                  <c:v>0.23656299999856856</c:v>
                </c:pt>
                <c:pt idx="324">
                  <c:v>0.23735399999713991</c:v>
                </c:pt>
                <c:pt idx="326">
                  <c:v>0.2384920000040438</c:v>
                </c:pt>
                <c:pt idx="327">
                  <c:v>0.23855499999626772</c:v>
                </c:pt>
                <c:pt idx="330">
                  <c:v>0.23908900000242284</c:v>
                </c:pt>
                <c:pt idx="332">
                  <c:v>0.23912900000141235</c:v>
                </c:pt>
                <c:pt idx="333">
                  <c:v>0.2380055000030552</c:v>
                </c:pt>
                <c:pt idx="334">
                  <c:v>0.24114399999234593</c:v>
                </c:pt>
                <c:pt idx="335">
                  <c:v>0.24339899999904446</c:v>
                </c:pt>
                <c:pt idx="342">
                  <c:v>0.25393199999234639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D6-4660-BD15-20A55A98726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1'!$K$21:$K$987</c:f>
              <c:numCache>
                <c:formatCode>General</c:formatCode>
                <c:ptCount val="967"/>
                <c:pt idx="285">
                  <c:v>0.24326599999767495</c:v>
                </c:pt>
                <c:pt idx="286">
                  <c:v>0.2354200000045239</c:v>
                </c:pt>
                <c:pt idx="287">
                  <c:v>0.24372000000585103</c:v>
                </c:pt>
                <c:pt idx="300">
                  <c:v>0.2295220000014524</c:v>
                </c:pt>
                <c:pt idx="301">
                  <c:v>0.23266049999801908</c:v>
                </c:pt>
                <c:pt idx="303">
                  <c:v>0.2345939999941038</c:v>
                </c:pt>
                <c:pt idx="304">
                  <c:v>0.23497899999347283</c:v>
                </c:pt>
                <c:pt idx="306">
                  <c:v>0.23320000000239816</c:v>
                </c:pt>
                <c:pt idx="310">
                  <c:v>0.2356290000025183</c:v>
                </c:pt>
                <c:pt idx="317">
                  <c:v>0.23507899999822257</c:v>
                </c:pt>
                <c:pt idx="318">
                  <c:v>0.23570000000472646</c:v>
                </c:pt>
                <c:pt idx="319">
                  <c:v>0.23675500000535976</c:v>
                </c:pt>
                <c:pt idx="321">
                  <c:v>0.23669500000687549</c:v>
                </c:pt>
                <c:pt idx="322">
                  <c:v>0.23697199999878649</c:v>
                </c:pt>
                <c:pt idx="323">
                  <c:v>0.23715200000151526</c:v>
                </c:pt>
                <c:pt idx="325">
                  <c:v>0.23840699999709614</c:v>
                </c:pt>
                <c:pt idx="328">
                  <c:v>0.23838700000487734</c:v>
                </c:pt>
                <c:pt idx="329">
                  <c:v>0.23902700000326149</c:v>
                </c:pt>
                <c:pt idx="331">
                  <c:v>0.23799000000144588</c:v>
                </c:pt>
                <c:pt idx="336">
                  <c:v>0.24611400000139838</c:v>
                </c:pt>
                <c:pt idx="337">
                  <c:v>0.24631399999634596</c:v>
                </c:pt>
                <c:pt idx="338">
                  <c:v>0.25002249999670312</c:v>
                </c:pt>
                <c:pt idx="339">
                  <c:v>0.2484309999999823</c:v>
                </c:pt>
                <c:pt idx="340">
                  <c:v>0.25218999999924563</c:v>
                </c:pt>
                <c:pt idx="341">
                  <c:v>0.25219800000195391</c:v>
                </c:pt>
                <c:pt idx="343">
                  <c:v>0.2604330000031041</c:v>
                </c:pt>
                <c:pt idx="344">
                  <c:v>0.2604330000031041</c:v>
                </c:pt>
                <c:pt idx="345">
                  <c:v>0.26659099999960745</c:v>
                </c:pt>
                <c:pt idx="346">
                  <c:v>0.27464900000632042</c:v>
                </c:pt>
                <c:pt idx="347">
                  <c:v>0.27464900000632042</c:v>
                </c:pt>
                <c:pt idx="348">
                  <c:v>0.27475099999719532</c:v>
                </c:pt>
                <c:pt idx="349">
                  <c:v>0.27514099999825703</c:v>
                </c:pt>
                <c:pt idx="350">
                  <c:v>0.27577499999460997</c:v>
                </c:pt>
                <c:pt idx="351">
                  <c:v>0.28384100000403123</c:v>
                </c:pt>
                <c:pt idx="352">
                  <c:v>0.29039900000498164</c:v>
                </c:pt>
                <c:pt idx="353">
                  <c:v>0.29210099999909289</c:v>
                </c:pt>
                <c:pt idx="354">
                  <c:v>0.2926789999983157</c:v>
                </c:pt>
                <c:pt idx="355">
                  <c:v>0.29889299999922514</c:v>
                </c:pt>
                <c:pt idx="356">
                  <c:v>0.29872500000783475</c:v>
                </c:pt>
                <c:pt idx="357">
                  <c:v>0.30463700000109384</c:v>
                </c:pt>
                <c:pt idx="358">
                  <c:v>0.30549999999493593</c:v>
                </c:pt>
                <c:pt idx="359">
                  <c:v>0.30662499999743886</c:v>
                </c:pt>
                <c:pt idx="360">
                  <c:v>0.31433500000275671</c:v>
                </c:pt>
                <c:pt idx="361">
                  <c:v>0.31283199999597855</c:v>
                </c:pt>
                <c:pt idx="362">
                  <c:v>0.31781299999420298</c:v>
                </c:pt>
                <c:pt idx="363">
                  <c:v>0.31795200000487966</c:v>
                </c:pt>
                <c:pt idx="364">
                  <c:v>0.32308800000464544</c:v>
                </c:pt>
                <c:pt idx="365">
                  <c:v>0.32398999999713851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D6-4660-BD15-20A55A98726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D6-4660-BD15-20A55A98726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43">
                    <c:v>0</c:v>
                  </c:pt>
                  <c:pt idx="46">
                    <c:v>2E-3</c:v>
                  </c:pt>
                  <c:pt idx="56">
                    <c:v>0</c:v>
                  </c:pt>
                  <c:pt idx="66">
                    <c:v>0</c:v>
                  </c:pt>
                </c:numCache>
              </c:numRef>
            </c:plus>
            <c:minus>
              <c:numRef>
                <c:f>'Active 1'!$D$21:$D$88</c:f>
                <c:numCache>
                  <c:formatCode>General</c:formatCode>
                  <c:ptCount val="68"/>
                  <c:pt idx="0">
                    <c:v>0</c:v>
                  </c:pt>
                  <c:pt idx="43">
                    <c:v>0</c:v>
                  </c:pt>
                  <c:pt idx="46">
                    <c:v>2E-3</c:v>
                  </c:pt>
                  <c:pt idx="56">
                    <c:v>0</c:v>
                  </c:pt>
                  <c:pt idx="6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D6-4660-BD15-20A55A98726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D6-4660-BD15-20A55A98726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1'!$O$21:$O$987</c:f>
              <c:numCache>
                <c:formatCode>General</c:formatCode>
                <c:ptCount val="967"/>
                <c:pt idx="214">
                  <c:v>7.8561792638749628E-2</c:v>
                </c:pt>
                <c:pt idx="215">
                  <c:v>7.8600996332569562E-2</c:v>
                </c:pt>
                <c:pt idx="216">
                  <c:v>8.0208347779186229E-2</c:v>
                </c:pt>
                <c:pt idx="217">
                  <c:v>8.3109421121860316E-2</c:v>
                </c:pt>
                <c:pt idx="220">
                  <c:v>8.3893494998258711E-2</c:v>
                </c:pt>
                <c:pt idx="221">
                  <c:v>8.4677568874657105E-2</c:v>
                </c:pt>
                <c:pt idx="222">
                  <c:v>8.5422439057235566E-2</c:v>
                </c:pt>
                <c:pt idx="223">
                  <c:v>8.5422439057235566E-2</c:v>
                </c:pt>
                <c:pt idx="224">
                  <c:v>8.54616427510555E-2</c:v>
                </c:pt>
                <c:pt idx="225">
                  <c:v>8.6284920321273828E-2</c:v>
                </c:pt>
                <c:pt idx="226">
                  <c:v>8.6833772034752676E-2</c:v>
                </c:pt>
                <c:pt idx="227">
                  <c:v>8.9107586276307993E-2</c:v>
                </c:pt>
                <c:pt idx="228">
                  <c:v>9.1538215293143044E-2</c:v>
                </c:pt>
                <c:pt idx="230">
                  <c:v>9.2243881781901571E-2</c:v>
                </c:pt>
                <c:pt idx="231">
                  <c:v>9.3067159352119899E-2</c:v>
                </c:pt>
                <c:pt idx="232">
                  <c:v>9.3067159352119899E-2</c:v>
                </c:pt>
                <c:pt idx="233">
                  <c:v>9.8398861711628982E-2</c:v>
                </c:pt>
                <c:pt idx="234">
                  <c:v>9.8398861711628982E-2</c:v>
                </c:pt>
                <c:pt idx="237">
                  <c:v>0.10518110074247505</c:v>
                </c:pt>
                <c:pt idx="238">
                  <c:v>0.10525950813011492</c:v>
                </c:pt>
                <c:pt idx="239">
                  <c:v>0.10529871182393485</c:v>
                </c:pt>
                <c:pt idx="240">
                  <c:v>0.10576915614977389</c:v>
                </c:pt>
                <c:pt idx="241">
                  <c:v>0.10655323002617229</c:v>
                </c:pt>
                <c:pt idx="242">
                  <c:v>0.10678845218909178</c:v>
                </c:pt>
                <c:pt idx="243">
                  <c:v>0.10737650759639056</c:v>
                </c:pt>
                <c:pt idx="244">
                  <c:v>0.10737650759639056</c:v>
                </c:pt>
                <c:pt idx="245">
                  <c:v>0.10765093345313004</c:v>
                </c:pt>
                <c:pt idx="246">
                  <c:v>0.10823898886042882</c:v>
                </c:pt>
                <c:pt idx="247">
                  <c:v>0.11215935824242079</c:v>
                </c:pt>
                <c:pt idx="248">
                  <c:v>0.11368830230139765</c:v>
                </c:pt>
                <c:pt idx="249">
                  <c:v>0.11368830230139765</c:v>
                </c:pt>
                <c:pt idx="250">
                  <c:v>0.11894159727326686</c:v>
                </c:pt>
                <c:pt idx="251">
                  <c:v>0.12003930070022462</c:v>
                </c:pt>
                <c:pt idx="252">
                  <c:v>0.12003930070022462</c:v>
                </c:pt>
                <c:pt idx="253">
                  <c:v>0.12003930070022462</c:v>
                </c:pt>
                <c:pt idx="254">
                  <c:v>0.1203137265569641</c:v>
                </c:pt>
                <c:pt idx="255">
                  <c:v>0.12133302259628198</c:v>
                </c:pt>
                <c:pt idx="256">
                  <c:v>0.12180346692212102</c:v>
                </c:pt>
                <c:pt idx="257">
                  <c:v>0.12184267061594095</c:v>
                </c:pt>
                <c:pt idx="258">
                  <c:v>0.12192107800358076</c:v>
                </c:pt>
                <c:pt idx="259">
                  <c:v>0.1219602816974007</c:v>
                </c:pt>
                <c:pt idx="260">
                  <c:v>0.12215630016650031</c:v>
                </c:pt>
                <c:pt idx="261">
                  <c:v>0.12297957773671858</c:v>
                </c:pt>
                <c:pt idx="262">
                  <c:v>0.1265863175681512</c:v>
                </c:pt>
                <c:pt idx="263">
                  <c:v>0.1295657982984651</c:v>
                </c:pt>
                <c:pt idx="264">
                  <c:v>0.12960500199228503</c:v>
                </c:pt>
                <c:pt idx="265">
                  <c:v>0.12984022415520458</c:v>
                </c:pt>
                <c:pt idx="266">
                  <c:v>0.13062429803160297</c:v>
                </c:pt>
                <c:pt idx="267">
                  <c:v>0.13062429803160297</c:v>
                </c:pt>
                <c:pt idx="268">
                  <c:v>0.13423103786303553</c:v>
                </c:pt>
                <c:pt idx="269">
                  <c:v>0.13587759300347219</c:v>
                </c:pt>
                <c:pt idx="270">
                  <c:v>0.14187575815791986</c:v>
                </c:pt>
                <c:pt idx="271">
                  <c:v>0.14250301725903858</c:v>
                </c:pt>
                <c:pt idx="272">
                  <c:v>0.14254222095285851</c:v>
                </c:pt>
                <c:pt idx="273">
                  <c:v>0.14328709113543697</c:v>
                </c:pt>
                <c:pt idx="274">
                  <c:v>0.14571772015227202</c:v>
                </c:pt>
                <c:pt idx="275">
                  <c:v>0.14791312700618753</c:v>
                </c:pt>
                <c:pt idx="276">
                  <c:v>0.15018694124774284</c:v>
                </c:pt>
                <c:pt idx="277">
                  <c:v>0.1517158853067197</c:v>
                </c:pt>
                <c:pt idx="278">
                  <c:v>0.15567545838253166</c:v>
                </c:pt>
                <c:pt idx="279">
                  <c:v>0.15642032856511007</c:v>
                </c:pt>
                <c:pt idx="280">
                  <c:v>0.15708679136004872</c:v>
                </c:pt>
                <c:pt idx="281">
                  <c:v>0.15708679136004872</c:v>
                </c:pt>
                <c:pt idx="282">
                  <c:v>0.15708679136004872</c:v>
                </c:pt>
                <c:pt idx="283">
                  <c:v>0.15720440244150852</c:v>
                </c:pt>
                <c:pt idx="284">
                  <c:v>0.15724360613532845</c:v>
                </c:pt>
                <c:pt idx="285">
                  <c:v>0.15798847631790686</c:v>
                </c:pt>
                <c:pt idx="286">
                  <c:v>0.15806688370554672</c:v>
                </c:pt>
                <c:pt idx="287">
                  <c:v>0.15806688370554672</c:v>
                </c:pt>
                <c:pt idx="288">
                  <c:v>0.15806688370554672</c:v>
                </c:pt>
                <c:pt idx="289">
                  <c:v>0.15861573541902557</c:v>
                </c:pt>
                <c:pt idx="290">
                  <c:v>0.15865493911284551</c:v>
                </c:pt>
                <c:pt idx="291">
                  <c:v>0.15869414280666544</c:v>
                </c:pt>
                <c:pt idx="292">
                  <c:v>0.16167362353697928</c:v>
                </c:pt>
                <c:pt idx="293">
                  <c:v>0.16390823408471472</c:v>
                </c:pt>
                <c:pt idx="294">
                  <c:v>0.16410425255381439</c:v>
                </c:pt>
                <c:pt idx="295">
                  <c:v>0.16484912273639279</c:v>
                </c:pt>
                <c:pt idx="296">
                  <c:v>0.165711604000431</c:v>
                </c:pt>
                <c:pt idx="297">
                  <c:v>0.17257225041891694</c:v>
                </c:pt>
                <c:pt idx="298">
                  <c:v>0.17331712060149546</c:v>
                </c:pt>
                <c:pt idx="299">
                  <c:v>0.17335632429531539</c:v>
                </c:pt>
                <c:pt idx="300">
                  <c:v>0.17868802665482447</c:v>
                </c:pt>
                <c:pt idx="301">
                  <c:v>0.17870762850173444</c:v>
                </c:pt>
                <c:pt idx="302">
                  <c:v>0.17939369314358306</c:v>
                </c:pt>
                <c:pt idx="303">
                  <c:v>0.18009935963234153</c:v>
                </c:pt>
                <c:pt idx="304">
                  <c:v>0.18029537810144119</c:v>
                </c:pt>
                <c:pt idx="305">
                  <c:v>0.18609752478678926</c:v>
                </c:pt>
                <c:pt idx="306">
                  <c:v>0.18786169100868561</c:v>
                </c:pt>
                <c:pt idx="307">
                  <c:v>0.18841054272216456</c:v>
                </c:pt>
                <c:pt idx="308">
                  <c:v>0.18848895010980432</c:v>
                </c:pt>
                <c:pt idx="309">
                  <c:v>0.19311498598055493</c:v>
                </c:pt>
                <c:pt idx="310">
                  <c:v>0.19401667093841307</c:v>
                </c:pt>
                <c:pt idx="311">
                  <c:v>0.19452631895807199</c:v>
                </c:pt>
                <c:pt idx="312">
                  <c:v>0.19476154112099148</c:v>
                </c:pt>
                <c:pt idx="313">
                  <c:v>0.19554561499738993</c:v>
                </c:pt>
                <c:pt idx="314">
                  <c:v>0.20142616907037786</c:v>
                </c:pt>
                <c:pt idx="315">
                  <c:v>0.20158298384565759</c:v>
                </c:pt>
                <c:pt idx="316">
                  <c:v>0.20742433422482559</c:v>
                </c:pt>
                <c:pt idx="317">
                  <c:v>0.20773796377538495</c:v>
                </c:pt>
                <c:pt idx="318">
                  <c:v>0.2105998334242391</c:v>
                </c:pt>
                <c:pt idx="319">
                  <c:v>0.2151082582135298</c:v>
                </c:pt>
                <c:pt idx="320">
                  <c:v>0.21526507298880954</c:v>
                </c:pt>
                <c:pt idx="321">
                  <c:v>0.21589233208992825</c:v>
                </c:pt>
                <c:pt idx="322">
                  <c:v>0.21593153578374819</c:v>
                </c:pt>
                <c:pt idx="323">
                  <c:v>0.21749968353654497</c:v>
                </c:pt>
                <c:pt idx="324">
                  <c:v>0.2185189795758628</c:v>
                </c:pt>
                <c:pt idx="325">
                  <c:v>0.22200810832583567</c:v>
                </c:pt>
                <c:pt idx="326">
                  <c:v>0.22220412679493523</c:v>
                </c:pt>
                <c:pt idx="327">
                  <c:v>0.22294899697751375</c:v>
                </c:pt>
                <c:pt idx="328">
                  <c:v>0.22357625607863246</c:v>
                </c:pt>
                <c:pt idx="329">
                  <c:v>0.22436032995503091</c:v>
                </c:pt>
                <c:pt idx="330">
                  <c:v>0.2245955521179504</c:v>
                </c:pt>
                <c:pt idx="331">
                  <c:v>0.22510520013760932</c:v>
                </c:pt>
                <c:pt idx="332">
                  <c:v>0.22537962599434874</c:v>
                </c:pt>
                <c:pt idx="333">
                  <c:v>0.23300474444232316</c:v>
                </c:pt>
                <c:pt idx="334">
                  <c:v>0.23302434628923313</c:v>
                </c:pt>
                <c:pt idx="335">
                  <c:v>0.23753277107852383</c:v>
                </c:pt>
                <c:pt idx="336">
                  <c:v>0.24360934362061143</c:v>
                </c:pt>
                <c:pt idx="337">
                  <c:v>0.24360934362061143</c:v>
                </c:pt>
                <c:pt idx="338">
                  <c:v>0.24519709322031819</c:v>
                </c:pt>
                <c:pt idx="339">
                  <c:v>0.24756891669642328</c:v>
                </c:pt>
                <c:pt idx="340">
                  <c:v>0.25254778581155307</c:v>
                </c:pt>
                <c:pt idx="341">
                  <c:v>0.25270460058683281</c:v>
                </c:pt>
                <c:pt idx="342">
                  <c:v>0.25435115572726946</c:v>
                </c:pt>
                <c:pt idx="343">
                  <c:v>0.26270154251091232</c:v>
                </c:pt>
                <c:pt idx="344">
                  <c:v>0.26270154251091232</c:v>
                </c:pt>
                <c:pt idx="345">
                  <c:v>0.26873891135917988</c:v>
                </c:pt>
                <c:pt idx="346">
                  <c:v>0.27477628020744754</c:v>
                </c:pt>
                <c:pt idx="347">
                  <c:v>0.27477628020744754</c:v>
                </c:pt>
                <c:pt idx="348">
                  <c:v>0.27501150237036703</c:v>
                </c:pt>
                <c:pt idx="349">
                  <c:v>0.27501150237036703</c:v>
                </c:pt>
                <c:pt idx="350">
                  <c:v>0.27626602057260446</c:v>
                </c:pt>
                <c:pt idx="351">
                  <c:v>0.28246020419615187</c:v>
                </c:pt>
                <c:pt idx="352">
                  <c:v>0.28849757304441942</c:v>
                </c:pt>
                <c:pt idx="353">
                  <c:v>0.28951686908373736</c:v>
                </c:pt>
                <c:pt idx="354">
                  <c:v>0.29006572079721621</c:v>
                </c:pt>
                <c:pt idx="355">
                  <c:v>0.29720079307244157</c:v>
                </c:pt>
                <c:pt idx="356">
                  <c:v>0.29782805217356029</c:v>
                </c:pt>
                <c:pt idx="357">
                  <c:v>0.30394382840946782</c:v>
                </c:pt>
                <c:pt idx="358">
                  <c:v>0.30468869859204623</c:v>
                </c:pt>
                <c:pt idx="359">
                  <c:v>0.30566879093754423</c:v>
                </c:pt>
                <c:pt idx="360">
                  <c:v>0.31076527113413382</c:v>
                </c:pt>
                <c:pt idx="361">
                  <c:v>0.31315669645714889</c:v>
                </c:pt>
                <c:pt idx="362">
                  <c:v>0.31915486161159662</c:v>
                </c:pt>
                <c:pt idx="363">
                  <c:v>0.31942928746833604</c:v>
                </c:pt>
                <c:pt idx="364">
                  <c:v>0.32601550803008256</c:v>
                </c:pt>
                <c:pt idx="365">
                  <c:v>0.3270348040694005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D6-4660-BD15-20A55A98726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1'!$F$21:$F$987</c:f>
              <c:numCache>
                <c:formatCode>General</c:formatCode>
                <c:ptCount val="967"/>
                <c:pt idx="0">
                  <c:v>0</c:v>
                </c:pt>
                <c:pt idx="1">
                  <c:v>-16</c:v>
                </c:pt>
                <c:pt idx="2">
                  <c:v>-13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25</c:v>
                </c:pt>
                <c:pt idx="7">
                  <c:v>45</c:v>
                </c:pt>
                <c:pt idx="8">
                  <c:v>47</c:v>
                </c:pt>
                <c:pt idx="9">
                  <c:v>63</c:v>
                </c:pt>
                <c:pt idx="10">
                  <c:v>67</c:v>
                </c:pt>
                <c:pt idx="11">
                  <c:v>199</c:v>
                </c:pt>
                <c:pt idx="12">
                  <c:v>416</c:v>
                </c:pt>
                <c:pt idx="13">
                  <c:v>609</c:v>
                </c:pt>
                <c:pt idx="14">
                  <c:v>611</c:v>
                </c:pt>
                <c:pt idx="15">
                  <c:v>722</c:v>
                </c:pt>
                <c:pt idx="16">
                  <c:v>727</c:v>
                </c:pt>
                <c:pt idx="17">
                  <c:v>747</c:v>
                </c:pt>
                <c:pt idx="18">
                  <c:v>1957</c:v>
                </c:pt>
                <c:pt idx="19">
                  <c:v>2425</c:v>
                </c:pt>
                <c:pt idx="20">
                  <c:v>2425</c:v>
                </c:pt>
                <c:pt idx="21">
                  <c:v>3245</c:v>
                </c:pt>
                <c:pt idx="22">
                  <c:v>3265</c:v>
                </c:pt>
                <c:pt idx="23">
                  <c:v>3339</c:v>
                </c:pt>
                <c:pt idx="24">
                  <c:v>3357</c:v>
                </c:pt>
                <c:pt idx="25">
                  <c:v>3556</c:v>
                </c:pt>
                <c:pt idx="26">
                  <c:v>3595</c:v>
                </c:pt>
                <c:pt idx="27">
                  <c:v>3812</c:v>
                </c:pt>
                <c:pt idx="28">
                  <c:v>3964</c:v>
                </c:pt>
                <c:pt idx="29">
                  <c:v>4159</c:v>
                </c:pt>
                <c:pt idx="30">
                  <c:v>4160</c:v>
                </c:pt>
                <c:pt idx="31">
                  <c:v>4356</c:v>
                </c:pt>
                <c:pt idx="32">
                  <c:v>4550</c:v>
                </c:pt>
                <c:pt idx="33">
                  <c:v>4552</c:v>
                </c:pt>
                <c:pt idx="34">
                  <c:v>4746</c:v>
                </c:pt>
                <c:pt idx="35">
                  <c:v>4902</c:v>
                </c:pt>
                <c:pt idx="36">
                  <c:v>4903</c:v>
                </c:pt>
                <c:pt idx="37">
                  <c:v>5487</c:v>
                </c:pt>
                <c:pt idx="38">
                  <c:v>6033</c:v>
                </c:pt>
                <c:pt idx="39">
                  <c:v>6230</c:v>
                </c:pt>
                <c:pt idx="40">
                  <c:v>6248</c:v>
                </c:pt>
                <c:pt idx="41">
                  <c:v>6445</c:v>
                </c:pt>
                <c:pt idx="42">
                  <c:v>6598</c:v>
                </c:pt>
                <c:pt idx="43">
                  <c:v>6760</c:v>
                </c:pt>
                <c:pt idx="44">
                  <c:v>6961</c:v>
                </c:pt>
                <c:pt idx="45">
                  <c:v>6962</c:v>
                </c:pt>
                <c:pt idx="46">
                  <c:v>7010</c:v>
                </c:pt>
                <c:pt idx="47">
                  <c:v>7187</c:v>
                </c:pt>
                <c:pt idx="48">
                  <c:v>7188</c:v>
                </c:pt>
                <c:pt idx="49">
                  <c:v>7199</c:v>
                </c:pt>
                <c:pt idx="50">
                  <c:v>7313</c:v>
                </c:pt>
                <c:pt idx="51">
                  <c:v>7341</c:v>
                </c:pt>
                <c:pt idx="52">
                  <c:v>7491</c:v>
                </c:pt>
                <c:pt idx="53">
                  <c:v>7492</c:v>
                </c:pt>
                <c:pt idx="54">
                  <c:v>7534</c:v>
                </c:pt>
                <c:pt idx="55">
                  <c:v>7630</c:v>
                </c:pt>
                <c:pt idx="56">
                  <c:v>7672</c:v>
                </c:pt>
                <c:pt idx="57">
                  <c:v>7672</c:v>
                </c:pt>
                <c:pt idx="58">
                  <c:v>7691</c:v>
                </c:pt>
                <c:pt idx="59">
                  <c:v>7731</c:v>
                </c:pt>
                <c:pt idx="60">
                  <c:v>7746</c:v>
                </c:pt>
                <c:pt idx="61">
                  <c:v>7752</c:v>
                </c:pt>
                <c:pt idx="62">
                  <c:v>7752</c:v>
                </c:pt>
                <c:pt idx="63">
                  <c:v>7866</c:v>
                </c:pt>
                <c:pt idx="64">
                  <c:v>7866</c:v>
                </c:pt>
                <c:pt idx="65">
                  <c:v>7867</c:v>
                </c:pt>
                <c:pt idx="66">
                  <c:v>7884.5</c:v>
                </c:pt>
                <c:pt idx="67">
                  <c:v>7885</c:v>
                </c:pt>
                <c:pt idx="68">
                  <c:v>7903</c:v>
                </c:pt>
                <c:pt idx="69">
                  <c:v>7904</c:v>
                </c:pt>
                <c:pt idx="70">
                  <c:v>7905</c:v>
                </c:pt>
                <c:pt idx="71">
                  <c:v>7905</c:v>
                </c:pt>
                <c:pt idx="72">
                  <c:v>7922</c:v>
                </c:pt>
                <c:pt idx="73">
                  <c:v>7968</c:v>
                </c:pt>
                <c:pt idx="74">
                  <c:v>8072</c:v>
                </c:pt>
                <c:pt idx="75">
                  <c:v>8097</c:v>
                </c:pt>
                <c:pt idx="76">
                  <c:v>8117</c:v>
                </c:pt>
                <c:pt idx="77">
                  <c:v>8233</c:v>
                </c:pt>
                <c:pt idx="78">
                  <c:v>8237</c:v>
                </c:pt>
                <c:pt idx="79">
                  <c:v>8248</c:v>
                </c:pt>
                <c:pt idx="80">
                  <c:v>8250</c:v>
                </c:pt>
                <c:pt idx="81">
                  <c:v>8257</c:v>
                </c:pt>
                <c:pt idx="82">
                  <c:v>8259.5</c:v>
                </c:pt>
                <c:pt idx="83">
                  <c:v>8272</c:v>
                </c:pt>
                <c:pt idx="84">
                  <c:v>8276</c:v>
                </c:pt>
                <c:pt idx="85">
                  <c:v>8277</c:v>
                </c:pt>
                <c:pt idx="86">
                  <c:v>8277</c:v>
                </c:pt>
                <c:pt idx="87">
                  <c:v>8292</c:v>
                </c:pt>
                <c:pt idx="88">
                  <c:v>8293</c:v>
                </c:pt>
                <c:pt idx="89">
                  <c:v>8310</c:v>
                </c:pt>
                <c:pt idx="90">
                  <c:v>8311</c:v>
                </c:pt>
                <c:pt idx="91">
                  <c:v>8312</c:v>
                </c:pt>
                <c:pt idx="92">
                  <c:v>8425</c:v>
                </c:pt>
                <c:pt idx="93">
                  <c:v>8427</c:v>
                </c:pt>
                <c:pt idx="94">
                  <c:v>8428</c:v>
                </c:pt>
                <c:pt idx="95">
                  <c:v>8446</c:v>
                </c:pt>
                <c:pt idx="96">
                  <c:v>8446</c:v>
                </c:pt>
                <c:pt idx="97">
                  <c:v>8447</c:v>
                </c:pt>
                <c:pt idx="98">
                  <c:v>8448</c:v>
                </c:pt>
                <c:pt idx="99">
                  <c:v>8473</c:v>
                </c:pt>
                <c:pt idx="100">
                  <c:v>8488</c:v>
                </c:pt>
                <c:pt idx="101">
                  <c:v>8625</c:v>
                </c:pt>
                <c:pt idx="102">
                  <c:v>8627</c:v>
                </c:pt>
                <c:pt idx="103">
                  <c:v>8634</c:v>
                </c:pt>
                <c:pt idx="104">
                  <c:v>8646</c:v>
                </c:pt>
                <c:pt idx="105">
                  <c:v>8668</c:v>
                </c:pt>
                <c:pt idx="106">
                  <c:v>8777</c:v>
                </c:pt>
                <c:pt idx="107">
                  <c:v>8804</c:v>
                </c:pt>
                <c:pt idx="108">
                  <c:v>8818</c:v>
                </c:pt>
                <c:pt idx="109">
                  <c:v>8821</c:v>
                </c:pt>
                <c:pt idx="110">
                  <c:v>8821</c:v>
                </c:pt>
                <c:pt idx="111">
                  <c:v>8821.5</c:v>
                </c:pt>
                <c:pt idx="112">
                  <c:v>8843</c:v>
                </c:pt>
                <c:pt idx="113">
                  <c:v>8843</c:v>
                </c:pt>
                <c:pt idx="114">
                  <c:v>8844</c:v>
                </c:pt>
                <c:pt idx="115">
                  <c:v>8864</c:v>
                </c:pt>
                <c:pt idx="116">
                  <c:v>8877</c:v>
                </c:pt>
                <c:pt idx="117">
                  <c:v>8883</c:v>
                </c:pt>
                <c:pt idx="118">
                  <c:v>8885</c:v>
                </c:pt>
                <c:pt idx="119">
                  <c:v>8992</c:v>
                </c:pt>
                <c:pt idx="120">
                  <c:v>8999</c:v>
                </c:pt>
                <c:pt idx="121">
                  <c:v>9018</c:v>
                </c:pt>
                <c:pt idx="122">
                  <c:v>9039</c:v>
                </c:pt>
                <c:pt idx="123">
                  <c:v>9039</c:v>
                </c:pt>
                <c:pt idx="124">
                  <c:v>9040</c:v>
                </c:pt>
                <c:pt idx="125">
                  <c:v>9073</c:v>
                </c:pt>
                <c:pt idx="126">
                  <c:v>9080</c:v>
                </c:pt>
                <c:pt idx="127">
                  <c:v>9153</c:v>
                </c:pt>
                <c:pt idx="128">
                  <c:v>9173</c:v>
                </c:pt>
                <c:pt idx="129">
                  <c:v>9211</c:v>
                </c:pt>
                <c:pt idx="130">
                  <c:v>9213</c:v>
                </c:pt>
                <c:pt idx="131">
                  <c:v>9213</c:v>
                </c:pt>
                <c:pt idx="132">
                  <c:v>9229</c:v>
                </c:pt>
                <c:pt idx="133">
                  <c:v>9232</c:v>
                </c:pt>
                <c:pt idx="134">
                  <c:v>9235</c:v>
                </c:pt>
                <c:pt idx="135">
                  <c:v>9247</c:v>
                </c:pt>
                <c:pt idx="136">
                  <c:v>9254</c:v>
                </c:pt>
                <c:pt idx="137">
                  <c:v>9307</c:v>
                </c:pt>
                <c:pt idx="138">
                  <c:v>9368</c:v>
                </c:pt>
                <c:pt idx="139">
                  <c:v>9368</c:v>
                </c:pt>
                <c:pt idx="140">
                  <c:v>9368</c:v>
                </c:pt>
                <c:pt idx="141">
                  <c:v>9369</c:v>
                </c:pt>
                <c:pt idx="142">
                  <c:v>9369</c:v>
                </c:pt>
                <c:pt idx="143">
                  <c:v>9384</c:v>
                </c:pt>
                <c:pt idx="144">
                  <c:v>9384</c:v>
                </c:pt>
                <c:pt idx="145">
                  <c:v>9409</c:v>
                </c:pt>
                <c:pt idx="146">
                  <c:v>9409</c:v>
                </c:pt>
                <c:pt idx="147">
                  <c:v>9431</c:v>
                </c:pt>
                <c:pt idx="148">
                  <c:v>9450</c:v>
                </c:pt>
                <c:pt idx="149">
                  <c:v>9451</c:v>
                </c:pt>
                <c:pt idx="150">
                  <c:v>9471</c:v>
                </c:pt>
                <c:pt idx="151">
                  <c:v>9475.5</c:v>
                </c:pt>
                <c:pt idx="152">
                  <c:v>9522</c:v>
                </c:pt>
                <c:pt idx="153">
                  <c:v>9525</c:v>
                </c:pt>
                <c:pt idx="154">
                  <c:v>9537</c:v>
                </c:pt>
                <c:pt idx="155">
                  <c:v>9545</c:v>
                </c:pt>
                <c:pt idx="156">
                  <c:v>9584</c:v>
                </c:pt>
                <c:pt idx="157">
                  <c:v>9598</c:v>
                </c:pt>
                <c:pt idx="158">
                  <c:v>9602</c:v>
                </c:pt>
                <c:pt idx="159">
                  <c:v>9605</c:v>
                </c:pt>
                <c:pt idx="160">
                  <c:v>9626</c:v>
                </c:pt>
                <c:pt idx="161">
                  <c:v>9697</c:v>
                </c:pt>
                <c:pt idx="162">
                  <c:v>9698</c:v>
                </c:pt>
                <c:pt idx="163">
                  <c:v>9760</c:v>
                </c:pt>
                <c:pt idx="164">
                  <c:v>9778</c:v>
                </c:pt>
                <c:pt idx="165">
                  <c:v>9778</c:v>
                </c:pt>
                <c:pt idx="166">
                  <c:v>9779</c:v>
                </c:pt>
                <c:pt idx="167">
                  <c:v>9779</c:v>
                </c:pt>
                <c:pt idx="168">
                  <c:v>9779</c:v>
                </c:pt>
                <c:pt idx="169">
                  <c:v>9779</c:v>
                </c:pt>
                <c:pt idx="170">
                  <c:v>9794</c:v>
                </c:pt>
                <c:pt idx="171">
                  <c:v>9795</c:v>
                </c:pt>
                <c:pt idx="172">
                  <c:v>9800</c:v>
                </c:pt>
                <c:pt idx="173">
                  <c:v>9822</c:v>
                </c:pt>
                <c:pt idx="174">
                  <c:v>9915</c:v>
                </c:pt>
                <c:pt idx="175">
                  <c:v>9916</c:v>
                </c:pt>
                <c:pt idx="176">
                  <c:v>9927</c:v>
                </c:pt>
                <c:pt idx="177">
                  <c:v>9928</c:v>
                </c:pt>
                <c:pt idx="178">
                  <c:v>9929</c:v>
                </c:pt>
                <c:pt idx="179">
                  <c:v>9930</c:v>
                </c:pt>
                <c:pt idx="180">
                  <c:v>9974</c:v>
                </c:pt>
                <c:pt idx="181">
                  <c:v>9976</c:v>
                </c:pt>
                <c:pt idx="182">
                  <c:v>9976</c:v>
                </c:pt>
                <c:pt idx="183">
                  <c:v>10142</c:v>
                </c:pt>
                <c:pt idx="184">
                  <c:v>10145</c:v>
                </c:pt>
                <c:pt idx="185">
                  <c:v>10169</c:v>
                </c:pt>
                <c:pt idx="186">
                  <c:v>10171</c:v>
                </c:pt>
                <c:pt idx="187">
                  <c:v>10184</c:v>
                </c:pt>
                <c:pt idx="188">
                  <c:v>10185</c:v>
                </c:pt>
                <c:pt idx="189">
                  <c:v>10191</c:v>
                </c:pt>
                <c:pt idx="190">
                  <c:v>10192</c:v>
                </c:pt>
                <c:pt idx="191">
                  <c:v>10326</c:v>
                </c:pt>
                <c:pt idx="192">
                  <c:v>10326</c:v>
                </c:pt>
                <c:pt idx="193">
                  <c:v>10339</c:v>
                </c:pt>
                <c:pt idx="194">
                  <c:v>10344</c:v>
                </c:pt>
                <c:pt idx="195">
                  <c:v>10344</c:v>
                </c:pt>
                <c:pt idx="196">
                  <c:v>10359</c:v>
                </c:pt>
                <c:pt idx="197">
                  <c:v>10459</c:v>
                </c:pt>
                <c:pt idx="198">
                  <c:v>10493</c:v>
                </c:pt>
                <c:pt idx="199">
                  <c:v>10540</c:v>
                </c:pt>
                <c:pt idx="200">
                  <c:v>10676</c:v>
                </c:pt>
                <c:pt idx="201">
                  <c:v>10677</c:v>
                </c:pt>
                <c:pt idx="202">
                  <c:v>10737</c:v>
                </c:pt>
                <c:pt idx="203">
                  <c:v>10739</c:v>
                </c:pt>
                <c:pt idx="204">
                  <c:v>10809</c:v>
                </c:pt>
                <c:pt idx="205">
                  <c:v>10853</c:v>
                </c:pt>
                <c:pt idx="206">
                  <c:v>10867</c:v>
                </c:pt>
                <c:pt idx="207">
                  <c:v>10868</c:v>
                </c:pt>
                <c:pt idx="208">
                  <c:v>10871</c:v>
                </c:pt>
                <c:pt idx="209">
                  <c:v>10871</c:v>
                </c:pt>
                <c:pt idx="210">
                  <c:v>10886</c:v>
                </c:pt>
                <c:pt idx="211">
                  <c:v>10891</c:v>
                </c:pt>
                <c:pt idx="212">
                  <c:v>10904</c:v>
                </c:pt>
                <c:pt idx="213">
                  <c:v>10926</c:v>
                </c:pt>
                <c:pt idx="214">
                  <c:v>10932</c:v>
                </c:pt>
                <c:pt idx="215">
                  <c:v>10933</c:v>
                </c:pt>
                <c:pt idx="216">
                  <c:v>10974</c:v>
                </c:pt>
                <c:pt idx="217">
                  <c:v>11048</c:v>
                </c:pt>
                <c:pt idx="218">
                  <c:v>11061</c:v>
                </c:pt>
                <c:pt idx="219">
                  <c:v>11062</c:v>
                </c:pt>
                <c:pt idx="220">
                  <c:v>11068</c:v>
                </c:pt>
                <c:pt idx="221">
                  <c:v>11088</c:v>
                </c:pt>
                <c:pt idx="222">
                  <c:v>11107</c:v>
                </c:pt>
                <c:pt idx="223">
                  <c:v>11107</c:v>
                </c:pt>
                <c:pt idx="224">
                  <c:v>11108</c:v>
                </c:pt>
                <c:pt idx="225">
                  <c:v>11129</c:v>
                </c:pt>
                <c:pt idx="226">
                  <c:v>11143</c:v>
                </c:pt>
                <c:pt idx="227">
                  <c:v>11201</c:v>
                </c:pt>
                <c:pt idx="228">
                  <c:v>11263</c:v>
                </c:pt>
                <c:pt idx="229">
                  <c:v>11276</c:v>
                </c:pt>
                <c:pt idx="230">
                  <c:v>11281</c:v>
                </c:pt>
                <c:pt idx="231">
                  <c:v>11302</c:v>
                </c:pt>
                <c:pt idx="232">
                  <c:v>11302</c:v>
                </c:pt>
                <c:pt idx="233">
                  <c:v>11438</c:v>
                </c:pt>
                <c:pt idx="234">
                  <c:v>11438</c:v>
                </c:pt>
                <c:pt idx="235">
                  <c:v>11493</c:v>
                </c:pt>
                <c:pt idx="236">
                  <c:v>11494</c:v>
                </c:pt>
                <c:pt idx="237">
                  <c:v>11611</c:v>
                </c:pt>
                <c:pt idx="238">
                  <c:v>11613</c:v>
                </c:pt>
                <c:pt idx="239">
                  <c:v>11614</c:v>
                </c:pt>
                <c:pt idx="240">
                  <c:v>11626</c:v>
                </c:pt>
                <c:pt idx="241">
                  <c:v>11646</c:v>
                </c:pt>
                <c:pt idx="242">
                  <c:v>11652</c:v>
                </c:pt>
                <c:pt idx="243">
                  <c:v>11667</c:v>
                </c:pt>
                <c:pt idx="244">
                  <c:v>11667</c:v>
                </c:pt>
                <c:pt idx="245">
                  <c:v>11674</c:v>
                </c:pt>
                <c:pt idx="246">
                  <c:v>11689</c:v>
                </c:pt>
                <c:pt idx="247">
                  <c:v>11789</c:v>
                </c:pt>
                <c:pt idx="248">
                  <c:v>11828</c:v>
                </c:pt>
                <c:pt idx="249">
                  <c:v>11828</c:v>
                </c:pt>
                <c:pt idx="250">
                  <c:v>11962</c:v>
                </c:pt>
                <c:pt idx="251">
                  <c:v>11990</c:v>
                </c:pt>
                <c:pt idx="252">
                  <c:v>11990</c:v>
                </c:pt>
                <c:pt idx="253">
                  <c:v>11990</c:v>
                </c:pt>
                <c:pt idx="254">
                  <c:v>11997</c:v>
                </c:pt>
                <c:pt idx="255">
                  <c:v>12023</c:v>
                </c:pt>
                <c:pt idx="256">
                  <c:v>12035</c:v>
                </c:pt>
                <c:pt idx="257">
                  <c:v>12036</c:v>
                </c:pt>
                <c:pt idx="258">
                  <c:v>12038</c:v>
                </c:pt>
                <c:pt idx="259">
                  <c:v>12039</c:v>
                </c:pt>
                <c:pt idx="260">
                  <c:v>12044</c:v>
                </c:pt>
                <c:pt idx="261">
                  <c:v>12065</c:v>
                </c:pt>
                <c:pt idx="262">
                  <c:v>12157</c:v>
                </c:pt>
                <c:pt idx="263">
                  <c:v>12233</c:v>
                </c:pt>
                <c:pt idx="264">
                  <c:v>12234</c:v>
                </c:pt>
                <c:pt idx="265">
                  <c:v>12240</c:v>
                </c:pt>
                <c:pt idx="266">
                  <c:v>12260</c:v>
                </c:pt>
                <c:pt idx="267">
                  <c:v>12260</c:v>
                </c:pt>
                <c:pt idx="268">
                  <c:v>12352</c:v>
                </c:pt>
                <c:pt idx="269">
                  <c:v>12394</c:v>
                </c:pt>
                <c:pt idx="270">
                  <c:v>12547</c:v>
                </c:pt>
                <c:pt idx="271">
                  <c:v>12563</c:v>
                </c:pt>
                <c:pt idx="272">
                  <c:v>12564</c:v>
                </c:pt>
                <c:pt idx="273">
                  <c:v>12583</c:v>
                </c:pt>
                <c:pt idx="274">
                  <c:v>12645</c:v>
                </c:pt>
                <c:pt idx="275">
                  <c:v>12701</c:v>
                </c:pt>
                <c:pt idx="276">
                  <c:v>12759</c:v>
                </c:pt>
                <c:pt idx="277">
                  <c:v>12798</c:v>
                </c:pt>
                <c:pt idx="278">
                  <c:v>12899</c:v>
                </c:pt>
                <c:pt idx="279">
                  <c:v>12918</c:v>
                </c:pt>
                <c:pt idx="280">
                  <c:v>12935</c:v>
                </c:pt>
                <c:pt idx="281">
                  <c:v>12935</c:v>
                </c:pt>
                <c:pt idx="282">
                  <c:v>12935</c:v>
                </c:pt>
                <c:pt idx="283">
                  <c:v>12938</c:v>
                </c:pt>
                <c:pt idx="284">
                  <c:v>12939</c:v>
                </c:pt>
                <c:pt idx="285">
                  <c:v>12958</c:v>
                </c:pt>
                <c:pt idx="286">
                  <c:v>12960</c:v>
                </c:pt>
                <c:pt idx="287">
                  <c:v>12960</c:v>
                </c:pt>
                <c:pt idx="288">
                  <c:v>12960</c:v>
                </c:pt>
                <c:pt idx="289">
                  <c:v>12974</c:v>
                </c:pt>
                <c:pt idx="290">
                  <c:v>12975</c:v>
                </c:pt>
                <c:pt idx="291">
                  <c:v>12976</c:v>
                </c:pt>
                <c:pt idx="292">
                  <c:v>13052</c:v>
                </c:pt>
                <c:pt idx="293">
                  <c:v>13109</c:v>
                </c:pt>
                <c:pt idx="294">
                  <c:v>13114</c:v>
                </c:pt>
                <c:pt idx="295">
                  <c:v>13133</c:v>
                </c:pt>
                <c:pt idx="296">
                  <c:v>13155</c:v>
                </c:pt>
                <c:pt idx="297">
                  <c:v>13330</c:v>
                </c:pt>
                <c:pt idx="298">
                  <c:v>13349</c:v>
                </c:pt>
                <c:pt idx="299">
                  <c:v>13350</c:v>
                </c:pt>
                <c:pt idx="300">
                  <c:v>13486</c:v>
                </c:pt>
                <c:pt idx="301">
                  <c:v>13486.5</c:v>
                </c:pt>
                <c:pt idx="302">
                  <c:v>13504</c:v>
                </c:pt>
                <c:pt idx="303">
                  <c:v>13522</c:v>
                </c:pt>
                <c:pt idx="304">
                  <c:v>13527</c:v>
                </c:pt>
                <c:pt idx="305">
                  <c:v>13675</c:v>
                </c:pt>
                <c:pt idx="306">
                  <c:v>13720</c:v>
                </c:pt>
                <c:pt idx="307">
                  <c:v>13734</c:v>
                </c:pt>
                <c:pt idx="308">
                  <c:v>13736</c:v>
                </c:pt>
                <c:pt idx="309">
                  <c:v>13854</c:v>
                </c:pt>
                <c:pt idx="310">
                  <c:v>13877</c:v>
                </c:pt>
                <c:pt idx="311">
                  <c:v>13890</c:v>
                </c:pt>
                <c:pt idx="312">
                  <c:v>13896</c:v>
                </c:pt>
                <c:pt idx="313">
                  <c:v>13916</c:v>
                </c:pt>
                <c:pt idx="314">
                  <c:v>14066</c:v>
                </c:pt>
                <c:pt idx="315">
                  <c:v>14070</c:v>
                </c:pt>
                <c:pt idx="316">
                  <c:v>14219</c:v>
                </c:pt>
                <c:pt idx="317">
                  <c:v>14227</c:v>
                </c:pt>
                <c:pt idx="318">
                  <c:v>14300</c:v>
                </c:pt>
                <c:pt idx="319">
                  <c:v>14415</c:v>
                </c:pt>
                <c:pt idx="320">
                  <c:v>14419</c:v>
                </c:pt>
                <c:pt idx="321">
                  <c:v>14435</c:v>
                </c:pt>
                <c:pt idx="322">
                  <c:v>14436</c:v>
                </c:pt>
                <c:pt idx="323">
                  <c:v>14476</c:v>
                </c:pt>
                <c:pt idx="324">
                  <c:v>14502</c:v>
                </c:pt>
                <c:pt idx="325">
                  <c:v>14591</c:v>
                </c:pt>
                <c:pt idx="326">
                  <c:v>14596</c:v>
                </c:pt>
                <c:pt idx="327">
                  <c:v>14615</c:v>
                </c:pt>
                <c:pt idx="328">
                  <c:v>14631</c:v>
                </c:pt>
                <c:pt idx="329">
                  <c:v>14651</c:v>
                </c:pt>
                <c:pt idx="330">
                  <c:v>14657</c:v>
                </c:pt>
                <c:pt idx="331">
                  <c:v>14670</c:v>
                </c:pt>
                <c:pt idx="332">
                  <c:v>14677</c:v>
                </c:pt>
                <c:pt idx="333">
                  <c:v>14871.5</c:v>
                </c:pt>
                <c:pt idx="334">
                  <c:v>14872</c:v>
                </c:pt>
                <c:pt idx="335">
                  <c:v>14987</c:v>
                </c:pt>
                <c:pt idx="336">
                  <c:v>15142</c:v>
                </c:pt>
                <c:pt idx="337">
                  <c:v>15142</c:v>
                </c:pt>
                <c:pt idx="338">
                  <c:v>15182.5</c:v>
                </c:pt>
                <c:pt idx="339">
                  <c:v>15243</c:v>
                </c:pt>
                <c:pt idx="340">
                  <c:v>15370</c:v>
                </c:pt>
                <c:pt idx="341">
                  <c:v>15374</c:v>
                </c:pt>
                <c:pt idx="342">
                  <c:v>15416</c:v>
                </c:pt>
                <c:pt idx="343">
                  <c:v>15629</c:v>
                </c:pt>
                <c:pt idx="344">
                  <c:v>15629</c:v>
                </c:pt>
                <c:pt idx="345">
                  <c:v>15783</c:v>
                </c:pt>
                <c:pt idx="346">
                  <c:v>15937</c:v>
                </c:pt>
                <c:pt idx="347">
                  <c:v>15937</c:v>
                </c:pt>
                <c:pt idx="348">
                  <c:v>15943</c:v>
                </c:pt>
                <c:pt idx="349">
                  <c:v>15943</c:v>
                </c:pt>
                <c:pt idx="350">
                  <c:v>15975</c:v>
                </c:pt>
                <c:pt idx="351">
                  <c:v>16133</c:v>
                </c:pt>
                <c:pt idx="352">
                  <c:v>16287</c:v>
                </c:pt>
                <c:pt idx="353">
                  <c:v>16313</c:v>
                </c:pt>
                <c:pt idx="354">
                  <c:v>16327</c:v>
                </c:pt>
                <c:pt idx="355">
                  <c:v>16509</c:v>
                </c:pt>
                <c:pt idx="356">
                  <c:v>16525</c:v>
                </c:pt>
                <c:pt idx="357">
                  <c:v>16681</c:v>
                </c:pt>
                <c:pt idx="358">
                  <c:v>16700</c:v>
                </c:pt>
                <c:pt idx="359">
                  <c:v>16725</c:v>
                </c:pt>
                <c:pt idx="360">
                  <c:v>16855</c:v>
                </c:pt>
                <c:pt idx="361">
                  <c:v>16916</c:v>
                </c:pt>
                <c:pt idx="362">
                  <c:v>17069</c:v>
                </c:pt>
                <c:pt idx="363">
                  <c:v>17076</c:v>
                </c:pt>
                <c:pt idx="364">
                  <c:v>17244</c:v>
                </c:pt>
                <c:pt idx="365">
                  <c:v>17270</c:v>
                </c:pt>
              </c:numCache>
            </c:numRef>
          </c:xVal>
          <c:yVal>
            <c:numRef>
              <c:f>'Active 1'!$U$21:$U$987</c:f>
              <c:numCache>
                <c:formatCode>General</c:formatCode>
                <c:ptCount val="967"/>
                <c:pt idx="39">
                  <c:v>0.13870999999926426</c:v>
                </c:pt>
                <c:pt idx="41">
                  <c:v>4.32650000002468E-2</c:v>
                </c:pt>
                <c:pt idx="43">
                  <c:v>-0.21758000000409083</c:v>
                </c:pt>
                <c:pt idx="48">
                  <c:v>0.14207600000372622</c:v>
                </c:pt>
                <c:pt idx="53">
                  <c:v>0.14328400000522379</c:v>
                </c:pt>
                <c:pt idx="56">
                  <c:v>-0.45255599999654805</c:v>
                </c:pt>
                <c:pt idx="66">
                  <c:v>0.46030649999738671</c:v>
                </c:pt>
                <c:pt idx="74">
                  <c:v>6.6844000000855885E-2</c:v>
                </c:pt>
                <c:pt idx="82">
                  <c:v>-0.29291850000299746</c:v>
                </c:pt>
                <c:pt idx="103">
                  <c:v>-5.5882000000565313E-2</c:v>
                </c:pt>
                <c:pt idx="111">
                  <c:v>-0.41544450000219513</c:v>
                </c:pt>
                <c:pt idx="151">
                  <c:v>0.4202134999941336</c:v>
                </c:pt>
                <c:pt idx="288">
                  <c:v>0.27492000000347616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D6-4660-BD15-20A55A987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428048"/>
        <c:axId val="1"/>
      </c:scatterChart>
      <c:valAx>
        <c:axId val="725428048"/>
        <c:scaling>
          <c:orientation val="minMax"/>
          <c:max val="20000"/>
          <c:min val="-2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60870087317523"/>
              <c:y val="0.857520896959120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653594771241831E-2"/>
              <c:y val="0.39050187328167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42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849690357332782"/>
          <c:y val="0.93139952492745792"/>
          <c:w val="0.76634107011133412"/>
          <c:h val="5.27704485488126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228600</xdr:colOff>
      <xdr:row>0</xdr:row>
      <xdr:rowOff>66675</xdr:rowOff>
    </xdr:from>
    <xdr:to>
      <xdr:col>25</xdr:col>
      <xdr:colOff>581025</xdr:colOff>
      <xdr:row>18</xdr:row>
      <xdr:rowOff>47625</xdr:rowOff>
    </xdr:to>
    <xdr:graphicFrame macro="">
      <xdr:nvGraphicFramePr>
        <xdr:cNvPr id="1037" name="Chart 4">
          <a:extLst>
            <a:ext uri="{FF2B5EF4-FFF2-40B4-BE49-F238E27FC236}">
              <a16:creationId xmlns:a16="http://schemas.microsoft.com/office/drawing/2014/main" id="{3745D39A-ECE6-0337-E8A9-EA03F4E77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0</xdr:row>
      <xdr:rowOff>47625</xdr:rowOff>
    </xdr:from>
    <xdr:to>
      <xdr:col>17</xdr:col>
      <xdr:colOff>0</xdr:colOff>
      <xdr:row>18</xdr:row>
      <xdr:rowOff>28575</xdr:rowOff>
    </xdr:to>
    <xdr:graphicFrame macro="">
      <xdr:nvGraphicFramePr>
        <xdr:cNvPr id="1038" name="Chart 5">
          <a:extLst>
            <a:ext uri="{FF2B5EF4-FFF2-40B4-BE49-F238E27FC236}">
              <a16:creationId xmlns:a16="http://schemas.microsoft.com/office/drawing/2014/main" id="{8DB3E515-9215-F7AC-7366-6E5299032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12</xdr:col>
      <xdr:colOff>219075</xdr:colOff>
      <xdr:row>23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426BB39-635E-53DE-2CFC-1C150E53A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konkoly.hu/cgi-bin/IBVS?5364" TargetMode="External"/><Relationship Id="rId18" Type="http://schemas.openxmlformats.org/officeDocument/2006/relationships/hyperlink" Target="http://var.astro.cz/oejv/issues/oejv0003.pdf" TargetMode="External"/><Relationship Id="rId26" Type="http://schemas.openxmlformats.org/officeDocument/2006/relationships/hyperlink" Target="http://www.aavso.org/sites/default/files/jaavso/v36n2/186.pdf" TargetMode="External"/><Relationship Id="rId39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637" TargetMode="External"/><Relationship Id="rId21" Type="http://schemas.openxmlformats.org/officeDocument/2006/relationships/hyperlink" Target="http://www.bav-astro.de/sfs/BAVM_link.php?BAVMnr=178" TargetMode="External"/><Relationship Id="rId34" Type="http://schemas.openxmlformats.org/officeDocument/2006/relationships/hyperlink" Target="http://www.bav-astro.de/sfs/BAVM_link.php?BAVMnr=220" TargetMode="External"/><Relationship Id="rId7" Type="http://schemas.openxmlformats.org/officeDocument/2006/relationships/hyperlink" Target="http://www.bav-astro.de/sfs/BAVM_link.php?BAVMnr=152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bav-astro.de/sfs/BAVM_link.php?BAVMnr=214" TargetMode="External"/><Relationship Id="rId38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328" TargetMode="External"/><Relationship Id="rId16" Type="http://schemas.openxmlformats.org/officeDocument/2006/relationships/hyperlink" Target="http://www.konkoly.hu/cgi-bin/IBVS?5616" TargetMode="External"/><Relationship Id="rId20" Type="http://schemas.openxmlformats.org/officeDocument/2006/relationships/hyperlink" Target="http://var.astro.cz/oejv/issues/oejv0003.pdf" TargetMode="External"/><Relationship Id="rId29" Type="http://schemas.openxmlformats.org/officeDocument/2006/relationships/hyperlink" Target="http://www.bav-astro.de/sfs/BAVM_link.php?BAVMnr=209" TargetMode="External"/><Relationship Id="rId41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www.konkoly.hu/cgi-bin/IBVS?35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var.astro.cz/oejv/issues/oejv0074.pdf" TargetMode="External"/><Relationship Id="rId24" Type="http://schemas.openxmlformats.org/officeDocument/2006/relationships/hyperlink" Target="http://www.aavso.org/sites/default/files/jaavso/v36n2/186.pdf" TargetMode="External"/><Relationship Id="rId32" Type="http://schemas.openxmlformats.org/officeDocument/2006/relationships/hyperlink" Target="http://www.bav-astro.de/sfs/BAVM_link.php?BAVMnr=214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solj.cetus-net.org/no47.pdf" TargetMode="External"/><Relationship Id="rId15" Type="http://schemas.openxmlformats.org/officeDocument/2006/relationships/hyperlink" Target="http://www.konkoly.hu/cgi-bin/IBVS?5616" TargetMode="External"/><Relationship Id="rId23" Type="http://schemas.openxmlformats.org/officeDocument/2006/relationships/hyperlink" Target="http://www.aavso.org/sites/default/files/jaavso/v36n2/171.pdf" TargetMode="External"/><Relationship Id="rId28" Type="http://schemas.openxmlformats.org/officeDocument/2006/relationships/hyperlink" Target="http://www.aavso.org/sites/default/files/jaavso/v36n2/186.pdf" TargetMode="External"/><Relationship Id="rId36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5662" TargetMode="External"/><Relationship Id="rId31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vsolj.cetus-net.org/no47.pdf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konkoly.hu/cgi-bin/IBVS?5616" TargetMode="External"/><Relationship Id="rId22" Type="http://schemas.openxmlformats.org/officeDocument/2006/relationships/hyperlink" Target="http://www.konkoly.hu/cgi-bin/IBVS?5893" TargetMode="External"/><Relationship Id="rId27" Type="http://schemas.openxmlformats.org/officeDocument/2006/relationships/hyperlink" Target="http://www.aavso.org/sites/default/files/jaavso/v36n2/186.pdf" TargetMode="External"/><Relationship Id="rId30" Type="http://schemas.openxmlformats.org/officeDocument/2006/relationships/hyperlink" Target="http://www.bav-astro.de/sfs/BAVM_link.php?BAVMnr=209" TargetMode="External"/><Relationship Id="rId35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L2537"/>
  <sheetViews>
    <sheetView tabSelected="1" workbookViewId="0">
      <pane xSplit="13" ySplit="22" topLeftCell="N366" activePane="bottomRight" state="frozen"/>
      <selection pane="topRight" activeCell="N1" sqref="N1"/>
      <selection pane="bottomLeft" activeCell="A23" sqref="A23"/>
      <selection pane="bottomRight" activeCell="A387" sqref="A387"/>
    </sheetView>
  </sheetViews>
  <sheetFormatPr defaultColWidth="10.28515625" defaultRowHeight="12.75" x14ac:dyDescent="0.2"/>
  <cols>
    <col min="1" max="1" width="16.85546875" customWidth="1"/>
    <col min="2" max="2" width="5.140625" customWidth="1"/>
    <col min="3" max="3" width="12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7" customWidth="1"/>
    <col min="20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125</v>
      </c>
      <c r="AA1" s="21" t="s">
        <v>1256</v>
      </c>
      <c r="AB1" s="22"/>
      <c r="AC1" s="22" t="s">
        <v>1257</v>
      </c>
      <c r="AD1" s="22" t="s">
        <v>1258</v>
      </c>
      <c r="AE1" s="23"/>
      <c r="AG1" t="s">
        <v>1307</v>
      </c>
      <c r="AM1" s="24"/>
      <c r="AW1" s="25" t="s">
        <v>10</v>
      </c>
      <c r="AX1" s="26" t="s">
        <v>1259</v>
      </c>
      <c r="AY1" s="3" t="s">
        <v>1260</v>
      </c>
      <c r="AZ1" s="27" t="s">
        <v>1261</v>
      </c>
      <c r="BA1" s="28" t="s">
        <v>1262</v>
      </c>
      <c r="BB1" s="27" t="s">
        <v>1263</v>
      </c>
      <c r="BC1" s="28" t="s">
        <v>1264</v>
      </c>
      <c r="BD1" s="27" t="s">
        <v>1265</v>
      </c>
      <c r="BE1" s="29" t="s">
        <v>1266</v>
      </c>
      <c r="BF1" s="28" t="s">
        <v>1267</v>
      </c>
      <c r="BG1" s="27" t="s">
        <v>1268</v>
      </c>
      <c r="BH1" s="29" t="s">
        <v>1269</v>
      </c>
      <c r="BI1" s="28" t="s">
        <v>1270</v>
      </c>
      <c r="BJ1" s="27" t="s">
        <v>1271</v>
      </c>
      <c r="BK1" s="29" t="s">
        <v>1272</v>
      </c>
      <c r="BL1" s="28" t="s">
        <v>1273</v>
      </c>
    </row>
    <row r="2" spans="1:64" s="51" customFormat="1" ht="12.95" customHeight="1" thickBot="1" x14ac:dyDescent="0.25">
      <c r="A2" s="51" t="s">
        <v>24</v>
      </c>
      <c r="B2" s="51" t="s">
        <v>25</v>
      </c>
      <c r="S2" s="43"/>
      <c r="AA2" s="52" t="s">
        <v>1274</v>
      </c>
      <c r="AB2" s="53">
        <f>C7</f>
        <v>26499.697</v>
      </c>
      <c r="AC2" s="54" t="s">
        <v>1275</v>
      </c>
      <c r="AD2" s="53">
        <f>C8</f>
        <v>1.948723</v>
      </c>
      <c r="AE2" s="55" t="s">
        <v>1276</v>
      </c>
      <c r="AG2" s="51" t="s">
        <v>1308</v>
      </c>
      <c r="AL2" s="43"/>
      <c r="AW2" s="51">
        <v>-2000</v>
      </c>
      <c r="AX2" s="51">
        <f t="shared" ref="AX2:AX65" si="0">AB$3+AB$4*AW2+AB$5*AW2^2+AZ2</f>
        <v>-6.1036647414448239E-3</v>
      </c>
      <c r="AY2" s="51">
        <f t="shared" ref="AY2:AY65" si="1">AB$3+AB$4*AW2+AB$5*AW2^2</f>
        <v>-3.9761827856458397E-2</v>
      </c>
      <c r="AZ2" s="51">
        <f t="shared" ref="AZ2:AZ65" si="2">$AB$6*($AB$11/BA2*BB2+$AB$12)</f>
        <v>3.3658163115013573E-2</v>
      </c>
      <c r="BA2" s="51">
        <f t="shared" ref="BA2:BA65" si="3">1+$AB$7*COS(BC2)</f>
        <v>0.80112559591315324</v>
      </c>
      <c r="BB2" s="51">
        <f t="shared" ref="BB2:BB65" si="4">SIN(BC2+RADIANS($AB$9))</f>
        <v>0.35192270007647869</v>
      </c>
      <c r="BC2" s="51">
        <f t="shared" ref="BC2:BC65" si="5">2*ATAN(BD2)</f>
        <v>-1.9132705291000136</v>
      </c>
      <c r="BD2" s="51">
        <f t="shared" ref="BD2:BD65" si="6">SQRT((1+$AB$7)/(1-$AB$7))*TAN(BE2/2)</f>
        <v>-1.418176894958266</v>
      </c>
      <c r="BE2" s="51">
        <f t="shared" ref="BE2:BK17" si="7">$BL2+$AB$7*SIN(BF2)</f>
        <v>11.321341907266591</v>
      </c>
      <c r="BF2" s="51">
        <f t="shared" si="7"/>
        <v>11.321392876542252</v>
      </c>
      <c r="BG2" s="51">
        <f t="shared" si="7"/>
        <v>11.321661656650058</v>
      </c>
      <c r="BH2" s="51">
        <f t="shared" si="7"/>
        <v>11.323075516426355</v>
      </c>
      <c r="BI2" s="51">
        <f t="shared" si="7"/>
        <v>11.330418063323622</v>
      </c>
      <c r="BJ2" s="51">
        <f t="shared" si="7"/>
        <v>11.366304446446181</v>
      </c>
      <c r="BK2" s="51">
        <f t="shared" si="7"/>
        <v>11.508188276932508</v>
      </c>
      <c r="BL2" s="51">
        <f t="shared" ref="BL2:BL65" si="8">RADIANS($AB$9)+$AB$18*(AW2-AB$15)</f>
        <v>11.882393047760251</v>
      </c>
    </row>
    <row r="3" spans="1:64" s="51" customFormat="1" ht="12.95" customHeight="1" thickBot="1" x14ac:dyDescent="0.25">
      <c r="A3" s="51" t="s">
        <v>26</v>
      </c>
      <c r="S3" s="43"/>
      <c r="Z3" s="51">
        <v>0.03</v>
      </c>
      <c r="AA3" s="56" t="s">
        <v>1277</v>
      </c>
      <c r="AB3" s="57">
        <f t="shared" ref="AB3:AB10" si="9">AC3*AD3</f>
        <v>-2.6019774251920462E-3</v>
      </c>
      <c r="AC3" s="58">
        <v>-0.26019774251920463</v>
      </c>
      <c r="AD3" s="51">
        <v>0.01</v>
      </c>
      <c r="AE3" s="59"/>
      <c r="AF3" s="60">
        <v>5.7188597899894479E-2</v>
      </c>
      <c r="AG3" s="58">
        <v>0.99715087923296086</v>
      </c>
      <c r="AH3" s="58"/>
      <c r="AI3" s="58"/>
      <c r="AJ3" s="58"/>
      <c r="AK3" s="58"/>
      <c r="AL3" s="58"/>
      <c r="AM3" s="58"/>
      <c r="AW3" s="51">
        <v>-1800</v>
      </c>
      <c r="AX3" s="51">
        <f t="shared" si="0"/>
        <v>6.3793860872327773E-4</v>
      </c>
      <c r="AY3" s="51">
        <f t="shared" si="1"/>
        <v>-3.6061059709733591E-2</v>
      </c>
      <c r="AZ3" s="51">
        <f t="shared" si="2"/>
        <v>3.6698998318456869E-2</v>
      </c>
      <c r="BA3" s="51">
        <f t="shared" si="3"/>
        <v>0.8791191655186863</v>
      </c>
      <c r="BB3" s="51">
        <f t="shared" si="4"/>
        <v>0.47638182721693073</v>
      </c>
      <c r="BC3" s="51">
        <f t="shared" si="5"/>
        <v>-1.7763599626087876</v>
      </c>
      <c r="BD3" s="51">
        <f t="shared" si="6"/>
        <v>-1.2300155975052198</v>
      </c>
      <c r="BE3" s="51">
        <f t="shared" si="7"/>
        <v>11.452790397008249</v>
      </c>
      <c r="BF3" s="51">
        <f t="shared" si="7"/>
        <v>11.453033389570416</v>
      </c>
      <c r="BG3" s="51">
        <f t="shared" si="7"/>
        <v>11.453961526248756</v>
      </c>
      <c r="BH3" s="51">
        <f t="shared" si="7"/>
        <v>11.457490697995469</v>
      </c>
      <c r="BI3" s="51">
        <f t="shared" si="7"/>
        <v>11.470687983056846</v>
      </c>
      <c r="BJ3" s="51">
        <f t="shared" si="7"/>
        <v>11.51730920433002</v>
      </c>
      <c r="BK3" s="51">
        <f t="shared" si="7"/>
        <v>11.658440940888276</v>
      </c>
      <c r="BL3" s="51">
        <f t="shared" si="8"/>
        <v>11.984105958966374</v>
      </c>
    </row>
    <row r="4" spans="1:64" s="51" customFormat="1" ht="12.95" customHeight="1" thickTop="1" thickBot="1" x14ac:dyDescent="0.25">
      <c r="A4" s="61" t="s">
        <v>0</v>
      </c>
      <c r="C4" s="62">
        <v>26499.697</v>
      </c>
      <c r="D4" s="63">
        <v>1.948723</v>
      </c>
      <c r="S4" s="43"/>
      <c r="Z4" s="51">
        <v>-2.5000000000000002E-6</v>
      </c>
      <c r="AA4" s="64" t="s">
        <v>1278</v>
      </c>
      <c r="AB4" s="65">
        <f t="shared" si="9"/>
        <v>1.86644635289767E-5</v>
      </c>
      <c r="AC4" s="66">
        <v>18.6644635289767</v>
      </c>
      <c r="AD4" s="67">
        <v>9.9999999999999995E-7</v>
      </c>
      <c r="AE4" s="59"/>
      <c r="AF4" s="68">
        <v>18.620696897655627</v>
      </c>
      <c r="AG4" s="66">
        <v>17.484300819808002</v>
      </c>
      <c r="AH4" s="66"/>
      <c r="AI4" s="66"/>
      <c r="AJ4" s="66"/>
      <c r="AK4" s="66"/>
      <c r="AL4" s="66"/>
      <c r="AM4" s="66"/>
      <c r="AW4" s="51">
        <v>-1600</v>
      </c>
      <c r="AX4" s="51">
        <f t="shared" si="0"/>
        <v>6.9660301545268477E-3</v>
      </c>
      <c r="AY4" s="51">
        <f t="shared" si="1"/>
        <v>-3.2356910030475049E-2</v>
      </c>
      <c r="AZ4" s="51">
        <f t="shared" si="2"/>
        <v>3.9322940185001896E-2</v>
      </c>
      <c r="BA4" s="51">
        <f t="shared" si="3"/>
        <v>0.97733894181381398</v>
      </c>
      <c r="BB4" s="51">
        <f t="shared" si="4"/>
        <v>0.6161332042321005</v>
      </c>
      <c r="BC4" s="51">
        <f t="shared" si="5"/>
        <v>-1.609071056153782</v>
      </c>
      <c r="BD4" s="51">
        <f t="shared" si="6"/>
        <v>-1.0390263553913528</v>
      </c>
      <c r="BE4" s="51">
        <f t="shared" si="7"/>
        <v>11.598174198367442</v>
      </c>
      <c r="BF4" s="51">
        <f t="shared" si="7"/>
        <v>11.59893189988272</v>
      </c>
      <c r="BG4" s="51">
        <f t="shared" si="7"/>
        <v>11.601183121525764</v>
      </c>
      <c r="BH4" s="51">
        <f t="shared" si="7"/>
        <v>11.607829044719624</v>
      </c>
      <c r="BI4" s="51">
        <f t="shared" si="7"/>
        <v>11.627092762797322</v>
      </c>
      <c r="BJ4" s="51">
        <f t="shared" si="7"/>
        <v>11.680282963221572</v>
      </c>
      <c r="BK4" s="51">
        <f t="shared" si="7"/>
        <v>11.812059873947723</v>
      </c>
      <c r="BL4" s="51">
        <f t="shared" si="8"/>
        <v>12.085818870172499</v>
      </c>
    </row>
    <row r="5" spans="1:64" s="51" customFormat="1" ht="12.95" customHeight="1" thickTop="1" x14ac:dyDescent="0.2">
      <c r="A5" s="69" t="s">
        <v>127</v>
      </c>
      <c r="C5" s="70">
        <v>-9.5</v>
      </c>
      <c r="D5" s="51" t="s">
        <v>128</v>
      </c>
      <c r="S5" s="43"/>
      <c r="Z5" s="51">
        <v>3E-11</v>
      </c>
      <c r="AA5" s="64" t="s">
        <v>1279</v>
      </c>
      <c r="AB5" s="65">
        <f t="shared" si="9"/>
        <v>4.2269156671762517E-11</v>
      </c>
      <c r="AC5" s="66">
        <v>4.226915667176252</v>
      </c>
      <c r="AD5" s="51">
        <v>9.9999999999999994E-12</v>
      </c>
      <c r="AE5" s="59"/>
      <c r="AF5" s="68">
        <v>3.9089147996447613</v>
      </c>
      <c r="AG5" s="66">
        <v>3.7179837915014704</v>
      </c>
      <c r="AH5" s="66"/>
      <c r="AI5" s="66"/>
      <c r="AJ5" s="66"/>
      <c r="AK5" s="66"/>
      <c r="AL5" s="66"/>
      <c r="AM5" s="66"/>
      <c r="AW5" s="51">
        <v>-1400</v>
      </c>
      <c r="AX5" s="51">
        <f t="shared" si="0"/>
        <v>1.2628210451558972E-2</v>
      </c>
      <c r="AY5" s="51">
        <f t="shared" si="1"/>
        <v>-2.8649378818682771E-2</v>
      </c>
      <c r="AZ5" s="51">
        <f t="shared" si="2"/>
        <v>4.1277589270241742E-2</v>
      </c>
      <c r="BA5" s="51">
        <f t="shared" si="3"/>
        <v>1.1013284802340213</v>
      </c>
      <c r="BB5" s="51">
        <f t="shared" si="4"/>
        <v>0.76693267501861029</v>
      </c>
      <c r="BC5" s="51">
        <f t="shared" si="5"/>
        <v>-1.3988473349109589</v>
      </c>
      <c r="BD5" s="51">
        <f t="shared" si="6"/>
        <v>-0.84130364687688164</v>
      </c>
      <c r="BE5" s="51">
        <f t="shared" si="7"/>
        <v>11.761329736919686</v>
      </c>
      <c r="BF5" s="51">
        <f t="shared" si="7"/>
        <v>11.76302453522041</v>
      </c>
      <c r="BG5" s="51">
        <f t="shared" si="7"/>
        <v>11.767137657370339</v>
      </c>
      <c r="BH5" s="51">
        <f t="shared" si="7"/>
        <v>11.777048373090597</v>
      </c>
      <c r="BI5" s="51">
        <f t="shared" si="7"/>
        <v>11.80053317239145</v>
      </c>
      <c r="BJ5" s="51">
        <f t="shared" si="7"/>
        <v>11.854191842374982</v>
      </c>
      <c r="BK5" s="51">
        <f t="shared" si="7"/>
        <v>11.968508544312948</v>
      </c>
      <c r="BL5" s="51">
        <f t="shared" si="8"/>
        <v>12.18753178137862</v>
      </c>
    </row>
    <row r="6" spans="1:64" s="51" customFormat="1" ht="12.95" customHeight="1" x14ac:dyDescent="0.2">
      <c r="A6" s="61" t="s">
        <v>1</v>
      </c>
      <c r="S6" s="43"/>
      <c r="AA6" s="64" t="s">
        <v>1280</v>
      </c>
      <c r="AB6" s="65">
        <f t="shared" si="9"/>
        <v>4.5646395636398211E-2</v>
      </c>
      <c r="AC6" s="66">
        <v>4.5646395636398207</v>
      </c>
      <c r="AD6" s="51">
        <v>0.01</v>
      </c>
      <c r="AE6" s="59" t="s">
        <v>1276</v>
      </c>
      <c r="AF6" s="68">
        <v>4.3867004137303987</v>
      </c>
      <c r="AG6" s="66">
        <v>4.6770331266506764</v>
      </c>
      <c r="AH6" s="66"/>
      <c r="AI6" s="66"/>
      <c r="AJ6" s="66"/>
      <c r="AK6" s="66"/>
      <c r="AL6" s="66"/>
      <c r="AM6" s="66"/>
      <c r="AW6" s="51">
        <v>-1200</v>
      </c>
      <c r="AX6" s="51">
        <f t="shared" si="0"/>
        <v>1.7227754034382748E-2</v>
      </c>
      <c r="AY6" s="51">
        <f t="shared" si="1"/>
        <v>-2.4938466074356746E-2</v>
      </c>
      <c r="AZ6" s="51">
        <f t="shared" si="2"/>
        <v>4.2166220108739494E-2</v>
      </c>
      <c r="BA6" s="51">
        <f t="shared" si="3"/>
        <v>1.2535950753317011</v>
      </c>
      <c r="BB6" s="51">
        <f t="shared" si="4"/>
        <v>0.91055327938749209</v>
      </c>
      <c r="BC6" s="51">
        <f t="shared" si="5"/>
        <v>-1.1282744592581337</v>
      </c>
      <c r="BD6" s="51">
        <f t="shared" si="6"/>
        <v>-0.63272798914379591</v>
      </c>
      <c r="BE6" s="51">
        <f t="shared" si="7"/>
        <v>11.946581406432367</v>
      </c>
      <c r="BF6" s="51">
        <f t="shared" si="7"/>
        <v>11.949334895777088</v>
      </c>
      <c r="BG6" s="51">
        <f t="shared" si="7"/>
        <v>11.955024215252919</v>
      </c>
      <c r="BH6" s="51">
        <f t="shared" si="7"/>
        <v>11.966708528508374</v>
      </c>
      <c r="BI6" s="51">
        <f t="shared" si="7"/>
        <v>11.990418611727367</v>
      </c>
      <c r="BJ6" s="51">
        <f t="shared" si="7"/>
        <v>12.037455852652846</v>
      </c>
      <c r="BK6" s="51">
        <f t="shared" si="7"/>
        <v>12.127221170322763</v>
      </c>
      <c r="BL6" s="51">
        <f t="shared" si="8"/>
        <v>12.289244692584745</v>
      </c>
    </row>
    <row r="7" spans="1:64" s="51" customFormat="1" ht="12.95" customHeight="1" x14ac:dyDescent="0.2">
      <c r="A7" s="51" t="s">
        <v>2</v>
      </c>
      <c r="C7" s="51">
        <f>+C4</f>
        <v>26499.697</v>
      </c>
      <c r="S7" s="43"/>
      <c r="AA7" s="71" t="s">
        <v>1281</v>
      </c>
      <c r="AB7" s="72">
        <f t="shared" si="9"/>
        <v>0.59220776779809592</v>
      </c>
      <c r="AC7" s="66">
        <v>0.59220776779809592</v>
      </c>
      <c r="AD7" s="51">
        <v>1</v>
      </c>
      <c r="AE7" s="59"/>
      <c r="AF7" s="68">
        <v>0.69895236069325128</v>
      </c>
      <c r="AG7" s="66">
        <v>0.59211235633548864</v>
      </c>
      <c r="AH7" s="66"/>
      <c r="AI7" s="66"/>
      <c r="AJ7" s="66"/>
      <c r="AK7" s="66"/>
      <c r="AL7" s="66"/>
      <c r="AM7" s="66"/>
      <c r="AW7" s="51">
        <v>-1000</v>
      </c>
      <c r="AX7" s="51">
        <f t="shared" si="0"/>
        <v>2.0203303035991677E-2</v>
      </c>
      <c r="AY7" s="51">
        <f t="shared" si="1"/>
        <v>-2.1224171797496982E-2</v>
      </c>
      <c r="AZ7" s="51">
        <f t="shared" si="2"/>
        <v>4.1427474833488659E-2</v>
      </c>
      <c r="BA7" s="51">
        <f t="shared" si="3"/>
        <v>1.4214591025882708</v>
      </c>
      <c r="BB7" s="51">
        <f t="shared" si="4"/>
        <v>0.99705087706629936</v>
      </c>
      <c r="BC7" s="51">
        <f t="shared" si="5"/>
        <v>-0.77891754291456139</v>
      </c>
      <c r="BD7" s="51">
        <f t="shared" si="6"/>
        <v>-0.41042237797172976</v>
      </c>
      <c r="BE7" s="51">
        <f t="shared" si="7"/>
        <v>12.156780999397419</v>
      </c>
      <c r="BF7" s="51">
        <f t="shared" si="7"/>
        <v>12.15983486203468</v>
      </c>
      <c r="BG7" s="51">
        <f t="shared" si="7"/>
        <v>12.16544245388239</v>
      </c>
      <c r="BH7" s="51">
        <f t="shared" si="7"/>
        <v>12.175704845411452</v>
      </c>
      <c r="BI7" s="51">
        <f t="shared" si="7"/>
        <v>12.194375224341789</v>
      </c>
      <c r="BJ7" s="51">
        <f t="shared" si="7"/>
        <v>12.228002342169063</v>
      </c>
      <c r="BK7" s="51">
        <f t="shared" si="7"/>
        <v>12.287608568711498</v>
      </c>
      <c r="BL7" s="51">
        <f t="shared" si="8"/>
        <v>12.390957603790868</v>
      </c>
    </row>
    <row r="8" spans="1:64" s="51" customFormat="1" ht="12.95" customHeight="1" x14ac:dyDescent="0.2">
      <c r="A8" s="51" t="s">
        <v>3</v>
      </c>
      <c r="C8" s="51">
        <f>+D4</f>
        <v>1.948723</v>
      </c>
      <c r="S8" s="43"/>
      <c r="AA8" s="64" t="s">
        <v>1282</v>
      </c>
      <c r="AB8" s="72">
        <f t="shared" si="9"/>
        <v>65.917835788837579</v>
      </c>
      <c r="AC8" s="66">
        <v>6.5917835788837573</v>
      </c>
      <c r="AD8" s="51">
        <v>10</v>
      </c>
      <c r="AE8" s="59" t="s">
        <v>1283</v>
      </c>
      <c r="AF8" s="68">
        <v>6.5</v>
      </c>
      <c r="AG8" s="66">
        <v>6.9434828982777335</v>
      </c>
      <c r="AH8" s="66"/>
      <c r="AI8" s="66"/>
      <c r="AJ8" s="66"/>
      <c r="AK8" s="66"/>
      <c r="AL8" s="66"/>
      <c r="AM8" s="66"/>
      <c r="AW8" s="51">
        <v>-800</v>
      </c>
      <c r="AX8" s="51">
        <f t="shared" si="0"/>
        <v>2.0979962331141543E-2</v>
      </c>
      <c r="AY8" s="51">
        <f t="shared" si="1"/>
        <v>-1.7506495988103478E-2</v>
      </c>
      <c r="AZ8" s="51">
        <f t="shared" si="2"/>
        <v>3.848645831924502E-2</v>
      </c>
      <c r="BA8" s="51">
        <f t="shared" si="3"/>
        <v>1.5569309018001289</v>
      </c>
      <c r="BB8" s="51">
        <f t="shared" si="4"/>
        <v>0.93757699822732876</v>
      </c>
      <c r="BC8" s="51">
        <f t="shared" si="5"/>
        <v>-0.34689875072375886</v>
      </c>
      <c r="BD8" s="51">
        <f t="shared" si="6"/>
        <v>-0.17520995498247016</v>
      </c>
      <c r="BE8" s="51">
        <f t="shared" si="7"/>
        <v>12.389492526338227</v>
      </c>
      <c r="BF8" s="51">
        <f t="shared" si="7"/>
        <v>12.391250925845116</v>
      </c>
      <c r="BG8" s="51">
        <f t="shared" si="7"/>
        <v>12.394265471449078</v>
      </c>
      <c r="BH8" s="51">
        <f t="shared" si="7"/>
        <v>12.399429858051141</v>
      </c>
      <c r="BI8" s="51">
        <f t="shared" si="7"/>
        <v>12.408266903767286</v>
      </c>
      <c r="BJ8" s="51">
        <f t="shared" si="7"/>
        <v>12.423359988481195</v>
      </c>
      <c r="BK8" s="51">
        <f t="shared" si="7"/>
        <v>12.449064244760928</v>
      </c>
      <c r="BL8" s="51">
        <f t="shared" si="8"/>
        <v>12.492670514996991</v>
      </c>
    </row>
    <row r="9" spans="1:64" s="51" customFormat="1" ht="12.95" customHeight="1" x14ac:dyDescent="0.2">
      <c r="A9" s="73" t="s">
        <v>133</v>
      </c>
      <c r="B9" s="74">
        <v>360</v>
      </c>
      <c r="C9" s="75" t="str">
        <f>"F"&amp;B9</f>
        <v>F360</v>
      </c>
      <c r="D9" s="76" t="str">
        <f>"G"&amp;B9</f>
        <v>G360</v>
      </c>
      <c r="S9" s="43"/>
      <c r="AA9" s="71" t="s">
        <v>1325</v>
      </c>
      <c r="AB9" s="72">
        <f t="shared" si="9"/>
        <v>490.22728760099312</v>
      </c>
      <c r="AC9" s="66">
        <v>49.022728760099312</v>
      </c>
      <c r="AD9" s="51">
        <v>10</v>
      </c>
      <c r="AE9" s="59" t="s">
        <v>1284</v>
      </c>
      <c r="AF9" s="68">
        <v>50</v>
      </c>
      <c r="AG9" s="66">
        <v>46.687591231065298</v>
      </c>
      <c r="AH9" s="66"/>
      <c r="AI9" s="66"/>
      <c r="AJ9" s="66"/>
      <c r="AK9" s="66"/>
      <c r="AL9" s="66"/>
      <c r="AM9" s="66"/>
      <c r="AW9" s="51">
        <v>-600</v>
      </c>
      <c r="AX9" s="51">
        <f t="shared" si="0"/>
        <v>1.938110632068556E-2</v>
      </c>
      <c r="AY9" s="51">
        <f t="shared" si="1"/>
        <v>-1.3785438646176231E-2</v>
      </c>
      <c r="AZ9" s="51">
        <f t="shared" si="2"/>
        <v>3.3166544966861791E-2</v>
      </c>
      <c r="BA9" s="51">
        <f t="shared" si="3"/>
        <v>1.5869451983030007</v>
      </c>
      <c r="BB9" s="51">
        <f t="shared" si="4"/>
        <v>0.67079813998027304</v>
      </c>
      <c r="BC9" s="51">
        <f t="shared" si="5"/>
        <v>0.13341326208970461</v>
      </c>
      <c r="BD9" s="51">
        <f t="shared" si="6"/>
        <v>6.6805750630573743E-2</v>
      </c>
      <c r="BE9" s="51">
        <f t="shared" si="7"/>
        <v>12.633963043879776</v>
      </c>
      <c r="BF9" s="51">
        <f t="shared" si="7"/>
        <v>12.633254476440923</v>
      </c>
      <c r="BG9" s="51">
        <f t="shared" si="7"/>
        <v>12.632055358565767</v>
      </c>
      <c r="BH9" s="51">
        <f t="shared" si="7"/>
        <v>12.630026290355833</v>
      </c>
      <c r="BI9" s="51">
        <f t="shared" si="7"/>
        <v>12.626593428140929</v>
      </c>
      <c r="BJ9" s="51">
        <f t="shared" si="7"/>
        <v>12.62078716490732</v>
      </c>
      <c r="BK9" s="51">
        <f t="shared" si="7"/>
        <v>12.610970661393697</v>
      </c>
      <c r="BL9" s="51">
        <f t="shared" si="8"/>
        <v>12.594383426203114</v>
      </c>
    </row>
    <row r="10" spans="1:64" s="51" customFormat="1" ht="12.95" customHeight="1" thickBot="1" x14ac:dyDescent="0.25">
      <c r="C10" s="77" t="s">
        <v>20</v>
      </c>
      <c r="D10" s="77" t="s">
        <v>21</v>
      </c>
      <c r="S10" s="43"/>
      <c r="Z10" s="51">
        <f>Y10/AD10</f>
        <v>0</v>
      </c>
      <c r="AA10" s="78" t="s">
        <v>1285</v>
      </c>
      <c r="AB10" s="79">
        <f t="shared" si="9"/>
        <v>9856.4507394472621</v>
      </c>
      <c r="AC10" s="80">
        <v>0.98564507394472622</v>
      </c>
      <c r="AD10" s="51">
        <v>10000</v>
      </c>
      <c r="AE10" s="59" t="s">
        <v>1286</v>
      </c>
      <c r="AF10" s="81">
        <v>1.0301893760023957</v>
      </c>
      <c r="AG10" s="80">
        <v>0.51840784861684919</v>
      </c>
      <c r="AH10" s="80"/>
      <c r="AI10" s="80"/>
      <c r="AJ10" s="80"/>
      <c r="AK10" s="80"/>
      <c r="AL10" s="80"/>
      <c r="AM10" s="80"/>
      <c r="AW10" s="51">
        <v>-400</v>
      </c>
      <c r="AX10" s="51">
        <f t="shared" si="0"/>
        <v>1.5968198621050873E-2</v>
      </c>
      <c r="AY10" s="51">
        <f t="shared" si="1"/>
        <v>-1.0060999771715243E-2</v>
      </c>
      <c r="AZ10" s="51">
        <f t="shared" si="2"/>
        <v>2.6029198392766115E-2</v>
      </c>
      <c r="BA10" s="51">
        <f t="shared" si="3"/>
        <v>1.4907243992837256</v>
      </c>
      <c r="BB10" s="51">
        <f t="shared" si="4"/>
        <v>0.27113035654764878</v>
      </c>
      <c r="BC10" s="51">
        <f t="shared" si="5"/>
        <v>0.59413052704998737</v>
      </c>
      <c r="BD10" s="51">
        <f t="shared" si="6"/>
        <v>0.3061235986713633</v>
      </c>
      <c r="BE10" s="51">
        <f t="shared" si="7"/>
        <v>12.873773186158965</v>
      </c>
      <c r="BF10" s="51">
        <f t="shared" si="7"/>
        <v>12.871088967954519</v>
      </c>
      <c r="BG10" s="51">
        <f t="shared" si="7"/>
        <v>12.866341041090193</v>
      </c>
      <c r="BH10" s="51">
        <f t="shared" si="7"/>
        <v>12.857959727281875</v>
      </c>
      <c r="BI10" s="51">
        <f t="shared" si="7"/>
        <v>12.84321542224481</v>
      </c>
      <c r="BJ10" s="51">
        <f t="shared" si="7"/>
        <v>12.817424330820783</v>
      </c>
      <c r="BK10" s="51">
        <f t="shared" si="7"/>
        <v>12.772705622407234</v>
      </c>
      <c r="BL10" s="51">
        <f t="shared" si="8"/>
        <v>12.696096337409237</v>
      </c>
    </row>
    <row r="11" spans="1:64" s="51" customFormat="1" ht="12.95" customHeight="1" x14ac:dyDescent="0.2">
      <c r="A11" s="51" t="s">
        <v>16</v>
      </c>
      <c r="C11" s="76">
        <f ca="1">INTERCEPT(INDIRECT($D$9):G964,INDIRECT($C$9):F964)</f>
        <v>-0.35001298820061216</v>
      </c>
      <c r="D11" s="43"/>
      <c r="S11" s="43"/>
      <c r="AA11" s="82" t="s">
        <v>1287</v>
      </c>
      <c r="AB11" s="76">
        <f>1-AB7^2</f>
        <v>0.64928995975959647</v>
      </c>
      <c r="AC11" s="76">
        <f>SUM(AE21:AE1945)</f>
        <v>1.2749975716607296E-2</v>
      </c>
      <c r="AD11" s="82" t="s">
        <v>1288</v>
      </c>
      <c r="AE11" s="59"/>
      <c r="AF11" s="76">
        <v>9.3686677300448603E-3</v>
      </c>
      <c r="AG11" s="76">
        <v>1.5027387239216108E-3</v>
      </c>
      <c r="AH11" s="76"/>
      <c r="AI11" s="76"/>
      <c r="AJ11" s="76"/>
      <c r="AK11" s="76"/>
      <c r="AL11" s="76"/>
      <c r="AM11" s="76"/>
      <c r="AW11" s="51">
        <v>-200</v>
      </c>
      <c r="AX11" s="51">
        <f t="shared" si="0"/>
        <v>1.178530976085505E-2</v>
      </c>
      <c r="AY11" s="51">
        <f t="shared" si="1"/>
        <v>-6.3331793647205155E-3</v>
      </c>
      <c r="AZ11" s="51">
        <f t="shared" si="2"/>
        <v>1.8118489125575565E-2</v>
      </c>
      <c r="BA11" s="51">
        <f t="shared" si="3"/>
        <v>1.3289162990724355</v>
      </c>
      <c r="BB11" s="51">
        <f t="shared" si="4"/>
        <v>-0.11300447939149191</v>
      </c>
      <c r="BC11" s="51">
        <f t="shared" si="5"/>
        <v>0.9819440925335845</v>
      </c>
      <c r="BD11" s="51">
        <f t="shared" si="6"/>
        <v>0.53463739099951024</v>
      </c>
      <c r="BE11" s="51">
        <f t="shared" si="7"/>
        <v>13.094855850046127</v>
      </c>
      <c r="BF11" s="51">
        <f t="shared" si="7"/>
        <v>13.091808500050577</v>
      </c>
      <c r="BG11" s="51">
        <f t="shared" si="7"/>
        <v>13.085870566779699</v>
      </c>
      <c r="BH11" s="51">
        <f t="shared" si="7"/>
        <v>13.074357530663127</v>
      </c>
      <c r="BI11" s="51">
        <f t="shared" si="7"/>
        <v>13.052241324378787</v>
      </c>
      <c r="BJ11" s="51">
        <f t="shared" si="7"/>
        <v>13.010457072422064</v>
      </c>
      <c r="BK11" s="51">
        <f t="shared" si="7"/>
        <v>12.933648703867156</v>
      </c>
      <c r="BL11" s="51">
        <f t="shared" si="8"/>
        <v>12.79780924861536</v>
      </c>
    </row>
    <row r="12" spans="1:64" s="51" customFormat="1" ht="12.95" customHeight="1" x14ac:dyDescent="0.2">
      <c r="A12" s="51" t="s">
        <v>17</v>
      </c>
      <c r="C12" s="76">
        <f ca="1">SLOPE(INDIRECT($D$9):G964,INDIRECT($C$9):F964)</f>
        <v>3.9203693819919666E-5</v>
      </c>
      <c r="D12" s="43"/>
      <c r="S12" s="43"/>
      <c r="AA12" s="83" t="s">
        <v>1289</v>
      </c>
      <c r="AB12" s="76">
        <f>AB7*SIN(RADIANS(AB9))</f>
        <v>0.45214384242843164</v>
      </c>
      <c r="AE12" s="59"/>
      <c r="AW12" s="51">
        <v>0</v>
      </c>
      <c r="AX12" s="51">
        <f t="shared" si="0"/>
        <v>7.7394431192940247E-3</v>
      </c>
      <c r="AY12" s="51">
        <f t="shared" si="1"/>
        <v>-2.6019774251920462E-3</v>
      </c>
      <c r="AZ12" s="51">
        <f t="shared" si="2"/>
        <v>1.0341420544486071E-2</v>
      </c>
      <c r="BA12" s="51">
        <f t="shared" si="3"/>
        <v>1.1664118012368903</v>
      </c>
      <c r="BB12" s="51">
        <f t="shared" si="4"/>
        <v>-0.40525723336650094</v>
      </c>
      <c r="BC12" s="51">
        <f t="shared" si="5"/>
        <v>1.2859578966313172</v>
      </c>
      <c r="BD12" s="51">
        <f t="shared" si="6"/>
        <v>0.74918444356809089</v>
      </c>
      <c r="BE12" s="51">
        <f t="shared" si="7"/>
        <v>13.291174592410638</v>
      </c>
      <c r="BF12" s="51">
        <f t="shared" si="7"/>
        <v>13.288978366486971</v>
      </c>
      <c r="BG12" s="51">
        <f t="shared" si="7"/>
        <v>13.284044908347271</v>
      </c>
      <c r="BH12" s="51">
        <f t="shared" si="7"/>
        <v>13.273039265476257</v>
      </c>
      <c r="BI12" s="51">
        <f t="shared" si="7"/>
        <v>13.248850912420043</v>
      </c>
      <c r="BJ12" s="51">
        <f t="shared" si="7"/>
        <v>13.197275055545498</v>
      </c>
      <c r="BK12" s="51">
        <f t="shared" si="7"/>
        <v>13.093187667181468</v>
      </c>
      <c r="BL12" s="51">
        <f t="shared" si="8"/>
        <v>12.899522159821483</v>
      </c>
    </row>
    <row r="13" spans="1:64" s="51" customFormat="1" ht="12.95" customHeight="1" x14ac:dyDescent="0.2">
      <c r="A13" s="51" t="s">
        <v>19</v>
      </c>
      <c r="C13" s="43" t="s">
        <v>14</v>
      </c>
      <c r="S13" s="43"/>
      <c r="AA13" s="84" t="s">
        <v>1290</v>
      </c>
      <c r="AB13" s="85">
        <f>AB6*86400*300000/149600000</f>
        <v>7.9087872653438609</v>
      </c>
      <c r="AC13" s="51" t="s">
        <v>1291</v>
      </c>
      <c r="AE13" s="59"/>
      <c r="AW13" s="51">
        <v>200</v>
      </c>
      <c r="AX13" s="51">
        <f t="shared" si="0"/>
        <v>4.2994995839851233E-3</v>
      </c>
      <c r="AY13" s="51">
        <f t="shared" si="1"/>
        <v>1.1326060468701642E-3</v>
      </c>
      <c r="AZ13" s="51">
        <f t="shared" si="2"/>
        <v>3.1668935371149593E-3</v>
      </c>
      <c r="BA13" s="51">
        <f t="shared" si="3"/>
        <v>1.0295432684739403</v>
      </c>
      <c r="BB13" s="51">
        <f t="shared" si="4"/>
        <v>-0.60692936293041877</v>
      </c>
      <c r="BC13" s="51">
        <f t="shared" si="5"/>
        <v>1.5208889500655502</v>
      </c>
      <c r="BD13" s="51">
        <f t="shared" si="6"/>
        <v>0.95129781330796781</v>
      </c>
      <c r="BE13" s="51">
        <f t="shared" si="7"/>
        <v>13.463739032164623</v>
      </c>
      <c r="BF13" s="51">
        <f t="shared" si="7"/>
        <v>13.46260817047305</v>
      </c>
      <c r="BG13" s="51">
        <f t="shared" si="7"/>
        <v>13.459556489942226</v>
      </c>
      <c r="BH13" s="51">
        <f t="shared" si="7"/>
        <v>13.451378485368098</v>
      </c>
      <c r="BI13" s="51">
        <f t="shared" si="7"/>
        <v>13.429853953130854</v>
      </c>
      <c r="BJ13" s="51">
        <f t="shared" si="7"/>
        <v>13.375612677677296</v>
      </c>
      <c r="BK13" s="51">
        <f t="shared" si="7"/>
        <v>13.250724787566133</v>
      </c>
      <c r="BL13" s="51">
        <f t="shared" si="8"/>
        <v>13.001235071027608</v>
      </c>
    </row>
    <row r="14" spans="1:64" s="51" customFormat="1" ht="12.95" customHeight="1" x14ac:dyDescent="0.2">
      <c r="S14" s="43"/>
      <c r="AA14" s="84" t="s">
        <v>1292</v>
      </c>
      <c r="AB14" s="76">
        <f>2*AB5*365.24/C8</f>
        <v>1.5844619048263443E-8</v>
      </c>
      <c r="AC14" s="51" t="s">
        <v>1293</v>
      </c>
      <c r="AE14" s="59"/>
      <c r="AW14" s="51">
        <v>400</v>
      </c>
      <c r="AX14" s="51">
        <f t="shared" si="0"/>
        <v>1.5975446413448989E-3</v>
      </c>
      <c r="AY14" s="51">
        <f t="shared" si="1"/>
        <v>4.8705710514661158E-3</v>
      </c>
      <c r="AZ14" s="51">
        <f t="shared" si="2"/>
        <v>-3.273026410121217E-3</v>
      </c>
      <c r="BA14" s="51">
        <f t="shared" si="3"/>
        <v>0.92040178549888219</v>
      </c>
      <c r="BB14" s="51">
        <f t="shared" si="4"/>
        <v>-0.74258107175799748</v>
      </c>
      <c r="BC14" s="51">
        <f t="shared" si="5"/>
        <v>1.7056136269622406</v>
      </c>
      <c r="BD14" s="51">
        <f t="shared" si="6"/>
        <v>1.1447972712581287</v>
      </c>
      <c r="BE14" s="51">
        <f t="shared" si="7"/>
        <v>13.616579505864202</v>
      </c>
      <c r="BF14" s="51">
        <f t="shared" si="7"/>
        <v>13.616156009259361</v>
      </c>
      <c r="BG14" s="51">
        <f t="shared" si="7"/>
        <v>13.614721128320305</v>
      </c>
      <c r="BH14" s="51">
        <f t="shared" si="7"/>
        <v>13.609885841346088</v>
      </c>
      <c r="BI14" s="51">
        <f t="shared" si="7"/>
        <v>13.593878857003244</v>
      </c>
      <c r="BJ14" s="51">
        <f t="shared" si="7"/>
        <v>13.543659532824863</v>
      </c>
      <c r="BK14" s="51">
        <f t="shared" si="7"/>
        <v>13.405683032487211</v>
      </c>
      <c r="BL14" s="51">
        <f t="shared" si="8"/>
        <v>13.102947982233729</v>
      </c>
    </row>
    <row r="15" spans="1:64" s="51" customFormat="1" ht="12.95" customHeight="1" x14ac:dyDescent="0.2">
      <c r="A15" s="61" t="s">
        <v>18</v>
      </c>
      <c r="C15" s="86">
        <f ca="1">(C7+C11)+(C8+C12)*INT(MAX(F21:F3505))</f>
        <v>60154.47024480407</v>
      </c>
      <c r="E15" s="73" t="s">
        <v>135</v>
      </c>
      <c r="F15" s="70">
        <v>1</v>
      </c>
      <c r="R15" s="51" t="s">
        <v>158</v>
      </c>
      <c r="S15" s="43">
        <v>0.2</v>
      </c>
      <c r="AA15" s="83" t="s">
        <v>1294</v>
      </c>
      <c r="AB15" s="87">
        <f>(AB10-AB2)/AD2</f>
        <v>-8540.5910745409892</v>
      </c>
      <c r="AC15" s="51" t="s">
        <v>1295</v>
      </c>
      <c r="AE15" s="59"/>
      <c r="AW15" s="51">
        <v>600</v>
      </c>
      <c r="AX15" s="51">
        <f t="shared" si="0"/>
        <v>-3.851904348599923E-4</v>
      </c>
      <c r="AY15" s="51">
        <f t="shared" si="1"/>
        <v>8.6119175885958077E-3</v>
      </c>
      <c r="AZ15" s="51">
        <f t="shared" si="2"/>
        <v>-8.9971080234558E-3</v>
      </c>
      <c r="BA15" s="51">
        <f t="shared" si="3"/>
        <v>0.83399765133077364</v>
      </c>
      <c r="BB15" s="51">
        <f t="shared" si="4"/>
        <v>-0.83394413954788582</v>
      </c>
      <c r="BC15" s="51">
        <f t="shared" si="5"/>
        <v>1.8549144044944645</v>
      </c>
      <c r="BD15" s="51">
        <f t="shared" si="6"/>
        <v>1.3337833867771931</v>
      </c>
      <c r="BE15" s="51">
        <f t="shared" si="7"/>
        <v>13.753872373947823</v>
      </c>
      <c r="BF15" s="51">
        <f t="shared" si="7"/>
        <v>13.753762868255556</v>
      </c>
      <c r="BG15" s="51">
        <f t="shared" si="7"/>
        <v>13.753268861626198</v>
      </c>
      <c r="BH15" s="51">
        <f t="shared" si="7"/>
        <v>13.751047745948284</v>
      </c>
      <c r="BI15" s="51">
        <f t="shared" si="7"/>
        <v>13.741207555076352</v>
      </c>
      <c r="BJ15" s="51">
        <f t="shared" si="7"/>
        <v>13.700132537993083</v>
      </c>
      <c r="BK15" s="51">
        <f t="shared" si="7"/>
        <v>13.557512026215514</v>
      </c>
      <c r="BL15" s="51">
        <f t="shared" si="8"/>
        <v>13.204660893439854</v>
      </c>
    </row>
    <row r="16" spans="1:64" s="51" customFormat="1" ht="12.95" customHeight="1" x14ac:dyDescent="0.2">
      <c r="A16" s="61" t="s">
        <v>4</v>
      </c>
      <c r="C16" s="86">
        <f ca="1">+C8+C12</f>
        <v>1.9487622036938199</v>
      </c>
      <c r="E16" s="73" t="s">
        <v>129</v>
      </c>
      <c r="F16" s="76">
        <f ca="1">NOW()+15018.5+$C$5/24</f>
        <v>60359.681277777774</v>
      </c>
      <c r="R16" s="51" t="s">
        <v>143</v>
      </c>
      <c r="S16" s="43">
        <v>0.1</v>
      </c>
      <c r="AA16" s="82" t="s">
        <v>1296</v>
      </c>
      <c r="AB16" s="87">
        <f>365.24*AB8</f>
        <v>24075.830343515037</v>
      </c>
      <c r="AC16" s="51" t="s">
        <v>1276</v>
      </c>
      <c r="AD16" s="76"/>
      <c r="AE16" s="59"/>
      <c r="AW16" s="51">
        <v>800</v>
      </c>
      <c r="AX16" s="51">
        <f t="shared" si="0"/>
        <v>-1.7103828800948354E-3</v>
      </c>
      <c r="AY16" s="51">
        <f t="shared" si="1"/>
        <v>1.2356645658259242E-2</v>
      </c>
      <c r="AZ16" s="51">
        <f t="shared" si="2"/>
        <v>-1.4067028538354077E-2</v>
      </c>
      <c r="BA16" s="51">
        <f t="shared" si="3"/>
        <v>0.76497520364394311</v>
      </c>
      <c r="BB16" s="51">
        <f t="shared" si="4"/>
        <v>-0.89578504038053575</v>
      </c>
      <c r="BC16" s="51">
        <f t="shared" si="5"/>
        <v>1.9788919502370228</v>
      </c>
      <c r="BD16" s="51">
        <f t="shared" si="6"/>
        <v>1.5218380490150212</v>
      </c>
      <c r="BE16" s="51">
        <f t="shared" si="7"/>
        <v>13.87894469828049</v>
      </c>
      <c r="BF16" s="51">
        <f t="shared" si="7"/>
        <v>13.87892811154947</v>
      </c>
      <c r="BG16" s="51">
        <f t="shared" si="7"/>
        <v>13.878818460501593</v>
      </c>
      <c r="BH16" s="51">
        <f t="shared" si="7"/>
        <v>13.878094724161338</v>
      </c>
      <c r="BI16" s="51">
        <f t="shared" si="7"/>
        <v>13.873366486262151</v>
      </c>
      <c r="BJ16" s="51">
        <f t="shared" si="7"/>
        <v>13.844306102722641</v>
      </c>
      <c r="BK16" s="51">
        <f t="shared" si="7"/>
        <v>13.705693738840459</v>
      </c>
      <c r="BL16" s="51">
        <f t="shared" si="8"/>
        <v>13.306373804645975</v>
      </c>
    </row>
    <row r="17" spans="1:64" s="51" customFormat="1" ht="12.95" customHeight="1" thickBot="1" x14ac:dyDescent="0.25">
      <c r="A17" s="73" t="s">
        <v>122</v>
      </c>
      <c r="C17" s="51">
        <f>COUNT(C21:C2163)</f>
        <v>366</v>
      </c>
      <c r="E17" s="73" t="s">
        <v>136</v>
      </c>
      <c r="F17" s="76">
        <f ca="1">ROUND(2*(F16-$C$7)/$C$8,0)/2+F15</f>
        <v>17376.5</v>
      </c>
      <c r="R17" s="51" t="s">
        <v>155</v>
      </c>
      <c r="S17" s="43">
        <v>1</v>
      </c>
      <c r="AA17" s="82" t="s">
        <v>1297</v>
      </c>
      <c r="AB17" s="88">
        <f>AB13^3/AB8^2</f>
        <v>0.11384757937408144</v>
      </c>
      <c r="AE17" s="59"/>
      <c r="AW17" s="51">
        <v>1000</v>
      </c>
      <c r="AX17" s="51">
        <f t="shared" si="0"/>
        <v>-2.4436361939361648E-3</v>
      </c>
      <c r="AY17" s="51">
        <f t="shared" si="1"/>
        <v>1.6104755260456415E-2</v>
      </c>
      <c r="AZ17" s="51">
        <f t="shared" si="2"/>
        <v>-1.854839145439258E-2</v>
      </c>
      <c r="BA17" s="51">
        <f t="shared" si="3"/>
        <v>0.70909844900274877</v>
      </c>
      <c r="BB17" s="51">
        <f t="shared" si="4"/>
        <v>-0.93757235940605343</v>
      </c>
      <c r="BC17" s="51">
        <f t="shared" si="5"/>
        <v>2.0842808305210232</v>
      </c>
      <c r="BD17" s="51">
        <f t="shared" si="6"/>
        <v>1.7119977420146846</v>
      </c>
      <c r="BE17" s="51">
        <f t="shared" si="7"/>
        <v>13.994257315157659</v>
      </c>
      <c r="BF17" s="51">
        <f t="shared" si="7"/>
        <v>13.994256409961819</v>
      </c>
      <c r="BG17" s="51">
        <f t="shared" si="7"/>
        <v>13.994245678291415</v>
      </c>
      <c r="BH17" s="51">
        <f t="shared" si="7"/>
        <v>13.994118508472344</v>
      </c>
      <c r="BI17" s="51">
        <f t="shared" si="7"/>
        <v>13.992620011562037</v>
      </c>
      <c r="BJ17" s="51">
        <f t="shared" si="7"/>
        <v>13.976001349533639</v>
      </c>
      <c r="BK17" s="51">
        <f t="shared" si="7"/>
        <v>13.849747840938205</v>
      </c>
      <c r="BL17" s="51">
        <f t="shared" si="8"/>
        <v>13.4080867158521</v>
      </c>
    </row>
    <row r="18" spans="1:64" s="51" customFormat="1" ht="12.95" customHeight="1" thickTop="1" thickBot="1" x14ac:dyDescent="0.25">
      <c r="A18" s="61" t="s">
        <v>5</v>
      </c>
      <c r="C18" s="62">
        <f ca="1">+C15</f>
        <v>60154.47024480407</v>
      </c>
      <c r="D18" s="63">
        <f ca="1">+C16</f>
        <v>1.9487622036938199</v>
      </c>
      <c r="E18" s="73" t="s">
        <v>130</v>
      </c>
      <c r="F18" s="76">
        <f ca="1">ROUND(2*(F16-$C$15)/$C$16,0)/2+F15</f>
        <v>106.5</v>
      </c>
      <c r="R18" s="51" t="s">
        <v>153</v>
      </c>
      <c r="S18" s="43">
        <v>1</v>
      </c>
      <c r="AA18" s="89" t="s">
        <v>1298</v>
      </c>
      <c r="AB18" s="90">
        <f>2*PI()/(AB8*365.2422)*AD2</f>
        <v>5.0856455603061606E-4</v>
      </c>
      <c r="AC18" s="91" t="s">
        <v>1299</v>
      </c>
      <c r="AD18" s="91"/>
      <c r="AE18" s="92"/>
      <c r="AW18" s="51">
        <v>1200</v>
      </c>
      <c r="AX18" s="51">
        <f t="shared" si="0"/>
        <v>-2.6447457215577758E-3</v>
      </c>
      <c r="AY18" s="51">
        <f t="shared" si="1"/>
        <v>1.9856246395187332E-2</v>
      </c>
      <c r="AZ18" s="51">
        <f t="shared" si="2"/>
        <v>-2.2500992116745108E-2</v>
      </c>
      <c r="BA18" s="51">
        <f t="shared" si="3"/>
        <v>0.66324375412186976</v>
      </c>
      <c r="BB18" s="51">
        <f t="shared" si="4"/>
        <v>-0.96539579394091768</v>
      </c>
      <c r="BC18" s="51">
        <f t="shared" si="5"/>
        <v>2.175654525437853</v>
      </c>
      <c r="BD18" s="51">
        <f t="shared" si="6"/>
        <v>1.906975871495721</v>
      </c>
      <c r="BE18" s="51">
        <f t="shared" ref="BE18:BK33" si="10">$BL18+$AB$7*SIN(BF18)</f>
        <v>14.101633567284697</v>
      </c>
      <c r="BF18" s="51">
        <f t="shared" si="10"/>
        <v>14.101633566013145</v>
      </c>
      <c r="BG18" s="51">
        <f t="shared" si="10"/>
        <v>14.101633505574524</v>
      </c>
      <c r="BH18" s="51">
        <f t="shared" si="10"/>
        <v>14.101630632961685</v>
      </c>
      <c r="BI18" s="51">
        <f t="shared" si="10"/>
        <v>14.101494365997832</v>
      </c>
      <c r="BJ18" s="51">
        <f t="shared" si="10"/>
        <v>14.095539453267403</v>
      </c>
      <c r="BK18" s="51">
        <f t="shared" si="10"/>
        <v>13.989236668544862</v>
      </c>
      <c r="BL18" s="51">
        <f t="shared" si="8"/>
        <v>13.509799627058223</v>
      </c>
    </row>
    <row r="19" spans="1:64" s="51" customFormat="1" ht="12.95" customHeight="1" thickTop="1" x14ac:dyDescent="0.2">
      <c r="E19" s="73" t="s">
        <v>131</v>
      </c>
      <c r="F19" s="93">
        <f ca="1">+$C$15+$C$16*F18-15018.5-$C$5/24</f>
        <v>45343.909252830796</v>
      </c>
      <c r="S19" s="43"/>
      <c r="AA19" s="94"/>
      <c r="AC19" s="94"/>
      <c r="AW19" s="51">
        <v>1400</v>
      </c>
      <c r="AX19" s="51">
        <f t="shared" si="0"/>
        <v>-2.366175295716158E-3</v>
      </c>
      <c r="AY19" s="51">
        <f t="shared" si="1"/>
        <v>2.3611119062451988E-2</v>
      </c>
      <c r="AZ19" s="51">
        <f t="shared" si="2"/>
        <v>-2.5977294358168146E-2</v>
      </c>
      <c r="BA19" s="51">
        <f t="shared" si="3"/>
        <v>0.62513554544265038</v>
      </c>
      <c r="BB19" s="51">
        <f t="shared" si="4"/>
        <v>-0.98325080566143375</v>
      </c>
      <c r="BC19" s="51">
        <f t="shared" si="5"/>
        <v>2.2562119569156169</v>
      </c>
      <c r="BD19" s="51">
        <f t="shared" si="6"/>
        <v>2.1093872317848672</v>
      </c>
      <c r="BE19" s="51">
        <f t="shared" si="10"/>
        <v>14.202458468337175</v>
      </c>
      <c r="BF19" s="51">
        <f t="shared" si="10"/>
        <v>14.202458471160199</v>
      </c>
      <c r="BG19" s="51">
        <f t="shared" si="10"/>
        <v>14.202458398098075</v>
      </c>
      <c r="BH19" s="51">
        <f t="shared" si="10"/>
        <v>14.202460288978903</v>
      </c>
      <c r="BI19" s="51">
        <f t="shared" si="10"/>
        <v>14.202411334508556</v>
      </c>
      <c r="BJ19" s="51">
        <f t="shared" si="10"/>
        <v>14.203667160708553</v>
      </c>
      <c r="BK19" s="51">
        <f t="shared" si="10"/>
        <v>14.123769747113938</v>
      </c>
      <c r="BL19" s="51">
        <f t="shared" si="8"/>
        <v>13.611512538264346</v>
      </c>
    </row>
    <row r="20" spans="1:64" s="51" customFormat="1" ht="12.95" customHeight="1" thickBot="1" x14ac:dyDescent="0.25">
      <c r="A20" s="77" t="s">
        <v>6</v>
      </c>
      <c r="B20" s="77" t="s">
        <v>7</v>
      </c>
      <c r="C20" s="77" t="s">
        <v>8</v>
      </c>
      <c r="D20" s="77" t="s">
        <v>13</v>
      </c>
      <c r="E20" s="77" t="s">
        <v>9</v>
      </c>
      <c r="F20" s="77" t="s">
        <v>10</v>
      </c>
      <c r="G20" s="77" t="s">
        <v>11</v>
      </c>
      <c r="H20" s="95" t="s">
        <v>158</v>
      </c>
      <c r="I20" s="95" t="s">
        <v>143</v>
      </c>
      <c r="J20" s="95" t="s">
        <v>155</v>
      </c>
      <c r="K20" s="95" t="s">
        <v>153</v>
      </c>
      <c r="L20" s="95" t="s">
        <v>1252</v>
      </c>
      <c r="M20" s="95" t="s">
        <v>1253</v>
      </c>
      <c r="N20" s="95" t="s">
        <v>1254</v>
      </c>
      <c r="O20" s="95" t="s">
        <v>23</v>
      </c>
      <c r="P20" s="95" t="s">
        <v>22</v>
      </c>
      <c r="Q20" s="77" t="s">
        <v>15</v>
      </c>
      <c r="S20" s="96" t="s">
        <v>1255</v>
      </c>
      <c r="U20" s="97" t="s">
        <v>1251</v>
      </c>
      <c r="Z20" s="77" t="s">
        <v>10</v>
      </c>
      <c r="AA20" s="95" t="s">
        <v>1300</v>
      </c>
      <c r="AB20" s="95" t="s">
        <v>1301</v>
      </c>
      <c r="AC20" s="95" t="s">
        <v>1302</v>
      </c>
      <c r="AD20" s="95" t="s">
        <v>1303</v>
      </c>
      <c r="AE20" s="95" t="s">
        <v>1304</v>
      </c>
      <c r="AF20" s="95" t="s">
        <v>1305</v>
      </c>
      <c r="AG20" s="98"/>
      <c r="AH20" s="95" t="s">
        <v>1261</v>
      </c>
      <c r="AI20" s="95" t="s">
        <v>1262</v>
      </c>
      <c r="AJ20" s="95" t="s">
        <v>1263</v>
      </c>
      <c r="AK20" s="95" t="s">
        <v>1306</v>
      </c>
      <c r="AL20" s="95" t="s">
        <v>1264</v>
      </c>
      <c r="AM20" s="95" t="s">
        <v>1265</v>
      </c>
      <c r="AN20" s="77" t="s">
        <v>1266</v>
      </c>
      <c r="AO20" s="77" t="s">
        <v>1267</v>
      </c>
      <c r="AP20" s="77" t="s">
        <v>1268</v>
      </c>
      <c r="AQ20" s="77" t="s">
        <v>1269</v>
      </c>
      <c r="AR20" s="77" t="s">
        <v>1270</v>
      </c>
      <c r="AS20" s="77" t="s">
        <v>1271</v>
      </c>
      <c r="AT20" s="77" t="s">
        <v>1272</v>
      </c>
      <c r="AU20" s="77" t="s">
        <v>1273</v>
      </c>
      <c r="AV20" s="99"/>
      <c r="AW20" s="51">
        <v>1600</v>
      </c>
      <c r="AX20" s="51">
        <f t="shared" si="0"/>
        <v>-1.6532609918985738E-3</v>
      </c>
      <c r="AY20" s="51">
        <f t="shared" si="1"/>
        <v>2.7369373262250384E-2</v>
      </c>
      <c r="AZ20" s="51">
        <f t="shared" si="2"/>
        <v>-2.9022634254148957E-2</v>
      </c>
      <c r="BA20" s="51">
        <f t="shared" si="3"/>
        <v>0.59310808804505699</v>
      </c>
      <c r="BB20" s="51">
        <f t="shared" si="4"/>
        <v>-0.99381917917403129</v>
      </c>
      <c r="BC20" s="51">
        <f t="shared" si="5"/>
        <v>2.3282537694249594</v>
      </c>
      <c r="BD20" s="51">
        <f t="shared" si="6"/>
        <v>2.321924638995819</v>
      </c>
      <c r="BE20" s="51">
        <f t="shared" si="10"/>
        <v>14.297808439140296</v>
      </c>
      <c r="BF20" s="51">
        <f t="shared" si="10"/>
        <v>14.297808764655503</v>
      </c>
      <c r="BG20" s="51">
        <f t="shared" si="10"/>
        <v>14.297805328184692</v>
      </c>
      <c r="BH20" s="51">
        <f t="shared" si="10"/>
        <v>14.297841603402567</v>
      </c>
      <c r="BI20" s="51">
        <f t="shared" si="10"/>
        <v>14.297458273496487</v>
      </c>
      <c r="BJ20" s="51">
        <f t="shared" si="10"/>
        <v>14.301464207745706</v>
      </c>
      <c r="BK20" s="51">
        <f t="shared" si="10"/>
        <v>14.253007827695628</v>
      </c>
      <c r="BL20" s="51">
        <f t="shared" si="8"/>
        <v>13.713225449470469</v>
      </c>
    </row>
    <row r="21" spans="1:64" s="51" customFormat="1" ht="12.95" customHeight="1" x14ac:dyDescent="0.2">
      <c r="A21" s="42" t="s">
        <v>12</v>
      </c>
      <c r="C21" s="44">
        <f>+C4</f>
        <v>26499.697</v>
      </c>
      <c r="D21" s="44" t="s">
        <v>14</v>
      </c>
      <c r="E21" s="51">
        <f t="shared" ref="E21:E84" si="11">+(C21-C$7)/C$8</f>
        <v>0</v>
      </c>
      <c r="F21" s="51">
        <f t="shared" ref="F21:F84" si="12">ROUND(2*E21,0)/2</f>
        <v>0</v>
      </c>
      <c r="G21" s="51">
        <f t="shared" ref="G21:G59" si="13">+C21-(C$7+F21*C$8)</f>
        <v>0</v>
      </c>
      <c r="H21" s="51">
        <f>+G21</f>
        <v>0</v>
      </c>
      <c r="Q21" s="100">
        <f t="shared" ref="Q21:Q84" si="14">+C21-15018.5</f>
        <v>11481.197</v>
      </c>
      <c r="S21" s="43">
        <f t="shared" ref="S21:S26" si="15">S$15</f>
        <v>0.2</v>
      </c>
      <c r="Z21" s="51">
        <f t="shared" ref="Z21:Z84" si="16">F21</f>
        <v>0</v>
      </c>
      <c r="AA21" s="51">
        <f t="shared" ref="AA21:AA84" si="17">AB$3+AB$4*Z21+AB$5*Z21^2+AH21</f>
        <v>7.7394431192940247E-3</v>
      </c>
      <c r="AB21" s="51">
        <f t="shared" ref="AB21:AB59" si="18">IF(S21&lt;&gt;0,G21-AH21, -9999)</f>
        <v>-1.0341420544486071E-2</v>
      </c>
      <c r="AC21" s="51">
        <f t="shared" ref="AC21:AC59" si="19">+G21-P21</f>
        <v>0</v>
      </c>
      <c r="AD21" s="51">
        <f t="shared" ref="AD21:AD59" si="20">IF(S21&lt;&gt;0,G21-AA21, -9999)</f>
        <v>-7.7394431192940247E-3</v>
      </c>
      <c r="AE21" s="51">
        <f t="shared" ref="AE21:AE59" si="21">+(G21-AA21)^2*S21</f>
        <v>1.1979795959357525E-5</v>
      </c>
      <c r="AF21" s="51">
        <f t="shared" ref="AF21:AF59" si="22">IF(S21&lt;&gt;0,G21-P21, -9999)</f>
        <v>0</v>
      </c>
      <c r="AG21" s="43"/>
      <c r="AH21" s="51">
        <f t="shared" ref="AH21:AH84" si="23">$AB$6*($AB$11/AI21*AJ21+$AB$12)</f>
        <v>1.0341420544486071E-2</v>
      </c>
      <c r="AI21" s="51">
        <f t="shared" ref="AI21:AI84" si="24">1+$AB$7*COS(AL21)</f>
        <v>1.1664118012368903</v>
      </c>
      <c r="AJ21" s="51">
        <f t="shared" ref="AJ21:AJ84" si="25">SIN(AL21+RADIANS($AB$9))</f>
        <v>-0.40525723336650094</v>
      </c>
      <c r="AK21" s="51">
        <f t="shared" ref="AK21:AK84" si="26">$AB$7*SIN(AL21)</f>
        <v>0.56834597970734091</v>
      </c>
      <c r="AL21" s="51">
        <f t="shared" ref="AL21:AL84" si="27">2*ATAN(AM21)</f>
        <v>1.2859578966313172</v>
      </c>
      <c r="AM21" s="51">
        <f t="shared" ref="AM21:AM84" si="28">SQRT((1+$AB$7)/(1-$AB$7))*TAN(AN21/2)</f>
        <v>0.74918444356809089</v>
      </c>
      <c r="AN21" s="51">
        <f t="shared" ref="AN21:AT30" si="29">$AU21+$AB$7*SIN(AO21)</f>
        <v>13.291174592410638</v>
      </c>
      <c r="AO21" s="51">
        <f t="shared" si="29"/>
        <v>13.288978366486971</v>
      </c>
      <c r="AP21" s="51">
        <f t="shared" si="29"/>
        <v>13.284044908347271</v>
      </c>
      <c r="AQ21" s="51">
        <f t="shared" si="29"/>
        <v>13.273039265476257</v>
      </c>
      <c r="AR21" s="51">
        <f t="shared" si="29"/>
        <v>13.248850912420043</v>
      </c>
      <c r="AS21" s="51">
        <f t="shared" si="29"/>
        <v>13.197275055545498</v>
      </c>
      <c r="AT21" s="51">
        <f t="shared" si="29"/>
        <v>13.093187667181468</v>
      </c>
      <c r="AU21" s="51">
        <f t="shared" ref="AU21:AU84" si="30">RADIANS($AB$9)+$AB$18*(F21-AB$15)</f>
        <v>12.899522159821483</v>
      </c>
      <c r="AW21" s="51">
        <v>1800</v>
      </c>
      <c r="AX21" s="51">
        <f t="shared" si="0"/>
        <v>-5.4488656428803434E-4</v>
      </c>
      <c r="AY21" s="51">
        <f t="shared" si="1"/>
        <v>3.1131008994582522E-2</v>
      </c>
      <c r="AZ21" s="51">
        <f t="shared" si="2"/>
        <v>-3.1675895558870557E-2</v>
      </c>
      <c r="BA21" s="51">
        <f t="shared" si="3"/>
        <v>0.56592903579704812</v>
      </c>
      <c r="BB21" s="51">
        <f t="shared" si="4"/>
        <v>-0.99894131678919162</v>
      </c>
      <c r="BC21" s="51">
        <f t="shared" si="5"/>
        <v>2.3934751252308044</v>
      </c>
      <c r="BD21" s="51">
        <f t="shared" si="6"/>
        <v>2.547511694688819</v>
      </c>
      <c r="BE21" s="51">
        <f t="shared" si="10"/>
        <v>14.388534746758227</v>
      </c>
      <c r="BF21" s="51">
        <f t="shared" si="10"/>
        <v>14.388535671810303</v>
      </c>
      <c r="BG21" s="51">
        <f t="shared" si="10"/>
        <v>14.388529391669442</v>
      </c>
      <c r="BH21" s="51">
        <f t="shared" si="10"/>
        <v>14.388572024272387</v>
      </c>
      <c r="BI21" s="51">
        <f t="shared" si="10"/>
        <v>14.388282474554584</v>
      </c>
      <c r="BJ21" s="51">
        <f t="shared" si="10"/>
        <v>14.39024264422374</v>
      </c>
      <c r="BK21" s="51">
        <f t="shared" si="10"/>
        <v>14.37666639361759</v>
      </c>
      <c r="BL21" s="51">
        <f t="shared" si="8"/>
        <v>13.814938360676592</v>
      </c>
    </row>
    <row r="22" spans="1:64" s="51" customFormat="1" ht="12.95" customHeight="1" x14ac:dyDescent="0.2">
      <c r="A22" s="101" t="s">
        <v>168</v>
      </c>
      <c r="B22" s="102" t="s">
        <v>119</v>
      </c>
      <c r="C22" s="103">
        <v>26468.521000000001</v>
      </c>
      <c r="D22" s="44"/>
      <c r="E22" s="51">
        <f t="shared" si="11"/>
        <v>-15.998169057377305</v>
      </c>
      <c r="F22" s="51">
        <f t="shared" si="12"/>
        <v>-16</v>
      </c>
      <c r="G22" s="51">
        <f t="shared" si="13"/>
        <v>3.568000000086613E-3</v>
      </c>
      <c r="H22" s="51">
        <f>G22</f>
        <v>3.568000000086613E-3</v>
      </c>
      <c r="Q22" s="100">
        <f t="shared" si="14"/>
        <v>11450.021000000001</v>
      </c>
      <c r="S22" s="43">
        <f t="shared" si="15"/>
        <v>0.2</v>
      </c>
      <c r="Z22" s="51">
        <f t="shared" si="16"/>
        <v>-16</v>
      </c>
      <c r="AA22" s="51">
        <f t="shared" si="17"/>
        <v>8.0443382778979562E-3</v>
      </c>
      <c r="AB22" s="51">
        <f t="shared" si="18"/>
        <v>-7.3769362985629076E-3</v>
      </c>
      <c r="AC22" s="51">
        <f t="shared" si="19"/>
        <v>3.568000000086613E-3</v>
      </c>
      <c r="AD22" s="51">
        <f t="shared" si="20"/>
        <v>-4.4763382778113432E-3</v>
      </c>
      <c r="AE22" s="51">
        <f t="shared" si="21"/>
        <v>4.007520875479805E-6</v>
      </c>
      <c r="AF22" s="51">
        <f t="shared" si="22"/>
        <v>3.568000000086613E-3</v>
      </c>
      <c r="AG22" s="43"/>
      <c r="AH22" s="51">
        <f t="shared" si="23"/>
        <v>1.0944936298649521E-2</v>
      </c>
      <c r="AI22" s="51">
        <f t="shared" si="24"/>
        <v>1.178602254864157</v>
      </c>
      <c r="AJ22" s="51">
        <f t="shared" si="25"/>
        <v>-0.38549270519351986</v>
      </c>
      <c r="AK22" s="51">
        <f t="shared" si="26"/>
        <v>0.56463375279719341</v>
      </c>
      <c r="AL22" s="51">
        <f t="shared" si="27"/>
        <v>1.2644394477460597</v>
      </c>
      <c r="AM22" s="51">
        <f t="shared" si="28"/>
        <v>0.73251999350895813</v>
      </c>
      <c r="AN22" s="51">
        <f t="shared" si="29"/>
        <v>13.276386358938824</v>
      </c>
      <c r="AO22" s="51">
        <f t="shared" si="29"/>
        <v>13.274102120820684</v>
      </c>
      <c r="AP22" s="51">
        <f t="shared" si="29"/>
        <v>13.269036791231018</v>
      </c>
      <c r="AQ22" s="51">
        <f t="shared" si="29"/>
        <v>13.257880957038653</v>
      </c>
      <c r="AR22" s="51">
        <f t="shared" si="29"/>
        <v>13.233665764780413</v>
      </c>
      <c r="AS22" s="51">
        <f t="shared" si="29"/>
        <v>13.182614327811972</v>
      </c>
      <c r="AT22" s="51">
        <f t="shared" si="29"/>
        <v>13.080490414756552</v>
      </c>
      <c r="AU22" s="51">
        <f t="shared" si="30"/>
        <v>12.891385126924995</v>
      </c>
      <c r="AW22" s="51">
        <v>2000</v>
      </c>
      <c r="AX22" s="51">
        <f t="shared" si="0"/>
        <v>9.2560798248137593E-4</v>
      </c>
      <c r="AY22" s="51">
        <f t="shared" si="1"/>
        <v>3.4896026259448397E-2</v>
      </c>
      <c r="AZ22" s="51">
        <f t="shared" si="2"/>
        <v>-3.3970418276967021E-2</v>
      </c>
      <c r="BA22" s="51">
        <f t="shared" si="3"/>
        <v>0.54267423564330708</v>
      </c>
      <c r="BB22" s="51">
        <f t="shared" si="4"/>
        <v>-0.99990670879865529</v>
      </c>
      <c r="BC22" s="51">
        <f t="shared" si="5"/>
        <v>2.4531536589281164</v>
      </c>
      <c r="BD22" s="51">
        <f t="shared" si="6"/>
        <v>2.789466533300633</v>
      </c>
      <c r="BE22" s="51">
        <f t="shared" si="10"/>
        <v>14.47532256178348</v>
      </c>
      <c r="BF22" s="51">
        <f t="shared" si="10"/>
        <v>14.475315687915009</v>
      </c>
      <c r="BG22" s="51">
        <f t="shared" si="10"/>
        <v>14.475350674861883</v>
      </c>
      <c r="BH22" s="51">
        <f t="shared" si="10"/>
        <v>14.475172560368403</v>
      </c>
      <c r="BI22" s="51">
        <f t="shared" si="10"/>
        <v>14.47607838330307</v>
      </c>
      <c r="BJ22" s="51">
        <f t="shared" si="10"/>
        <v>14.471447191831386</v>
      </c>
      <c r="BK22" s="51">
        <f t="shared" si="10"/>
        <v>14.494518601420044</v>
      </c>
      <c r="BL22" s="51">
        <f t="shared" si="8"/>
        <v>13.916651271882717</v>
      </c>
    </row>
    <row r="23" spans="1:64" s="51" customFormat="1" ht="12.95" customHeight="1" x14ac:dyDescent="0.2">
      <c r="A23" s="101" t="s">
        <v>168</v>
      </c>
      <c r="B23" s="102" t="s">
        <v>119</v>
      </c>
      <c r="C23" s="103">
        <v>26474.367999999999</v>
      </c>
      <c r="D23" s="44"/>
      <c r="E23" s="51">
        <f t="shared" si="11"/>
        <v>-12.997742624273199</v>
      </c>
      <c r="F23" s="51">
        <f t="shared" si="12"/>
        <v>-13</v>
      </c>
      <c r="G23" s="51">
        <f t="shared" si="13"/>
        <v>4.3989999976474792E-3</v>
      </c>
      <c r="H23" s="51">
        <f>G23</f>
        <v>4.3989999976474792E-3</v>
      </c>
      <c r="Q23" s="100">
        <f t="shared" si="14"/>
        <v>11455.867999999999</v>
      </c>
      <c r="S23" s="43">
        <f t="shared" si="15"/>
        <v>0.2</v>
      </c>
      <c r="Z23" s="51">
        <f t="shared" si="16"/>
        <v>-13</v>
      </c>
      <c r="AA23" s="51">
        <f t="shared" si="17"/>
        <v>7.9868672211675373E-3</v>
      </c>
      <c r="AB23" s="51">
        <f t="shared" si="18"/>
        <v>-6.4324755311013244E-3</v>
      </c>
      <c r="AC23" s="51">
        <f t="shared" si="19"/>
        <v>4.3989999976474792E-3</v>
      </c>
      <c r="AD23" s="51">
        <f t="shared" si="20"/>
        <v>-3.5878672235200582E-3</v>
      </c>
      <c r="AE23" s="51">
        <f t="shared" si="21"/>
        <v>2.5745582427219065E-6</v>
      </c>
      <c r="AF23" s="51">
        <f t="shared" si="22"/>
        <v>4.3989999976474792E-3</v>
      </c>
      <c r="AG23" s="43"/>
      <c r="AH23" s="51">
        <f t="shared" si="23"/>
        <v>1.0831475528748804E-2</v>
      </c>
      <c r="AI23" s="51">
        <f t="shared" si="24"/>
        <v>1.1763033188068766</v>
      </c>
      <c r="AJ23" s="51">
        <f t="shared" si="25"/>
        <v>-0.38924396385634935</v>
      </c>
      <c r="AK23" s="51">
        <f t="shared" si="26"/>
        <v>0.56535579949097925</v>
      </c>
      <c r="AL23" s="51">
        <f t="shared" si="27"/>
        <v>1.2685083931284278</v>
      </c>
      <c r="AM23" s="51">
        <f t="shared" si="28"/>
        <v>0.7356508049721624</v>
      </c>
      <c r="AN23" s="51">
        <f t="shared" si="29"/>
        <v>13.279170926436986</v>
      </c>
      <c r="AO23" s="51">
        <f t="shared" si="29"/>
        <v>13.276903088011073</v>
      </c>
      <c r="AP23" s="51">
        <f t="shared" si="29"/>
        <v>13.271862033998724</v>
      </c>
      <c r="AQ23" s="51">
        <f t="shared" si="29"/>
        <v>13.260733167032688</v>
      </c>
      <c r="AR23" s="51">
        <f t="shared" si="29"/>
        <v>13.236520609120122</v>
      </c>
      <c r="AS23" s="51">
        <f t="shared" si="29"/>
        <v>13.185367318279916</v>
      </c>
      <c r="AT23" s="51">
        <f t="shared" si="29"/>
        <v>13.082872112437222</v>
      </c>
      <c r="AU23" s="51">
        <f t="shared" si="30"/>
        <v>12.892910820593086</v>
      </c>
      <c r="AW23" s="51">
        <v>2200</v>
      </c>
      <c r="AX23" s="51">
        <f t="shared" si="0"/>
        <v>2.7295014041985935E-3</v>
      </c>
      <c r="AY23" s="51">
        <f t="shared" si="1"/>
        <v>3.8664425056848022E-2</v>
      </c>
      <c r="AZ23" s="51">
        <f t="shared" si="2"/>
        <v>-3.5934923652649428E-2</v>
      </c>
      <c r="BA23" s="51">
        <f t="shared" si="3"/>
        <v>0.52264021353215051</v>
      </c>
      <c r="BB23" s="51">
        <f t="shared" si="4"/>
        <v>-0.99763556750830651</v>
      </c>
      <c r="BC23" s="51">
        <f t="shared" si="5"/>
        <v>2.5082743358409125</v>
      </c>
      <c r="BD23" s="51">
        <f t="shared" si="6"/>
        <v>3.0517041406773218</v>
      </c>
      <c r="BE23" s="51">
        <f t="shared" si="10"/>
        <v>14.558735573776129</v>
      </c>
      <c r="BF23" s="51">
        <f t="shared" si="10"/>
        <v>14.558684052158277</v>
      </c>
      <c r="BG23" s="51">
        <f t="shared" si="10"/>
        <v>14.558896638301764</v>
      </c>
      <c r="BH23" s="51">
        <f t="shared" si="10"/>
        <v>14.558018824033981</v>
      </c>
      <c r="BI23" s="51">
        <f t="shared" si="10"/>
        <v>14.561632483716492</v>
      </c>
      <c r="BJ23" s="51">
        <f t="shared" si="10"/>
        <v>14.546564025169658</v>
      </c>
      <c r="BK23" s="51">
        <f t="shared" si="10"/>
        <v>14.606397625645933</v>
      </c>
      <c r="BL23" s="51">
        <f t="shared" si="8"/>
        <v>14.018364183088838</v>
      </c>
    </row>
    <row r="24" spans="1:64" s="51" customFormat="1" ht="12.95" customHeight="1" x14ac:dyDescent="0.2">
      <c r="A24" s="101" t="s">
        <v>168</v>
      </c>
      <c r="B24" s="102" t="s">
        <v>119</v>
      </c>
      <c r="C24" s="103">
        <v>26505.543000000001</v>
      </c>
      <c r="D24" s="44"/>
      <c r="E24" s="51">
        <f t="shared" si="11"/>
        <v>2.9999132765412879</v>
      </c>
      <c r="F24" s="51">
        <f t="shared" si="12"/>
        <v>3</v>
      </c>
      <c r="G24" s="51">
        <f t="shared" si="13"/>
        <v>-1.6899999900488183E-4</v>
      </c>
      <c r="H24" s="51">
        <f>G24</f>
        <v>-1.6899999900488183E-4</v>
      </c>
      <c r="Q24" s="100">
        <f t="shared" si="14"/>
        <v>11487.043000000001</v>
      </c>
      <c r="S24" s="43">
        <f t="shared" si="15"/>
        <v>0.2</v>
      </c>
      <c r="Z24" s="51">
        <f t="shared" si="16"/>
        <v>3</v>
      </c>
      <c r="AA24" s="51">
        <f t="shared" si="17"/>
        <v>7.6827233486899144E-3</v>
      </c>
      <c r="AB24" s="51">
        <f t="shared" si="18"/>
        <v>-1.0397707001877502E-2</v>
      </c>
      <c r="AC24" s="51">
        <f t="shared" si="19"/>
        <v>-1.6899999900488183E-4</v>
      </c>
      <c r="AD24" s="51">
        <f t="shared" si="20"/>
        <v>-7.8517233476947963E-3</v>
      </c>
      <c r="AE24" s="51">
        <f t="shared" si="21"/>
        <v>1.2329911905747117E-5</v>
      </c>
      <c r="AF24" s="51">
        <f t="shared" si="22"/>
        <v>-1.6899999900488183E-4</v>
      </c>
      <c r="AG24" s="43"/>
      <c r="AH24" s="51">
        <f t="shared" si="23"/>
        <v>1.0228707002872621E-2</v>
      </c>
      <c r="AI24" s="51">
        <f t="shared" si="24"/>
        <v>1.1641455941764896</v>
      </c>
      <c r="AJ24" s="51">
        <f t="shared" si="25"/>
        <v>-0.40889715662036119</v>
      </c>
      <c r="AK24" s="51">
        <f t="shared" si="26"/>
        <v>0.56900462577456312</v>
      </c>
      <c r="AL24" s="51">
        <f t="shared" si="27"/>
        <v>1.2899429546255714</v>
      </c>
      <c r="AM24" s="51">
        <f t="shared" si="28"/>
        <v>0.75229998884262572</v>
      </c>
      <c r="AN24" s="51">
        <f t="shared" si="29"/>
        <v>13.293930243562553</v>
      </c>
      <c r="AO24" s="51">
        <f t="shared" si="29"/>
        <v>13.291750651952325</v>
      </c>
      <c r="AP24" s="51">
        <f t="shared" si="29"/>
        <v>13.286842549126666</v>
      </c>
      <c r="AQ24" s="51">
        <f t="shared" si="29"/>
        <v>13.275866775656473</v>
      </c>
      <c r="AR24" s="51">
        <f t="shared" si="29"/>
        <v>13.251686932823988</v>
      </c>
      <c r="AS24" s="51">
        <f t="shared" si="29"/>
        <v>13.200017904369266</v>
      </c>
      <c r="AT24" s="51">
        <f t="shared" si="29"/>
        <v>13.095566983565547</v>
      </c>
      <c r="AU24" s="51">
        <f t="shared" si="30"/>
        <v>12.901047853489576</v>
      </c>
      <c r="AW24" s="51">
        <v>2400</v>
      </c>
      <c r="AX24" s="51">
        <f t="shared" si="0"/>
        <v>4.8419362833237028E-3</v>
      </c>
      <c r="AY24" s="51">
        <f t="shared" si="1"/>
        <v>4.2436205386781382E-2</v>
      </c>
      <c r="AZ24" s="51">
        <f t="shared" si="2"/>
        <v>-3.759426910345768E-2</v>
      </c>
      <c r="BA24" s="51">
        <f t="shared" si="3"/>
        <v>0.50528367446298139</v>
      </c>
      <c r="BB24" s="51">
        <f t="shared" si="4"/>
        <v>-0.99279434989280235</v>
      </c>
      <c r="BC24" s="51">
        <f t="shared" si="5"/>
        <v>2.5596133126873011</v>
      </c>
      <c r="BD24" s="51">
        <f t="shared" si="6"/>
        <v>3.3389995474837733</v>
      </c>
      <c r="BE24" s="51">
        <f t="shared" si="10"/>
        <v>14.639248780004076</v>
      </c>
      <c r="BF24" s="51">
        <f t="shared" si="10"/>
        <v>14.639063920748724</v>
      </c>
      <c r="BG24" s="51">
        <f t="shared" si="10"/>
        <v>14.639712383140019</v>
      </c>
      <c r="BH24" s="51">
        <f t="shared" si="10"/>
        <v>14.637434279650147</v>
      </c>
      <c r="BI24" s="51">
        <f t="shared" si="10"/>
        <v>14.645396221719251</v>
      </c>
      <c r="BJ24" s="51">
        <f t="shared" si="10"/>
        <v>14.617043167877878</v>
      </c>
      <c r="BK24" s="51">
        <f t="shared" si="10"/>
        <v>14.712198383248994</v>
      </c>
      <c r="BL24" s="51">
        <f t="shared" si="8"/>
        <v>14.120077094294963</v>
      </c>
    </row>
    <row r="25" spans="1:64" s="51" customFormat="1" ht="12.95" customHeight="1" x14ac:dyDescent="0.2">
      <c r="A25" s="101" t="s">
        <v>168</v>
      </c>
      <c r="B25" s="102" t="s">
        <v>119</v>
      </c>
      <c r="C25" s="103">
        <v>26507.498</v>
      </c>
      <c r="D25" s="44"/>
      <c r="E25" s="51">
        <f t="shared" si="11"/>
        <v>4.0031343602961922</v>
      </c>
      <c r="F25" s="51">
        <f t="shared" si="12"/>
        <v>4</v>
      </c>
      <c r="G25" s="51">
        <f t="shared" si="13"/>
        <v>6.1079999977664556E-3</v>
      </c>
      <c r="H25" s="51">
        <f>G25</f>
        <v>6.1079999977664556E-3</v>
      </c>
      <c r="Q25" s="100">
        <f t="shared" si="14"/>
        <v>11488.998</v>
      </c>
      <c r="S25" s="43">
        <f t="shared" si="15"/>
        <v>0.2</v>
      </c>
      <c r="Z25" s="51">
        <f t="shared" si="16"/>
        <v>4</v>
      </c>
      <c r="AA25" s="51">
        <f t="shared" si="17"/>
        <v>7.6638486206944984E-3</v>
      </c>
      <c r="AB25" s="51">
        <f t="shared" si="18"/>
        <v>-4.0831675176976751E-3</v>
      </c>
      <c r="AC25" s="51">
        <f t="shared" si="19"/>
        <v>6.1079999977664556E-3</v>
      </c>
      <c r="AD25" s="51">
        <f t="shared" si="20"/>
        <v>-1.5558486229280428E-3</v>
      </c>
      <c r="AE25" s="51">
        <f t="shared" si="21"/>
        <v>4.8413298749341741E-7</v>
      </c>
      <c r="AF25" s="51">
        <f t="shared" si="22"/>
        <v>6.1079999977664556E-3</v>
      </c>
      <c r="AG25" s="43"/>
      <c r="AH25" s="51">
        <f t="shared" si="23"/>
        <v>1.0191167515464131E-2</v>
      </c>
      <c r="AI25" s="51">
        <f t="shared" si="24"/>
        <v>1.1633915747786063</v>
      </c>
      <c r="AJ25" s="51">
        <f t="shared" si="25"/>
        <v>-0.4101058773702384</v>
      </c>
      <c r="AK25" s="51">
        <f t="shared" si="26"/>
        <v>0.56922160318435788</v>
      </c>
      <c r="AL25" s="51">
        <f t="shared" si="27"/>
        <v>1.2912678569488547</v>
      </c>
      <c r="AM25" s="51">
        <f t="shared" si="28"/>
        <v>0.75333787512735306</v>
      </c>
      <c r="AN25" s="51">
        <f t="shared" si="29"/>
        <v>13.29484759676655</v>
      </c>
      <c r="AO25" s="51">
        <f t="shared" si="29"/>
        <v>13.292673557642843</v>
      </c>
      <c r="AP25" s="51">
        <f t="shared" si="29"/>
        <v>13.287773948248784</v>
      </c>
      <c r="AQ25" s="51">
        <f t="shared" si="29"/>
        <v>13.276808247965374</v>
      </c>
      <c r="AR25" s="51">
        <f t="shared" si="29"/>
        <v>13.252631483525727</v>
      </c>
      <c r="AS25" s="51">
        <f t="shared" si="29"/>
        <v>13.200931760173532</v>
      </c>
      <c r="AT25" s="51">
        <f t="shared" si="29"/>
        <v>13.096359988504979</v>
      </c>
      <c r="AU25" s="51">
        <f t="shared" si="30"/>
        <v>12.901556418045606</v>
      </c>
      <c r="AW25" s="51">
        <v>2600</v>
      </c>
      <c r="AX25" s="51">
        <f t="shared" si="0"/>
        <v>7.2413926848335017E-3</v>
      </c>
      <c r="AY25" s="51">
        <f t="shared" si="1"/>
        <v>4.6211367249248486E-2</v>
      </c>
      <c r="AZ25" s="51">
        <f t="shared" si="2"/>
        <v>-3.8969974564414984E-2</v>
      </c>
      <c r="BA25" s="51">
        <f t="shared" si="3"/>
        <v>0.49017993853213515</v>
      </c>
      <c r="BB25" s="51">
        <f t="shared" si="4"/>
        <v>-0.985870992043829</v>
      </c>
      <c r="BC25" s="51">
        <f t="shared" si="5"/>
        <v>2.6077938002982983</v>
      </c>
      <c r="BD25" s="51">
        <f t="shared" si="6"/>
        <v>3.6573378011959345</v>
      </c>
      <c r="BE25" s="51">
        <f t="shared" si="10"/>
        <v>14.717270098815856</v>
      </c>
      <c r="BF25" s="51">
        <f t="shared" si="10"/>
        <v>14.71679580914128</v>
      </c>
      <c r="BG25" s="51">
        <f t="shared" si="10"/>
        <v>14.718256411810328</v>
      </c>
      <c r="BH25" s="51">
        <f t="shared" si="10"/>
        <v>14.713747913470431</v>
      </c>
      <c r="BI25" s="51">
        <f t="shared" si="10"/>
        <v>14.727566288643862</v>
      </c>
      <c r="BJ25" s="51">
        <f t="shared" si="10"/>
        <v>14.684237405927153</v>
      </c>
      <c r="BK25" s="51">
        <f t="shared" si="10"/>
        <v>14.811878619795177</v>
      </c>
      <c r="BL25" s="51">
        <f t="shared" si="8"/>
        <v>14.221790005501084</v>
      </c>
    </row>
    <row r="26" spans="1:64" s="51" customFormat="1" ht="12.95" customHeight="1" x14ac:dyDescent="0.2">
      <c r="A26" s="101" t="s">
        <v>168</v>
      </c>
      <c r="B26" s="102" t="s">
        <v>119</v>
      </c>
      <c r="C26" s="103">
        <v>26509.445</v>
      </c>
      <c r="D26" s="44"/>
      <c r="E26" s="51">
        <f t="shared" si="11"/>
        <v>5.0022501915354791</v>
      </c>
      <c r="F26" s="51">
        <f t="shared" si="12"/>
        <v>5</v>
      </c>
      <c r="G26" s="51">
        <f t="shared" si="13"/>
        <v>4.3850000001839362E-3</v>
      </c>
      <c r="H26" s="51">
        <f>G26</f>
        <v>4.3850000001839362E-3</v>
      </c>
      <c r="Q26" s="100">
        <f t="shared" si="14"/>
        <v>11490.945</v>
      </c>
      <c r="S26" s="43">
        <f t="shared" si="15"/>
        <v>0.2</v>
      </c>
      <c r="Z26" s="51">
        <f t="shared" si="16"/>
        <v>5</v>
      </c>
      <c r="AA26" s="51">
        <f t="shared" si="17"/>
        <v>7.6449898742504824E-3</v>
      </c>
      <c r="AB26" s="51">
        <f t="shared" si="18"/>
        <v>-5.7686439248847924E-3</v>
      </c>
      <c r="AC26" s="51">
        <f t="shared" si="19"/>
        <v>4.3850000001839362E-3</v>
      </c>
      <c r="AD26" s="51">
        <f t="shared" si="20"/>
        <v>-3.2599898740665462E-3</v>
      </c>
      <c r="AE26" s="51">
        <f t="shared" si="21"/>
        <v>2.1255067958032833E-6</v>
      </c>
      <c r="AF26" s="51">
        <f t="shared" si="22"/>
        <v>4.3850000001839362E-3</v>
      </c>
      <c r="AG26" s="43"/>
      <c r="AH26" s="51">
        <f t="shared" si="23"/>
        <v>1.0153643925068729E-2</v>
      </c>
      <c r="AI26" s="51">
        <f t="shared" si="24"/>
        <v>1.1626382485244988</v>
      </c>
      <c r="AJ26" s="51">
        <f t="shared" si="25"/>
        <v>-0.41131230962658005</v>
      </c>
      <c r="AK26" s="51">
        <f t="shared" si="26"/>
        <v>0.5694373015155284</v>
      </c>
      <c r="AL26" s="51">
        <f t="shared" si="27"/>
        <v>1.2925910383530264</v>
      </c>
      <c r="AM26" s="51">
        <f t="shared" si="28"/>
        <v>0.7543754477100808</v>
      </c>
      <c r="AN26" s="51">
        <f t="shared" si="29"/>
        <v>13.295764352121765</v>
      </c>
      <c r="AO26" s="51">
        <f t="shared" si="29"/>
        <v>13.29359586915202</v>
      </c>
      <c r="AP26" s="51">
        <f t="shared" si="29"/>
        <v>13.288704773707964</v>
      </c>
      <c r="AQ26" s="51">
        <f t="shared" si="29"/>
        <v>13.277749204571801</v>
      </c>
      <c r="AR26" s="51">
        <f t="shared" si="29"/>
        <v>13.253575639041992</v>
      </c>
      <c r="AS26" s="51">
        <f t="shared" si="29"/>
        <v>13.201845401981336</v>
      </c>
      <c r="AT26" s="51">
        <f t="shared" si="29"/>
        <v>13.097152943060824</v>
      </c>
      <c r="AU26" s="51">
        <f t="shared" si="30"/>
        <v>12.902064982601637</v>
      </c>
      <c r="AW26" s="51">
        <v>2800</v>
      </c>
      <c r="AX26" s="51">
        <f t="shared" si="0"/>
        <v>9.9093262223947862E-3</v>
      </c>
      <c r="AY26" s="51">
        <f t="shared" si="1"/>
        <v>4.9989910644249333E-2</v>
      </c>
      <c r="AZ26" s="51">
        <f t="shared" si="2"/>
        <v>-4.0080584421854547E-2</v>
      </c>
      <c r="BA26" s="51">
        <f t="shared" si="3"/>
        <v>0.47699421390425489</v>
      </c>
      <c r="BB26" s="51">
        <f t="shared" si="4"/>
        <v>-0.97722561215809711</v>
      </c>
      <c r="BC26" s="51">
        <f t="shared" si="5"/>
        <v>2.6533227624603057</v>
      </c>
      <c r="BD26" s="51">
        <f t="shared" si="6"/>
        <v>4.0143917723352986</v>
      </c>
      <c r="BE26" s="51">
        <f t="shared" si="10"/>
        <v>14.793152220036481</v>
      </c>
      <c r="BF26" s="51">
        <f t="shared" si="10"/>
        <v>14.79216649743447</v>
      </c>
      <c r="BG26" s="51">
        <f t="shared" si="10"/>
        <v>14.794894094170697</v>
      </c>
      <c r="BH26" s="51">
        <f t="shared" si="10"/>
        <v>14.78732270774243</v>
      </c>
      <c r="BI26" s="51">
        <f t="shared" si="10"/>
        <v>14.808160160638238</v>
      </c>
      <c r="BJ26" s="51">
        <f t="shared" si="10"/>
        <v>14.749358539088519</v>
      </c>
      <c r="BK26" s="51">
        <f t="shared" si="10"/>
        <v>14.905459346229865</v>
      </c>
      <c r="BL26" s="51">
        <f t="shared" si="8"/>
        <v>14.323502916707209</v>
      </c>
    </row>
    <row r="27" spans="1:64" s="51" customFormat="1" ht="12.95" customHeight="1" x14ac:dyDescent="0.2">
      <c r="A27" s="101" t="s">
        <v>183</v>
      </c>
      <c r="B27" s="102" t="s">
        <v>119</v>
      </c>
      <c r="C27" s="103">
        <v>26548.427</v>
      </c>
      <c r="D27" s="44"/>
      <c r="E27" s="51">
        <f t="shared" si="11"/>
        <v>25.006119392032403</v>
      </c>
      <c r="F27" s="51">
        <f t="shared" si="12"/>
        <v>25</v>
      </c>
      <c r="G27" s="51">
        <f t="shared" si="13"/>
        <v>1.1924999998882413E-2</v>
      </c>
      <c r="I27" s="51">
        <f>G27</f>
        <v>1.1924999998882413E-2</v>
      </c>
      <c r="Q27" s="100">
        <f t="shared" si="14"/>
        <v>11529.927</v>
      </c>
      <c r="S27" s="43">
        <f>S$16</f>
        <v>0.1</v>
      </c>
      <c r="Z27" s="51">
        <f t="shared" si="16"/>
        <v>25</v>
      </c>
      <c r="AA27" s="51">
        <f t="shared" si="17"/>
        <v>7.2712156839448636E-3</v>
      </c>
      <c r="AB27" s="51">
        <f t="shared" si="18"/>
        <v>2.5184448961928403E-3</v>
      </c>
      <c r="AC27" s="51">
        <f t="shared" si="19"/>
        <v>1.1924999998882413E-2</v>
      </c>
      <c r="AD27" s="51">
        <f t="shared" si="20"/>
        <v>4.6537843149375493E-3</v>
      </c>
      <c r="AE27" s="51">
        <f t="shared" si="21"/>
        <v>2.1657708449958755E-6</v>
      </c>
      <c r="AF27" s="51">
        <f t="shared" si="22"/>
        <v>1.1924999998882413E-2</v>
      </c>
      <c r="AG27" s="43"/>
      <c r="AH27" s="51">
        <f t="shared" si="23"/>
        <v>9.4065551026895726E-3</v>
      </c>
      <c r="AI27" s="51">
        <f t="shared" si="24"/>
        <v>1.1477186923080271</v>
      </c>
      <c r="AJ27" s="51">
        <f t="shared" si="25"/>
        <v>-0.43496508220249497</v>
      </c>
      <c r="AK27" s="51">
        <f t="shared" si="26"/>
        <v>0.57348864695232626</v>
      </c>
      <c r="AL27" s="51">
        <f t="shared" si="27"/>
        <v>1.3186972071394407</v>
      </c>
      <c r="AM27" s="51">
        <f t="shared" si="28"/>
        <v>0.77506168230566375</v>
      </c>
      <c r="AN27" s="51">
        <f t="shared" si="29"/>
        <v>13.313974611116986</v>
      </c>
      <c r="AO27" s="51">
        <f t="shared" si="29"/>
        <v>13.311917849534423</v>
      </c>
      <c r="AP27" s="51">
        <f t="shared" si="29"/>
        <v>13.30720105633814</v>
      </c>
      <c r="AQ27" s="51">
        <f t="shared" si="29"/>
        <v>13.296459910540895</v>
      </c>
      <c r="AR27" s="51">
        <f t="shared" si="29"/>
        <v>13.272375338352541</v>
      </c>
      <c r="AS27" s="51">
        <f t="shared" si="29"/>
        <v>13.220072906237334</v>
      </c>
      <c r="AT27" s="51">
        <f t="shared" si="29"/>
        <v>13.113001340447243</v>
      </c>
      <c r="AU27" s="51">
        <f t="shared" si="30"/>
        <v>12.91223627372225</v>
      </c>
      <c r="AW27" s="51">
        <v>3000</v>
      </c>
      <c r="AX27" s="51">
        <f t="shared" si="0"/>
        <v>1.2829853252908724E-2</v>
      </c>
      <c r="AY27" s="51">
        <f t="shared" si="1"/>
        <v>5.3771835571783916E-2</v>
      </c>
      <c r="AZ27" s="51">
        <f t="shared" si="2"/>
        <v>-4.0941982318875192E-2</v>
      </c>
      <c r="BA27" s="51">
        <f t="shared" si="3"/>
        <v>0.46546124719028248</v>
      </c>
      <c r="BB27" s="51">
        <f t="shared" si="4"/>
        <v>-0.96712610708080626</v>
      </c>
      <c r="BC27" s="51">
        <f t="shared" si="5"/>
        <v>2.6966150354641334</v>
      </c>
      <c r="BD27" s="51">
        <f t="shared" si="6"/>
        <v>4.420199244951986</v>
      </c>
      <c r="BE27" s="51">
        <f t="shared" si="10"/>
        <v>14.867197386458196</v>
      </c>
      <c r="BF27" s="51">
        <f t="shared" si="10"/>
        <v>14.865434584427717</v>
      </c>
      <c r="BG27" s="51">
        <f t="shared" si="10"/>
        <v>14.869895738265702</v>
      </c>
      <c r="BH27" s="51">
        <f t="shared" si="10"/>
        <v>14.858562227352532</v>
      </c>
      <c r="BI27" s="51">
        <f t="shared" si="10"/>
        <v>14.887081304078727</v>
      </c>
      <c r="BJ27" s="51">
        <f t="shared" si="10"/>
        <v>14.813450118371454</v>
      </c>
      <c r="BK27" s="51">
        <f t="shared" si="10"/>
        <v>14.993024621696105</v>
      </c>
      <c r="BL27" s="51">
        <f t="shared" si="8"/>
        <v>14.425215827913332</v>
      </c>
    </row>
    <row r="28" spans="1:64" s="51" customFormat="1" ht="12.95" customHeight="1" x14ac:dyDescent="0.2">
      <c r="A28" s="101" t="s">
        <v>168</v>
      </c>
      <c r="B28" s="102" t="s">
        <v>119</v>
      </c>
      <c r="C28" s="103">
        <v>26587.397000000001</v>
      </c>
      <c r="D28" s="44"/>
      <c r="E28" s="51">
        <f t="shared" si="11"/>
        <v>45.003830713754972</v>
      </c>
      <c r="F28" s="51">
        <f t="shared" si="12"/>
        <v>45</v>
      </c>
      <c r="G28" s="51">
        <f t="shared" si="13"/>
        <v>7.4650000024121255E-3</v>
      </c>
      <c r="H28" s="51">
        <f>G28</f>
        <v>7.4650000024121255E-3</v>
      </c>
      <c r="Q28" s="100">
        <f t="shared" si="14"/>
        <v>11568.897000000001</v>
      </c>
      <c r="S28" s="43">
        <f>S$15</f>
        <v>0.2</v>
      </c>
      <c r="Z28" s="51">
        <f t="shared" si="16"/>
        <v>45</v>
      </c>
      <c r="AA28" s="51">
        <f t="shared" si="17"/>
        <v>6.9040659120797572E-3</v>
      </c>
      <c r="AB28" s="51">
        <f t="shared" si="18"/>
        <v>-1.201056881013466E-3</v>
      </c>
      <c r="AC28" s="51">
        <f t="shared" si="19"/>
        <v>7.4650000024121255E-3</v>
      </c>
      <c r="AD28" s="51">
        <f t="shared" si="20"/>
        <v>5.6093409033236823E-4</v>
      </c>
      <c r="AE28" s="51">
        <f t="shared" si="21"/>
        <v>6.2929410739400284E-8</v>
      </c>
      <c r="AF28" s="51">
        <f t="shared" si="22"/>
        <v>7.4650000024121255E-3</v>
      </c>
      <c r="AG28" s="43"/>
      <c r="AH28" s="51">
        <f t="shared" si="23"/>
        <v>8.6660568834255915E-3</v>
      </c>
      <c r="AI28" s="51">
        <f t="shared" si="24"/>
        <v>1.1330833379083827</v>
      </c>
      <c r="AJ28" s="51">
        <f t="shared" si="25"/>
        <v>-0.4577285955486543</v>
      </c>
      <c r="AK28" s="51">
        <f t="shared" si="26"/>
        <v>0.57706053877523689</v>
      </c>
      <c r="AL28" s="51">
        <f t="shared" si="27"/>
        <v>1.3441364761292254</v>
      </c>
      <c r="AM28" s="51">
        <f t="shared" si="28"/>
        <v>0.7956261068624908</v>
      </c>
      <c r="AN28" s="51">
        <f t="shared" si="29"/>
        <v>13.331949634046236</v>
      </c>
      <c r="AO28" s="51">
        <f t="shared" si="29"/>
        <v>13.330005147529565</v>
      </c>
      <c r="AP28" s="51">
        <f t="shared" si="29"/>
        <v>13.325469322139366</v>
      </c>
      <c r="AQ28" s="51">
        <f t="shared" si="29"/>
        <v>13.314963747780356</v>
      </c>
      <c r="AR28" s="51">
        <f t="shared" si="29"/>
        <v>13.291014728668133</v>
      </c>
      <c r="AS28" s="51">
        <f t="shared" si="29"/>
        <v>13.238212687051833</v>
      </c>
      <c r="AT28" s="51">
        <f t="shared" si="29"/>
        <v>13.128828967830005</v>
      </c>
      <c r="AU28" s="51">
        <f t="shared" si="30"/>
        <v>12.92240756484286</v>
      </c>
      <c r="AW28" s="51">
        <v>3200</v>
      </c>
      <c r="AX28" s="51">
        <f t="shared" si="0"/>
        <v>1.5989384379548909E-2</v>
      </c>
      <c r="AY28" s="51">
        <f t="shared" si="1"/>
        <v>5.7557142031852242E-2</v>
      </c>
      <c r="AZ28" s="51">
        <f t="shared" si="2"/>
        <v>-4.1567757652303333E-2</v>
      </c>
      <c r="BA28" s="51">
        <f t="shared" si="3"/>
        <v>0.45537028141862834</v>
      </c>
      <c r="BB28" s="51">
        <f t="shared" si="4"/>
        <v>-0.95577404832754631</v>
      </c>
      <c r="BC28" s="51">
        <f t="shared" si="5"/>
        <v>2.7380098340942114</v>
      </c>
      <c r="BD28" s="51">
        <f t="shared" si="6"/>
        <v>4.8881652266912887</v>
      </c>
      <c r="BE28" s="51">
        <f t="shared" si="10"/>
        <v>14.939658502845193</v>
      </c>
      <c r="BF28" s="51">
        <f t="shared" si="10"/>
        <v>14.936849964356814</v>
      </c>
      <c r="BG28" s="51">
        <f t="shared" si="10"/>
        <v>14.943441998912522</v>
      </c>
      <c r="BH28" s="51">
        <f t="shared" si="10"/>
        <v>14.927902163276695</v>
      </c>
      <c r="BI28" s="51">
        <f t="shared" si="10"/>
        <v>14.964172606161959</v>
      </c>
      <c r="BJ28" s="51">
        <f t="shared" si="10"/>
        <v>14.877374645708006</v>
      </c>
      <c r="BK28" s="51">
        <f t="shared" si="10"/>
        <v>15.074720684648865</v>
      </c>
      <c r="BL28" s="51">
        <f t="shared" si="8"/>
        <v>14.526928739119455</v>
      </c>
    </row>
    <row r="29" spans="1:64" s="51" customFormat="1" ht="12.95" customHeight="1" x14ac:dyDescent="0.2">
      <c r="A29" s="101" t="s">
        <v>189</v>
      </c>
      <c r="B29" s="102" t="s">
        <v>119</v>
      </c>
      <c r="C29" s="103">
        <v>26591.298999999999</v>
      </c>
      <c r="D29" s="44"/>
      <c r="E29" s="51">
        <f t="shared" si="11"/>
        <v>47.006167628749161</v>
      </c>
      <c r="F29" s="51">
        <f t="shared" si="12"/>
        <v>47</v>
      </c>
      <c r="G29" s="51">
        <f t="shared" si="13"/>
        <v>1.2018999997962965E-2</v>
      </c>
      <c r="I29" s="51">
        <f>G29</f>
        <v>1.2018999997962965E-2</v>
      </c>
      <c r="Q29" s="100">
        <f t="shared" si="14"/>
        <v>11572.798999999999</v>
      </c>
      <c r="S29" s="43">
        <f>S$16</f>
        <v>0.1</v>
      </c>
      <c r="Z29" s="51">
        <f t="shared" si="16"/>
        <v>47</v>
      </c>
      <c r="AA29" s="51">
        <f t="shared" si="17"/>
        <v>6.8677229061323009E-3</v>
      </c>
      <c r="AB29" s="51">
        <f t="shared" si="18"/>
        <v>3.4266228250676104E-3</v>
      </c>
      <c r="AC29" s="51">
        <f t="shared" si="19"/>
        <v>1.2018999997962965E-2</v>
      </c>
      <c r="AD29" s="51">
        <f t="shared" si="20"/>
        <v>5.1512770918306638E-3</v>
      </c>
      <c r="AE29" s="51">
        <f t="shared" si="21"/>
        <v>2.6535655676819382E-6</v>
      </c>
      <c r="AF29" s="51">
        <f t="shared" si="22"/>
        <v>1.2018999997962965E-2</v>
      </c>
      <c r="AG29" s="43"/>
      <c r="AH29" s="51">
        <f t="shared" si="23"/>
        <v>8.5923771728953543E-3</v>
      </c>
      <c r="AI29" s="51">
        <f t="shared" si="24"/>
        <v>1.1316356331988764</v>
      </c>
      <c r="AJ29" s="51">
        <f t="shared" si="25"/>
        <v>-0.45995702682141992</v>
      </c>
      <c r="AK29" s="51">
        <f t="shared" si="26"/>
        <v>0.57739250108806783</v>
      </c>
      <c r="AL29" s="51">
        <f t="shared" si="27"/>
        <v>1.3466445104981428</v>
      </c>
      <c r="AM29" s="51">
        <f t="shared" si="28"/>
        <v>0.79767598943750384</v>
      </c>
      <c r="AN29" s="51">
        <f t="shared" si="29"/>
        <v>13.333734347663475</v>
      </c>
      <c r="AO29" s="51">
        <f t="shared" si="29"/>
        <v>13.331801087514153</v>
      </c>
      <c r="AP29" s="51">
        <f t="shared" si="29"/>
        <v>13.327283670314397</v>
      </c>
      <c r="AQ29" s="51">
        <f t="shared" si="29"/>
        <v>13.316802740885581</v>
      </c>
      <c r="AR29" s="51">
        <f t="shared" si="29"/>
        <v>13.292869773968729</v>
      </c>
      <c r="AS29" s="51">
        <f t="shared" si="29"/>
        <v>13.240021763742863</v>
      </c>
      <c r="AT29" s="51">
        <f t="shared" si="29"/>
        <v>13.130410565670015</v>
      </c>
      <c r="AU29" s="51">
        <f t="shared" si="30"/>
        <v>12.923424693954923</v>
      </c>
      <c r="AW29" s="51">
        <v>3400</v>
      </c>
      <c r="AX29" s="51">
        <f t="shared" si="0"/>
        <v>1.9376166960168251E-2</v>
      </c>
      <c r="AY29" s="51">
        <f t="shared" si="1"/>
        <v>6.1345830024454304E-2</v>
      </c>
      <c r="AZ29" s="51">
        <f t="shared" si="2"/>
        <v>-4.1969663064286053E-2</v>
      </c>
      <c r="BA29" s="51">
        <f t="shared" si="3"/>
        <v>0.44655337622591285</v>
      </c>
      <c r="BB29" s="51">
        <f t="shared" si="4"/>
        <v>-0.94332382556878047</v>
      </c>
      <c r="BC29" s="51">
        <f t="shared" si="5"/>
        <v>2.7777832049337294</v>
      </c>
      <c r="BD29" s="51">
        <f t="shared" si="6"/>
        <v>5.4366142456448934</v>
      </c>
      <c r="BE29" s="51">
        <f t="shared" si="10"/>
        <v>15.010739828569248</v>
      </c>
      <c r="BF29" s="51">
        <f t="shared" si="10"/>
        <v>15.00666558175117</v>
      </c>
      <c r="BG29" s="51">
        <f t="shared" si="10"/>
        <v>15.015636574747209</v>
      </c>
      <c r="BH29" s="51">
        <f t="shared" si="10"/>
        <v>14.995792715537808</v>
      </c>
      <c r="BI29" s="51">
        <f t="shared" si="10"/>
        <v>15.039258766959732</v>
      </c>
      <c r="BJ29" s="51">
        <f t="shared" si="10"/>
        <v>14.941812545183184</v>
      </c>
      <c r="BK29" s="51">
        <f t="shared" si="10"/>
        <v>15.150754441246583</v>
      </c>
      <c r="BL29" s="51">
        <f t="shared" si="8"/>
        <v>14.628641650325578</v>
      </c>
    </row>
    <row r="30" spans="1:64" s="51" customFormat="1" ht="12.95" customHeight="1" x14ac:dyDescent="0.2">
      <c r="A30" s="101" t="s">
        <v>168</v>
      </c>
      <c r="B30" s="102" t="s">
        <v>119</v>
      </c>
      <c r="C30" s="103">
        <v>26622.466</v>
      </c>
      <c r="D30" s="44"/>
      <c r="E30" s="51">
        <f t="shared" si="11"/>
        <v>62.999718277046163</v>
      </c>
      <c r="F30" s="51">
        <f t="shared" si="12"/>
        <v>63</v>
      </c>
      <c r="G30" s="51">
        <f t="shared" si="13"/>
        <v>-5.4900000031921081E-4</v>
      </c>
      <c r="H30" s="51">
        <f t="shared" ref="H30:H58" si="31">G30</f>
        <v>-5.4900000031921081E-4</v>
      </c>
      <c r="Q30" s="100">
        <f t="shared" si="14"/>
        <v>11603.966</v>
      </c>
      <c r="S30" s="43">
        <f t="shared" ref="S30:S58" si="32">S$15</f>
        <v>0.2</v>
      </c>
      <c r="Z30" s="51">
        <f t="shared" si="16"/>
        <v>63</v>
      </c>
      <c r="AA30" s="51">
        <f t="shared" si="17"/>
        <v>6.5794538449879692E-3</v>
      </c>
      <c r="AB30" s="51">
        <f t="shared" si="18"/>
        <v>-8.5544023018908639E-3</v>
      </c>
      <c r="AC30" s="51">
        <f t="shared" si="19"/>
        <v>-5.4900000031921081E-4</v>
      </c>
      <c r="AD30" s="51">
        <f t="shared" si="20"/>
        <v>-7.12845384530718E-3</v>
      </c>
      <c r="AE30" s="51">
        <f t="shared" si="21"/>
        <v>1.0162970844934945E-5</v>
      </c>
      <c r="AF30" s="51">
        <f t="shared" si="22"/>
        <v>-5.4900000031921081E-4</v>
      </c>
      <c r="AG30" s="43"/>
      <c r="AH30" s="51">
        <f t="shared" si="23"/>
        <v>8.0054023015716531E-3</v>
      </c>
      <c r="AI30" s="51">
        <f t="shared" si="24"/>
        <v>1.1201584967462537</v>
      </c>
      <c r="AJ30" s="51">
        <f t="shared" si="25"/>
        <v>-0.47747681967254552</v>
      </c>
      <c r="AK30" s="51">
        <f t="shared" si="26"/>
        <v>0.57988962389413734</v>
      </c>
      <c r="AL30" s="51">
        <f t="shared" si="27"/>
        <v>1.3664784990407013</v>
      </c>
      <c r="AM30" s="51">
        <f t="shared" si="28"/>
        <v>0.814032966966862</v>
      </c>
      <c r="AN30" s="51">
        <f t="shared" si="29"/>
        <v>13.347929265511119</v>
      </c>
      <c r="AO30" s="51">
        <f t="shared" si="29"/>
        <v>13.346085633397857</v>
      </c>
      <c r="AP30" s="51">
        <f t="shared" si="29"/>
        <v>13.341717202223004</v>
      </c>
      <c r="AQ30" s="51">
        <f t="shared" si="29"/>
        <v>13.331440103480656</v>
      </c>
      <c r="AR30" s="51">
        <f t="shared" si="29"/>
        <v>13.307651499355513</v>
      </c>
      <c r="AS30" s="51">
        <f t="shared" si="29"/>
        <v>13.254461849710703</v>
      </c>
      <c r="AT30" s="51">
        <f t="shared" si="29"/>
        <v>13.143055590431224</v>
      </c>
      <c r="AU30" s="51">
        <f t="shared" si="30"/>
        <v>12.931561726851413</v>
      </c>
      <c r="AW30" s="51">
        <v>3600</v>
      </c>
      <c r="AX30" s="51">
        <f t="shared" si="0"/>
        <v>2.2979762970583344E-2</v>
      </c>
      <c r="AY30" s="51">
        <f t="shared" si="1"/>
        <v>6.5137899549590123E-2</v>
      </c>
      <c r="AZ30" s="51">
        <f t="shared" si="2"/>
        <v>-4.2158136579006779E-2</v>
      </c>
      <c r="BA30" s="51">
        <f t="shared" si="3"/>
        <v>0.43887598413444773</v>
      </c>
      <c r="BB30" s="51">
        <f t="shared" si="4"/>
        <v>-0.92989659905517974</v>
      </c>
      <c r="BC30" s="51">
        <f t="shared" si="5"/>
        <v>2.8161587356328126</v>
      </c>
      <c r="BD30" s="51">
        <f t="shared" si="6"/>
        <v>6.0913059441958666</v>
      </c>
      <c r="BE30" s="51">
        <f t="shared" si="10"/>
        <v>15.080599704384408</v>
      </c>
      <c r="BF30" s="51">
        <f t="shared" si="10"/>
        <v>15.075141167493195</v>
      </c>
      <c r="BG30" s="51">
        <f t="shared" si="10"/>
        <v>15.086524578640407</v>
      </c>
      <c r="BH30" s="51">
        <f t="shared" si="10"/>
        <v>15.062676630214508</v>
      </c>
      <c r="BI30" s="51">
        <f t="shared" si="10"/>
        <v>15.112179205523601</v>
      </c>
      <c r="BJ30" s="51">
        <f t="shared" si="10"/>
        <v>15.00726998989157</v>
      </c>
      <c r="BK30" s="51">
        <f t="shared" si="10"/>
        <v>15.221391326644925</v>
      </c>
      <c r="BL30" s="51">
        <f t="shared" si="8"/>
        <v>14.730354561531701</v>
      </c>
    </row>
    <row r="31" spans="1:64" s="51" customFormat="1" ht="12.95" customHeight="1" x14ac:dyDescent="0.2">
      <c r="A31" s="101" t="s">
        <v>168</v>
      </c>
      <c r="B31" s="102" t="s">
        <v>119</v>
      </c>
      <c r="C31" s="103">
        <v>26630.267</v>
      </c>
      <c r="D31" s="44"/>
      <c r="E31" s="51">
        <f t="shared" si="11"/>
        <v>67.002852637342357</v>
      </c>
      <c r="F31" s="51">
        <f t="shared" si="12"/>
        <v>67</v>
      </c>
      <c r="G31" s="51">
        <f t="shared" si="13"/>
        <v>5.5590000010852236E-3</v>
      </c>
      <c r="H31" s="51">
        <f t="shared" si="31"/>
        <v>5.5590000010852236E-3</v>
      </c>
      <c r="Q31" s="100">
        <f t="shared" si="14"/>
        <v>11611.767</v>
      </c>
      <c r="S31" s="43">
        <f t="shared" si="32"/>
        <v>0.2</v>
      </c>
      <c r="Z31" s="51">
        <f t="shared" si="16"/>
        <v>67</v>
      </c>
      <c r="AA31" s="51">
        <f t="shared" si="17"/>
        <v>6.5080800080007158E-3</v>
      </c>
      <c r="AB31" s="51">
        <f t="shared" si="18"/>
        <v>-2.3003486294218001E-3</v>
      </c>
      <c r="AC31" s="51">
        <f t="shared" si="19"/>
        <v>5.5590000010852236E-3</v>
      </c>
      <c r="AD31" s="51">
        <f t="shared" si="20"/>
        <v>-9.490800069154922E-4</v>
      </c>
      <c r="AE31" s="51">
        <f t="shared" si="21"/>
        <v>1.8015057190534215E-7</v>
      </c>
      <c r="AF31" s="51">
        <f t="shared" si="22"/>
        <v>5.5590000010852236E-3</v>
      </c>
      <c r="AG31" s="43"/>
      <c r="AH31" s="51">
        <f t="shared" si="23"/>
        <v>7.8593486305070237E-3</v>
      </c>
      <c r="AI31" s="51">
        <f t="shared" si="24"/>
        <v>1.1173183502788344</v>
      </c>
      <c r="AJ31" s="51">
        <f t="shared" si="25"/>
        <v>-0.48177228549640938</v>
      </c>
      <c r="AK31" s="51">
        <f t="shared" si="26"/>
        <v>0.58047088206752995</v>
      </c>
      <c r="AL31" s="51">
        <f t="shared" si="27"/>
        <v>1.3713737721581916</v>
      </c>
      <c r="AM31" s="51">
        <f t="shared" si="28"/>
        <v>0.81811066186092452</v>
      </c>
      <c r="AN31" s="51">
        <f t="shared" ref="AN31:AT40" si="33">$AU31+$AB$7*SIN(AO31)</f>
        <v>13.351455148190869</v>
      </c>
      <c r="AO31" s="51">
        <f t="shared" si="33"/>
        <v>13.349633845447912</v>
      </c>
      <c r="AP31" s="51">
        <f t="shared" si="33"/>
        <v>13.345303088742961</v>
      </c>
      <c r="AQ31" s="51">
        <f t="shared" si="33"/>
        <v>13.335078728489592</v>
      </c>
      <c r="AR31" s="51">
        <f t="shared" si="33"/>
        <v>13.311330578125201</v>
      </c>
      <c r="AS31" s="51">
        <f t="shared" si="33"/>
        <v>13.258062765017936</v>
      </c>
      <c r="AT31" s="51">
        <f t="shared" si="33"/>
        <v>13.146214670259473</v>
      </c>
      <c r="AU31" s="51">
        <f t="shared" si="30"/>
        <v>12.933595985075534</v>
      </c>
      <c r="AW31" s="51">
        <v>3800</v>
      </c>
      <c r="AX31" s="51">
        <f t="shared" si="0"/>
        <v>2.6790535304804255E-2</v>
      </c>
      <c r="AY31" s="51">
        <f t="shared" si="1"/>
        <v>6.8933350607259664E-2</v>
      </c>
      <c r="AZ31" s="51">
        <f t="shared" si="2"/>
        <v>-4.2142815302455408E-2</v>
      </c>
      <c r="BA31" s="51">
        <f t="shared" si="3"/>
        <v>0.43222924097951698</v>
      </c>
      <c r="BB31" s="51">
        <f t="shared" si="4"/>
        <v>-0.91558994476580602</v>
      </c>
      <c r="BC31" s="51">
        <f t="shared" si="5"/>
        <v>2.8533177726605414</v>
      </c>
      <c r="BD31" s="51">
        <f t="shared" si="6"/>
        <v>6.8897101649587169</v>
      </c>
      <c r="BE31" s="51">
        <f t="shared" si="10"/>
        <v>15.149356618698151</v>
      </c>
      <c r="BF31" s="51">
        <f t="shared" si="10"/>
        <v>15.142539875251103</v>
      </c>
      <c r="BG31" s="51">
        <f t="shared" si="10"/>
        <v>15.156114292933813</v>
      </c>
      <c r="BH31" s="51">
        <f t="shared" si="10"/>
        <v>15.128966677866291</v>
      </c>
      <c r="BI31" s="51">
        <f t="shared" si="10"/>
        <v>15.18281306099478</v>
      </c>
      <c r="BJ31" s="51">
        <f t="shared" si="10"/>
        <v>15.074092784867966</v>
      </c>
      <c r="BK31" s="51">
        <f t="shared" si="10"/>
        <v>15.286952561299676</v>
      </c>
      <c r="BL31" s="51">
        <f t="shared" si="8"/>
        <v>14.832067472737826</v>
      </c>
    </row>
    <row r="32" spans="1:64" s="51" customFormat="1" ht="12.95" customHeight="1" x14ac:dyDescent="0.2">
      <c r="A32" s="101" t="s">
        <v>168</v>
      </c>
      <c r="B32" s="102" t="s">
        <v>119</v>
      </c>
      <c r="C32" s="103">
        <v>26887.49</v>
      </c>
      <c r="D32" s="44"/>
      <c r="E32" s="51">
        <f t="shared" si="11"/>
        <v>198.99852364856446</v>
      </c>
      <c r="F32" s="51">
        <f t="shared" si="12"/>
        <v>199</v>
      </c>
      <c r="G32" s="51">
        <f t="shared" si="13"/>
        <v>-2.8769999989890493E-3</v>
      </c>
      <c r="H32" s="51">
        <f t="shared" si="31"/>
        <v>-2.8769999989890493E-3</v>
      </c>
      <c r="Q32" s="100">
        <f t="shared" si="14"/>
        <v>11868.990000000002</v>
      </c>
      <c r="S32" s="43">
        <f t="shared" si="32"/>
        <v>0.2</v>
      </c>
      <c r="Z32" s="51">
        <f t="shared" si="16"/>
        <v>199</v>
      </c>
      <c r="AA32" s="51">
        <f t="shared" si="17"/>
        <v>4.314885076827161E-3</v>
      </c>
      <c r="AB32" s="51">
        <f t="shared" si="18"/>
        <v>-6.0779603578685355E-3</v>
      </c>
      <c r="AC32" s="51">
        <f t="shared" si="19"/>
        <v>-2.8769999989890493E-3</v>
      </c>
      <c r="AD32" s="51">
        <f t="shared" si="20"/>
        <v>-7.1918850758162104E-3</v>
      </c>
      <c r="AE32" s="51">
        <f t="shared" si="21"/>
        <v>1.0344642188749587E-5</v>
      </c>
      <c r="AF32" s="51">
        <f t="shared" si="22"/>
        <v>-2.8769999989890493E-3</v>
      </c>
      <c r="AG32" s="43"/>
      <c r="AH32" s="51">
        <f t="shared" si="23"/>
        <v>3.2009603588794857E-3</v>
      </c>
      <c r="AI32" s="51">
        <f t="shared" si="24"/>
        <v>1.0301555956476875</v>
      </c>
      <c r="AJ32" s="51">
        <f t="shared" si="25"/>
        <v>-0.6061062354768304</v>
      </c>
      <c r="AK32" s="51">
        <f t="shared" si="26"/>
        <v>0.59143949842019905</v>
      </c>
      <c r="AL32" s="51">
        <f t="shared" si="27"/>
        <v>1.5198536605321085</v>
      </c>
      <c r="AM32" s="51">
        <f t="shared" si="28"/>
        <v>0.95031220209626244</v>
      </c>
      <c r="AN32" s="51">
        <f t="shared" si="33"/>
        <v>13.462928990336952</v>
      </c>
      <c r="AO32" s="51">
        <f t="shared" si="33"/>
        <v>13.461793484543744</v>
      </c>
      <c r="AP32" s="51">
        <f t="shared" si="33"/>
        <v>13.458732397318823</v>
      </c>
      <c r="AQ32" s="51">
        <f t="shared" si="33"/>
        <v>13.450537588478248</v>
      </c>
      <c r="AR32" s="51">
        <f t="shared" si="33"/>
        <v>13.428990768189246</v>
      </c>
      <c r="AS32" s="51">
        <f t="shared" si="33"/>
        <v>13.374745289803826</v>
      </c>
      <c r="AT32" s="51">
        <f t="shared" si="33"/>
        <v>13.249943046174163</v>
      </c>
      <c r="AU32" s="51">
        <f t="shared" si="30"/>
        <v>13.000726506471576</v>
      </c>
      <c r="AW32" s="51">
        <v>4000</v>
      </c>
      <c r="AX32" s="51">
        <f t="shared" si="0"/>
        <v>3.0799231749995853E-2</v>
      </c>
      <c r="AY32" s="51">
        <f t="shared" si="1"/>
        <v>7.2732183197462955E-2</v>
      </c>
      <c r="AZ32" s="51">
        <f t="shared" si="2"/>
        <v>-4.1932951447467101E-2</v>
      </c>
      <c r="BA32" s="51">
        <f t="shared" si="3"/>
        <v>0.42652375593344771</v>
      </c>
      <c r="BB32" s="51">
        <f t="shared" si="4"/>
        <v>-0.90048383244386965</v>
      </c>
      <c r="BC32" s="51">
        <f t="shared" si="5"/>
        <v>2.8894095847416272</v>
      </c>
      <c r="BD32" s="51">
        <f t="shared" si="6"/>
        <v>7.8886714083783636</v>
      </c>
      <c r="BE32" s="51">
        <f t="shared" si="10"/>
        <v>15.217098744090157</v>
      </c>
      <c r="BF32" s="51">
        <f t="shared" si="10"/>
        <v>15.209119637469376</v>
      </c>
      <c r="BG32" s="51">
        <f t="shared" si="10"/>
        <v>15.224399911101509</v>
      </c>
      <c r="BH32" s="51">
        <f t="shared" si="10"/>
        <v>15.195025412049976</v>
      </c>
      <c r="BI32" s="51">
        <f t="shared" si="10"/>
        <v>15.251097542980592</v>
      </c>
      <c r="BJ32" s="51">
        <f t="shared" si="10"/>
        <v>15.142483852319634</v>
      </c>
      <c r="BK32" s="51">
        <f t="shared" si="10"/>
        <v>15.347811830639314</v>
      </c>
      <c r="BL32" s="51">
        <f t="shared" si="8"/>
        <v>14.933780383943947</v>
      </c>
    </row>
    <row r="33" spans="1:64" s="51" customFormat="1" ht="12.95" customHeight="1" x14ac:dyDescent="0.2">
      <c r="A33" s="101" t="s">
        <v>199</v>
      </c>
      <c r="B33" s="102" t="s">
        <v>119</v>
      </c>
      <c r="C33" s="103">
        <v>27310.37</v>
      </c>
      <c r="D33" s="44"/>
      <c r="E33" s="51">
        <f t="shared" si="11"/>
        <v>416.00217167858074</v>
      </c>
      <c r="F33" s="51">
        <f t="shared" si="12"/>
        <v>416</v>
      </c>
      <c r="G33" s="51">
        <f t="shared" si="13"/>
        <v>4.2319999993196689E-3</v>
      </c>
      <c r="H33" s="51">
        <f t="shared" si="31"/>
        <v>4.2319999993196689E-3</v>
      </c>
      <c r="Q33" s="100">
        <f t="shared" si="14"/>
        <v>12291.869999999999</v>
      </c>
      <c r="S33" s="43">
        <f t="shared" si="32"/>
        <v>0.2</v>
      </c>
      <c r="Z33" s="51">
        <f t="shared" si="16"/>
        <v>416</v>
      </c>
      <c r="AA33" s="51">
        <f t="shared" si="17"/>
        <v>1.4131685581018848E-3</v>
      </c>
      <c r="AB33" s="51">
        <f t="shared" si="18"/>
        <v>7.9885857752570334E-3</v>
      </c>
      <c r="AC33" s="51">
        <f t="shared" si="19"/>
        <v>4.2319999993196689E-3</v>
      </c>
      <c r="AD33" s="51">
        <f t="shared" si="20"/>
        <v>2.818831441217784E-3</v>
      </c>
      <c r="AE33" s="51">
        <f t="shared" si="21"/>
        <v>1.589162138799586E-6</v>
      </c>
      <c r="AF33" s="51">
        <f t="shared" si="22"/>
        <v>4.2319999993196689E-3</v>
      </c>
      <c r="AG33" s="43"/>
      <c r="AH33" s="51">
        <f t="shared" si="23"/>
        <v>-3.7565857759373641E-3</v>
      </c>
      <c r="AI33" s="51">
        <f t="shared" si="24"/>
        <v>0.91272890231180703</v>
      </c>
      <c r="AJ33" s="51">
        <f t="shared" si="25"/>
        <v>-0.7512823556053515</v>
      </c>
      <c r="AK33" s="51">
        <f t="shared" si="26"/>
        <v>0.58574208978756281</v>
      </c>
      <c r="AL33" s="51">
        <f t="shared" si="27"/>
        <v>1.7187006643414049</v>
      </c>
      <c r="AM33" s="51">
        <f t="shared" si="28"/>
        <v>1.1600308008132427</v>
      </c>
      <c r="AN33" s="51">
        <f t="shared" si="33"/>
        <v>13.628084869643187</v>
      </c>
      <c r="AO33" s="51">
        <f t="shared" si="33"/>
        <v>13.627699108987665</v>
      </c>
      <c r="AP33" s="51">
        <f t="shared" si="33"/>
        <v>13.626365091097812</v>
      </c>
      <c r="AQ33" s="51">
        <f t="shared" si="33"/>
        <v>13.62177612272367</v>
      </c>
      <c r="AR33" s="51">
        <f t="shared" si="33"/>
        <v>13.606265967039402</v>
      </c>
      <c r="AS33" s="51">
        <f t="shared" si="33"/>
        <v>13.556616471006683</v>
      </c>
      <c r="AT33" s="51">
        <f t="shared" si="33"/>
        <v>13.417951591605835</v>
      </c>
      <c r="AU33" s="51">
        <f t="shared" si="30"/>
        <v>13.11108501513022</v>
      </c>
      <c r="AW33" s="51">
        <v>4200</v>
      </c>
      <c r="AX33" s="51">
        <f t="shared" si="0"/>
        <v>3.4996741394172193E-2</v>
      </c>
      <c r="AY33" s="51">
        <f t="shared" si="1"/>
        <v>7.6534397320199982E-2</v>
      </c>
      <c r="AZ33" s="51">
        <f t="shared" si="2"/>
        <v>-4.1537655926027789E-2</v>
      </c>
      <c r="BA33" s="51">
        <f t="shared" si="3"/>
        <v>0.42168483117257027</v>
      </c>
      <c r="BB33" s="51">
        <f t="shared" si="4"/>
        <v>-0.88464356543123812</v>
      </c>
      <c r="BC33" s="51">
        <f t="shared" si="5"/>
        <v>2.9245613483548851</v>
      </c>
      <c r="BD33" s="51">
        <f t="shared" si="6"/>
        <v>9.1790601210958567</v>
      </c>
      <c r="BE33" s="51">
        <f t="shared" si="10"/>
        <v>15.283896095772221</v>
      </c>
      <c r="BF33" s="51">
        <f t="shared" si="10"/>
        <v>15.275121577779728</v>
      </c>
      <c r="BG33" s="51">
        <f t="shared" si="10"/>
        <v>15.291383067160226</v>
      </c>
      <c r="BH33" s="51">
        <f t="shared" si="10"/>
        <v>15.261149176968287</v>
      </c>
      <c r="BI33" s="51">
        <f t="shared" si="10"/>
        <v>15.317040482265908</v>
      </c>
      <c r="BJ33" s="51">
        <f t="shared" si="10"/>
        <v>15.212522335458644</v>
      </c>
      <c r="BK33" s="51">
        <f t="shared" si="10"/>
        <v>15.40439142242812</v>
      </c>
      <c r="BL33" s="51">
        <f t="shared" si="8"/>
        <v>15.035493295150072</v>
      </c>
    </row>
    <row r="34" spans="1:64" s="51" customFormat="1" ht="12.95" customHeight="1" x14ac:dyDescent="0.2">
      <c r="A34" s="101" t="s">
        <v>204</v>
      </c>
      <c r="B34" s="102" t="s">
        <v>119</v>
      </c>
      <c r="C34" s="103">
        <v>27686.47</v>
      </c>
      <c r="D34" s="44"/>
      <c r="E34" s="51">
        <f t="shared" si="11"/>
        <v>609.00035561749985</v>
      </c>
      <c r="F34" s="51">
        <f t="shared" si="12"/>
        <v>609</v>
      </c>
      <c r="G34" s="51">
        <f t="shared" si="13"/>
        <v>6.9300000177463517E-4</v>
      </c>
      <c r="H34" s="51">
        <f t="shared" si="31"/>
        <v>6.9300000177463517E-4</v>
      </c>
      <c r="Q34" s="100">
        <f t="shared" si="14"/>
        <v>12667.970000000001</v>
      </c>
      <c r="S34" s="43">
        <f t="shared" si="32"/>
        <v>0.2</v>
      </c>
      <c r="Z34" s="51">
        <f t="shared" si="16"/>
        <v>609</v>
      </c>
      <c r="AA34" s="51">
        <f t="shared" si="17"/>
        <v>-4.5845034729736535E-4</v>
      </c>
      <c r="AB34" s="51">
        <f t="shared" si="18"/>
        <v>9.931808040122345E-3</v>
      </c>
      <c r="AC34" s="51">
        <f t="shared" si="19"/>
        <v>6.9300000177463517E-4</v>
      </c>
      <c r="AD34" s="51">
        <f t="shared" si="20"/>
        <v>1.1514503490720005E-3</v>
      </c>
      <c r="AE34" s="51">
        <f t="shared" si="21"/>
        <v>2.6516758127560636E-7</v>
      </c>
      <c r="AF34" s="51">
        <f t="shared" si="22"/>
        <v>6.9300000177463517E-4</v>
      </c>
      <c r="AG34" s="43"/>
      <c r="AH34" s="51">
        <f t="shared" si="23"/>
        <v>-9.2388080383477098E-3</v>
      </c>
      <c r="AI34" s="51">
        <f t="shared" si="24"/>
        <v>0.83055438956761318</v>
      </c>
      <c r="AJ34" s="51">
        <f t="shared" si="25"/>
        <v>-0.83727438726751002</v>
      </c>
      <c r="AK34" s="51">
        <f t="shared" si="26"/>
        <v>0.56744887465356675</v>
      </c>
      <c r="AL34" s="51">
        <f t="shared" si="27"/>
        <v>1.8609769223482135</v>
      </c>
      <c r="AM34" s="51">
        <f t="shared" si="28"/>
        <v>1.3422414110795089</v>
      </c>
      <c r="AN34" s="51">
        <f t="shared" si="33"/>
        <v>13.759741938453455</v>
      </c>
      <c r="AO34" s="51">
        <f t="shared" si="33"/>
        <v>13.75963999301085</v>
      </c>
      <c r="AP34" s="51">
        <f t="shared" si="33"/>
        <v>13.759173273285278</v>
      </c>
      <c r="AQ34" s="51">
        <f t="shared" si="33"/>
        <v>13.757043534096793</v>
      </c>
      <c r="AR34" s="51">
        <f t="shared" si="33"/>
        <v>13.747465649466967</v>
      </c>
      <c r="AS34" s="51">
        <f t="shared" si="33"/>
        <v>13.706887925910088</v>
      </c>
      <c r="AT34" s="51">
        <f t="shared" si="33"/>
        <v>13.564262315060923</v>
      </c>
      <c r="AU34" s="51">
        <f t="shared" si="30"/>
        <v>13.209237974444129</v>
      </c>
      <c r="AW34" s="51">
        <v>4400</v>
      </c>
      <c r="AX34" s="51">
        <f t="shared" si="0"/>
        <v>3.9374061091534296E-2</v>
      </c>
      <c r="AY34" s="51">
        <f t="shared" si="1"/>
        <v>8.0339992975470759E-2</v>
      </c>
      <c r="AZ34" s="51">
        <f t="shared" si="2"/>
        <v>-4.0965931883936463E-2</v>
      </c>
      <c r="BA34" s="51">
        <f t="shared" si="3"/>
        <v>0.4176490611994722</v>
      </c>
      <c r="BB34" s="51">
        <f t="shared" si="4"/>
        <v>-0.86812039185628698</v>
      </c>
      <c r="BC34" s="51">
        <f t="shared" si="5"/>
        <v>2.9588875075924537</v>
      </c>
      <c r="BD34" s="51">
        <f t="shared" si="6"/>
        <v>10.916131360013324</v>
      </c>
      <c r="BE34" s="51">
        <f t="shared" ref="BE34:BK70" si="34">$BL34+$AB$7*SIN(BF34)</f>
        <v>15.349813807242205</v>
      </c>
      <c r="BF34" s="51">
        <f t="shared" si="34"/>
        <v>15.340757951118409</v>
      </c>
      <c r="BG34" s="51">
        <f t="shared" si="34"/>
        <v>15.357091303978162</v>
      </c>
      <c r="BH34" s="51">
        <f t="shared" si="34"/>
        <v>15.3275575447915</v>
      </c>
      <c r="BI34" s="51">
        <f t="shared" si="34"/>
        <v>15.38072760320075</v>
      </c>
      <c r="BJ34" s="51">
        <f t="shared" si="34"/>
        <v>15.284182845275597</v>
      </c>
      <c r="BK34" s="51">
        <f t="shared" si="34"/>
        <v>15.457157861746364</v>
      </c>
      <c r="BL34" s="51">
        <f t="shared" si="8"/>
        <v>15.137206206356193</v>
      </c>
    </row>
    <row r="35" spans="1:64" s="51" customFormat="1" ht="12.95" customHeight="1" x14ac:dyDescent="0.2">
      <c r="A35" s="101" t="s">
        <v>199</v>
      </c>
      <c r="B35" s="102" t="s">
        <v>119</v>
      </c>
      <c r="C35" s="103">
        <v>27690.363000000001</v>
      </c>
      <c r="D35" s="44"/>
      <c r="E35" s="51">
        <f t="shared" si="11"/>
        <v>610.99807412341363</v>
      </c>
      <c r="F35" s="51">
        <f t="shared" si="12"/>
        <v>611</v>
      </c>
      <c r="G35" s="51">
        <f t="shared" si="13"/>
        <v>-3.7529999972321093E-3</v>
      </c>
      <c r="H35" s="51">
        <f t="shared" si="31"/>
        <v>-3.7529999972321093E-3</v>
      </c>
      <c r="Q35" s="100">
        <f t="shared" si="14"/>
        <v>12671.863000000001</v>
      </c>
      <c r="S35" s="43">
        <f t="shared" si="32"/>
        <v>0.2</v>
      </c>
      <c r="Z35" s="51">
        <f t="shared" si="16"/>
        <v>611</v>
      </c>
      <c r="AA35" s="51">
        <f t="shared" si="17"/>
        <v>-4.7455011238275828E-4</v>
      </c>
      <c r="AB35" s="51">
        <f t="shared" si="18"/>
        <v>5.5393398700012246E-3</v>
      </c>
      <c r="AC35" s="51">
        <f t="shared" si="19"/>
        <v>-3.7529999972321093E-3</v>
      </c>
      <c r="AD35" s="51">
        <f t="shared" si="20"/>
        <v>-3.278449884849351E-3</v>
      </c>
      <c r="AE35" s="51">
        <f t="shared" si="21"/>
        <v>2.1496467294937445E-6</v>
      </c>
      <c r="AF35" s="51">
        <f t="shared" si="22"/>
        <v>-3.7529999972321093E-3</v>
      </c>
      <c r="AG35" s="43"/>
      <c r="AH35" s="51">
        <f t="shared" si="23"/>
        <v>-9.2923398672333339E-3</v>
      </c>
      <c r="AI35" s="51">
        <f t="shared" si="24"/>
        <v>0.82979392688823939</v>
      </c>
      <c r="AJ35" s="51">
        <f t="shared" si="25"/>
        <v>-0.83800654916959638</v>
      </c>
      <c r="AK35" s="51">
        <f t="shared" si="26"/>
        <v>0.56722123806877811</v>
      </c>
      <c r="AL35" s="51">
        <f t="shared" si="27"/>
        <v>1.8623173340801993</v>
      </c>
      <c r="AM35" s="51">
        <f t="shared" si="28"/>
        <v>1.3441207587812685</v>
      </c>
      <c r="AN35" s="51">
        <f t="shared" si="33"/>
        <v>13.761042971707568</v>
      </c>
      <c r="AO35" s="51">
        <f t="shared" si="33"/>
        <v>13.760942648539322</v>
      </c>
      <c r="AP35" s="51">
        <f t="shared" si="33"/>
        <v>13.76048183925348</v>
      </c>
      <c r="AQ35" s="51">
        <f t="shared" si="33"/>
        <v>13.758372084914056</v>
      </c>
      <c r="AR35" s="51">
        <f t="shared" si="33"/>
        <v>13.748852167315354</v>
      </c>
      <c r="AS35" s="51">
        <f t="shared" si="33"/>
        <v>13.708385724258147</v>
      </c>
      <c r="AT35" s="51">
        <f t="shared" si="33"/>
        <v>13.565761370800184</v>
      </c>
      <c r="AU35" s="51">
        <f t="shared" si="30"/>
        <v>13.210255103556189</v>
      </c>
      <c r="AW35" s="51">
        <v>4600</v>
      </c>
      <c r="AX35" s="51">
        <f t="shared" si="0"/>
        <v>4.3922462062370951E-2</v>
      </c>
      <c r="AY35" s="51">
        <f t="shared" si="1"/>
        <v>8.4148970163275272E-2</v>
      </c>
      <c r="AZ35" s="51">
        <f t="shared" si="2"/>
        <v>-4.0226508100904321E-2</v>
      </c>
      <c r="BA35" s="51">
        <f t="shared" si="3"/>
        <v>0.41436221096757153</v>
      </c>
      <c r="BB35" s="51">
        <f t="shared" si="4"/>
        <v>-0.85095057785535289</v>
      </c>
      <c r="BC35" s="51">
        <f t="shared" si="5"/>
        <v>2.9924979359199422</v>
      </c>
      <c r="BD35" s="51">
        <f t="shared" si="6"/>
        <v>13.389433142848038</v>
      </c>
      <c r="BE35" s="51">
        <f t="shared" si="34"/>
        <v>15.414924728584108</v>
      </c>
      <c r="BF35" s="51">
        <f t="shared" si="34"/>
        <v>15.406201875903559</v>
      </c>
      <c r="BG35" s="51">
        <f t="shared" si="34"/>
        <v>15.421592051483918</v>
      </c>
      <c r="BH35" s="51">
        <f t="shared" si="34"/>
        <v>15.394388671958897</v>
      </c>
      <c r="BI35" s="51">
        <f t="shared" si="34"/>
        <v>15.442324841958786</v>
      </c>
      <c r="BJ35" s="51">
        <f t="shared" si="34"/>
        <v>15.357353858165531</v>
      </c>
      <c r="BK35" s="51">
        <f t="shared" si="34"/>
        <v>15.506617088707058</v>
      </c>
      <c r="BL35" s="51">
        <f t="shared" si="8"/>
        <v>15.238919117562318</v>
      </c>
    </row>
    <row r="36" spans="1:64" s="51" customFormat="1" ht="12.95" customHeight="1" x14ac:dyDescent="0.2">
      <c r="A36" s="101" t="s">
        <v>210</v>
      </c>
      <c r="B36" s="102" t="s">
        <v>119</v>
      </c>
      <c r="C36" s="103">
        <v>27906.670999999998</v>
      </c>
      <c r="D36" s="44"/>
      <c r="E36" s="51">
        <f t="shared" si="11"/>
        <v>721.99794429480141</v>
      </c>
      <c r="F36" s="51">
        <f t="shared" si="12"/>
        <v>722</v>
      </c>
      <c r="G36" s="51">
        <f t="shared" si="13"/>
        <v>-4.0060000028461218E-3</v>
      </c>
      <c r="H36" s="51">
        <f t="shared" si="31"/>
        <v>-4.0060000028461218E-3</v>
      </c>
      <c r="Q36" s="100">
        <f t="shared" si="14"/>
        <v>12888.170999999998</v>
      </c>
      <c r="S36" s="43">
        <f t="shared" si="32"/>
        <v>0.2</v>
      </c>
      <c r="Z36" s="51">
        <f t="shared" si="16"/>
        <v>722</v>
      </c>
      <c r="AA36" s="51">
        <f t="shared" si="17"/>
        <v>-1.2674946532984354E-3</v>
      </c>
      <c r="AB36" s="51">
        <f t="shared" si="18"/>
        <v>8.1572941282479269E-3</v>
      </c>
      <c r="AC36" s="51">
        <f t="shared" si="19"/>
        <v>-4.0060000028461218E-3</v>
      </c>
      <c r="AD36" s="51">
        <f t="shared" si="20"/>
        <v>-2.7385053495476864E-3</v>
      </c>
      <c r="AE36" s="51">
        <f t="shared" si="21"/>
        <v>1.4998823099002594E-6</v>
      </c>
      <c r="AF36" s="51">
        <f t="shared" si="22"/>
        <v>-4.0060000028461218E-3</v>
      </c>
      <c r="AG36" s="43"/>
      <c r="AH36" s="51">
        <f t="shared" si="23"/>
        <v>-1.2163294131094049E-2</v>
      </c>
      <c r="AI36" s="51">
        <f t="shared" si="24"/>
        <v>0.79012399177859849</v>
      </c>
      <c r="AJ36" s="51">
        <f t="shared" si="25"/>
        <v>-0.87448185883984131</v>
      </c>
      <c r="AK36" s="51">
        <f t="shared" si="26"/>
        <v>0.55377080223992825</v>
      </c>
      <c r="AL36" s="51">
        <f t="shared" si="27"/>
        <v>1.9330642907019195</v>
      </c>
      <c r="AM36" s="51">
        <f t="shared" si="28"/>
        <v>1.4484038753491095</v>
      </c>
      <c r="AN36" s="51">
        <f t="shared" si="33"/>
        <v>13.831446346503187</v>
      </c>
      <c r="AO36" s="51">
        <f t="shared" si="33"/>
        <v>13.831408742252336</v>
      </c>
      <c r="AP36" s="51">
        <f t="shared" si="33"/>
        <v>13.83119786594057</v>
      </c>
      <c r="AQ36" s="51">
        <f t="shared" si="33"/>
        <v>13.830017916480958</v>
      </c>
      <c r="AR36" s="51">
        <f t="shared" si="33"/>
        <v>13.823494869146199</v>
      </c>
      <c r="AS36" s="51">
        <f t="shared" si="33"/>
        <v>13.789564586038628</v>
      </c>
      <c r="AT36" s="51">
        <f t="shared" si="33"/>
        <v>13.64836827328649</v>
      </c>
      <c r="AU36" s="51">
        <f t="shared" si="30"/>
        <v>13.266705769275589</v>
      </c>
      <c r="AW36" s="51">
        <v>4800</v>
      </c>
      <c r="AX36" s="51">
        <f t="shared" si="0"/>
        <v>4.8633801718351057E-2</v>
      </c>
      <c r="AY36" s="51">
        <f t="shared" si="1"/>
        <v>8.7961328883613521E-2</v>
      </c>
      <c r="AZ36" s="51">
        <f t="shared" si="2"/>
        <v>-3.9327527165262464E-2</v>
      </c>
      <c r="BA36" s="51">
        <f t="shared" si="3"/>
        <v>0.41177819450967867</v>
      </c>
      <c r="BB36" s="51">
        <f t="shared" si="4"/>
        <v>-0.83315376111936934</v>
      </c>
      <c r="BC36" s="51">
        <f t="shared" si="5"/>
        <v>3.0255043581171961</v>
      </c>
      <c r="BD36" s="51">
        <f t="shared" si="6"/>
        <v>17.20891331170904</v>
      </c>
      <c r="BE36" s="51">
        <f t="shared" si="34"/>
        <v>15.47931961426082</v>
      </c>
      <c r="BF36" s="51">
        <f t="shared" si="34"/>
        <v>15.471580648375646</v>
      </c>
      <c r="BG36" s="51">
        <f t="shared" si="34"/>
        <v>15.485001146003441</v>
      </c>
      <c r="BH36" s="51">
        <f t="shared" si="34"/>
        <v>15.461700494372305</v>
      </c>
      <c r="BI36" s="51">
        <f t="shared" si="34"/>
        <v>15.502075973899135</v>
      </c>
      <c r="BJ36" s="51">
        <f t="shared" si="34"/>
        <v>15.431854692823702</v>
      </c>
      <c r="BK36" s="51">
        <f t="shared" si="34"/>
        <v>15.553309228755257</v>
      </c>
      <c r="BL36" s="51">
        <f t="shared" si="8"/>
        <v>15.340632028768441</v>
      </c>
    </row>
    <row r="37" spans="1:64" s="51" customFormat="1" ht="12.95" customHeight="1" x14ac:dyDescent="0.2">
      <c r="A37" s="101" t="s">
        <v>204</v>
      </c>
      <c r="B37" s="102" t="s">
        <v>119</v>
      </c>
      <c r="C37" s="103">
        <v>27916.421999999999</v>
      </c>
      <c r="D37" s="44"/>
      <c r="E37" s="51">
        <f t="shared" si="11"/>
        <v>727.00173395603099</v>
      </c>
      <c r="F37" s="51">
        <f t="shared" si="12"/>
        <v>727</v>
      </c>
      <c r="G37" s="51">
        <f t="shared" si="13"/>
        <v>3.3789999979489949E-3</v>
      </c>
      <c r="H37" s="51">
        <f t="shared" si="31"/>
        <v>3.3789999979489949E-3</v>
      </c>
      <c r="Q37" s="100">
        <f t="shared" si="14"/>
        <v>12897.921999999999</v>
      </c>
      <c r="S37" s="43">
        <f t="shared" si="32"/>
        <v>0.2</v>
      </c>
      <c r="Z37" s="51">
        <f t="shared" si="16"/>
        <v>727</v>
      </c>
      <c r="AA37" s="51">
        <f t="shared" si="17"/>
        <v>-1.2986570680904863E-3</v>
      </c>
      <c r="AB37" s="51">
        <f t="shared" si="18"/>
        <v>1.5667085101520067E-2</v>
      </c>
      <c r="AC37" s="51">
        <f t="shared" si="19"/>
        <v>3.3789999979489949E-3</v>
      </c>
      <c r="AD37" s="51">
        <f t="shared" si="20"/>
        <v>4.6776570660394812E-3</v>
      </c>
      <c r="AE37" s="51">
        <f t="shared" si="21"/>
        <v>4.376095125493818E-6</v>
      </c>
      <c r="AF37" s="51">
        <f t="shared" si="22"/>
        <v>3.3789999979489949E-3</v>
      </c>
      <c r="AG37" s="43"/>
      <c r="AH37" s="51">
        <f t="shared" si="23"/>
        <v>-1.2288085103571071E-2</v>
      </c>
      <c r="AI37" s="51">
        <f t="shared" si="24"/>
        <v>0.78844800110346291</v>
      </c>
      <c r="AJ37" s="51">
        <f t="shared" si="25"/>
        <v>-0.87594672375954918</v>
      </c>
      <c r="AK37" s="51">
        <f t="shared" si="26"/>
        <v>0.55313270740689624</v>
      </c>
      <c r="AL37" s="51">
        <f t="shared" si="27"/>
        <v>1.9360925391079502</v>
      </c>
      <c r="AM37" s="51">
        <f t="shared" si="28"/>
        <v>1.4531047539435598</v>
      </c>
      <c r="AN37" s="51">
        <f t="shared" si="33"/>
        <v>13.834537899495288</v>
      </c>
      <c r="AO37" s="51">
        <f t="shared" si="33"/>
        <v>13.83450208949079</v>
      </c>
      <c r="AP37" s="51">
        <f t="shared" si="33"/>
        <v>13.834299284653296</v>
      </c>
      <c r="AQ37" s="51">
        <f t="shared" si="33"/>
        <v>13.83315320267441</v>
      </c>
      <c r="AR37" s="51">
        <f t="shared" si="33"/>
        <v>13.826753570140301</v>
      </c>
      <c r="AS37" s="51">
        <f t="shared" si="33"/>
        <v>13.793130798115072</v>
      </c>
      <c r="AT37" s="51">
        <f t="shared" si="33"/>
        <v>13.652061295814381</v>
      </c>
      <c r="AU37" s="51">
        <f t="shared" si="30"/>
        <v>13.269248592055742</v>
      </c>
      <c r="AW37" s="51">
        <v>5000</v>
      </c>
      <c r="AX37" s="51">
        <f t="shared" si="0"/>
        <v>5.3500894142197178E-2</v>
      </c>
      <c r="AY37" s="51">
        <f t="shared" si="1"/>
        <v>9.177706913648552E-2</v>
      </c>
      <c r="AZ37" s="51">
        <f t="shared" si="2"/>
        <v>-3.8276174994288342E-2</v>
      </c>
      <c r="BA37" s="51">
        <f t="shared" si="3"/>
        <v>0.40985890417145387</v>
      </c>
      <c r="BB37" s="51">
        <f t="shared" si="4"/>
        <v>-0.81473135097823191</v>
      </c>
      <c r="BC37" s="51">
        <f t="shared" si="5"/>
        <v>3.0580246354691858</v>
      </c>
      <c r="BD37" s="51">
        <f t="shared" si="6"/>
        <v>23.918670968232437</v>
      </c>
      <c r="BE37" s="51">
        <f t="shared" si="34"/>
        <v>15.543113525922131</v>
      </c>
      <c r="BF37" s="51">
        <f t="shared" si="34"/>
        <v>15.536973782704125</v>
      </c>
      <c r="BG37" s="51">
        <f t="shared" si="34"/>
        <v>15.547485414480292</v>
      </c>
      <c r="BH37" s="51">
        <f t="shared" si="34"/>
        <v>15.529477253524119</v>
      </c>
      <c r="BI37" s="51">
        <f t="shared" si="34"/>
        <v>15.560295863504543</v>
      </c>
      <c r="BJ37" s="51">
        <f t="shared" si="34"/>
        <v>15.507450834261601</v>
      </c>
      <c r="BK37" s="51">
        <f t="shared" si="34"/>
        <v>15.59780300960726</v>
      </c>
      <c r="BL37" s="51">
        <f t="shared" si="8"/>
        <v>15.442344939974564</v>
      </c>
    </row>
    <row r="38" spans="1:64" s="51" customFormat="1" ht="12.95" customHeight="1" x14ac:dyDescent="0.2">
      <c r="A38" s="101" t="s">
        <v>204</v>
      </c>
      <c r="B38" s="102" t="s">
        <v>119</v>
      </c>
      <c r="C38" s="103">
        <v>27955.388999999999</v>
      </c>
      <c r="D38" s="44"/>
      <c r="E38" s="51">
        <f t="shared" si="11"/>
        <v>746.9979058080595</v>
      </c>
      <c r="F38" s="51">
        <f t="shared" si="12"/>
        <v>747</v>
      </c>
      <c r="G38" s="51">
        <f t="shared" si="13"/>
        <v>-4.0810000027704518E-3</v>
      </c>
      <c r="H38" s="51">
        <f t="shared" si="31"/>
        <v>-4.0810000027704518E-3</v>
      </c>
      <c r="Q38" s="100">
        <f t="shared" si="14"/>
        <v>12936.888999999999</v>
      </c>
      <c r="S38" s="43">
        <f t="shared" si="32"/>
        <v>0.2</v>
      </c>
      <c r="Z38" s="51">
        <f t="shared" si="16"/>
        <v>747</v>
      </c>
      <c r="AA38" s="51">
        <f t="shared" si="17"/>
        <v>-1.4194733303872151E-3</v>
      </c>
      <c r="AB38" s="51">
        <f t="shared" si="18"/>
        <v>8.7024367284155649E-3</v>
      </c>
      <c r="AC38" s="51">
        <f t="shared" si="19"/>
        <v>-4.0810000027704518E-3</v>
      </c>
      <c r="AD38" s="51">
        <f t="shared" si="20"/>
        <v>-2.6615266723832368E-3</v>
      </c>
      <c r="AE38" s="51">
        <f t="shared" si="21"/>
        <v>1.4167448455614772E-6</v>
      </c>
      <c r="AF38" s="51">
        <f t="shared" si="22"/>
        <v>-4.0810000027704518E-3</v>
      </c>
      <c r="AG38" s="43"/>
      <c r="AH38" s="51">
        <f t="shared" si="23"/>
        <v>-1.2783436731186017E-2</v>
      </c>
      <c r="AI38" s="51">
        <f t="shared" si="24"/>
        <v>0.78183371897942733</v>
      </c>
      <c r="AJ38" s="51">
        <f t="shared" si="25"/>
        <v>-0.88166562404470594</v>
      </c>
      <c r="AK38" s="51">
        <f t="shared" si="26"/>
        <v>0.55055745755193986</v>
      </c>
      <c r="AL38" s="51">
        <f t="shared" si="27"/>
        <v>1.9480781545508137</v>
      </c>
      <c r="AM38" s="51">
        <f t="shared" si="28"/>
        <v>1.4719154880255485</v>
      </c>
      <c r="AN38" s="51">
        <f t="shared" si="33"/>
        <v>13.846838777032183</v>
      </c>
      <c r="AO38" s="51">
        <f t="shared" si="33"/>
        <v>13.846809463350233</v>
      </c>
      <c r="AP38" s="51">
        <f t="shared" si="33"/>
        <v>13.846636618165418</v>
      </c>
      <c r="AQ38" s="51">
        <f t="shared" si="33"/>
        <v>13.845619478401369</v>
      </c>
      <c r="AR38" s="51">
        <f t="shared" si="33"/>
        <v>13.839702373756149</v>
      </c>
      <c r="AS38" s="51">
        <f t="shared" si="33"/>
        <v>13.80731739606537</v>
      </c>
      <c r="AT38" s="51">
        <f t="shared" si="33"/>
        <v>13.666808559339184</v>
      </c>
      <c r="AU38" s="51">
        <f t="shared" si="30"/>
        <v>13.279419883176354</v>
      </c>
      <c r="AW38" s="51">
        <v>5200</v>
      </c>
      <c r="AX38" s="51">
        <f t="shared" si="0"/>
        <v>5.8517840834179199E-2</v>
      </c>
      <c r="AY38" s="51">
        <f t="shared" si="1"/>
        <v>9.5596190921891255E-2</v>
      </c>
      <c r="AZ38" s="51">
        <f t="shared" si="2"/>
        <v>-3.7078350087712056E-2</v>
      </c>
      <c r="BA38" s="51">
        <f t="shared" si="3"/>
        <v>0.4085745954223976</v>
      </c>
      <c r="BB38" s="51">
        <f t="shared" si="4"/>
        <v>-0.79566560435253564</v>
      </c>
      <c r="BC38" s="51">
        <f t="shared" si="5"/>
        <v>3.0901847392509536</v>
      </c>
      <c r="BD38" s="51">
        <f t="shared" si="6"/>
        <v>38.895947132623952</v>
      </c>
      <c r="BE38" s="51">
        <f t="shared" si="34"/>
        <v>15.606447653130033</v>
      </c>
      <c r="BF38" s="51">
        <f t="shared" si="34"/>
        <v>15.602416203139805</v>
      </c>
      <c r="BG38" s="51">
        <f t="shared" si="34"/>
        <v>15.609259363770272</v>
      </c>
      <c r="BH38" s="51">
        <f t="shared" si="34"/>
        <v>15.597640562746246</v>
      </c>
      <c r="BI38" s="51">
        <f t="shared" si="34"/>
        <v>15.617359775780063</v>
      </c>
      <c r="BJ38" s="51">
        <f t="shared" si="34"/>
        <v>15.583867628816527</v>
      </c>
      <c r="BK38" s="51">
        <f t="shared" si="34"/>
        <v>15.640689882539554</v>
      </c>
      <c r="BL38" s="51">
        <f t="shared" si="8"/>
        <v>15.544057851180687</v>
      </c>
    </row>
    <row r="39" spans="1:64" s="51" customFormat="1" ht="12.95" customHeight="1" x14ac:dyDescent="0.2">
      <c r="A39" s="101" t="s">
        <v>218</v>
      </c>
      <c r="B39" s="102" t="s">
        <v>119</v>
      </c>
      <c r="C39" s="103">
        <v>30313.344000000001</v>
      </c>
      <c r="D39" s="44"/>
      <c r="E39" s="51">
        <f t="shared" si="11"/>
        <v>1956.9979930446764</v>
      </c>
      <c r="F39" s="51">
        <f t="shared" si="12"/>
        <v>1957</v>
      </c>
      <c r="G39" s="51">
        <f t="shared" si="13"/>
        <v>-3.9109999997890554E-3</v>
      </c>
      <c r="H39" s="51">
        <f t="shared" si="31"/>
        <v>-3.9109999997890554E-3</v>
      </c>
      <c r="Q39" s="100">
        <f t="shared" si="14"/>
        <v>15294.844000000001</v>
      </c>
      <c r="S39" s="43">
        <f t="shared" si="32"/>
        <v>0.2</v>
      </c>
      <c r="Z39" s="51">
        <f t="shared" si="16"/>
        <v>1957</v>
      </c>
      <c r="AA39" s="51">
        <f t="shared" si="17"/>
        <v>5.803986498009589E-4</v>
      </c>
      <c r="AB39" s="51">
        <f t="shared" si="18"/>
        <v>2.9594863538835531E-2</v>
      </c>
      <c r="AC39" s="51">
        <f t="shared" si="19"/>
        <v>-3.9109999997890554E-3</v>
      </c>
      <c r="AD39" s="51">
        <f t="shared" si="20"/>
        <v>-4.4913986495900143E-3</v>
      </c>
      <c r="AE39" s="51">
        <f t="shared" si="21"/>
        <v>4.0345323659078013E-6</v>
      </c>
      <c r="AF39" s="51">
        <f t="shared" si="22"/>
        <v>-3.9109999997890554E-3</v>
      </c>
      <c r="AG39" s="43"/>
      <c r="AH39" s="51">
        <f t="shared" si="23"/>
        <v>-3.3505863538624586E-2</v>
      </c>
      <c r="AI39" s="51">
        <f t="shared" si="24"/>
        <v>0.54738096387585555</v>
      </c>
      <c r="AJ39" s="51">
        <f t="shared" si="25"/>
        <v>-0.99999922700427601</v>
      </c>
      <c r="AK39" s="51">
        <f t="shared" si="26"/>
        <v>0.38189795545204741</v>
      </c>
      <c r="AL39" s="51">
        <f t="shared" si="27"/>
        <v>2.4407374149302354</v>
      </c>
      <c r="AM39" s="51">
        <f t="shared" si="28"/>
        <v>2.7358795432290104</v>
      </c>
      <c r="AN39" s="51">
        <f t="shared" si="33"/>
        <v>14.456965699758765</v>
      </c>
      <c r="AO39" s="51">
        <f t="shared" si="33"/>
        <v>14.45696227232742</v>
      </c>
      <c r="AP39" s="51">
        <f t="shared" si="33"/>
        <v>14.456980681673221</v>
      </c>
      <c r="AQ39" s="51">
        <f t="shared" si="33"/>
        <v>14.456881789772916</v>
      </c>
      <c r="AR39" s="51">
        <f t="shared" si="33"/>
        <v>14.457412674100111</v>
      </c>
      <c r="AS39" s="51">
        <f t="shared" si="33"/>
        <v>14.454552657805344</v>
      </c>
      <c r="AT39" s="51">
        <f t="shared" si="33"/>
        <v>14.469679669179635</v>
      </c>
      <c r="AU39" s="51">
        <f t="shared" si="30"/>
        <v>13.894782995973399</v>
      </c>
      <c r="AW39" s="51">
        <v>5400</v>
      </c>
      <c r="AX39" s="51">
        <f t="shared" si="0"/>
        <v>6.3680232836027389E-2</v>
      </c>
      <c r="AY39" s="51">
        <f t="shared" si="1"/>
        <v>9.9418694239830727E-2</v>
      </c>
      <c r="AZ39" s="51">
        <f t="shared" si="2"/>
        <v>-3.573846140380333E-2</v>
      </c>
      <c r="BA39" s="51">
        <f t="shared" si="3"/>
        <v>0.40790452385667142</v>
      </c>
      <c r="BB39" s="51">
        <f t="shared" si="4"/>
        <v>-0.77591979686994128</v>
      </c>
      <c r="BC39" s="51">
        <f t="shared" si="5"/>
        <v>3.1221185017633322</v>
      </c>
      <c r="BD39" s="51">
        <f t="shared" si="6"/>
        <v>102.69699087920135</v>
      </c>
      <c r="BE39" s="51">
        <f t="shared" si="34"/>
        <v>15.669486455411775</v>
      </c>
      <c r="BF39" s="51">
        <f t="shared" si="34"/>
        <v>15.667906318837879</v>
      </c>
      <c r="BG39" s="51">
        <f t="shared" si="34"/>
        <v>15.670576534400007</v>
      </c>
      <c r="BH39" s="51">
        <f t="shared" si="34"/>
        <v>15.66606406840762</v>
      </c>
      <c r="BI39" s="51">
        <f t="shared" si="34"/>
        <v>15.673689351319076</v>
      </c>
      <c r="BJ39" s="51">
        <f t="shared" si="34"/>
        <v>15.660802554689957</v>
      </c>
      <c r="BK39" s="51">
        <f t="shared" si="34"/>
        <v>15.682577908793416</v>
      </c>
      <c r="BL39" s="51">
        <f t="shared" si="8"/>
        <v>15.64577076238681</v>
      </c>
    </row>
    <row r="40" spans="1:64" s="51" customFormat="1" ht="12.95" customHeight="1" x14ac:dyDescent="0.2">
      <c r="A40" s="101" t="s">
        <v>222</v>
      </c>
      <c r="B40" s="102" t="s">
        <v>119</v>
      </c>
      <c r="C40" s="103">
        <v>31225.358</v>
      </c>
      <c r="D40" s="44"/>
      <c r="E40" s="51">
        <f t="shared" si="11"/>
        <v>2425.0039641344615</v>
      </c>
      <c r="F40" s="51">
        <f t="shared" si="12"/>
        <v>2425</v>
      </c>
      <c r="G40" s="51">
        <f t="shared" si="13"/>
        <v>7.7249999994819518E-3</v>
      </c>
      <c r="H40" s="51">
        <f t="shared" si="31"/>
        <v>7.7249999994819518E-3</v>
      </c>
      <c r="Q40" s="100">
        <f t="shared" si="14"/>
        <v>16206.858</v>
      </c>
      <c r="S40" s="43">
        <f t="shared" si="32"/>
        <v>0.2</v>
      </c>
      <c r="Z40" s="51">
        <f t="shared" si="16"/>
        <v>2425</v>
      </c>
      <c r="AA40" s="51">
        <f t="shared" si="17"/>
        <v>5.1265794801454989E-3</v>
      </c>
      <c r="AB40" s="51">
        <f t="shared" si="18"/>
        <v>4.5506336211365787E-2</v>
      </c>
      <c r="AC40" s="51">
        <f t="shared" si="19"/>
        <v>7.7249999994819518E-3</v>
      </c>
      <c r="AD40" s="51">
        <f t="shared" si="20"/>
        <v>2.5984205193364529E-3</v>
      </c>
      <c r="AE40" s="51">
        <f t="shared" si="21"/>
        <v>1.3503578390617443E-6</v>
      </c>
      <c r="AF40" s="51">
        <f t="shared" si="22"/>
        <v>7.7249999994819518E-3</v>
      </c>
      <c r="AG40" s="43"/>
      <c r="AH40" s="51">
        <f t="shared" si="23"/>
        <v>-3.7781336211883836E-2</v>
      </c>
      <c r="AI40" s="51">
        <f t="shared" si="24"/>
        <v>0.50328014092899509</v>
      </c>
      <c r="AJ40" s="51">
        <f t="shared" si="25"/>
        <v>-0.99203435218720748</v>
      </c>
      <c r="AK40" s="51">
        <f t="shared" si="26"/>
        <v>0.32245840327844533</v>
      </c>
      <c r="AL40" s="51">
        <f t="shared" si="27"/>
        <v>2.5657972075130449</v>
      </c>
      <c r="AM40" s="51">
        <f t="shared" si="28"/>
        <v>3.3769553399692414</v>
      </c>
      <c r="AN40" s="51">
        <f t="shared" si="33"/>
        <v>14.649129986674533</v>
      </c>
      <c r="AO40" s="51">
        <f t="shared" si="33"/>
        <v>14.648918934086232</v>
      </c>
      <c r="AP40" s="51">
        <f t="shared" si="33"/>
        <v>14.649646212200127</v>
      </c>
      <c r="AQ40" s="51">
        <f t="shared" si="33"/>
        <v>14.647136061018875</v>
      </c>
      <c r="AR40" s="51">
        <f t="shared" si="33"/>
        <v>14.655752841980329</v>
      </c>
      <c r="AS40" s="51">
        <f t="shared" si="33"/>
        <v>14.625595741907198</v>
      </c>
      <c r="AT40" s="51">
        <f t="shared" si="33"/>
        <v>14.724993306490278</v>
      </c>
      <c r="AU40" s="51">
        <f t="shared" si="30"/>
        <v>14.132791208195727</v>
      </c>
      <c r="AW40" s="51">
        <v>5600</v>
      </c>
      <c r="AX40" s="51">
        <f t="shared" si="0"/>
        <v>6.8985162996241994E-2</v>
      </c>
      <c r="AY40" s="51">
        <f t="shared" si="1"/>
        <v>0.10324457909030395</v>
      </c>
      <c r="AZ40" s="51">
        <f t="shared" si="2"/>
        <v>-3.425941609406196E-2</v>
      </c>
      <c r="BA40" s="51">
        <f t="shared" si="3"/>
        <v>0.40783756140552119</v>
      </c>
      <c r="BB40" s="51">
        <f t="shared" si="4"/>
        <v>-0.75543965037687033</v>
      </c>
      <c r="BC40" s="51">
        <f t="shared" si="5"/>
        <v>-3.1292198031649261</v>
      </c>
      <c r="BD40" s="51">
        <f t="shared" si="6"/>
        <v>-161.64217756516524</v>
      </c>
      <c r="BE40" s="51">
        <f t="shared" si="34"/>
        <v>15.732410746090096</v>
      </c>
      <c r="BF40" s="51">
        <f t="shared" si="34"/>
        <v>15.733418110309431</v>
      </c>
      <c r="BG40" s="51">
        <f t="shared" si="34"/>
        <v>15.731716563349526</v>
      </c>
      <c r="BH40" s="51">
        <f t="shared" si="34"/>
        <v>15.734590702533803</v>
      </c>
      <c r="BI40" s="51">
        <f t="shared" si="34"/>
        <v>15.729736014735025</v>
      </c>
      <c r="BJ40" s="51">
        <f t="shared" si="34"/>
        <v>15.737936391373978</v>
      </c>
      <c r="BK40" s="51">
        <f t="shared" si="34"/>
        <v>15.724085474288938</v>
      </c>
      <c r="BL40" s="51">
        <f t="shared" si="8"/>
        <v>15.747483673592933</v>
      </c>
    </row>
    <row r="41" spans="1:64" s="51" customFormat="1" ht="12.95" customHeight="1" x14ac:dyDescent="0.2">
      <c r="A41" s="101" t="s">
        <v>218</v>
      </c>
      <c r="B41" s="102" t="s">
        <v>119</v>
      </c>
      <c r="C41" s="103">
        <v>31225.360000000001</v>
      </c>
      <c r="D41" s="44"/>
      <c r="E41" s="51">
        <f t="shared" si="11"/>
        <v>2425.0049904475909</v>
      </c>
      <c r="F41" s="51">
        <f t="shared" si="12"/>
        <v>2425</v>
      </c>
      <c r="G41" s="51">
        <f t="shared" si="13"/>
        <v>9.7249999998894054E-3</v>
      </c>
      <c r="H41" s="51">
        <f t="shared" si="31"/>
        <v>9.7249999998894054E-3</v>
      </c>
      <c r="Q41" s="100">
        <f t="shared" si="14"/>
        <v>16206.86</v>
      </c>
      <c r="S41" s="43">
        <f t="shared" si="32"/>
        <v>0.2</v>
      </c>
      <c r="Z41" s="51">
        <f t="shared" si="16"/>
        <v>2425</v>
      </c>
      <c r="AA41" s="51">
        <f t="shared" si="17"/>
        <v>5.1265794801454989E-3</v>
      </c>
      <c r="AB41" s="51">
        <f t="shared" si="18"/>
        <v>4.7506336211773241E-2</v>
      </c>
      <c r="AC41" s="51">
        <f t="shared" si="19"/>
        <v>9.7249999998894054E-3</v>
      </c>
      <c r="AD41" s="51">
        <f t="shared" si="20"/>
        <v>4.5984205197439065E-3</v>
      </c>
      <c r="AE41" s="51">
        <f t="shared" si="21"/>
        <v>4.2290942552803644E-6</v>
      </c>
      <c r="AF41" s="51">
        <f t="shared" si="22"/>
        <v>9.7249999998894054E-3</v>
      </c>
      <c r="AG41" s="43"/>
      <c r="AH41" s="51">
        <f t="shared" si="23"/>
        <v>-3.7781336211883836E-2</v>
      </c>
      <c r="AI41" s="51">
        <f t="shared" si="24"/>
        <v>0.50328014092899509</v>
      </c>
      <c r="AJ41" s="51">
        <f t="shared" si="25"/>
        <v>-0.99203435218720748</v>
      </c>
      <c r="AK41" s="51">
        <f t="shared" si="26"/>
        <v>0.32245840327844533</v>
      </c>
      <c r="AL41" s="51">
        <f t="shared" si="27"/>
        <v>2.5657972075130449</v>
      </c>
      <c r="AM41" s="51">
        <f t="shared" si="28"/>
        <v>3.3769553399692414</v>
      </c>
      <c r="AN41" s="51">
        <f t="shared" ref="AN41:AT50" si="35">$AU41+$AB$7*SIN(AO41)</f>
        <v>14.649129986674533</v>
      </c>
      <c r="AO41" s="51">
        <f t="shared" si="35"/>
        <v>14.648918934086232</v>
      </c>
      <c r="AP41" s="51">
        <f t="shared" si="35"/>
        <v>14.649646212200127</v>
      </c>
      <c r="AQ41" s="51">
        <f t="shared" si="35"/>
        <v>14.647136061018875</v>
      </c>
      <c r="AR41" s="51">
        <f t="shared" si="35"/>
        <v>14.655752841980329</v>
      </c>
      <c r="AS41" s="51">
        <f t="shared" si="35"/>
        <v>14.625595741907198</v>
      </c>
      <c r="AT41" s="51">
        <f t="shared" si="35"/>
        <v>14.724993306490278</v>
      </c>
      <c r="AU41" s="51">
        <f t="shared" si="30"/>
        <v>14.132791208195727</v>
      </c>
      <c r="AW41" s="51">
        <v>5800</v>
      </c>
      <c r="AX41" s="51">
        <f t="shared" si="0"/>
        <v>7.4431026495361097E-2</v>
      </c>
      <c r="AY41" s="51">
        <f t="shared" si="1"/>
        <v>0.10707384547331091</v>
      </c>
      <c r="AZ41" s="51">
        <f t="shared" si="2"/>
        <v>-3.2642818977949815E-2</v>
      </c>
      <c r="BA41" s="51">
        <f t="shared" si="3"/>
        <v>0.4083725837184855</v>
      </c>
      <c r="BB41" s="51">
        <f t="shared" si="4"/>
        <v>-0.73415590645684858</v>
      </c>
      <c r="BC41" s="51">
        <f t="shared" si="5"/>
        <v>-3.0973176114823682</v>
      </c>
      <c r="BD41" s="51">
        <f t="shared" si="6"/>
        <v>-45.164796709801493</v>
      </c>
      <c r="BE41" s="51">
        <f t="shared" si="34"/>
        <v>15.795407963156654</v>
      </c>
      <c r="BF41" s="51">
        <f t="shared" si="34"/>
        <v>15.798915896737048</v>
      </c>
      <c r="BG41" s="51">
        <f t="shared" si="34"/>
        <v>15.792969404239772</v>
      </c>
      <c r="BH41" s="51">
        <f t="shared" si="34"/>
        <v>15.803051521345468</v>
      </c>
      <c r="BI41" s="51">
        <f t="shared" si="34"/>
        <v>15.785962729703121</v>
      </c>
      <c r="BJ41" s="51">
        <f t="shared" si="34"/>
        <v>15.814943683192256</v>
      </c>
      <c r="BK41" s="51">
        <f t="shared" si="34"/>
        <v>15.765834897616976</v>
      </c>
      <c r="BL41" s="51">
        <f t="shared" si="8"/>
        <v>15.849196584799056</v>
      </c>
    </row>
    <row r="42" spans="1:64" s="51" customFormat="1" ht="12.95" customHeight="1" x14ac:dyDescent="0.2">
      <c r="A42" s="101" t="s">
        <v>222</v>
      </c>
      <c r="B42" s="102" t="s">
        <v>119</v>
      </c>
      <c r="C42" s="103">
        <v>32823.328999999998</v>
      </c>
      <c r="D42" s="44"/>
      <c r="E42" s="51">
        <f t="shared" si="11"/>
        <v>3245.013272794542</v>
      </c>
      <c r="F42" s="51">
        <f t="shared" si="12"/>
        <v>3245</v>
      </c>
      <c r="G42" s="51">
        <f t="shared" si="13"/>
        <v>2.5864999995974358E-2</v>
      </c>
      <c r="H42" s="51">
        <f t="shared" si="31"/>
        <v>2.5864999995974358E-2</v>
      </c>
      <c r="Q42" s="100">
        <f t="shared" si="14"/>
        <v>17804.828999999998</v>
      </c>
      <c r="S42" s="43">
        <f t="shared" si="32"/>
        <v>0.2</v>
      </c>
      <c r="Z42" s="51">
        <f t="shared" si="16"/>
        <v>3245</v>
      </c>
      <c r="AA42" s="51">
        <f t="shared" si="17"/>
        <v>1.6731985580602037E-2</v>
      </c>
      <c r="AB42" s="51">
        <f t="shared" si="18"/>
        <v>6.754231641819225E-2</v>
      </c>
      <c r="AC42" s="51">
        <f t="shared" si="19"/>
        <v>2.5864999995974358E-2</v>
      </c>
      <c r="AD42" s="51">
        <f t="shared" si="20"/>
        <v>9.1330144153723217E-3</v>
      </c>
      <c r="AE42" s="51">
        <f t="shared" si="21"/>
        <v>1.6682390462279728E-5</v>
      </c>
      <c r="AF42" s="51">
        <f t="shared" si="22"/>
        <v>2.5864999995974358E-2</v>
      </c>
      <c r="AG42" s="43"/>
      <c r="AH42" s="51">
        <f t="shared" si="23"/>
        <v>-4.1677316422217885E-2</v>
      </c>
      <c r="AI42" s="51">
        <f t="shared" si="24"/>
        <v>0.45328065395085515</v>
      </c>
      <c r="AJ42" s="51">
        <f t="shared" si="25"/>
        <v>-0.95306373670711853</v>
      </c>
      <c r="AK42" s="51">
        <f t="shared" si="26"/>
        <v>0.22761370102873613</v>
      </c>
      <c r="AL42" s="51">
        <f t="shared" si="27"/>
        <v>2.7470914942271811</v>
      </c>
      <c r="AM42" s="51">
        <f t="shared" si="28"/>
        <v>5.0037722188940306</v>
      </c>
      <c r="AN42" s="51">
        <f t="shared" si="35"/>
        <v>14.955765769821561</v>
      </c>
      <c r="AO42" s="51">
        <f t="shared" si="35"/>
        <v>14.952688815179613</v>
      </c>
      <c r="AP42" s="51">
        <f t="shared" si="35"/>
        <v>14.959801242445808</v>
      </c>
      <c r="AQ42" s="51">
        <f t="shared" si="35"/>
        <v>14.943287864051651</v>
      </c>
      <c r="AR42" s="51">
        <f t="shared" si="35"/>
        <v>14.981247964360421</v>
      </c>
      <c r="AS42" s="51">
        <f t="shared" si="35"/>
        <v>14.891807721938237</v>
      </c>
      <c r="AT42" s="51">
        <f t="shared" si="35"/>
        <v>15.092313419605039</v>
      </c>
      <c r="AU42" s="51">
        <f t="shared" si="30"/>
        <v>14.549814144140832</v>
      </c>
      <c r="AW42" s="51">
        <v>6000</v>
      </c>
      <c r="AX42" s="51">
        <f t="shared" si="0"/>
        <v>8.001713076786178E-2</v>
      </c>
      <c r="AY42" s="51">
        <f t="shared" si="1"/>
        <v>0.11090649338885161</v>
      </c>
      <c r="AZ42" s="51">
        <f t="shared" si="2"/>
        <v>-3.0889362620989829E-2</v>
      </c>
      <c r="BA42" s="51">
        <f t="shared" si="3"/>
        <v>0.40951851147263019</v>
      </c>
      <c r="BB42" s="51">
        <f t="shared" si="4"/>
        <v>-0.71198768842753601</v>
      </c>
      <c r="BC42" s="51">
        <f t="shared" si="5"/>
        <v>-3.0652197980038927</v>
      </c>
      <c r="BD42" s="51">
        <f t="shared" si="6"/>
        <v>-26.174584603845155</v>
      </c>
      <c r="BE42" s="51">
        <f t="shared" si="34"/>
        <v>15.858661307695545</v>
      </c>
      <c r="BF42" s="51">
        <f t="shared" si="34"/>
        <v>15.864370161930072</v>
      </c>
      <c r="BG42" s="51">
        <f t="shared" si="34"/>
        <v>15.854618428211957</v>
      </c>
      <c r="BH42" s="51">
        <f t="shared" si="34"/>
        <v>15.871285141656831</v>
      </c>
      <c r="BI42" s="51">
        <f t="shared" si="34"/>
        <v>15.842825112102199</v>
      </c>
      <c r="BJ42" s="51">
        <f t="shared" si="34"/>
        <v>15.891502930151351</v>
      </c>
      <c r="BK42" s="51">
        <f t="shared" si="34"/>
        <v>15.808445997380657</v>
      </c>
      <c r="BL42" s="51">
        <f t="shared" si="8"/>
        <v>15.950909496005181</v>
      </c>
    </row>
    <row r="43" spans="1:64" s="51" customFormat="1" ht="12.95" customHeight="1" x14ac:dyDescent="0.2">
      <c r="A43" s="101" t="s">
        <v>222</v>
      </c>
      <c r="B43" s="102" t="s">
        <v>119</v>
      </c>
      <c r="C43" s="103">
        <v>32862.302000000003</v>
      </c>
      <c r="D43" s="44"/>
      <c r="E43" s="51">
        <f t="shared" si="11"/>
        <v>3265.0125235859605</v>
      </c>
      <c r="F43" s="51">
        <f t="shared" si="12"/>
        <v>3265</v>
      </c>
      <c r="G43" s="51">
        <f t="shared" si="13"/>
        <v>2.440500000375323E-2</v>
      </c>
      <c r="H43" s="51">
        <f t="shared" si="31"/>
        <v>2.440500000375323E-2</v>
      </c>
      <c r="Q43" s="100">
        <f t="shared" si="14"/>
        <v>17843.802000000003</v>
      </c>
      <c r="S43" s="43">
        <f t="shared" si="32"/>
        <v>0.2</v>
      </c>
      <c r="Z43" s="51">
        <f t="shared" si="16"/>
        <v>3265</v>
      </c>
      <c r="AA43" s="51">
        <f t="shared" si="17"/>
        <v>1.7065689357453638E-2</v>
      </c>
      <c r="AB43" s="51">
        <f t="shared" si="18"/>
        <v>6.6127405363897718E-2</v>
      </c>
      <c r="AC43" s="51">
        <f t="shared" si="19"/>
        <v>2.440500000375323E-2</v>
      </c>
      <c r="AD43" s="51">
        <f t="shared" si="20"/>
        <v>7.3393106462995919E-3</v>
      </c>
      <c r="AE43" s="51">
        <f t="shared" si="21"/>
        <v>1.0773096152577308E-5</v>
      </c>
      <c r="AF43" s="51">
        <f t="shared" si="22"/>
        <v>2.440500000375323E-2</v>
      </c>
      <c r="AG43" s="43"/>
      <c r="AH43" s="51">
        <f t="shared" si="23"/>
        <v>-4.1722405360144481E-2</v>
      </c>
      <c r="AI43" s="51">
        <f t="shared" si="24"/>
        <v>0.45237215503105543</v>
      </c>
      <c r="AJ43" s="51">
        <f t="shared" si="25"/>
        <v>-0.95184174477585692</v>
      </c>
      <c r="AK43" s="51">
        <f t="shared" si="26"/>
        <v>0.22541912885794138</v>
      </c>
      <c r="AL43" s="51">
        <f t="shared" si="27"/>
        <v>2.7511022309421476</v>
      </c>
      <c r="AM43" s="51">
        <f t="shared" si="28"/>
        <v>5.056516802907896</v>
      </c>
      <c r="AN43" s="51">
        <f t="shared" si="35"/>
        <v>14.962902718990158</v>
      </c>
      <c r="AO43" s="51">
        <f t="shared" si="35"/>
        <v>14.959703064048384</v>
      </c>
      <c r="AP43" s="51">
        <f t="shared" si="35"/>
        <v>14.967050320837</v>
      </c>
      <c r="AQ43" s="51">
        <f t="shared" si="35"/>
        <v>14.950103755238541</v>
      </c>
      <c r="AR43" s="51">
        <f t="shared" si="35"/>
        <v>14.988803891550683</v>
      </c>
      <c r="AS43" s="51">
        <f t="shared" si="35"/>
        <v>14.89823270666405</v>
      </c>
      <c r="AT43" s="51">
        <f t="shared" si="35"/>
        <v>15.100041044640861</v>
      </c>
      <c r="AU43" s="51">
        <f t="shared" si="30"/>
        <v>14.559985435261446</v>
      </c>
      <c r="AW43" s="51">
        <v>6200</v>
      </c>
      <c r="AX43" s="51">
        <f t="shared" si="0"/>
        <v>8.5743174591201218E-2</v>
      </c>
      <c r="AY43" s="51">
        <f t="shared" si="1"/>
        <v>0.11474252283692606</v>
      </c>
      <c r="AZ43" s="51">
        <f t="shared" si="2"/>
        <v>-2.8999348245724834E-2</v>
      </c>
      <c r="BA43" s="51">
        <f t="shared" si="3"/>
        <v>0.41129399355300977</v>
      </c>
      <c r="BB43" s="51">
        <f t="shared" si="4"/>
        <v>-0.68884610625946463</v>
      </c>
      <c r="BC43" s="51">
        <f t="shared" si="5"/>
        <v>-3.0327910105453646</v>
      </c>
      <c r="BD43" s="51">
        <f t="shared" si="6"/>
        <v>-18.363938158175824</v>
      </c>
      <c r="BE43" s="51">
        <f t="shared" si="34"/>
        <v>15.922339606159328</v>
      </c>
      <c r="BF43" s="51">
        <f t="shared" si="34"/>
        <v>15.929772704917985</v>
      </c>
      <c r="BG43" s="51">
        <f t="shared" si="34"/>
        <v>15.916924238714246</v>
      </c>
      <c r="BH43" s="51">
        <f t="shared" si="34"/>
        <v>15.939156797642555</v>
      </c>
      <c r="BI43" s="51">
        <f t="shared" si="34"/>
        <v>15.900752951995372</v>
      </c>
      <c r="BJ43" s="51">
        <f t="shared" si="34"/>
        <v>15.967306952371686</v>
      </c>
      <c r="BK43" s="51">
        <f t="shared" si="34"/>
        <v>15.852529685378258</v>
      </c>
      <c r="BL43" s="51">
        <f t="shared" si="8"/>
        <v>16.052622407211302</v>
      </c>
    </row>
    <row r="44" spans="1:64" s="51" customFormat="1" ht="12.95" customHeight="1" x14ac:dyDescent="0.2">
      <c r="A44" s="101" t="s">
        <v>237</v>
      </c>
      <c r="B44" s="102" t="s">
        <v>119</v>
      </c>
      <c r="C44" s="103">
        <v>33006.512000000002</v>
      </c>
      <c r="D44" s="44"/>
      <c r="E44" s="51">
        <f t="shared" si="11"/>
        <v>3339.0148317641874</v>
      </c>
      <c r="F44" s="51">
        <f t="shared" si="12"/>
        <v>3339</v>
      </c>
      <c r="G44" s="51">
        <f t="shared" si="13"/>
        <v>2.8902999998535961E-2</v>
      </c>
      <c r="H44" s="51">
        <f t="shared" si="31"/>
        <v>2.8902999998535961E-2</v>
      </c>
      <c r="Q44" s="100">
        <f t="shared" si="14"/>
        <v>17988.012000000002</v>
      </c>
      <c r="S44" s="43">
        <f t="shared" si="32"/>
        <v>0.2</v>
      </c>
      <c r="Z44" s="51">
        <f t="shared" si="16"/>
        <v>3339</v>
      </c>
      <c r="AA44" s="51">
        <f t="shared" si="17"/>
        <v>1.8319757567633932E-2</v>
      </c>
      <c r="AB44" s="51">
        <f t="shared" si="18"/>
        <v>7.0773164217433293E-2</v>
      </c>
      <c r="AC44" s="51">
        <f t="shared" si="19"/>
        <v>2.8902999998535961E-2</v>
      </c>
      <c r="AD44" s="51">
        <f t="shared" si="20"/>
        <v>1.0583242430902029E-2</v>
      </c>
      <c r="AE44" s="51">
        <f t="shared" si="21"/>
        <v>2.2401004070249018E-5</v>
      </c>
      <c r="AF44" s="51">
        <f t="shared" si="22"/>
        <v>2.8902999998535961E-2</v>
      </c>
      <c r="AG44" s="43"/>
      <c r="AH44" s="51">
        <f t="shared" si="23"/>
        <v>-4.1870164218897325E-2</v>
      </c>
      <c r="AI44" s="51">
        <f t="shared" si="24"/>
        <v>0.44911611983509969</v>
      </c>
      <c r="AJ44" s="51">
        <f t="shared" si="25"/>
        <v>-0.94722974808873206</v>
      </c>
      <c r="AK44" s="51">
        <f t="shared" si="26"/>
        <v>0.21734072516412384</v>
      </c>
      <c r="AL44" s="51">
        <f t="shared" si="27"/>
        <v>2.7658098719901885</v>
      </c>
      <c r="AM44" s="51">
        <f t="shared" si="28"/>
        <v>5.2594452654917552</v>
      </c>
      <c r="AN44" s="51">
        <f t="shared" si="35"/>
        <v>14.989195934884208</v>
      </c>
      <c r="AO44" s="51">
        <f t="shared" si="35"/>
        <v>14.985525942452675</v>
      </c>
      <c r="AP44" s="51">
        <f t="shared" si="35"/>
        <v>14.993756865346169</v>
      </c>
      <c r="AQ44" s="51">
        <f t="shared" si="35"/>
        <v>14.975212813325555</v>
      </c>
      <c r="AR44" s="51">
        <f t="shared" si="35"/>
        <v>15.016580203656179</v>
      </c>
      <c r="AS44" s="51">
        <f t="shared" si="35"/>
        <v>14.922070986687698</v>
      </c>
      <c r="AT44" s="51">
        <f t="shared" si="35"/>
        <v>15.128149501112254</v>
      </c>
      <c r="AU44" s="51">
        <f t="shared" si="30"/>
        <v>14.597619212407711</v>
      </c>
      <c r="AW44" s="51">
        <v>6400</v>
      </c>
      <c r="AX44" s="51">
        <f t="shared" si="0"/>
        <v>9.1608683457231221E-2</v>
      </c>
      <c r="AY44" s="51">
        <f t="shared" si="1"/>
        <v>0.11858193381753424</v>
      </c>
      <c r="AZ44" s="51">
        <f t="shared" si="2"/>
        <v>-2.6973250360303017E-2</v>
      </c>
      <c r="BA44" s="51">
        <f t="shared" si="3"/>
        <v>0.41372682670225869</v>
      </c>
      <c r="BB44" s="51">
        <f t="shared" si="4"/>
        <v>-0.664637454872119</v>
      </c>
      <c r="BC44" s="51">
        <f t="shared" si="5"/>
        <v>-2.9999034307911137</v>
      </c>
      <c r="BD44" s="51">
        <f t="shared" si="6"/>
        <v>-14.091776832634459</v>
      </c>
      <c r="BE44" s="51">
        <f t="shared" si="34"/>
        <v>15.986589640393101</v>
      </c>
      <c r="BF44" s="51">
        <f t="shared" si="34"/>
        <v>15.995149452275324</v>
      </c>
      <c r="BG44" s="51">
        <f t="shared" si="34"/>
        <v>15.980110963186638</v>
      </c>
      <c r="BH44" s="51">
        <f t="shared" si="34"/>
        <v>16.006576033509802</v>
      </c>
      <c r="BI44" s="51">
        <f t="shared" si="34"/>
        <v>15.960133170121036</v>
      </c>
      <c r="BJ44" s="51">
        <f t="shared" si="34"/>
        <v>16.042073866146414</v>
      </c>
      <c r="BK44" s="51">
        <f t="shared" si="34"/>
        <v>15.898681651852167</v>
      </c>
      <c r="BL44" s="51">
        <f t="shared" si="8"/>
        <v>16.154335318417427</v>
      </c>
    </row>
    <row r="45" spans="1:64" s="51" customFormat="1" ht="12.95" customHeight="1" x14ac:dyDescent="0.2">
      <c r="A45" s="101" t="s">
        <v>237</v>
      </c>
      <c r="B45" s="102" t="s">
        <v>119</v>
      </c>
      <c r="C45" s="103">
        <v>33041.589999999997</v>
      </c>
      <c r="D45" s="44"/>
      <c r="E45" s="51">
        <f t="shared" si="11"/>
        <v>3357.0153377365568</v>
      </c>
      <c r="F45" s="51">
        <f t="shared" si="12"/>
        <v>3357</v>
      </c>
      <c r="G45" s="51">
        <f t="shared" si="13"/>
        <v>2.9888999997638166E-2</v>
      </c>
      <c r="H45" s="51">
        <f t="shared" si="31"/>
        <v>2.9888999997638166E-2</v>
      </c>
      <c r="Q45" s="100">
        <f t="shared" si="14"/>
        <v>18023.089999999997</v>
      </c>
      <c r="S45" s="43">
        <f t="shared" si="32"/>
        <v>0.2</v>
      </c>
      <c r="Z45" s="51">
        <f t="shared" si="16"/>
        <v>3357</v>
      </c>
      <c r="AA45" s="51">
        <f t="shared" si="17"/>
        <v>1.8629371129614242E-2</v>
      </c>
      <c r="AB45" s="51">
        <f t="shared" si="18"/>
        <v>7.1790605614992092E-2</v>
      </c>
      <c r="AC45" s="51">
        <f t="shared" si="19"/>
        <v>2.9888999997638166E-2</v>
      </c>
      <c r="AD45" s="51">
        <f t="shared" si="20"/>
        <v>1.1259628868023924E-2</v>
      </c>
      <c r="AE45" s="51">
        <f t="shared" si="21"/>
        <v>2.5355848449127541E-5</v>
      </c>
      <c r="AF45" s="51">
        <f t="shared" si="22"/>
        <v>2.9888999997638166E-2</v>
      </c>
      <c r="AG45" s="43"/>
      <c r="AH45" s="51">
        <f t="shared" si="23"/>
        <v>-4.1901605617353933E-2</v>
      </c>
      <c r="AI45" s="51">
        <f t="shared" si="24"/>
        <v>0.4483486906927161</v>
      </c>
      <c r="AJ45" s="51">
        <f t="shared" si="25"/>
        <v>-0.94608679875772761</v>
      </c>
      <c r="AK45" s="51">
        <f t="shared" si="26"/>
        <v>0.2153854061443414</v>
      </c>
      <c r="AL45" s="51">
        <f t="shared" si="27"/>
        <v>2.7693568190418398</v>
      </c>
      <c r="AM45" s="51">
        <f t="shared" si="28"/>
        <v>5.3107547887381816</v>
      </c>
      <c r="AN45" s="51">
        <f t="shared" si="35"/>
        <v>14.995565170001726</v>
      </c>
      <c r="AO45" s="51">
        <f t="shared" si="35"/>
        <v>14.991777277325442</v>
      </c>
      <c r="AP45" s="51">
        <f t="shared" si="35"/>
        <v>15.00022582591623</v>
      </c>
      <c r="AQ45" s="51">
        <f t="shared" si="35"/>
        <v>14.981296017451072</v>
      </c>
      <c r="AR45" s="51">
        <f t="shared" si="35"/>
        <v>15.023292973362706</v>
      </c>
      <c r="AS45" s="51">
        <f t="shared" si="35"/>
        <v>14.927887105187523</v>
      </c>
      <c r="AT45" s="51">
        <f t="shared" si="35"/>
        <v>15.134872555005204</v>
      </c>
      <c r="AU45" s="51">
        <f t="shared" si="30"/>
        <v>14.606773374416262</v>
      </c>
      <c r="AW45" s="51">
        <v>6600</v>
      </c>
      <c r="AX45" s="51">
        <f t="shared" si="0"/>
        <v>9.7612499380086162E-2</v>
      </c>
      <c r="AY45" s="51">
        <f t="shared" si="1"/>
        <v>0.12242472633067615</v>
      </c>
      <c r="AZ45" s="51">
        <f t="shared" si="2"/>
        <v>-2.4812226950589985E-2</v>
      </c>
      <c r="BA45" s="51">
        <f t="shared" si="3"/>
        <v>0.41685330131093945</v>
      </c>
      <c r="BB45" s="51">
        <f t="shared" si="4"/>
        <v>-0.63926534782679056</v>
      </c>
      <c r="BC45" s="51">
        <f t="shared" si="5"/>
        <v>-2.9664374788538383</v>
      </c>
      <c r="BD45" s="51">
        <f t="shared" si="6"/>
        <v>-11.38923907930254</v>
      </c>
      <c r="BE45" s="51">
        <f t="shared" si="34"/>
        <v>16.051532307117192</v>
      </c>
      <c r="BF45" s="51">
        <f t="shared" si="34"/>
        <v>16.060569521289501</v>
      </c>
      <c r="BG45" s="51">
        <f t="shared" si="34"/>
        <v>16.044356543999459</v>
      </c>
      <c r="BH45" s="51">
        <f t="shared" si="34"/>
        <v>16.073512029919101</v>
      </c>
      <c r="BI45" s="51">
        <f t="shared" si="34"/>
        <v>16.021295148570701</v>
      </c>
      <c r="BJ45" s="51">
        <f t="shared" si="34"/>
        <v>16.115559077860194</v>
      </c>
      <c r="BK45" s="51">
        <f t="shared" si="34"/>
        <v>15.947476208076976</v>
      </c>
      <c r="BL45" s="51">
        <f t="shared" si="8"/>
        <v>16.256048229623552</v>
      </c>
    </row>
    <row r="46" spans="1:64" s="51" customFormat="1" ht="12.95" customHeight="1" x14ac:dyDescent="0.2">
      <c r="A46" s="101" t="s">
        <v>244</v>
      </c>
      <c r="B46" s="102" t="s">
        <v>119</v>
      </c>
      <c r="C46" s="103">
        <v>33429.392</v>
      </c>
      <c r="D46" s="44"/>
      <c r="E46" s="51">
        <f t="shared" si="11"/>
        <v>3556.0184797942034</v>
      </c>
      <c r="F46" s="51">
        <f t="shared" si="12"/>
        <v>3556</v>
      </c>
      <c r="G46" s="51">
        <f t="shared" si="13"/>
        <v>3.6011999996844679E-2</v>
      </c>
      <c r="H46" s="51">
        <f t="shared" si="31"/>
        <v>3.6011999996844679E-2</v>
      </c>
      <c r="Q46" s="100">
        <f t="shared" si="14"/>
        <v>18410.892</v>
      </c>
      <c r="S46" s="43">
        <f t="shared" si="32"/>
        <v>0.2</v>
      </c>
      <c r="Z46" s="51">
        <f t="shared" si="16"/>
        <v>3556</v>
      </c>
      <c r="AA46" s="51">
        <f t="shared" si="17"/>
        <v>2.2168868245012553E-2</v>
      </c>
      <c r="AB46" s="51">
        <f t="shared" si="18"/>
        <v>7.8146485870400989E-2</v>
      </c>
      <c r="AC46" s="51">
        <f t="shared" si="19"/>
        <v>3.6011999996844679E-2</v>
      </c>
      <c r="AD46" s="51">
        <f t="shared" si="20"/>
        <v>1.3843131751832126E-2</v>
      </c>
      <c r="AE46" s="51">
        <f t="shared" si="21"/>
        <v>3.8326459339716557E-5</v>
      </c>
      <c r="AF46" s="51">
        <f t="shared" si="22"/>
        <v>3.6011999996844679E-2</v>
      </c>
      <c r="AG46" s="43"/>
      <c r="AH46" s="51">
        <f t="shared" si="23"/>
        <v>-4.2134485873556303E-2</v>
      </c>
      <c r="AI46" s="51">
        <f t="shared" si="24"/>
        <v>0.44047312277619843</v>
      </c>
      <c r="AJ46" s="51">
        <f t="shared" si="25"/>
        <v>-0.93292914450127018</v>
      </c>
      <c r="AK46" s="51">
        <f t="shared" si="26"/>
        <v>0.19400957168290536</v>
      </c>
      <c r="AL46" s="51">
        <f t="shared" si="27"/>
        <v>2.8078262535310117</v>
      </c>
      <c r="AM46" s="51">
        <f t="shared" si="28"/>
        <v>5.9364836231086811</v>
      </c>
      <c r="AN46" s="51">
        <f t="shared" si="35"/>
        <v>15.06532875344859</v>
      </c>
      <c r="AO46" s="51">
        <f t="shared" si="35"/>
        <v>15.060178108290922</v>
      </c>
      <c r="AP46" s="51">
        <f t="shared" si="35"/>
        <v>15.071040525334869</v>
      </c>
      <c r="AQ46" s="51">
        <f t="shared" si="35"/>
        <v>15.048026873739666</v>
      </c>
      <c r="AR46" s="51">
        <f t="shared" si="35"/>
        <v>15.096329475450114</v>
      </c>
      <c r="AS46" s="51">
        <f t="shared" si="35"/>
        <v>14.992761924023448</v>
      </c>
      <c r="AT46" s="51">
        <f t="shared" si="35"/>
        <v>15.206298750012618</v>
      </c>
      <c r="AU46" s="51">
        <f t="shared" si="30"/>
        <v>14.707977721066355</v>
      </c>
      <c r="AW46" s="51">
        <v>6800</v>
      </c>
      <c r="AX46" s="51">
        <f t="shared" si="0"/>
        <v>0.10375241543080067</v>
      </c>
      <c r="AY46" s="51">
        <f t="shared" si="1"/>
        <v>0.1262709003763518</v>
      </c>
      <c r="AZ46" s="51">
        <f t="shared" si="2"/>
        <v>-2.2518484945551125E-2</v>
      </c>
      <c r="BA46" s="51">
        <f t="shared" si="3"/>
        <v>0.42071773459456163</v>
      </c>
      <c r="BB46" s="51">
        <f t="shared" si="4"/>
        <v>-0.61263121333291159</v>
      </c>
      <c r="BC46" s="51">
        <f t="shared" si="5"/>
        <v>-2.9322803526152512</v>
      </c>
      <c r="BD46" s="51">
        <f t="shared" si="6"/>
        <v>-9.520189274265153</v>
      </c>
      <c r="BE46" s="51">
        <f t="shared" si="34"/>
        <v>16.117263378304632</v>
      </c>
      <c r="BF46" s="51">
        <f t="shared" si="34"/>
        <v>16.126149546933767</v>
      </c>
      <c r="BG46" s="51">
        <f t="shared" si="34"/>
        <v>16.109788172022462</v>
      </c>
      <c r="BH46" s="51">
        <f t="shared" si="34"/>
        <v>16.140005556715362</v>
      </c>
      <c r="BI46" s="51">
        <f t="shared" si="34"/>
        <v>16.084499240289212</v>
      </c>
      <c r="BJ46" s="51">
        <f t="shared" si="34"/>
        <v>16.18756863870539</v>
      </c>
      <c r="BK46" s="51">
        <f t="shared" si="34"/>
        <v>15.999460349933427</v>
      </c>
      <c r="BL46" s="51">
        <f t="shared" si="8"/>
        <v>16.357761140829673</v>
      </c>
    </row>
    <row r="47" spans="1:64" s="51" customFormat="1" ht="12.95" customHeight="1" x14ac:dyDescent="0.2">
      <c r="A47" s="101" t="s">
        <v>244</v>
      </c>
      <c r="B47" s="102" t="s">
        <v>119</v>
      </c>
      <c r="C47" s="103">
        <v>33505.385999999999</v>
      </c>
      <c r="D47" s="44"/>
      <c r="E47" s="51">
        <f t="shared" si="11"/>
        <v>3595.0152997629721</v>
      </c>
      <c r="F47" s="51">
        <f t="shared" si="12"/>
        <v>3595</v>
      </c>
      <c r="G47" s="51">
        <f t="shared" si="13"/>
        <v>2.981500000169035E-2</v>
      </c>
      <c r="H47" s="51">
        <f t="shared" si="31"/>
        <v>2.981500000169035E-2</v>
      </c>
      <c r="Q47" s="100">
        <f t="shared" si="14"/>
        <v>18486.885999999999</v>
      </c>
      <c r="S47" s="43">
        <f t="shared" si="32"/>
        <v>0.2</v>
      </c>
      <c r="Z47" s="51">
        <f t="shared" si="16"/>
        <v>3595</v>
      </c>
      <c r="AA47" s="51">
        <f t="shared" si="17"/>
        <v>2.2887109056656467E-2</v>
      </c>
      <c r="AB47" s="51">
        <f t="shared" si="18"/>
        <v>7.1970947544067854E-2</v>
      </c>
      <c r="AC47" s="51">
        <f t="shared" si="19"/>
        <v>2.981500000169035E-2</v>
      </c>
      <c r="AD47" s="51">
        <f t="shared" si="20"/>
        <v>6.9278909450338835E-3</v>
      </c>
      <c r="AE47" s="51">
        <f t="shared" si="21"/>
        <v>9.5991345892564953E-6</v>
      </c>
      <c r="AF47" s="51">
        <f t="shared" si="22"/>
        <v>2.981500000169035E-2</v>
      </c>
      <c r="AG47" s="43"/>
      <c r="AH47" s="51">
        <f t="shared" si="23"/>
        <v>-4.215594754237751E-2</v>
      </c>
      <c r="AI47" s="51">
        <f t="shared" si="24"/>
        <v>0.43905494919670796</v>
      </c>
      <c r="AJ47" s="51">
        <f t="shared" si="25"/>
        <v>-0.93024336425247645</v>
      </c>
      <c r="AK47" s="51">
        <f t="shared" si="26"/>
        <v>0.18987019307857558</v>
      </c>
      <c r="AL47" s="51">
        <f t="shared" si="27"/>
        <v>2.8152148541189597</v>
      </c>
      <c r="AM47" s="51">
        <f t="shared" si="28"/>
        <v>6.0733746561482054</v>
      </c>
      <c r="AN47" s="51">
        <f t="shared" si="35"/>
        <v>15.078867071648672</v>
      </c>
      <c r="AO47" s="51">
        <f t="shared" si="35"/>
        <v>15.073443496210123</v>
      </c>
      <c r="AP47" s="51">
        <f t="shared" si="35"/>
        <v>15.084768188167843</v>
      </c>
      <c r="AQ47" s="51">
        <f t="shared" si="35"/>
        <v>15.0610134010363</v>
      </c>
      <c r="AR47" s="51">
        <f t="shared" si="35"/>
        <v>15.110383665644369</v>
      </c>
      <c r="AS47" s="51">
        <f t="shared" si="35"/>
        <v>15.005618044216455</v>
      </c>
      <c r="AT47" s="51">
        <f t="shared" si="35"/>
        <v>15.219688712449067</v>
      </c>
      <c r="AU47" s="51">
        <f t="shared" si="30"/>
        <v>14.727811738751548</v>
      </c>
      <c r="AW47" s="51">
        <v>7000</v>
      </c>
      <c r="AX47" s="51">
        <f t="shared" si="0"/>
        <v>0.11002501882719744</v>
      </c>
      <c r="AY47" s="51">
        <f t="shared" si="1"/>
        <v>0.1301204559545612</v>
      </c>
      <c r="AZ47" s="51">
        <f t="shared" si="2"/>
        <v>-2.0095437127363766E-2</v>
      </c>
      <c r="BA47" s="51">
        <f t="shared" si="3"/>
        <v>0.42537249105896024</v>
      </c>
      <c r="BB47" s="51">
        <f t="shared" si="4"/>
        <v>-0.58463274411541</v>
      </c>
      <c r="BC47" s="51">
        <f t="shared" si="5"/>
        <v>-2.8973222515797312</v>
      </c>
      <c r="BD47" s="51">
        <f t="shared" si="6"/>
        <v>-8.1468954419136601</v>
      </c>
      <c r="BE47" s="51">
        <f t="shared" si="34"/>
        <v>16.183858928147636</v>
      </c>
      <c r="BF47" s="51">
        <f t="shared" si="34"/>
        <v>16.192052858940929</v>
      </c>
      <c r="BG47" s="51">
        <f t="shared" si="34"/>
        <v>16.176483534872794</v>
      </c>
      <c r="BH47" s="51">
        <f t="shared" si="34"/>
        <v>16.206176586832068</v>
      </c>
      <c r="BI47" s="51">
        <f t="shared" si="34"/>
        <v>16.149929097667687</v>
      </c>
      <c r="BJ47" s="51">
        <f t="shared" si="34"/>
        <v>16.257974196043374</v>
      </c>
      <c r="BK47" s="51">
        <f t="shared" si="34"/>
        <v>16.055148103830664</v>
      </c>
      <c r="BL47" s="51">
        <f t="shared" si="8"/>
        <v>16.459474052035795</v>
      </c>
    </row>
    <row r="48" spans="1:64" s="51" customFormat="1" ht="12.95" customHeight="1" x14ac:dyDescent="0.2">
      <c r="A48" s="101" t="s">
        <v>250</v>
      </c>
      <c r="B48" s="102" t="s">
        <v>119</v>
      </c>
      <c r="C48" s="103">
        <v>33928.262000000002</v>
      </c>
      <c r="D48" s="44"/>
      <c r="E48" s="51">
        <f t="shared" si="11"/>
        <v>3812.0168951667333</v>
      </c>
      <c r="F48" s="51">
        <f t="shared" si="12"/>
        <v>3812</v>
      </c>
      <c r="G48" s="51">
        <f t="shared" si="13"/>
        <v>3.2923999999184161E-2</v>
      </c>
      <c r="H48" s="51">
        <f t="shared" si="31"/>
        <v>3.2923999999184161E-2</v>
      </c>
      <c r="Q48" s="100">
        <f t="shared" si="14"/>
        <v>18909.762000000002</v>
      </c>
      <c r="S48" s="43">
        <f t="shared" si="32"/>
        <v>0.2</v>
      </c>
      <c r="Z48" s="51">
        <f t="shared" si="16"/>
        <v>3812</v>
      </c>
      <c r="AA48" s="51">
        <f t="shared" si="17"/>
        <v>2.7025566817757141E-2</v>
      </c>
      <c r="AB48" s="51">
        <f t="shared" si="18"/>
        <v>7.5059618384881441E-2</v>
      </c>
      <c r="AC48" s="51">
        <f t="shared" si="19"/>
        <v>3.2923999999184161E-2</v>
      </c>
      <c r="AD48" s="51">
        <f t="shared" si="20"/>
        <v>5.8984331814270208E-3</v>
      </c>
      <c r="AE48" s="51">
        <f t="shared" si="21"/>
        <v>6.9583027991518574E-6</v>
      </c>
      <c r="AF48" s="51">
        <f t="shared" si="22"/>
        <v>3.2923999999184161E-2</v>
      </c>
      <c r="AG48" s="43"/>
      <c r="AH48" s="51">
        <f t="shared" si="23"/>
        <v>-4.2135618385697279E-2</v>
      </c>
      <c r="AI48" s="51">
        <f t="shared" si="24"/>
        <v>0.43186117560295534</v>
      </c>
      <c r="AJ48" s="51">
        <f t="shared" si="25"/>
        <v>-0.9147054043498335</v>
      </c>
      <c r="AK48" s="51">
        <f t="shared" si="26"/>
        <v>0.16711767247406117</v>
      </c>
      <c r="AL48" s="51">
        <f t="shared" si="27"/>
        <v>2.8555120226614439</v>
      </c>
      <c r="AM48" s="51">
        <f t="shared" si="28"/>
        <v>6.9432907664223373</v>
      </c>
      <c r="AN48" s="51">
        <f t="shared" si="35"/>
        <v>15.15344900397295</v>
      </c>
      <c r="AO48" s="51">
        <f t="shared" si="35"/>
        <v>15.146555246874218</v>
      </c>
      <c r="AP48" s="51">
        <f t="shared" si="35"/>
        <v>15.160248265668988</v>
      </c>
      <c r="AQ48" s="51">
        <f t="shared" si="35"/>
        <v>15.132933425553098</v>
      </c>
      <c r="AR48" s="51">
        <f t="shared" si="35"/>
        <v>15.186976664962728</v>
      </c>
      <c r="AS48" s="51">
        <f t="shared" si="35"/>
        <v>15.078150675582361</v>
      </c>
      <c r="AT48" s="51">
        <f t="shared" si="35"/>
        <v>15.290732731860535</v>
      </c>
      <c r="AU48" s="51">
        <f t="shared" si="30"/>
        <v>14.838170247410194</v>
      </c>
      <c r="AW48" s="51">
        <v>7200</v>
      </c>
      <c r="AX48" s="51">
        <f t="shared" si="0"/>
        <v>0.11642576494599782</v>
      </c>
      <c r="AY48" s="51">
        <f t="shared" si="1"/>
        <v>0.13397339306530434</v>
      </c>
      <c r="AZ48" s="51">
        <f t="shared" si="2"/>
        <v>-1.7547628119306519E-2</v>
      </c>
      <c r="BA48" s="51">
        <f t="shared" si="3"/>
        <v>0.43087879051533173</v>
      </c>
      <c r="BB48" s="51">
        <f t="shared" si="4"/>
        <v>-0.55516011508377761</v>
      </c>
      <c r="BC48" s="51">
        <f t="shared" si="5"/>
        <v>-2.8614504037134285</v>
      </c>
      <c r="BD48" s="51">
        <f t="shared" si="6"/>
        <v>-7.0924786020347055</v>
      </c>
      <c r="BE48" s="51">
        <f t="shared" si="34"/>
        <v>16.251384778634272</v>
      </c>
      <c r="BF48" s="51">
        <f t="shared" si="34"/>
        <v>16.25848377539355</v>
      </c>
      <c r="BG48" s="51">
        <f t="shared" si="34"/>
        <v>16.244478036591147</v>
      </c>
      <c r="BH48" s="51">
        <f t="shared" si="34"/>
        <v>16.27222673596782</v>
      </c>
      <c r="BI48" s="51">
        <f t="shared" si="34"/>
        <v>16.217688293501475</v>
      </c>
      <c r="BJ48" s="51">
        <f t="shared" si="34"/>
        <v>16.326729611658113</v>
      </c>
      <c r="BK48" s="51">
        <f t="shared" si="34"/>
        <v>16.115015213420723</v>
      </c>
      <c r="BL48" s="51">
        <f t="shared" si="8"/>
        <v>16.561186963241919</v>
      </c>
    </row>
    <row r="49" spans="1:64" s="51" customFormat="1" ht="12.95" customHeight="1" x14ac:dyDescent="0.2">
      <c r="A49" s="101" t="s">
        <v>254</v>
      </c>
      <c r="B49" s="102" t="s">
        <v>119</v>
      </c>
      <c r="C49" s="103">
        <v>34224.468999999997</v>
      </c>
      <c r="D49" s="44"/>
      <c r="E49" s="51">
        <f t="shared" si="11"/>
        <v>3964.0174616915783</v>
      </c>
      <c r="F49" s="51">
        <f t="shared" si="12"/>
        <v>3964</v>
      </c>
      <c r="G49" s="51">
        <f t="shared" si="13"/>
        <v>3.402799999457784E-2</v>
      </c>
      <c r="H49" s="51">
        <f t="shared" si="31"/>
        <v>3.402799999457784E-2</v>
      </c>
      <c r="Q49" s="100">
        <f t="shared" si="14"/>
        <v>19205.968999999997</v>
      </c>
      <c r="S49" s="43">
        <f t="shared" si="32"/>
        <v>0.2</v>
      </c>
      <c r="Z49" s="51">
        <f t="shared" si="16"/>
        <v>3964</v>
      </c>
      <c r="AA49" s="51">
        <f t="shared" si="17"/>
        <v>3.006346853807345E-2</v>
      </c>
      <c r="AB49" s="51">
        <f t="shared" si="18"/>
        <v>7.6012675230629767E-2</v>
      </c>
      <c r="AC49" s="51">
        <f t="shared" si="19"/>
        <v>3.402799999457784E-2</v>
      </c>
      <c r="AD49" s="51">
        <f t="shared" si="20"/>
        <v>3.9645314565043902E-3</v>
      </c>
      <c r="AE49" s="51">
        <f t="shared" si="21"/>
        <v>3.1435019339225643E-6</v>
      </c>
      <c r="AF49" s="51">
        <f t="shared" si="22"/>
        <v>3.402799999457784E-2</v>
      </c>
      <c r="AG49" s="43"/>
      <c r="AH49" s="51">
        <f t="shared" si="23"/>
        <v>-4.1984675236051934E-2</v>
      </c>
      <c r="AI49" s="51">
        <f t="shared" si="24"/>
        <v>0.42748478786507305</v>
      </c>
      <c r="AJ49" s="51">
        <f t="shared" si="25"/>
        <v>-0.90325882491666643</v>
      </c>
      <c r="AK49" s="51">
        <f t="shared" si="26"/>
        <v>0.15144758867180119</v>
      </c>
      <c r="AL49" s="51">
        <f t="shared" si="27"/>
        <v>2.8829859062775141</v>
      </c>
      <c r="AM49" s="51">
        <f t="shared" si="28"/>
        <v>7.6906010201130997</v>
      </c>
      <c r="AN49" s="51">
        <f t="shared" si="35"/>
        <v>15.204976776868032</v>
      </c>
      <c r="AO49" s="51">
        <f t="shared" si="35"/>
        <v>15.197184608737894</v>
      </c>
      <c r="AP49" s="51">
        <f t="shared" si="35"/>
        <v>15.21220491546983</v>
      </c>
      <c r="AQ49" s="51">
        <f t="shared" si="35"/>
        <v>15.183137673960035</v>
      </c>
      <c r="AR49" s="51">
        <f t="shared" si="35"/>
        <v>15.238980370042187</v>
      </c>
      <c r="AS49" s="51">
        <f t="shared" si="35"/>
        <v>15.1300526881474</v>
      </c>
      <c r="AT49" s="51">
        <f t="shared" si="35"/>
        <v>15.337185871237894</v>
      </c>
      <c r="AU49" s="51">
        <f t="shared" si="30"/>
        <v>14.915472059926845</v>
      </c>
      <c r="AW49" s="51">
        <v>7400</v>
      </c>
      <c r="AX49" s="51">
        <f t="shared" si="0"/>
        <v>0.12294925509329439</v>
      </c>
      <c r="AY49" s="51">
        <f t="shared" si="1"/>
        <v>0.13782971170858124</v>
      </c>
      <c r="AZ49" s="51">
        <f t="shared" si="2"/>
        <v>-1.4880456615286851E-2</v>
      </c>
      <c r="BA49" s="51">
        <f t="shared" si="3"/>
        <v>0.43730856640804361</v>
      </c>
      <c r="BB49" s="51">
        <f t="shared" si="4"/>
        <v>-0.52409003415563438</v>
      </c>
      <c r="BC49" s="51">
        <f t="shared" si="5"/>
        <v>-2.8245412481703633</v>
      </c>
      <c r="BD49" s="51">
        <f t="shared" si="6"/>
        <v>-6.2551946829413376</v>
      </c>
      <c r="BE49" s="51">
        <f t="shared" si="34"/>
        <v>16.319908702162458</v>
      </c>
      <c r="BF49" s="51">
        <f t="shared" si="34"/>
        <v>16.325677999170786</v>
      </c>
      <c r="BG49" s="51">
        <f t="shared" si="34"/>
        <v>16.313777626042462</v>
      </c>
      <c r="BH49" s="51">
        <f t="shared" si="34"/>
        <v>16.338435944743843</v>
      </c>
      <c r="BI49" s="51">
        <f t="shared" si="34"/>
        <v>16.28780157057178</v>
      </c>
      <c r="BJ49" s="51">
        <f t="shared" si="34"/>
        <v>16.393889078887007</v>
      </c>
      <c r="BK49" s="51">
        <f t="shared" si="34"/>
        <v>16.179494222026584</v>
      </c>
      <c r="BL49" s="51">
        <f t="shared" si="8"/>
        <v>16.662899874448044</v>
      </c>
    </row>
    <row r="50" spans="1:64" s="51" customFormat="1" ht="12.95" customHeight="1" x14ac:dyDescent="0.2">
      <c r="A50" s="101" t="s">
        <v>258</v>
      </c>
      <c r="B50" s="102" t="s">
        <v>119</v>
      </c>
      <c r="C50" s="103">
        <v>34604.480000000003</v>
      </c>
      <c r="D50" s="44"/>
      <c r="E50" s="51">
        <f t="shared" si="11"/>
        <v>4159.0226009545759</v>
      </c>
      <c r="F50" s="51">
        <f t="shared" si="12"/>
        <v>4159</v>
      </c>
      <c r="G50" s="51">
        <f t="shared" si="13"/>
        <v>4.4043000001693144E-2</v>
      </c>
      <c r="H50" s="51">
        <f t="shared" si="31"/>
        <v>4.4043000001693144E-2</v>
      </c>
      <c r="Q50" s="100">
        <f t="shared" si="14"/>
        <v>19585.980000000003</v>
      </c>
      <c r="S50" s="43">
        <f t="shared" si="32"/>
        <v>0.2</v>
      </c>
      <c r="Z50" s="51">
        <f t="shared" si="16"/>
        <v>4159</v>
      </c>
      <c r="AA50" s="51">
        <f t="shared" si="17"/>
        <v>3.4121307375684577E-2</v>
      </c>
      <c r="AB50" s="51">
        <f t="shared" si="18"/>
        <v>8.5676360498415122E-2</v>
      </c>
      <c r="AC50" s="51">
        <f t="shared" si="19"/>
        <v>4.4043000001693144E-2</v>
      </c>
      <c r="AD50" s="51">
        <f t="shared" si="20"/>
        <v>9.9216926260085672E-3</v>
      </c>
      <c r="AE50" s="51">
        <f t="shared" si="21"/>
        <v>1.9687996912998556E-5</v>
      </c>
      <c r="AF50" s="51">
        <f t="shared" si="22"/>
        <v>4.4043000001693144E-2</v>
      </c>
      <c r="AG50" s="43"/>
      <c r="AH50" s="51">
        <f t="shared" si="23"/>
        <v>-4.1633360496721984E-2</v>
      </c>
      <c r="AI50" s="51">
        <f t="shared" si="24"/>
        <v>0.42260943317918942</v>
      </c>
      <c r="AJ50" s="51">
        <f t="shared" si="25"/>
        <v>-0.88794793515286563</v>
      </c>
      <c r="AK50" s="51">
        <f t="shared" si="26"/>
        <v>0.13164411717485364</v>
      </c>
      <c r="AL50" s="51">
        <f t="shared" si="27"/>
        <v>2.9174261436657898</v>
      </c>
      <c r="AM50" s="51">
        <f t="shared" si="28"/>
        <v>8.8845469111651383</v>
      </c>
      <c r="AN50" s="51">
        <f t="shared" si="35"/>
        <v>15.270276487001475</v>
      </c>
      <c r="AO50" s="51">
        <f t="shared" si="35"/>
        <v>15.26162739938297</v>
      </c>
      <c r="AP50" s="51">
        <f t="shared" si="35"/>
        <v>15.277756822413888</v>
      </c>
      <c r="AQ50" s="51">
        <f t="shared" si="35"/>
        <v>15.247576616550562</v>
      </c>
      <c r="AR50" s="51">
        <f t="shared" si="35"/>
        <v>15.303709984190773</v>
      </c>
      <c r="AS50" s="51">
        <f t="shared" si="35"/>
        <v>15.198030059949724</v>
      </c>
      <c r="AT50" s="51">
        <f t="shared" si="35"/>
        <v>15.393119211581318</v>
      </c>
      <c r="AU50" s="51">
        <f t="shared" si="30"/>
        <v>15.014642148352817</v>
      </c>
      <c r="AW50" s="51">
        <v>7600</v>
      </c>
      <c r="AX50" s="51">
        <f t="shared" si="0"/>
        <v>0.12958964288778219</v>
      </c>
      <c r="AY50" s="51">
        <f t="shared" si="1"/>
        <v>0.14168941188439185</v>
      </c>
      <c r="AZ50" s="51">
        <f t="shared" si="2"/>
        <v>-1.2099768996609677E-2</v>
      </c>
      <c r="BA50" s="51">
        <f t="shared" si="3"/>
        <v>0.44474757012607802</v>
      </c>
      <c r="BB50" s="51">
        <f t="shared" si="4"/>
        <v>-0.49127793576698325</v>
      </c>
      <c r="BC50" s="51">
        <f t="shared" si="5"/>
        <v>-2.7864512918637612</v>
      </c>
      <c r="BD50" s="51">
        <f t="shared" si="6"/>
        <v>-5.5722452931169366</v>
      </c>
      <c r="BE50" s="51">
        <f t="shared" si="34"/>
        <v>16.389513704696313</v>
      </c>
      <c r="BF50" s="51">
        <f t="shared" si="34"/>
        <v>16.393890774573595</v>
      </c>
      <c r="BG50" s="51">
        <f t="shared" si="34"/>
        <v>16.384376372430143</v>
      </c>
      <c r="BH50" s="51">
        <f t="shared" si="34"/>
        <v>16.405153215192311</v>
      </c>
      <c r="BI50" s="51">
        <f t="shared" si="34"/>
        <v>16.360220985839639</v>
      </c>
      <c r="BJ50" s="51">
        <f t="shared" si="34"/>
        <v>16.459626250020229</v>
      </c>
      <c r="BK50" s="51">
        <f t="shared" si="34"/>
        <v>16.248970001614758</v>
      </c>
      <c r="BL50" s="51">
        <f t="shared" si="8"/>
        <v>16.764612785654165</v>
      </c>
    </row>
    <row r="51" spans="1:64" s="51" customFormat="1" ht="12.95" customHeight="1" x14ac:dyDescent="0.2">
      <c r="A51" s="101" t="s">
        <v>258</v>
      </c>
      <c r="B51" s="102" t="s">
        <v>119</v>
      </c>
      <c r="C51" s="103">
        <v>34606.425000000003</v>
      </c>
      <c r="D51" s="44"/>
      <c r="E51" s="51">
        <f t="shared" si="11"/>
        <v>4160.0206904726856</v>
      </c>
      <c r="F51" s="51">
        <f t="shared" si="12"/>
        <v>4160</v>
      </c>
      <c r="G51" s="51">
        <f t="shared" si="13"/>
        <v>4.0320000000065193E-2</v>
      </c>
      <c r="H51" s="51">
        <f t="shared" si="31"/>
        <v>4.0320000000065193E-2</v>
      </c>
      <c r="Q51" s="100">
        <f t="shared" si="14"/>
        <v>19587.925000000003</v>
      </c>
      <c r="S51" s="43">
        <f t="shared" si="32"/>
        <v>0.2</v>
      </c>
      <c r="Z51" s="51">
        <f t="shared" si="16"/>
        <v>4160</v>
      </c>
      <c r="AA51" s="51">
        <f t="shared" si="17"/>
        <v>3.414256892649517E-2</v>
      </c>
      <c r="AB51" s="51">
        <f t="shared" si="18"/>
        <v>8.1951115046619907E-2</v>
      </c>
      <c r="AC51" s="51">
        <f t="shared" si="19"/>
        <v>4.0320000000065193E-2</v>
      </c>
      <c r="AD51" s="51">
        <f t="shared" si="20"/>
        <v>6.1774310735700222E-3</v>
      </c>
      <c r="AE51" s="51">
        <f t="shared" si="21"/>
        <v>7.6321309337416955E-6</v>
      </c>
      <c r="AF51" s="51">
        <f t="shared" si="22"/>
        <v>4.0320000000065193E-2</v>
      </c>
      <c r="AG51" s="43"/>
      <c r="AH51" s="51">
        <f t="shared" si="23"/>
        <v>-4.1631115046554715E-2</v>
      </c>
      <c r="AI51" s="51">
        <f t="shared" si="24"/>
        <v>0.42258647671807037</v>
      </c>
      <c r="AJ51" s="51">
        <f t="shared" si="25"/>
        <v>-0.88786768465667987</v>
      </c>
      <c r="AK51" s="51">
        <f t="shared" si="26"/>
        <v>0.13154338969158416</v>
      </c>
      <c r="AL51" s="51">
        <f t="shared" si="27"/>
        <v>2.9176005931397349</v>
      </c>
      <c r="AM51" s="51">
        <f t="shared" si="28"/>
        <v>8.8915246431030255</v>
      </c>
      <c r="AN51" s="51">
        <f t="shared" ref="AN51:AT60" si="36">$AU51+$AB$7*SIN(AO51)</f>
        <v>15.270609117156596</v>
      </c>
      <c r="AO51" s="51">
        <f t="shared" si="36"/>
        <v>15.261956720174163</v>
      </c>
      <c r="AP51" s="51">
        <f t="shared" si="36"/>
        <v>15.278089811805756</v>
      </c>
      <c r="AQ51" s="51">
        <f t="shared" si="36"/>
        <v>15.247907521405958</v>
      </c>
      <c r="AR51" s="51">
        <f t="shared" si="36"/>
        <v>15.3040362576475</v>
      </c>
      <c r="AS51" s="51">
        <f t="shared" si="36"/>
        <v>15.198382711014441</v>
      </c>
      <c r="AT51" s="51">
        <f t="shared" si="36"/>
        <v>15.393396084475922</v>
      </c>
      <c r="AU51" s="51">
        <f t="shared" si="30"/>
        <v>15.015150712908847</v>
      </c>
      <c r="AW51" s="51">
        <v>7800</v>
      </c>
      <c r="AX51" s="51">
        <f t="shared" si="0"/>
        <v>0.13634105846577271</v>
      </c>
      <c r="AY51" s="51">
        <f t="shared" si="1"/>
        <v>0.14555249359273623</v>
      </c>
      <c r="AZ51" s="51">
        <f t="shared" si="2"/>
        <v>-9.2114351269635165E-3</v>
      </c>
      <c r="BA51" s="51">
        <f t="shared" si="3"/>
        <v>0.45329983844811239</v>
      </c>
      <c r="BB51" s="51">
        <f t="shared" si="4"/>
        <v>-0.45654881777755263</v>
      </c>
      <c r="BC51" s="51">
        <f t="shared" si="5"/>
        <v>-2.7470072174211966</v>
      </c>
      <c r="BD51" s="51">
        <f t="shared" si="6"/>
        <v>-5.0026752615576866</v>
      </c>
      <c r="BE51" s="51">
        <f t="shared" si="34"/>
        <v>16.460310579606549</v>
      </c>
      <c r="BF51" s="51">
        <f t="shared" si="34"/>
        <v>16.463384982803472</v>
      </c>
      <c r="BG51" s="51">
        <f t="shared" si="34"/>
        <v>16.456277458456508</v>
      </c>
      <c r="BH51" s="51">
        <f t="shared" si="34"/>
        <v>16.472781752541195</v>
      </c>
      <c r="BI51" s="51">
        <f t="shared" si="34"/>
        <v>16.434837248648364</v>
      </c>
      <c r="BJ51" s="51">
        <f t="shared" si="34"/>
        <v>16.52425348200082</v>
      </c>
      <c r="BK51" s="51">
        <f t="shared" si="34"/>
        <v>16.323775774527636</v>
      </c>
      <c r="BL51" s="51">
        <f t="shared" si="8"/>
        <v>16.866325696860287</v>
      </c>
    </row>
    <row r="52" spans="1:64" s="51" customFormat="1" ht="12.95" customHeight="1" x14ac:dyDescent="0.2">
      <c r="A52" s="101" t="s">
        <v>264</v>
      </c>
      <c r="B52" s="102" t="s">
        <v>119</v>
      </c>
      <c r="C52" s="103">
        <v>34988.377999999997</v>
      </c>
      <c r="D52" s="44"/>
      <c r="E52" s="51">
        <f t="shared" si="11"/>
        <v>4356.0223797840927</v>
      </c>
      <c r="F52" s="51">
        <f t="shared" si="12"/>
        <v>4356</v>
      </c>
      <c r="G52" s="51">
        <f t="shared" si="13"/>
        <v>4.3611999994027428E-2</v>
      </c>
      <c r="H52" s="51">
        <f t="shared" si="31"/>
        <v>4.3611999994027428E-2</v>
      </c>
      <c r="Q52" s="100">
        <f t="shared" si="14"/>
        <v>19969.877999999997</v>
      </c>
      <c r="S52" s="43">
        <f t="shared" si="32"/>
        <v>0.2</v>
      </c>
      <c r="Z52" s="51">
        <f t="shared" si="16"/>
        <v>4356</v>
      </c>
      <c r="AA52" s="51">
        <f t="shared" si="17"/>
        <v>3.8396074042489924E-2</v>
      </c>
      <c r="AB52" s="51">
        <f t="shared" si="18"/>
        <v>8.4718397747357316E-2</v>
      </c>
      <c r="AC52" s="51">
        <f t="shared" si="19"/>
        <v>4.3611999994027428E-2</v>
      </c>
      <c r="AD52" s="51">
        <f t="shared" si="20"/>
        <v>5.2159259515375048E-3</v>
      </c>
      <c r="AE52" s="51">
        <f t="shared" si="21"/>
        <v>5.4411767063844849E-6</v>
      </c>
      <c r="AF52" s="51">
        <f t="shared" si="22"/>
        <v>4.3611999994027428E-2</v>
      </c>
      <c r="AG52" s="43"/>
      <c r="AH52" s="51">
        <f t="shared" si="23"/>
        <v>-4.110639775332988E-2</v>
      </c>
      <c r="AI52" s="51">
        <f t="shared" si="24"/>
        <v>0.41847091135564252</v>
      </c>
      <c r="AJ52" s="51">
        <f t="shared" si="25"/>
        <v>-0.87181199126011666</v>
      </c>
      <c r="AK52" s="51">
        <f t="shared" si="26"/>
        <v>0.11195516647688236</v>
      </c>
      <c r="AL52" s="51">
        <f t="shared" si="27"/>
        <v>2.9514009868262692</v>
      </c>
      <c r="AM52" s="51">
        <f t="shared" si="28"/>
        <v>10.483990095131691</v>
      </c>
      <c r="AN52" s="51">
        <f t="shared" si="36"/>
        <v>15.335383893376807</v>
      </c>
      <c r="AO52" s="51">
        <f t="shared" si="36"/>
        <v>15.326339822224886</v>
      </c>
      <c r="AP52" s="51">
        <f t="shared" si="36"/>
        <v>15.342742158708566</v>
      </c>
      <c r="AQ52" s="51">
        <f t="shared" si="36"/>
        <v>15.312914979837149</v>
      </c>
      <c r="AR52" s="51">
        <f t="shared" si="36"/>
        <v>15.366902777803574</v>
      </c>
      <c r="AS52" s="51">
        <f t="shared" si="36"/>
        <v>15.268282854967818</v>
      </c>
      <c r="AT52" s="51">
        <f t="shared" si="36"/>
        <v>15.445851225236861</v>
      </c>
      <c r="AU52" s="51">
        <f t="shared" si="30"/>
        <v>15.114829365890849</v>
      </c>
      <c r="AW52" s="51">
        <v>8000</v>
      </c>
      <c r="AX52" s="51">
        <f t="shared" si="0"/>
        <v>0.14319792607285334</v>
      </c>
      <c r="AY52" s="51">
        <f t="shared" si="1"/>
        <v>0.14941895683361434</v>
      </c>
      <c r="AZ52" s="51">
        <f t="shared" si="2"/>
        <v>-6.2210307607609913E-3</v>
      </c>
      <c r="BA52" s="51">
        <f t="shared" si="3"/>
        <v>0.46309358104895482</v>
      </c>
      <c r="BB52" s="51">
        <f t="shared" si="4"/>
        <v>-0.41968730499982998</v>
      </c>
      <c r="BC52" s="51">
        <f t="shared" si="5"/>
        <v>-2.7059957337679901</v>
      </c>
      <c r="BD52" s="51">
        <f t="shared" si="6"/>
        <v>-4.5185705758202985</v>
      </c>
      <c r="BE52" s="51">
        <f t="shared" si="34"/>
        <v>16.532448130874982</v>
      </c>
      <c r="BF52" s="51">
        <f t="shared" si="34"/>
        <v>16.53442162884366</v>
      </c>
      <c r="BG52" s="51">
        <f t="shared" si="34"/>
        <v>16.529515831422707</v>
      </c>
      <c r="BH52" s="51">
        <f t="shared" si="34"/>
        <v>16.541759529514788</v>
      </c>
      <c r="BI52" s="51">
        <f t="shared" si="34"/>
        <v>16.511496718069619</v>
      </c>
      <c r="BJ52" s="51">
        <f t="shared" si="34"/>
        <v>16.588239836397012</v>
      </c>
      <c r="BK52" s="51">
        <f t="shared" si="34"/>
        <v>16.404189669097335</v>
      </c>
      <c r="BL52" s="51">
        <f t="shared" si="8"/>
        <v>16.968038608066415</v>
      </c>
    </row>
    <row r="53" spans="1:64" s="51" customFormat="1" ht="12.95" customHeight="1" x14ac:dyDescent="0.2">
      <c r="A53" s="101" t="s">
        <v>268</v>
      </c>
      <c r="B53" s="102" t="s">
        <v>119</v>
      </c>
      <c r="C53" s="103">
        <v>35366.438000000002</v>
      </c>
      <c r="D53" s="44"/>
      <c r="E53" s="51">
        <f t="shared" si="11"/>
        <v>4550.0263505895919</v>
      </c>
      <c r="F53" s="51">
        <f t="shared" si="12"/>
        <v>4550</v>
      </c>
      <c r="G53" s="51">
        <f t="shared" si="13"/>
        <v>5.1350000001548324E-2</v>
      </c>
      <c r="H53" s="51">
        <f t="shared" si="31"/>
        <v>5.1350000001548324E-2</v>
      </c>
      <c r="Q53" s="100">
        <f t="shared" si="14"/>
        <v>20347.938000000002</v>
      </c>
      <c r="S53" s="43">
        <f t="shared" si="32"/>
        <v>0.2</v>
      </c>
      <c r="Z53" s="51">
        <f t="shared" si="16"/>
        <v>4550</v>
      </c>
      <c r="AA53" s="51">
        <f t="shared" si="17"/>
        <v>4.2769781727090971E-2</v>
      </c>
      <c r="AB53" s="51">
        <f t="shared" si="18"/>
        <v>9.1776627122106463E-2</v>
      </c>
      <c r="AC53" s="51">
        <f t="shared" si="19"/>
        <v>5.1350000001548324E-2</v>
      </c>
      <c r="AD53" s="51">
        <f t="shared" si="20"/>
        <v>8.5802182744573532E-3</v>
      </c>
      <c r="AE53" s="51">
        <f t="shared" si="21"/>
        <v>1.4724029127466386E-5</v>
      </c>
      <c r="AF53" s="51">
        <f t="shared" si="22"/>
        <v>5.1350000001548324E-2</v>
      </c>
      <c r="AG53" s="43"/>
      <c r="AH53" s="51">
        <f t="shared" si="23"/>
        <v>-4.0426627120558146E-2</v>
      </c>
      <c r="AI53" s="51">
        <f t="shared" si="24"/>
        <v>0.41511636782575145</v>
      </c>
      <c r="AJ53" s="51">
        <f t="shared" si="25"/>
        <v>-0.85530227925314517</v>
      </c>
      <c r="AK53" s="51">
        <f t="shared" si="26"/>
        <v>9.2850293780159271E-2</v>
      </c>
      <c r="AL53" s="51">
        <f t="shared" si="27"/>
        <v>2.9841563986343198</v>
      </c>
      <c r="AM53" s="51">
        <f t="shared" si="28"/>
        <v>12.677303991728131</v>
      </c>
      <c r="AN53" s="51">
        <f t="shared" si="36"/>
        <v>15.398718053210974</v>
      </c>
      <c r="AO53" s="51">
        <f t="shared" si="36"/>
        <v>15.389851155712183</v>
      </c>
      <c r="AP53" s="51">
        <f t="shared" si="36"/>
        <v>15.405574604725834</v>
      </c>
      <c r="AQ53" s="51">
        <f t="shared" si="36"/>
        <v>15.377636761036744</v>
      </c>
      <c r="AR53" s="51">
        <f t="shared" si="36"/>
        <v>15.427109408789775</v>
      </c>
      <c r="AS53" s="51">
        <f t="shared" si="36"/>
        <v>15.338928344376088</v>
      </c>
      <c r="AT53" s="51">
        <f t="shared" si="36"/>
        <v>15.494533327898722</v>
      </c>
      <c r="AU53" s="51">
        <f t="shared" si="30"/>
        <v>15.213490889760788</v>
      </c>
      <c r="AW53" s="51">
        <v>8200</v>
      </c>
      <c r="AX53" s="51">
        <f t="shared" si="0"/>
        <v>0.15015506481874996</v>
      </c>
      <c r="AY53" s="51">
        <f t="shared" si="1"/>
        <v>0.15328880160702621</v>
      </c>
      <c r="AZ53" s="51">
        <f t="shared" si="2"/>
        <v>-3.1337367882762609E-3</v>
      </c>
      <c r="BA53" s="51">
        <f t="shared" si="3"/>
        <v>0.47428854479049798</v>
      </c>
      <c r="BB53" s="51">
        <f t="shared" si="4"/>
        <v>-0.38042743593321421</v>
      </c>
      <c r="BC53" s="51">
        <f t="shared" si="5"/>
        <v>-2.6631533845917956</v>
      </c>
      <c r="BD53" s="51">
        <f t="shared" si="6"/>
        <v>-4.1002131153807353</v>
      </c>
      <c r="BE53" s="51">
        <f t="shared" si="34"/>
        <v>16.60612004039395</v>
      </c>
      <c r="BF53" s="51">
        <f t="shared" si="34"/>
        <v>16.60725511886691</v>
      </c>
      <c r="BG53" s="51">
        <f t="shared" si="34"/>
        <v>16.604180382457017</v>
      </c>
      <c r="BH53" s="51">
        <f t="shared" si="34"/>
        <v>16.612537059061008</v>
      </c>
      <c r="BI53" s="51">
        <f t="shared" si="34"/>
        <v>16.59002482735734</v>
      </c>
      <c r="BJ53" s="51">
        <f t="shared" si="34"/>
        <v>16.652225962493436</v>
      </c>
      <c r="BK53" s="51">
        <f t="shared" si="34"/>
        <v>16.490431844744286</v>
      </c>
      <c r="BL53" s="51">
        <f t="shared" si="8"/>
        <v>17.069751519272536</v>
      </c>
    </row>
    <row r="54" spans="1:64" s="51" customFormat="1" ht="12.95" customHeight="1" x14ac:dyDescent="0.2">
      <c r="A54" s="101" t="s">
        <v>268</v>
      </c>
      <c r="B54" s="102" t="s">
        <v>119</v>
      </c>
      <c r="C54" s="103">
        <v>35370.337</v>
      </c>
      <c r="D54" s="44"/>
      <c r="E54" s="51">
        <f t="shared" si="11"/>
        <v>4552.027148034892</v>
      </c>
      <c r="F54" s="51">
        <f t="shared" si="12"/>
        <v>4552</v>
      </c>
      <c r="G54" s="51">
        <f t="shared" si="13"/>
        <v>5.2903999996487983E-2</v>
      </c>
      <c r="H54" s="51">
        <f t="shared" si="31"/>
        <v>5.2903999996487983E-2</v>
      </c>
      <c r="Q54" s="100">
        <f t="shared" si="14"/>
        <v>20351.837</v>
      </c>
      <c r="S54" s="43">
        <f t="shared" si="32"/>
        <v>0.2</v>
      </c>
      <c r="Z54" s="51">
        <f t="shared" si="16"/>
        <v>4552</v>
      </c>
      <c r="AA54" s="51">
        <f t="shared" si="17"/>
        <v>4.2815691972898952E-2</v>
      </c>
      <c r="AB54" s="51">
        <f t="shared" si="18"/>
        <v>9.3322815266024151E-2</v>
      </c>
      <c r="AC54" s="51">
        <f t="shared" si="19"/>
        <v>5.2903999996487983E-2</v>
      </c>
      <c r="AD54" s="51">
        <f t="shared" si="20"/>
        <v>1.0088308023589031E-2</v>
      </c>
      <c r="AE54" s="51">
        <f t="shared" si="21"/>
        <v>2.0354791755762165E-5</v>
      </c>
      <c r="AF54" s="51">
        <f t="shared" si="22"/>
        <v>5.2903999996487983E-2</v>
      </c>
      <c r="AG54" s="43"/>
      <c r="AH54" s="51">
        <f t="shared" si="23"/>
        <v>-4.0418815269536161E-2</v>
      </c>
      <c r="AI54" s="51">
        <f t="shared" si="24"/>
        <v>0.41508535053975182</v>
      </c>
      <c r="AJ54" s="51">
        <f t="shared" si="25"/>
        <v>-0.85512896422751095</v>
      </c>
      <c r="AK54" s="51">
        <f t="shared" si="26"/>
        <v>9.2654698138834118E-2</v>
      </c>
      <c r="AL54" s="51">
        <f t="shared" si="27"/>
        <v>2.9844908078099412</v>
      </c>
      <c r="AM54" s="51">
        <f t="shared" si="28"/>
        <v>12.704400757903734</v>
      </c>
      <c r="AN54" s="51">
        <f t="shared" si="36"/>
        <v>15.399367201478659</v>
      </c>
      <c r="AO54" s="51">
        <f t="shared" si="36"/>
        <v>15.390505278968924</v>
      </c>
      <c r="AP54" s="51">
        <f t="shared" si="36"/>
        <v>15.406216644544292</v>
      </c>
      <c r="AQ54" s="51">
        <f t="shared" si="36"/>
        <v>15.378306258252552</v>
      </c>
      <c r="AR54" s="51">
        <f t="shared" si="36"/>
        <v>15.427720302483907</v>
      </c>
      <c r="AS54" s="51">
        <f t="shared" si="36"/>
        <v>15.33966372336325</v>
      </c>
      <c r="AT54" s="51">
        <f t="shared" si="36"/>
        <v>15.495020110125862</v>
      </c>
      <c r="AU54" s="51">
        <f t="shared" si="30"/>
        <v>15.214508018872849</v>
      </c>
      <c r="AW54" s="51">
        <v>8400</v>
      </c>
      <c r="AX54" s="51">
        <f t="shared" si="0"/>
        <v>0.1572075039150217</v>
      </c>
      <c r="AY54" s="51">
        <f t="shared" si="1"/>
        <v>0.15716202791297179</v>
      </c>
      <c r="AZ54" s="51">
        <f t="shared" si="2"/>
        <v>4.5476002049905706E-5</v>
      </c>
      <c r="BA54" s="51">
        <f t="shared" si="3"/>
        <v>0.4870850233463847</v>
      </c>
      <c r="BB54" s="51">
        <f t="shared" si="4"/>
        <v>-0.33844236147520856</v>
      </c>
      <c r="BC54" s="51">
        <f t="shared" si="5"/>
        <v>-2.6181560243421997</v>
      </c>
      <c r="BD54" s="51">
        <f t="shared" si="6"/>
        <v>-3.733261450713059</v>
      </c>
      <c r="BE54" s="51">
        <f t="shared" si="34"/>
        <v>16.68156826896745</v>
      </c>
      <c r="BF54" s="51">
        <f t="shared" si="34"/>
        <v>16.682135296690717</v>
      </c>
      <c r="BG54" s="51">
        <f t="shared" si="34"/>
        <v>16.680433280267216</v>
      </c>
      <c r="BH54" s="51">
        <f t="shared" si="34"/>
        <v>16.685555013601846</v>
      </c>
      <c r="BI54" s="51">
        <f t="shared" si="34"/>
        <v>16.670257099465228</v>
      </c>
      <c r="BJ54" s="51">
        <f t="shared" si="34"/>
        <v>16.717033507141579</v>
      </c>
      <c r="BK54" s="51">
        <f t="shared" si="34"/>
        <v>16.582662216277384</v>
      </c>
      <c r="BL54" s="51">
        <f t="shared" si="8"/>
        <v>17.171464430478657</v>
      </c>
    </row>
    <row r="55" spans="1:64" s="51" customFormat="1" ht="12.95" customHeight="1" x14ac:dyDescent="0.2">
      <c r="A55" s="101" t="s">
        <v>275</v>
      </c>
      <c r="B55" s="102" t="s">
        <v>119</v>
      </c>
      <c r="C55" s="103">
        <v>35748.39</v>
      </c>
      <c r="D55" s="44"/>
      <c r="E55" s="51">
        <f t="shared" si="11"/>
        <v>4746.0275267444367</v>
      </c>
      <c r="F55" s="51">
        <f t="shared" si="12"/>
        <v>4746</v>
      </c>
      <c r="G55" s="51">
        <f t="shared" si="13"/>
        <v>5.3641999998944812E-2</v>
      </c>
      <c r="H55" s="51">
        <f t="shared" si="31"/>
        <v>5.3641999998944812E-2</v>
      </c>
      <c r="Q55" s="100">
        <f t="shared" si="14"/>
        <v>20729.89</v>
      </c>
      <c r="S55" s="43">
        <f t="shared" si="32"/>
        <v>0.2</v>
      </c>
      <c r="Z55" s="51">
        <f t="shared" si="16"/>
        <v>4746</v>
      </c>
      <c r="AA55" s="51">
        <f t="shared" si="17"/>
        <v>4.7346111644478071E-2</v>
      </c>
      <c r="AB55" s="51">
        <f t="shared" si="18"/>
        <v>9.3227547133557742E-2</v>
      </c>
      <c r="AC55" s="51">
        <f t="shared" si="19"/>
        <v>5.3641999998944812E-2</v>
      </c>
      <c r="AD55" s="51">
        <f t="shared" si="20"/>
        <v>6.2958883544667402E-3</v>
      </c>
      <c r="AE55" s="51">
        <f t="shared" si="21"/>
        <v>7.9276420343819838E-6</v>
      </c>
      <c r="AF55" s="51">
        <f t="shared" si="22"/>
        <v>5.3641999998944812E-2</v>
      </c>
      <c r="AG55" s="43"/>
      <c r="AH55" s="51">
        <f t="shared" si="23"/>
        <v>-3.9585547134612938E-2</v>
      </c>
      <c r="AI55" s="51">
        <f t="shared" si="24"/>
        <v>0.41240892665301576</v>
      </c>
      <c r="AJ55" s="51">
        <f t="shared" si="25"/>
        <v>-0.8380202711057404</v>
      </c>
      <c r="AK55" s="51">
        <f t="shared" si="26"/>
        <v>7.3802240910032554E-2</v>
      </c>
      <c r="AL55" s="51">
        <f t="shared" si="27"/>
        <v>3.0166455896429203</v>
      </c>
      <c r="AM55" s="51">
        <f t="shared" si="28"/>
        <v>15.985948754364987</v>
      </c>
      <c r="AN55" s="51">
        <f t="shared" si="36"/>
        <v>15.461997495826932</v>
      </c>
      <c r="AO55" s="51">
        <f t="shared" si="36"/>
        <v>15.453929431819013</v>
      </c>
      <c r="AP55" s="51">
        <f t="shared" si="36"/>
        <v>15.467979700744438</v>
      </c>
      <c r="AQ55" s="51">
        <f t="shared" si="36"/>
        <v>15.443478589550045</v>
      </c>
      <c r="AR55" s="51">
        <f t="shared" si="36"/>
        <v>15.486108399227334</v>
      </c>
      <c r="AS55" s="51">
        <f t="shared" si="36"/>
        <v>15.4116209104811</v>
      </c>
      <c r="AT55" s="51">
        <f t="shared" si="36"/>
        <v>15.540943185434642</v>
      </c>
      <c r="AU55" s="51">
        <f t="shared" si="30"/>
        <v>15.313169542742788</v>
      </c>
      <c r="AW55" s="51">
        <v>8600</v>
      </c>
      <c r="AX55" s="51">
        <f t="shared" si="0"/>
        <v>0.16435000375098602</v>
      </c>
      <c r="AY55" s="51">
        <f t="shared" si="1"/>
        <v>0.16103863575145114</v>
      </c>
      <c r="AZ55" s="51">
        <f t="shared" si="2"/>
        <v>3.3113679995348836E-3</v>
      </c>
      <c r="BA55" s="51">
        <f t="shared" si="3"/>
        <v>0.50173496236263593</v>
      </c>
      <c r="BB55" s="51">
        <f t="shared" si="4"/>
        <v>-0.2933335948563171</v>
      </c>
      <c r="BC55" s="51">
        <f t="shared" si="5"/>
        <v>-2.5706069128747844</v>
      </c>
      <c r="BD55" s="51">
        <f t="shared" si="6"/>
        <v>-3.4070290060953594</v>
      </c>
      <c r="BE55" s="51">
        <f t="shared" si="34"/>
        <v>16.759084027599357</v>
      </c>
      <c r="BF55" s="51">
        <f t="shared" si="34"/>
        <v>16.759317390135809</v>
      </c>
      <c r="BG55" s="51">
        <f t="shared" si="34"/>
        <v>16.758524108004671</v>
      </c>
      <c r="BH55" s="51">
        <f t="shared" si="34"/>
        <v>16.761225259671168</v>
      </c>
      <c r="BI55" s="51">
        <f t="shared" si="34"/>
        <v>16.752079280362334</v>
      </c>
      <c r="BJ55" s="51">
        <f t="shared" si="34"/>
        <v>16.783666312951038</v>
      </c>
      <c r="BK55" s="51">
        <f t="shared" si="34"/>
        <v>16.680978800918478</v>
      </c>
      <c r="BL55" s="51">
        <f t="shared" si="8"/>
        <v>17.273177341684782</v>
      </c>
    </row>
    <row r="56" spans="1:64" s="51" customFormat="1" ht="12.95" customHeight="1" x14ac:dyDescent="0.2">
      <c r="A56" s="101" t="s">
        <v>280</v>
      </c>
      <c r="B56" s="102" t="s">
        <v>119</v>
      </c>
      <c r="C56" s="103">
        <v>36052.397599999997</v>
      </c>
      <c r="D56" s="44"/>
      <c r="E56" s="51">
        <f t="shared" si="11"/>
        <v>4902.031022366953</v>
      </c>
      <c r="F56" s="51">
        <f t="shared" si="12"/>
        <v>4902</v>
      </c>
      <c r="G56" s="51">
        <f t="shared" si="13"/>
        <v>6.0453999998571817E-2</v>
      </c>
      <c r="H56" s="51">
        <f t="shared" si="31"/>
        <v>6.0453999998571817E-2</v>
      </c>
      <c r="Q56" s="100">
        <f t="shared" si="14"/>
        <v>21033.897599999997</v>
      </c>
      <c r="S56" s="43">
        <f t="shared" si="32"/>
        <v>0.2</v>
      </c>
      <c r="Z56" s="51">
        <f t="shared" si="16"/>
        <v>4902</v>
      </c>
      <c r="AA56" s="51">
        <f t="shared" si="17"/>
        <v>5.109696186439041E-2</v>
      </c>
      <c r="AB56" s="51">
        <f t="shared" si="18"/>
        <v>9.9263972024269564E-2</v>
      </c>
      <c r="AC56" s="51">
        <f t="shared" si="19"/>
        <v>6.0453999998571817E-2</v>
      </c>
      <c r="AD56" s="51">
        <f t="shared" si="20"/>
        <v>9.3570381341814071E-3</v>
      </c>
      <c r="AE56" s="51">
        <f t="shared" si="21"/>
        <v>1.7510832528905014E-5</v>
      </c>
      <c r="AF56" s="51">
        <f t="shared" si="22"/>
        <v>6.0453999998571817E-2</v>
      </c>
      <c r="AG56" s="43"/>
      <c r="AH56" s="51">
        <f t="shared" si="23"/>
        <v>-3.8809972025697741E-2</v>
      </c>
      <c r="AI56" s="51">
        <f t="shared" si="24"/>
        <v>0.4107183724914556</v>
      </c>
      <c r="AJ56" s="51">
        <f t="shared" si="25"/>
        <v>-0.82383716302810184</v>
      </c>
      <c r="AK56" s="51">
        <f t="shared" si="26"/>
        <v>5.8797990792922937E-2</v>
      </c>
      <c r="AL56" s="51">
        <f t="shared" si="27"/>
        <v>3.0421427181559548</v>
      </c>
      <c r="AM56" s="51">
        <f t="shared" si="28"/>
        <v>20.094043680296053</v>
      </c>
      <c r="AN56" s="51">
        <f t="shared" si="36"/>
        <v>15.511921321836141</v>
      </c>
      <c r="AO56" s="51">
        <f t="shared" si="36"/>
        <v>15.504926184008513</v>
      </c>
      <c r="AP56" s="51">
        <f t="shared" si="36"/>
        <v>15.51697122857145</v>
      </c>
      <c r="AQ56" s="51">
        <f t="shared" si="36"/>
        <v>15.496212167663812</v>
      </c>
      <c r="AR56" s="51">
        <f t="shared" si="36"/>
        <v>15.531937109989432</v>
      </c>
      <c r="AS56" s="51">
        <f t="shared" si="36"/>
        <v>15.470288349989154</v>
      </c>
      <c r="AT56" s="51">
        <f t="shared" si="36"/>
        <v>15.576239006155799</v>
      </c>
      <c r="AU56" s="51">
        <f t="shared" si="30"/>
        <v>15.392505613483564</v>
      </c>
      <c r="AW56" s="51">
        <v>8800</v>
      </c>
      <c r="AX56" s="51">
        <f t="shared" si="0"/>
        <v>0.17157633479528256</v>
      </c>
      <c r="AY56" s="51">
        <f t="shared" si="1"/>
        <v>0.16491862512246419</v>
      </c>
      <c r="AZ56" s="51">
        <f t="shared" si="2"/>
        <v>6.6577096728183743E-3</v>
      </c>
      <c r="BA56" s="51">
        <f t="shared" si="3"/>
        <v>0.51855611769193199</v>
      </c>
      <c r="BB56" s="51">
        <f t="shared" si="4"/>
        <v>-0.24461870381366793</v>
      </c>
      <c r="BC56" s="51">
        <f t="shared" si="5"/>
        <v>-2.5200213744258928</v>
      </c>
      <c r="BD56" s="51">
        <f t="shared" si="6"/>
        <v>-3.113383410500806</v>
      </c>
      <c r="BE56" s="51">
        <f t="shared" si="34"/>
        <v>16.839008531805387</v>
      </c>
      <c r="BF56" s="51">
        <f t="shared" si="34"/>
        <v>16.839079861895137</v>
      </c>
      <c r="BG56" s="51">
        <f t="shared" si="34"/>
        <v>16.838796973069197</v>
      </c>
      <c r="BH56" s="51">
        <f t="shared" si="34"/>
        <v>16.839919887569668</v>
      </c>
      <c r="BI56" s="51">
        <f t="shared" si="34"/>
        <v>16.835478199524676</v>
      </c>
      <c r="BJ56" s="51">
        <f t="shared" si="34"/>
        <v>16.853300489183841</v>
      </c>
      <c r="BK56" s="51">
        <f t="shared" si="34"/>
        <v>16.785416705137546</v>
      </c>
      <c r="BL56" s="51">
        <f t="shared" si="8"/>
        <v>17.374890252890907</v>
      </c>
    </row>
    <row r="57" spans="1:64" s="51" customFormat="1" ht="12.95" customHeight="1" x14ac:dyDescent="0.2">
      <c r="A57" s="101" t="s">
        <v>280</v>
      </c>
      <c r="B57" s="102" t="s">
        <v>119</v>
      </c>
      <c r="C57" s="103">
        <v>36054.346299999997</v>
      </c>
      <c r="D57" s="44"/>
      <c r="E57" s="51">
        <f t="shared" si="11"/>
        <v>4903.031010564353</v>
      </c>
      <c r="F57" s="51">
        <f t="shared" si="12"/>
        <v>4903</v>
      </c>
      <c r="G57" s="51">
        <f t="shared" si="13"/>
        <v>6.0430999998061452E-2</v>
      </c>
      <c r="H57" s="51">
        <f t="shared" si="31"/>
        <v>6.0430999998061452E-2</v>
      </c>
      <c r="Q57" s="100">
        <f t="shared" si="14"/>
        <v>21035.846299999997</v>
      </c>
      <c r="S57" s="43">
        <f t="shared" si="32"/>
        <v>0.2</v>
      </c>
      <c r="Z57" s="51">
        <f t="shared" si="16"/>
        <v>4903</v>
      </c>
      <c r="AA57" s="51">
        <f t="shared" si="17"/>
        <v>5.1121308089650021E-2</v>
      </c>
      <c r="AB57" s="51">
        <f t="shared" si="18"/>
        <v>9.9235704711109735E-2</v>
      </c>
      <c r="AC57" s="51">
        <f t="shared" si="19"/>
        <v>6.0430999998061452E-2</v>
      </c>
      <c r="AD57" s="51">
        <f t="shared" si="20"/>
        <v>9.3096919084114313E-3</v>
      </c>
      <c r="AE57" s="51">
        <f t="shared" si="21"/>
        <v>1.7334072685908254E-5</v>
      </c>
      <c r="AF57" s="51">
        <f t="shared" si="22"/>
        <v>6.0430999998061452E-2</v>
      </c>
      <c r="AG57" s="43"/>
      <c r="AH57" s="51">
        <f t="shared" si="23"/>
        <v>-3.8804704713048276E-2</v>
      </c>
      <c r="AI57" s="51">
        <f t="shared" si="24"/>
        <v>0.41070882274376985</v>
      </c>
      <c r="AJ57" s="51">
        <f t="shared" si="25"/>
        <v>-0.82374501526792987</v>
      </c>
      <c r="AK57" s="51">
        <f t="shared" si="26"/>
        <v>5.8702203096390092E-2</v>
      </c>
      <c r="AL57" s="51">
        <f t="shared" si="27"/>
        <v>3.042305266784151</v>
      </c>
      <c r="AM57" s="51">
        <f t="shared" si="28"/>
        <v>20.126994946242185</v>
      </c>
      <c r="AN57" s="51">
        <f t="shared" si="36"/>
        <v>15.512240228483815</v>
      </c>
      <c r="AO57" s="51">
        <f t="shared" si="36"/>
        <v>15.505253145139855</v>
      </c>
      <c r="AP57" s="51">
        <f t="shared" si="36"/>
        <v>15.517283553427347</v>
      </c>
      <c r="AQ57" s="51">
        <f t="shared" si="36"/>
        <v>15.496551095443115</v>
      </c>
      <c r="AR57" s="51">
        <f t="shared" si="36"/>
        <v>15.532228046396007</v>
      </c>
      <c r="AS57" s="51">
        <f t="shared" si="36"/>
        <v>15.470666448405806</v>
      </c>
      <c r="AT57" s="51">
        <f t="shared" si="36"/>
        <v>15.576461232760739</v>
      </c>
      <c r="AU57" s="51">
        <f t="shared" si="30"/>
        <v>15.393014178039595</v>
      </c>
      <c r="AW57" s="51">
        <v>9000</v>
      </c>
      <c r="AX57" s="51">
        <f t="shared" si="0"/>
        <v>0.17887840191521506</v>
      </c>
      <c r="AY57" s="51">
        <f t="shared" si="1"/>
        <v>0.16880199602601101</v>
      </c>
      <c r="AZ57" s="51">
        <f t="shared" si="2"/>
        <v>1.0076405889204054E-2</v>
      </c>
      <c r="BA57" s="51">
        <f t="shared" si="3"/>
        <v>0.53795100013939856</v>
      </c>
      <c r="BB57" s="51">
        <f t="shared" si="4"/>
        <v>-0.19171553592895962</v>
      </c>
      <c r="BC57" s="51">
        <f t="shared" si="5"/>
        <v>-2.4658047533301772</v>
      </c>
      <c r="BD57" s="51">
        <f t="shared" si="6"/>
        <v>-2.8460104100672052</v>
      </c>
      <c r="BE57" s="51">
        <f t="shared" si="34"/>
        <v>16.92173666241937</v>
      </c>
      <c r="BF57" s="51">
        <f t="shared" si="34"/>
        <v>16.921748816113872</v>
      </c>
      <c r="BG57" s="51">
        <f t="shared" si="34"/>
        <v>16.921690096411798</v>
      </c>
      <c r="BH57" s="51">
        <f t="shared" si="34"/>
        <v>16.921973882048654</v>
      </c>
      <c r="BI57" s="51">
        <f t="shared" si="34"/>
        <v>16.920604371777809</v>
      </c>
      <c r="BJ57" s="51">
        <f t="shared" si="34"/>
        <v>16.927260579333854</v>
      </c>
      <c r="BK57" s="51">
        <f t="shared" si="34"/>
        <v>16.895947761771158</v>
      </c>
      <c r="BL57" s="51">
        <f t="shared" si="8"/>
        <v>17.476603164097028</v>
      </c>
    </row>
    <row r="58" spans="1:64" s="51" customFormat="1" ht="12.95" customHeight="1" x14ac:dyDescent="0.2">
      <c r="A58" s="101" t="s">
        <v>287</v>
      </c>
      <c r="B58" s="102" t="s">
        <v>119</v>
      </c>
      <c r="C58" s="103">
        <v>37192.406999999999</v>
      </c>
      <c r="D58" s="44"/>
      <c r="E58" s="51">
        <f t="shared" si="11"/>
        <v>5487.0343296610135</v>
      </c>
      <c r="F58" s="51">
        <f t="shared" si="12"/>
        <v>5487</v>
      </c>
      <c r="G58" s="51">
        <f t="shared" si="13"/>
        <v>6.6898999997647479E-2</v>
      </c>
      <c r="H58" s="51">
        <f t="shared" si="31"/>
        <v>6.6898999997647479E-2</v>
      </c>
      <c r="Q58" s="100">
        <f t="shared" si="14"/>
        <v>22173.906999999999</v>
      </c>
      <c r="S58" s="43">
        <f t="shared" si="32"/>
        <v>0.2</v>
      </c>
      <c r="Z58" s="51">
        <f t="shared" si="16"/>
        <v>5487</v>
      </c>
      <c r="AA58" s="51">
        <f t="shared" si="17"/>
        <v>6.5970482021527083E-2</v>
      </c>
      <c r="AB58" s="51">
        <f t="shared" si="18"/>
        <v>0.10201105657782773</v>
      </c>
      <c r="AC58" s="51">
        <f t="shared" si="19"/>
        <v>6.6898999997647479E-2</v>
      </c>
      <c r="AD58" s="51">
        <f t="shared" si="20"/>
        <v>9.2851797612039655E-4</v>
      </c>
      <c r="AE58" s="51">
        <f t="shared" si="21"/>
        <v>1.7242912639574345E-7</v>
      </c>
      <c r="AF58" s="51">
        <f t="shared" si="22"/>
        <v>6.6898999997647479E-2</v>
      </c>
      <c r="AG58" s="43"/>
      <c r="AH58" s="51">
        <f t="shared" si="23"/>
        <v>-3.5112056580180254E-2</v>
      </c>
      <c r="AI58" s="51">
        <f t="shared" si="24"/>
        <v>0.40780157903868464</v>
      </c>
      <c r="AJ58" s="51">
        <f t="shared" si="25"/>
        <v>-0.76710493580769679</v>
      </c>
      <c r="AK58" s="51">
        <f t="shared" si="26"/>
        <v>3.327228776057756E-3</v>
      </c>
      <c r="AL58" s="51">
        <f t="shared" si="27"/>
        <v>3.1359742769630725</v>
      </c>
      <c r="AM58" s="51">
        <f t="shared" si="28"/>
        <v>355.9737753178444</v>
      </c>
      <c r="AN58" s="51">
        <f t="shared" si="36"/>
        <v>15.696861607875597</v>
      </c>
      <c r="AO58" s="51">
        <f t="shared" si="36"/>
        <v>15.696403335849347</v>
      </c>
      <c r="AP58" s="51">
        <f t="shared" si="36"/>
        <v>15.697177220739835</v>
      </c>
      <c r="AQ58" s="51">
        <f t="shared" si="36"/>
        <v>15.695870355773938</v>
      </c>
      <c r="AR58" s="51">
        <f t="shared" si="36"/>
        <v>15.69807725716913</v>
      </c>
      <c r="AS58" s="51">
        <f t="shared" si="36"/>
        <v>15.694350431667269</v>
      </c>
      <c r="AT58" s="51">
        <f t="shared" si="36"/>
        <v>15.700643891465862</v>
      </c>
      <c r="AU58" s="51">
        <f t="shared" si="30"/>
        <v>15.690015878761475</v>
      </c>
      <c r="AW58" s="51">
        <v>9200</v>
      </c>
      <c r="AX58" s="51">
        <f t="shared" si="0"/>
        <v>0.18624528383142414</v>
      </c>
      <c r="AY58" s="51">
        <f t="shared" si="1"/>
        <v>0.17268874846209156</v>
      </c>
      <c r="AZ58" s="51">
        <f t="shared" si="2"/>
        <v>1.3556535369332583E-2</v>
      </c>
      <c r="BA58" s="51">
        <f t="shared" si="3"/>
        <v>0.56043340186199297</v>
      </c>
      <c r="BB58" s="51">
        <f t="shared" si="4"/>
        <v>-0.13392051277207503</v>
      </c>
      <c r="BC58" s="51">
        <f t="shared" si="5"/>
        <v>-2.4072190270880252</v>
      </c>
      <c r="BD58" s="51">
        <f t="shared" si="6"/>
        <v>-2.5998992830013643</v>
      </c>
      <c r="BE58" s="51">
        <f t="shared" si="34"/>
        <v>17.00772696918764</v>
      </c>
      <c r="BF58" s="51">
        <f t="shared" si="34"/>
        <v>17.007726421458663</v>
      </c>
      <c r="BG58" s="51">
        <f t="shared" si="34"/>
        <v>17.007729876093006</v>
      </c>
      <c r="BH58" s="51">
        <f t="shared" si="34"/>
        <v>17.007708087753787</v>
      </c>
      <c r="BI58" s="51">
        <f t="shared" si="34"/>
        <v>17.007845535164297</v>
      </c>
      <c r="BJ58" s="51">
        <f t="shared" si="34"/>
        <v>17.006979610682976</v>
      </c>
      <c r="BK58" s="51">
        <f t="shared" si="34"/>
        <v>17.012480821175181</v>
      </c>
      <c r="BL58" s="51">
        <f t="shared" si="8"/>
        <v>17.57831607530315</v>
      </c>
    </row>
    <row r="59" spans="1:64" s="51" customFormat="1" ht="12.95" customHeight="1" x14ac:dyDescent="0.2">
      <c r="A59" s="42" t="s">
        <v>114</v>
      </c>
      <c r="B59" s="43"/>
      <c r="C59" s="44">
        <v>38256.415999999997</v>
      </c>
      <c r="D59" s="44"/>
      <c r="E59" s="51">
        <f t="shared" si="11"/>
        <v>6033.0375327842885</v>
      </c>
      <c r="F59" s="51">
        <f t="shared" si="12"/>
        <v>6033</v>
      </c>
      <c r="G59" s="51">
        <f t="shared" si="13"/>
        <v>7.3141000000759959E-2</v>
      </c>
      <c r="I59" s="51">
        <f>G59</f>
        <v>7.3141000000759959E-2</v>
      </c>
      <c r="Q59" s="100">
        <f t="shared" si="14"/>
        <v>23237.915999999997</v>
      </c>
      <c r="S59" s="43">
        <f>S$16</f>
        <v>0.1</v>
      </c>
      <c r="Z59" s="51">
        <f t="shared" si="16"/>
        <v>6033</v>
      </c>
      <c r="AA59" s="51">
        <f t="shared" si="17"/>
        <v>8.0952295520587886E-2</v>
      </c>
      <c r="AB59" s="51">
        <f t="shared" si="18"/>
        <v>0.10372790978263355</v>
      </c>
      <c r="AC59" s="51">
        <f t="shared" si="19"/>
        <v>7.3141000000759959E-2</v>
      </c>
      <c r="AD59" s="51">
        <f t="shared" si="20"/>
        <v>-7.8112955198279266E-3</v>
      </c>
      <c r="AE59" s="51">
        <f t="shared" si="21"/>
        <v>6.1016337698083838E-6</v>
      </c>
      <c r="AF59" s="51">
        <f t="shared" si="22"/>
        <v>7.3141000000759959E-2</v>
      </c>
      <c r="AG59" s="43"/>
      <c r="AH59" s="51">
        <f t="shared" si="23"/>
        <v>-3.0586909781873586E-2</v>
      </c>
      <c r="AI59" s="51">
        <f t="shared" si="24"/>
        <v>0.40976746270103082</v>
      </c>
      <c r="AJ59" s="51">
        <f t="shared" si="25"/>
        <v>-0.70823884236490031</v>
      </c>
      <c r="AK59" s="51">
        <f t="shared" si="26"/>
        <v>-4.83279645135661E-2</v>
      </c>
      <c r="AL59" s="51">
        <f t="shared" si="27"/>
        <v>-3.0598953685529948</v>
      </c>
      <c r="AM59" s="51">
        <f t="shared" si="28"/>
        <v>-24.466999945034758</v>
      </c>
      <c r="AN59" s="51">
        <f t="shared" si="36"/>
        <v>15.869134724524951</v>
      </c>
      <c r="AO59" s="51">
        <f t="shared" si="36"/>
        <v>15.875164928751614</v>
      </c>
      <c r="AP59" s="51">
        <f t="shared" si="36"/>
        <v>15.864847136052632</v>
      </c>
      <c r="AQ59" s="51">
        <f t="shared" si="36"/>
        <v>15.882511951834575</v>
      </c>
      <c r="AR59" s="51">
        <f t="shared" si="36"/>
        <v>15.852298847335671</v>
      </c>
      <c r="AS59" s="51">
        <f t="shared" si="36"/>
        <v>15.904070531304955</v>
      </c>
      <c r="AT59" s="51">
        <f t="shared" si="36"/>
        <v>15.81560220749313</v>
      </c>
      <c r="AU59" s="51">
        <f t="shared" si="30"/>
        <v>15.967692126354191</v>
      </c>
      <c r="AW59" s="51">
        <v>9400</v>
      </c>
      <c r="AX59" s="51">
        <f t="shared" si="0"/>
        <v>0.19366216492208221</v>
      </c>
      <c r="AY59" s="51">
        <f t="shared" si="1"/>
        <v>0.17657888243070588</v>
      </c>
      <c r="AZ59" s="51">
        <f t="shared" si="2"/>
        <v>1.7083282491376327E-2</v>
      </c>
      <c r="BA59" s="51">
        <f t="shared" si="3"/>
        <v>0.58666663270125197</v>
      </c>
      <c r="BB59" s="51">
        <f t="shared" si="4"/>
        <v>-7.0378709992026861E-2</v>
      </c>
      <c r="BC59" s="51">
        <f t="shared" si="5"/>
        <v>-2.3433318839883897</v>
      </c>
      <c r="BD59" s="51">
        <f t="shared" si="6"/>
        <v>-2.3709687242691819</v>
      </c>
      <c r="BE59" s="51">
        <f t="shared" si="34"/>
        <v>17.097520937446053</v>
      </c>
      <c r="BF59" s="51">
        <f t="shared" si="34"/>
        <v>17.097520418650003</v>
      </c>
      <c r="BG59" s="51">
        <f t="shared" si="34"/>
        <v>17.097525278875729</v>
      </c>
      <c r="BH59" s="51">
        <f t="shared" si="34"/>
        <v>17.097479751980579</v>
      </c>
      <c r="BI59" s="51">
        <f t="shared" si="34"/>
        <v>17.09790665748336</v>
      </c>
      <c r="BJ59" s="51">
        <f t="shared" si="34"/>
        <v>17.093941867670701</v>
      </c>
      <c r="BK59" s="51">
        <f t="shared" si="34"/>
        <v>17.134862693402223</v>
      </c>
      <c r="BL59" s="51">
        <f t="shared" si="8"/>
        <v>17.680028986509274</v>
      </c>
    </row>
    <row r="60" spans="1:64" s="51" customFormat="1" ht="12.95" customHeight="1" x14ac:dyDescent="0.2">
      <c r="A60" s="101" t="s">
        <v>298</v>
      </c>
      <c r="B60" s="102" t="s">
        <v>119</v>
      </c>
      <c r="C60" s="103">
        <v>38640.379999999997</v>
      </c>
      <c r="D60" s="44"/>
      <c r="E60" s="51">
        <f t="shared" si="11"/>
        <v>6230.0711799470719</v>
      </c>
      <c r="F60" s="51">
        <f t="shared" si="12"/>
        <v>6230</v>
      </c>
      <c r="Q60" s="100">
        <f t="shared" si="14"/>
        <v>23621.879999999997</v>
      </c>
      <c r="S60" s="43"/>
      <c r="U60" s="51">
        <f>+C60-(C$7+F60*C$8)</f>
        <v>0.13870999999926426</v>
      </c>
      <c r="Z60" s="51">
        <f t="shared" si="16"/>
        <v>6230</v>
      </c>
      <c r="AA60" s="51">
        <f t="shared" si="17"/>
        <v>8.6614128404171029E-2</v>
      </c>
      <c r="AB60" s="51">
        <f>IF(S60&lt;&gt;0,U60-AH60, -9999)</f>
        <v>-9999</v>
      </c>
      <c r="AC60" s="51">
        <f>+U60-P60</f>
        <v>0.13870999999926426</v>
      </c>
      <c r="AD60" s="51">
        <f>IF(S60&lt;&gt;0,U60-AA60, -9999)</f>
        <v>-9999</v>
      </c>
      <c r="AE60" s="51">
        <f>+(U60-AA60)^2*S60</f>
        <v>0</v>
      </c>
      <c r="AF60" s="51">
        <f>IF(S60&lt;&gt;0,U60-P60, -9999)</f>
        <v>-9999</v>
      </c>
      <c r="AG60" s="43"/>
      <c r="AH60" s="51">
        <f t="shared" si="23"/>
        <v>-2.8704090507147211E-2</v>
      </c>
      <c r="AI60" s="51">
        <f t="shared" si="24"/>
        <v>0.41161621854441632</v>
      </c>
      <c r="AJ60" s="51">
        <f t="shared" si="25"/>
        <v>-0.68528516606601042</v>
      </c>
      <c r="AK60" s="51">
        <f t="shared" si="26"/>
        <v>-6.7190519870226825E-2</v>
      </c>
      <c r="AL60" s="51">
        <f t="shared" si="27"/>
        <v>-3.027890135131738</v>
      </c>
      <c r="AM60" s="51">
        <f t="shared" si="28"/>
        <v>-17.570805398349332</v>
      </c>
      <c r="AN60" s="51">
        <f t="shared" si="36"/>
        <v>15.931937408801868</v>
      </c>
      <c r="AO60" s="51">
        <f t="shared" si="36"/>
        <v>15.939579693305276</v>
      </c>
      <c r="AP60" s="51">
        <f t="shared" si="36"/>
        <v>15.926341183639511</v>
      </c>
      <c r="AQ60" s="51">
        <f t="shared" si="36"/>
        <v>15.949300018902496</v>
      </c>
      <c r="AR60" s="51">
        <f t="shared" si="36"/>
        <v>15.909558632071999</v>
      </c>
      <c r="AS60" s="51">
        <f t="shared" si="36"/>
        <v>15.978594565275502</v>
      </c>
      <c r="AT60" s="51">
        <f t="shared" si="36"/>
        <v>15.859306321806006</v>
      </c>
      <c r="AU60" s="51">
        <f t="shared" si="30"/>
        <v>16.067879343892223</v>
      </c>
      <c r="AW60" s="51">
        <v>9600</v>
      </c>
      <c r="AX60" s="51">
        <f t="shared" si="0"/>
        <v>0.20110897062685573</v>
      </c>
      <c r="AY60" s="51">
        <f t="shared" si="1"/>
        <v>0.18047239793185388</v>
      </c>
      <c r="AZ60" s="51">
        <f t="shared" si="2"/>
        <v>2.063657269500185E-2</v>
      </c>
      <c r="BA60" s="51">
        <f t="shared" si="3"/>
        <v>0.61751917669344913</v>
      </c>
      <c r="BB60" s="51">
        <f t="shared" si="4"/>
        <v>-4.5088600134479749E-5</v>
      </c>
      <c r="BC60" s="51">
        <f t="shared" si="5"/>
        <v>-2.2729400331790668</v>
      </c>
      <c r="BD60" s="51">
        <f t="shared" si="6"/>
        <v>-2.1557868897543582</v>
      </c>
      <c r="BE60" s="51">
        <f t="shared" si="34"/>
        <v>17.191773226368671</v>
      </c>
      <c r="BF60" s="51">
        <f t="shared" si="34"/>
        <v>17.191773210235109</v>
      </c>
      <c r="BG60" s="51">
        <f t="shared" si="34"/>
        <v>17.191773523818842</v>
      </c>
      <c r="BH60" s="51">
        <f t="shared" si="34"/>
        <v>17.191767428978093</v>
      </c>
      <c r="BI60" s="51">
        <f t="shared" si="34"/>
        <v>17.19188596524975</v>
      </c>
      <c r="BJ60" s="51">
        <f t="shared" si="34"/>
        <v>17.189608796879845</v>
      </c>
      <c r="BK60" s="51">
        <f t="shared" si="34"/>
        <v>17.262879731664846</v>
      </c>
      <c r="BL60" s="51">
        <f t="shared" si="8"/>
        <v>17.781741897715399</v>
      </c>
    </row>
    <row r="61" spans="1:64" s="51" customFormat="1" ht="12.95" customHeight="1" x14ac:dyDescent="0.2">
      <c r="A61" s="101" t="s">
        <v>302</v>
      </c>
      <c r="B61" s="102" t="s">
        <v>119</v>
      </c>
      <c r="C61" s="103">
        <v>38675.409</v>
      </c>
      <c r="D61" s="44"/>
      <c r="E61" s="51">
        <f t="shared" si="11"/>
        <v>6248.0465412477806</v>
      </c>
      <c r="F61" s="51">
        <f t="shared" si="12"/>
        <v>6248</v>
      </c>
      <c r="G61" s="51">
        <f>+C61-(C$7+F61*C$8)</f>
        <v>9.0695999999297783E-2</v>
      </c>
      <c r="H61" s="51">
        <f>G61</f>
        <v>9.0695999999297783E-2</v>
      </c>
      <c r="Q61" s="100">
        <f t="shared" si="14"/>
        <v>23656.909</v>
      </c>
      <c r="S61" s="43">
        <f>S$15</f>
        <v>0.2</v>
      </c>
      <c r="Z61" s="51">
        <f t="shared" si="16"/>
        <v>6248</v>
      </c>
      <c r="AA61" s="51">
        <f t="shared" si="17"/>
        <v>8.7138206485149028E-2</v>
      </c>
      <c r="AB61" s="51">
        <f>IF(S61&lt;&gt;0,G61-AH61, -9999)</f>
        <v>0.11922146659065369</v>
      </c>
      <c r="AC61" s="51">
        <f>+G61-P61</f>
        <v>9.0695999999297783E-2</v>
      </c>
      <c r="AD61" s="51">
        <f>IF(S61&lt;&gt;0,G61-AA61, -9999)</f>
        <v>3.5577935141487549E-3</v>
      </c>
      <c r="AE61" s="51">
        <f>+(G61-AA61)^2*S61</f>
        <v>2.5315789378637896E-6</v>
      </c>
      <c r="AF61" s="51">
        <f>IF(S61&lt;&gt;0,G61-P61, -9999)</f>
        <v>9.0695999999297783E-2</v>
      </c>
      <c r="AG61" s="43"/>
      <c r="AH61" s="51">
        <f t="shared" si="23"/>
        <v>-2.8525466591355905E-2</v>
      </c>
      <c r="AI61" s="51">
        <f t="shared" si="24"/>
        <v>0.41181669139853694</v>
      </c>
      <c r="AJ61" s="51">
        <f t="shared" si="25"/>
        <v>-0.68313694562532801</v>
      </c>
      <c r="AK61" s="51">
        <f t="shared" si="26"/>
        <v>-6.8923404755130466E-2</v>
      </c>
      <c r="AL61" s="51">
        <f t="shared" si="27"/>
        <v>-3.0249444745798839</v>
      </c>
      <c r="AM61" s="51">
        <f t="shared" si="28"/>
        <v>-17.12612835354297</v>
      </c>
      <c r="AN61" s="51">
        <f t="shared" ref="AN61:AT70" si="37">$AU61+$AB$7*SIN(AO61)</f>
        <v>15.937702474687418</v>
      </c>
      <c r="AO61" s="51">
        <f t="shared" si="37"/>
        <v>15.945463637239669</v>
      </c>
      <c r="AP61" s="51">
        <f t="shared" si="37"/>
        <v>15.932001186534965</v>
      </c>
      <c r="AQ61" s="51">
        <f t="shared" si="37"/>
        <v>15.955380927806189</v>
      </c>
      <c r="AR61" s="51">
        <f t="shared" si="37"/>
        <v>15.914858279325305</v>
      </c>
      <c r="AS61" s="51">
        <f t="shared" si="37"/>
        <v>15.985355528783169</v>
      </c>
      <c r="AT61" s="51">
        <f t="shared" si="37"/>
        <v>15.863395481534685</v>
      </c>
      <c r="AU61" s="51">
        <f t="shared" si="30"/>
        <v>16.077033505900772</v>
      </c>
      <c r="AW61" s="51">
        <v>9800</v>
      </c>
      <c r="AX61" s="51">
        <f t="shared" si="0"/>
        <v>0.2085583145662239</v>
      </c>
      <c r="AY61" s="51">
        <f t="shared" si="1"/>
        <v>0.1843692949655357</v>
      </c>
      <c r="AZ61" s="51">
        <f t="shared" si="2"/>
        <v>2.4189019600688207E-2</v>
      </c>
      <c r="BA61" s="51">
        <f t="shared" si="3"/>
        <v>0.65414536442384486</v>
      </c>
      <c r="BB61" s="51">
        <f t="shared" si="4"/>
        <v>7.8359570972050874E-2</v>
      </c>
      <c r="BC61" s="51">
        <f t="shared" si="5"/>
        <v>-2.1944549603532422</v>
      </c>
      <c r="BD61" s="51">
        <f t="shared" si="6"/>
        <v>-1.9513574054018299</v>
      </c>
      <c r="BE61" s="51">
        <f t="shared" si="34"/>
        <v>17.291293558508023</v>
      </c>
      <c r="BF61" s="51">
        <f t="shared" si="34"/>
        <v>17.291293558522163</v>
      </c>
      <c r="BG61" s="51">
        <f t="shared" si="34"/>
        <v>17.291293560427249</v>
      </c>
      <c r="BH61" s="51">
        <f t="shared" si="34"/>
        <v>17.291293817087659</v>
      </c>
      <c r="BI61" s="51">
        <f t="shared" si="34"/>
        <v>17.291328347438654</v>
      </c>
      <c r="BJ61" s="51">
        <f t="shared" si="34"/>
        <v>17.295330455069916</v>
      </c>
      <c r="BK61" s="51">
        <f t="shared" si="34"/>
        <v>17.396260040717035</v>
      </c>
      <c r="BL61" s="51">
        <f t="shared" si="8"/>
        <v>17.88345480892152</v>
      </c>
    </row>
    <row r="62" spans="1:64" s="51" customFormat="1" ht="12.95" customHeight="1" x14ac:dyDescent="0.2">
      <c r="A62" s="101" t="s">
        <v>298</v>
      </c>
      <c r="B62" s="102" t="s">
        <v>119</v>
      </c>
      <c r="C62" s="103">
        <v>39059.26</v>
      </c>
      <c r="D62" s="44"/>
      <c r="E62" s="51">
        <f t="shared" si="11"/>
        <v>6445.022201718768</v>
      </c>
      <c r="F62" s="51">
        <f t="shared" si="12"/>
        <v>6445</v>
      </c>
      <c r="Q62" s="100">
        <f t="shared" si="14"/>
        <v>24040.760000000002</v>
      </c>
      <c r="S62" s="43"/>
      <c r="U62" s="51">
        <f>+C62-(C$7+F62*C$8)</f>
        <v>4.32650000002468E-2</v>
      </c>
      <c r="Z62" s="51">
        <f t="shared" si="16"/>
        <v>6445</v>
      </c>
      <c r="AA62" s="51">
        <f t="shared" si="17"/>
        <v>9.2947543544021613E-2</v>
      </c>
      <c r="AB62" s="51">
        <f>IF(S62&lt;&gt;0,U62-AH62, -9999)</f>
        <v>-9999</v>
      </c>
      <c r="AC62" s="51">
        <f>+U62-P62</f>
        <v>4.32650000002468E-2</v>
      </c>
      <c r="AD62" s="51">
        <f>IF(S62&lt;&gt;0,U62-AA62, -9999)</f>
        <v>-9999</v>
      </c>
      <c r="AE62" s="51">
        <f>+(U62-AA62)^2*S62</f>
        <v>0</v>
      </c>
      <c r="AF62" s="51">
        <f>IF(S62&lt;&gt;0,U62-P62, -9999)</f>
        <v>-9999</v>
      </c>
      <c r="AG62" s="43"/>
      <c r="AH62" s="51">
        <f t="shared" si="23"/>
        <v>-2.6498723761601766E-2</v>
      </c>
      <c r="AI62" s="51">
        <f t="shared" si="24"/>
        <v>0.41436835376847592</v>
      </c>
      <c r="AJ62" s="51">
        <f t="shared" si="25"/>
        <v>-0.6590336405680669</v>
      </c>
      <c r="AK62" s="51">
        <f t="shared" si="26"/>
        <v>-8.8009176638340042E-2</v>
      </c>
      <c r="AL62" s="51">
        <f t="shared" si="27"/>
        <v>-2.9924281224265532</v>
      </c>
      <c r="AM62" s="51">
        <f t="shared" si="28"/>
        <v>-13.383143201870505</v>
      </c>
      <c r="AN62" s="51">
        <f t="shared" si="37"/>
        <v>16.001137568415388</v>
      </c>
      <c r="AO62" s="51">
        <f t="shared" si="37"/>
        <v>16.009861800069594</v>
      </c>
      <c r="AP62" s="51">
        <f t="shared" si="37"/>
        <v>15.994468559120085</v>
      </c>
      <c r="AQ62" s="51">
        <f t="shared" si="37"/>
        <v>16.021678513665488</v>
      </c>
      <c r="AR62" s="51">
        <f t="shared" si="37"/>
        <v>15.973728841364752</v>
      </c>
      <c r="AS62" s="51">
        <f t="shared" si="37"/>
        <v>16.058727591832739</v>
      </c>
      <c r="AT62" s="51">
        <f t="shared" si="37"/>
        <v>15.909410080009794</v>
      </c>
      <c r="AU62" s="51">
        <f t="shared" si="30"/>
        <v>16.177220723438804</v>
      </c>
      <c r="AW62" s="51">
        <v>10000</v>
      </c>
      <c r="AX62" s="51">
        <f t="shared" si="0"/>
        <v>0.21597218628047213</v>
      </c>
      <c r="AY62" s="51">
        <f t="shared" si="1"/>
        <v>0.18826957353175119</v>
      </c>
      <c r="AZ62" s="51">
        <f t="shared" si="2"/>
        <v>2.7702612748720924E-2</v>
      </c>
      <c r="BA62" s="51">
        <f t="shared" si="3"/>
        <v>0.69810108593299169</v>
      </c>
      <c r="BB62" s="51">
        <f t="shared" si="4"/>
        <v>0.16638577930626372</v>
      </c>
      <c r="BC62" s="51">
        <f t="shared" si="5"/>
        <v>-2.1057317302821135</v>
      </c>
      <c r="BD62" s="51">
        <f t="shared" si="6"/>
        <v>-1.7549491198138127</v>
      </c>
      <c r="BE62" s="51">
        <f t="shared" si="34"/>
        <v>17.397102056595315</v>
      </c>
      <c r="BF62" s="51">
        <f t="shared" si="34"/>
        <v>17.397102416511256</v>
      </c>
      <c r="BG62" s="51">
        <f t="shared" si="34"/>
        <v>17.397107563934178</v>
      </c>
      <c r="BH62" s="51">
        <f t="shared" si="34"/>
        <v>17.397181156652415</v>
      </c>
      <c r="BI62" s="51">
        <f t="shared" si="34"/>
        <v>17.398228378008728</v>
      </c>
      <c r="BJ62" s="51">
        <f t="shared" si="34"/>
        <v>17.412247177653597</v>
      </c>
      <c r="BK62" s="51">
        <f t="shared" si="34"/>
        <v>17.534676287326651</v>
      </c>
      <c r="BL62" s="51">
        <f t="shared" si="8"/>
        <v>17.985167720127645</v>
      </c>
    </row>
    <row r="63" spans="1:64" s="51" customFormat="1" ht="12.95" customHeight="1" x14ac:dyDescent="0.2">
      <c r="A63" s="101" t="s">
        <v>310</v>
      </c>
      <c r="B63" s="102" t="s">
        <v>119</v>
      </c>
      <c r="C63" s="103">
        <v>39357.464</v>
      </c>
      <c r="D63" s="44"/>
      <c r="E63" s="51">
        <f t="shared" si="11"/>
        <v>6598.0475419030818</v>
      </c>
      <c r="F63" s="51">
        <f t="shared" si="12"/>
        <v>6598</v>
      </c>
      <c r="G63" s="51">
        <f>+C63-(C$7+F63*C$8)</f>
        <v>9.2645999997330364E-2</v>
      </c>
      <c r="H63" s="51">
        <f>G63</f>
        <v>9.2645999997330364E-2</v>
      </c>
      <c r="Q63" s="100">
        <f t="shared" si="14"/>
        <v>24338.964</v>
      </c>
      <c r="S63" s="43">
        <f>S$15</f>
        <v>0.2</v>
      </c>
      <c r="Z63" s="51">
        <f t="shared" si="16"/>
        <v>6598</v>
      </c>
      <c r="AA63" s="51">
        <f t="shared" si="17"/>
        <v>9.755178286145999E-2</v>
      </c>
      <c r="AB63" s="51">
        <f t="shared" ref="AB63:AB68" si="38">IF(S63&lt;&gt;0,G63-AH63, -9999)</f>
        <v>0.11748049880282907</v>
      </c>
      <c r="AC63" s="51">
        <f t="shared" ref="AC63:AC68" si="39">+G63-P63</f>
        <v>9.2645999997330364E-2</v>
      </c>
      <c r="AD63" s="51">
        <f t="shared" ref="AD63:AD68" si="40">IF(S63&lt;&gt;0,G63-AA63, -9999)</f>
        <v>-4.9057828641296264E-3</v>
      </c>
      <c r="AE63" s="51">
        <f t="shared" ref="AE63:AE68" si="41">+(G63-AA63)^2*S63</f>
        <v>4.8133411019975762E-6</v>
      </c>
      <c r="AF63" s="51">
        <f t="shared" ref="AF63:AF68" si="42">IF(S63&lt;&gt;0,G63-P63, -9999)</f>
        <v>9.2645999997330364E-2</v>
      </c>
      <c r="AG63" s="43"/>
      <c r="AH63" s="51">
        <f t="shared" si="23"/>
        <v>-2.4834498805498702E-2</v>
      </c>
      <c r="AI63" s="51">
        <f t="shared" si="24"/>
        <v>0.41681846407897982</v>
      </c>
      <c r="AJ63" s="51">
        <f t="shared" si="25"/>
        <v>-0.63952514944905081</v>
      </c>
      <c r="AK63" s="51">
        <f t="shared" si="26"/>
        <v>-0.10300163300260506</v>
      </c>
      <c r="AL63" s="51">
        <f t="shared" si="27"/>
        <v>-2.9667753758309665</v>
      </c>
      <c r="AM63" s="51">
        <f t="shared" si="28"/>
        <v>-11.41136571775894</v>
      </c>
      <c r="AN63" s="51">
        <f t="shared" si="37"/>
        <v>16.050879118573977</v>
      </c>
      <c r="AO63" s="51">
        <f t="shared" si="37"/>
        <v>16.059914763030136</v>
      </c>
      <c r="AP63" s="51">
        <f t="shared" si="37"/>
        <v>16.043708386763555</v>
      </c>
      <c r="AQ63" s="51">
        <f t="shared" si="37"/>
        <v>16.072844992057416</v>
      </c>
      <c r="AR63" s="51">
        <f t="shared" si="37"/>
        <v>16.02067379248458</v>
      </c>
      <c r="AS63" s="51">
        <f t="shared" si="37"/>
        <v>16.114831256121647</v>
      </c>
      <c r="AT63" s="51">
        <f t="shared" si="37"/>
        <v>15.946973360131945</v>
      </c>
      <c r="AU63" s="51">
        <f t="shared" si="30"/>
        <v>16.255031100511488</v>
      </c>
      <c r="AW63" s="51">
        <v>10200</v>
      </c>
      <c r="AX63" s="51">
        <f t="shared" si="0"/>
        <v>0.22329666516141336</v>
      </c>
      <c r="AY63" s="51">
        <f t="shared" si="1"/>
        <v>0.19217323363050046</v>
      </c>
      <c r="AZ63" s="51">
        <f t="shared" si="2"/>
        <v>3.1123431530912894E-2</v>
      </c>
      <c r="BA63" s="51">
        <f t="shared" si="3"/>
        <v>0.75150756316705869</v>
      </c>
      <c r="BB63" s="51">
        <f t="shared" si="4"/>
        <v>0.26585447315284083</v>
      </c>
      <c r="BC63" s="51">
        <f t="shared" si="5"/>
        <v>-2.0038047596241864</v>
      </c>
      <c r="BD63" s="51">
        <f t="shared" si="6"/>
        <v>-1.5639437351581116</v>
      </c>
      <c r="BE63" s="51">
        <f t="shared" si="34"/>
        <v>17.510505790476799</v>
      </c>
      <c r="BF63" s="51">
        <f t="shared" si="34"/>
        <v>17.510515557707016</v>
      </c>
      <c r="BG63" s="51">
        <f t="shared" si="34"/>
        <v>17.510587352848479</v>
      </c>
      <c r="BH63" s="51">
        <f t="shared" si="34"/>
        <v>17.511114422627621</v>
      </c>
      <c r="BI63" s="51">
        <f t="shared" si="34"/>
        <v>17.514948440014749</v>
      </c>
      <c r="BJ63" s="51">
        <f t="shared" si="34"/>
        <v>17.541188394034478</v>
      </c>
      <c r="BK63" s="51">
        <f t="shared" si="34"/>
        <v>17.677749083788193</v>
      </c>
      <c r="BL63" s="51">
        <f t="shared" si="8"/>
        <v>18.08688063133377</v>
      </c>
    </row>
    <row r="64" spans="1:64" s="51" customFormat="1" ht="12.95" customHeight="1" x14ac:dyDescent="0.2">
      <c r="A64" s="42" t="s">
        <v>27</v>
      </c>
      <c r="C64" s="44">
        <v>39672.846899999997</v>
      </c>
      <c r="D64" s="44" t="s">
        <v>14</v>
      </c>
      <c r="E64" s="51">
        <f t="shared" si="11"/>
        <v>6759.8883473946771</v>
      </c>
      <c r="F64" s="51">
        <f t="shared" si="12"/>
        <v>6760</v>
      </c>
      <c r="Q64" s="100">
        <f t="shared" si="14"/>
        <v>24654.346899999997</v>
      </c>
      <c r="S64" s="43"/>
      <c r="U64" s="51">
        <f>+C64-(C$7+F64*C$8)</f>
        <v>-0.21758000000409083</v>
      </c>
      <c r="Z64" s="51">
        <f t="shared" si="16"/>
        <v>6760</v>
      </c>
      <c r="AA64" s="51">
        <f t="shared" si="17"/>
        <v>0.10251369058452341</v>
      </c>
      <c r="AB64" s="51">
        <f t="shared" si="38"/>
        <v>-9999</v>
      </c>
      <c r="AC64" s="51">
        <f t="shared" si="39"/>
        <v>0</v>
      </c>
      <c r="AD64" s="51">
        <f t="shared" si="40"/>
        <v>-9999</v>
      </c>
      <c r="AE64" s="51">
        <f t="shared" si="41"/>
        <v>0</v>
      </c>
      <c r="AF64" s="51">
        <f t="shared" si="42"/>
        <v>-9999</v>
      </c>
      <c r="AG64" s="43"/>
      <c r="AH64" s="51">
        <f t="shared" si="23"/>
        <v>-2.2987704460090564E-2</v>
      </c>
      <c r="AI64" s="51">
        <f t="shared" si="24"/>
        <v>0.41988341735789991</v>
      </c>
      <c r="AJ64" s="51">
        <f t="shared" si="25"/>
        <v>-0.61806383554515854</v>
      </c>
      <c r="AK64" s="51">
        <f t="shared" si="26"/>
        <v>-0.11905793037028245</v>
      </c>
      <c r="AL64" s="51">
        <f t="shared" si="27"/>
        <v>-2.9391723433480861</v>
      </c>
      <c r="AM64" s="51">
        <f t="shared" si="28"/>
        <v>-9.8466716731438808</v>
      </c>
      <c r="AN64" s="51">
        <f t="shared" si="37"/>
        <v>16.104050222473592</v>
      </c>
      <c r="AO64" s="51">
        <f t="shared" si="37"/>
        <v>16.113013545151247</v>
      </c>
      <c r="AP64" s="51">
        <f t="shared" si="37"/>
        <v>16.096602561605145</v>
      </c>
      <c r="AQ64" s="51">
        <f t="shared" si="37"/>
        <v>16.126737666867079</v>
      </c>
      <c r="AR64" s="51">
        <f t="shared" si="37"/>
        <v>16.071685092530654</v>
      </c>
      <c r="AS64" s="51">
        <f t="shared" si="37"/>
        <v>16.173292013287632</v>
      </c>
      <c r="AT64" s="51">
        <f t="shared" si="37"/>
        <v>15.98878316273897</v>
      </c>
      <c r="AU64" s="51">
        <f t="shared" si="30"/>
        <v>16.33741855858845</v>
      </c>
      <c r="AW64" s="51">
        <v>10400</v>
      </c>
      <c r="AX64" s="51">
        <f t="shared" si="0"/>
        <v>0.23045361921174257</v>
      </c>
      <c r="AY64" s="51">
        <f t="shared" si="1"/>
        <v>0.19608027526178345</v>
      </c>
      <c r="AZ64" s="51">
        <f t="shared" si="2"/>
        <v>3.4373343949959105E-2</v>
      </c>
      <c r="BA64" s="51">
        <f t="shared" si="3"/>
        <v>0.8172758755646462</v>
      </c>
      <c r="BB64" s="51">
        <f t="shared" si="4"/>
        <v>0.37873875450799349</v>
      </c>
      <c r="BC64" s="51">
        <f t="shared" si="5"/>
        <v>-1.8844617954032421</v>
      </c>
      <c r="BD64" s="51">
        <f t="shared" si="6"/>
        <v>-1.3756675338532021</v>
      </c>
      <c r="BE64" s="51">
        <f t="shared" si="34"/>
        <v>17.633215774071296</v>
      </c>
      <c r="BF64" s="51">
        <f t="shared" si="34"/>
        <v>17.633291792420966</v>
      </c>
      <c r="BG64" s="51">
        <f t="shared" si="34"/>
        <v>17.63366137229518</v>
      </c>
      <c r="BH64" s="51">
        <f t="shared" si="34"/>
        <v>17.635452940355439</v>
      </c>
      <c r="BI64" s="51">
        <f t="shared" si="34"/>
        <v>17.644018486857625</v>
      </c>
      <c r="BJ64" s="51">
        <f t="shared" si="34"/>
        <v>17.682577388713035</v>
      </c>
      <c r="BK64" s="51">
        <f t="shared" si="34"/>
        <v>17.82505090950184</v>
      </c>
      <c r="BL64" s="51">
        <f t="shared" si="8"/>
        <v>18.188593542539891</v>
      </c>
    </row>
    <row r="65" spans="1:64" s="51" customFormat="1" ht="12.95" customHeight="1" x14ac:dyDescent="0.2">
      <c r="A65" s="101" t="s">
        <v>315</v>
      </c>
      <c r="B65" s="102" t="s">
        <v>119</v>
      </c>
      <c r="C65" s="103">
        <v>40064.860999999997</v>
      </c>
      <c r="D65" s="44"/>
      <c r="E65" s="51">
        <f t="shared" si="11"/>
        <v>6961.0529562179936</v>
      </c>
      <c r="F65" s="51">
        <f t="shared" si="12"/>
        <v>6961</v>
      </c>
      <c r="G65" s="51">
        <f>+C65-(C$7+F65*C$8)</f>
        <v>0.10319699999672594</v>
      </c>
      <c r="I65" s="51">
        <f>G65</f>
        <v>0.10319699999672594</v>
      </c>
      <c r="Q65" s="100">
        <f t="shared" si="14"/>
        <v>25046.360999999997</v>
      </c>
      <c r="S65" s="43">
        <f>S$16</f>
        <v>0.1</v>
      </c>
      <c r="Z65" s="51">
        <f t="shared" si="16"/>
        <v>6961</v>
      </c>
      <c r="AA65" s="51">
        <f t="shared" si="17"/>
        <v>0.1087916472102458</v>
      </c>
      <c r="AB65" s="51">
        <f t="shared" si="38"/>
        <v>0.12377487999525576</v>
      </c>
      <c r="AC65" s="51">
        <f t="shared" si="39"/>
        <v>0.10319699999672594</v>
      </c>
      <c r="AD65" s="51">
        <f t="shared" si="40"/>
        <v>-5.5946472135198627E-3</v>
      </c>
      <c r="AE65" s="51">
        <f t="shared" si="41"/>
        <v>3.1300077443745565E-6</v>
      </c>
      <c r="AF65" s="51">
        <f t="shared" si="42"/>
        <v>0.10319699999672594</v>
      </c>
      <c r="AG65" s="43"/>
      <c r="AH65" s="51">
        <f t="shared" si="23"/>
        <v>-2.0577879998529822E-2</v>
      </c>
      <c r="AI65" s="51">
        <f t="shared" si="24"/>
        <v>0.42440002829524115</v>
      </c>
      <c r="AJ65" s="51">
        <f t="shared" si="25"/>
        <v>-0.59020456792245013</v>
      </c>
      <c r="AK65" s="51">
        <f t="shared" si="26"/>
        <v>-0.13926490158645252</v>
      </c>
      <c r="AL65" s="51">
        <f t="shared" si="27"/>
        <v>-2.9042071740652871</v>
      </c>
      <c r="AM65" s="51">
        <f t="shared" si="28"/>
        <v>-8.3855136951208546</v>
      </c>
      <c r="AN65" s="51">
        <f t="shared" si="37"/>
        <v>16.17080178324737</v>
      </c>
      <c r="AO65" s="51">
        <f t="shared" si="37"/>
        <v>16.179167201900142</v>
      </c>
      <c r="AP65" s="51">
        <f t="shared" si="37"/>
        <v>16.163376569642317</v>
      </c>
      <c r="AQ65" s="51">
        <f t="shared" si="37"/>
        <v>16.193290169774862</v>
      </c>
      <c r="AR65" s="51">
        <f t="shared" si="37"/>
        <v>16.136989555941224</v>
      </c>
      <c r="AS65" s="51">
        <f t="shared" si="37"/>
        <v>16.244374484853569</v>
      </c>
      <c r="AT65" s="51">
        <f t="shared" si="37"/>
        <v>16.043975258138754</v>
      </c>
      <c r="AU65" s="51">
        <f t="shared" si="30"/>
        <v>16.439640034350603</v>
      </c>
      <c r="AW65" s="51">
        <v>10600</v>
      </c>
      <c r="AX65" s="51">
        <f t="shared" si="0"/>
        <v>0.23732716273266274</v>
      </c>
      <c r="AY65" s="51">
        <f t="shared" si="1"/>
        <v>0.19999069842560022</v>
      </c>
      <c r="AZ65" s="51">
        <f t="shared" si="2"/>
        <v>3.7336464307062535E-2</v>
      </c>
      <c r="BA65" s="51">
        <f t="shared" si="3"/>
        <v>0.89937535130182955</v>
      </c>
      <c r="BB65" s="51">
        <f t="shared" si="4"/>
        <v>0.50670264947135557</v>
      </c>
      <c r="BC65" s="51">
        <f t="shared" si="5"/>
        <v>-1.7415391684355432</v>
      </c>
      <c r="BD65" s="51">
        <f t="shared" si="6"/>
        <v>-1.1871773967784753</v>
      </c>
      <c r="BE65" s="51">
        <f t="shared" si="34"/>
        <v>17.767530089744533</v>
      </c>
      <c r="BF65" s="51">
        <f t="shared" si="34"/>
        <v>17.767854686945746</v>
      </c>
      <c r="BG65" s="51">
        <f t="shared" si="34"/>
        <v>17.769020039550913</v>
      </c>
      <c r="BH65" s="51">
        <f t="shared" si="34"/>
        <v>17.773183038100925</v>
      </c>
      <c r="BI65" s="51">
        <f t="shared" si="34"/>
        <v>17.787799460110243</v>
      </c>
      <c r="BJ65" s="51">
        <f t="shared" si="34"/>
        <v>17.836351913197696</v>
      </c>
      <c r="BK65" s="51">
        <f t="shared" si="34"/>
        <v>17.976110530083009</v>
      </c>
      <c r="BL65" s="51">
        <f t="shared" si="8"/>
        <v>18.290306453746012</v>
      </c>
    </row>
    <row r="66" spans="1:64" s="51" customFormat="1" ht="12.95" customHeight="1" x14ac:dyDescent="0.2">
      <c r="A66" s="101" t="s">
        <v>315</v>
      </c>
      <c r="B66" s="102" t="s">
        <v>119</v>
      </c>
      <c r="C66" s="103">
        <v>40066.807000000001</v>
      </c>
      <c r="D66" s="44"/>
      <c r="E66" s="51">
        <f t="shared" si="11"/>
        <v>6962.0515588926701</v>
      </c>
      <c r="F66" s="51">
        <f t="shared" si="12"/>
        <v>6962</v>
      </c>
      <c r="G66" s="51">
        <f>+C66-(C$7+F66*C$8)</f>
        <v>0.10047399999893969</v>
      </c>
      <c r="I66" s="51">
        <f>G66</f>
        <v>0.10047399999893969</v>
      </c>
      <c r="Q66" s="100">
        <f t="shared" si="14"/>
        <v>25048.307000000001</v>
      </c>
      <c r="S66" s="43">
        <f>S$16</f>
        <v>0.1</v>
      </c>
      <c r="Z66" s="51">
        <f t="shared" si="16"/>
        <v>6962</v>
      </c>
      <c r="AA66" s="51">
        <f t="shared" si="17"/>
        <v>0.10882321091650893</v>
      </c>
      <c r="AB66" s="51">
        <f t="shared" si="38"/>
        <v>0.12103956926820369</v>
      </c>
      <c r="AC66" s="51">
        <f t="shared" si="39"/>
        <v>0.10047399999893969</v>
      </c>
      <c r="AD66" s="51">
        <f t="shared" si="40"/>
        <v>-8.3492109175692386E-3</v>
      </c>
      <c r="AE66" s="51">
        <f t="shared" si="41"/>
        <v>6.9709322946057371E-6</v>
      </c>
      <c r="AF66" s="51">
        <f t="shared" si="42"/>
        <v>0.10047399999893969</v>
      </c>
      <c r="AG66" s="43"/>
      <c r="AH66" s="51">
        <f t="shared" si="23"/>
        <v>-2.0565569269264002E-2</v>
      </c>
      <c r="AI66" s="51">
        <f t="shared" si="24"/>
        <v>0.42442456314787003</v>
      </c>
      <c r="AJ66" s="51">
        <f t="shared" si="25"/>
        <v>-0.59006239340557376</v>
      </c>
      <c r="AK66" s="51">
        <f t="shared" si="26"/>
        <v>-0.13936626827494272</v>
      </c>
      <c r="AL66" s="51">
        <f t="shared" si="27"/>
        <v>-2.9040310641736498</v>
      </c>
      <c r="AM66" s="51">
        <f t="shared" si="28"/>
        <v>-8.3792385281237163</v>
      </c>
      <c r="AN66" s="51">
        <f t="shared" si="37"/>
        <v>16.171136143879551</v>
      </c>
      <c r="AO66" s="51">
        <f t="shared" si="37"/>
        <v>16.179497367444711</v>
      </c>
      <c r="AP66" s="51">
        <f t="shared" si="37"/>
        <v>16.163712028552965</v>
      </c>
      <c r="AQ66" s="51">
        <f t="shared" si="37"/>
        <v>16.193620665698706</v>
      </c>
      <c r="AR66" s="51">
        <f t="shared" si="37"/>
        <v>16.137320233687266</v>
      </c>
      <c r="AS66" s="51">
        <f t="shared" si="37"/>
        <v>16.24472398270284</v>
      </c>
      <c r="AT66" s="51">
        <f t="shared" si="37"/>
        <v>16.044259782400207</v>
      </c>
      <c r="AU66" s="51">
        <f t="shared" si="30"/>
        <v>16.440148598906632</v>
      </c>
      <c r="AW66" s="51">
        <v>10800</v>
      </c>
      <c r="AX66" s="51">
        <f t="shared" ref="AX66:AX102" si="43">AB$3+AB$4*AW66+AB$5*AW66^2+AZ66</f>
        <v>0.24373983864698254</v>
      </c>
      <c r="AY66" s="51">
        <f t="shared" ref="AY66:AY102" si="44">AB$3+AB$4*AW66+AB$5*AW66^2</f>
        <v>0.20390450312195069</v>
      </c>
      <c r="AZ66" s="51">
        <f t="shared" ref="AZ66:AZ102" si="45">$AB$6*($AB$11/BA66*BB66+$AB$12)</f>
        <v>3.9835335525031851E-2</v>
      </c>
      <c r="BA66" s="51">
        <f t="shared" ref="BA66:BA102" si="46">1+$AB$7*COS(BC66)</f>
        <v>1.0029530453325417</v>
      </c>
      <c r="BB66" s="51">
        <f t="shared" ref="BB66:BB102" si="47">SIN(BC66+RADIANS($AB$9))</f>
        <v>0.64962048682073936</v>
      </c>
      <c r="BC66" s="51">
        <f t="shared" ref="BC66:BC102" si="48">2*ATAN(BD66)</f>
        <v>-1.565809803937098</v>
      </c>
      <c r="BD66" s="51">
        <f t="shared" ref="BD66:BD102" si="49">SQRT((1+$AB$7)/(1-$AB$7))*TAN(BE66/2)</f>
        <v>-0.99502586864506204</v>
      </c>
      <c r="BE66" s="51">
        <f t="shared" si="34"/>
        <v>17.916567727399418</v>
      </c>
      <c r="BF66" s="51">
        <f t="shared" si="34"/>
        <v>17.917502257046255</v>
      </c>
      <c r="BG66" s="51">
        <f t="shared" si="34"/>
        <v>17.920144455514311</v>
      </c>
      <c r="BH66" s="51">
        <f t="shared" si="34"/>
        <v>17.927564724660151</v>
      </c>
      <c r="BI66" s="51">
        <f t="shared" si="34"/>
        <v>17.948026803865051</v>
      </c>
      <c r="BJ66" s="51">
        <f t="shared" si="34"/>
        <v>18.001910545678268</v>
      </c>
      <c r="BK66" s="51">
        <f t="shared" si="34"/>
        <v>18.130417868323786</v>
      </c>
      <c r="BL66" s="51">
        <f t="shared" ref="BL66:BL102" si="50">RADIANS($AB$9)+$AB$18*(AW66-AB$15)</f>
        <v>18.392019364952137</v>
      </c>
    </row>
    <row r="67" spans="1:64" s="51" customFormat="1" ht="12.95" customHeight="1" x14ac:dyDescent="0.2">
      <c r="A67" s="42" t="s">
        <v>115</v>
      </c>
      <c r="B67" s="43"/>
      <c r="C67" s="44">
        <v>40160.356</v>
      </c>
      <c r="D67" s="44">
        <v>2E-3</v>
      </c>
      <c r="E67" s="51">
        <f t="shared" si="11"/>
        <v>7010.0568423526584</v>
      </c>
      <c r="F67" s="51">
        <f t="shared" si="12"/>
        <v>7010</v>
      </c>
      <c r="G67" s="51">
        <f>+C67-(C$7+F67*C$8)</f>
        <v>0.11076999999932013</v>
      </c>
      <c r="I67" s="51">
        <f>G67</f>
        <v>0.11076999999932013</v>
      </c>
      <c r="Q67" s="100">
        <f t="shared" si="14"/>
        <v>25141.856</v>
      </c>
      <c r="S67" s="43">
        <f>S$16</f>
        <v>0.1</v>
      </c>
      <c r="Z67" s="51">
        <f t="shared" si="16"/>
        <v>7010</v>
      </c>
      <c r="AA67" s="51">
        <f t="shared" si="17"/>
        <v>0.11034205476383864</v>
      </c>
      <c r="AB67" s="51">
        <f t="shared" si="38"/>
        <v>0.1307409677341822</v>
      </c>
      <c r="AC67" s="51">
        <f t="shared" si="39"/>
        <v>0.11076999999932013</v>
      </c>
      <c r="AD67" s="51">
        <f t="shared" si="40"/>
        <v>4.2794523548149443E-4</v>
      </c>
      <c r="AE67" s="51">
        <f t="shared" si="41"/>
        <v>1.8313712457131173E-8</v>
      </c>
      <c r="AF67" s="51">
        <f t="shared" si="42"/>
        <v>0.11076999999932013</v>
      </c>
      <c r="AG67" s="43"/>
      <c r="AH67" s="51">
        <f t="shared" si="23"/>
        <v>-1.9970967734862052E-2</v>
      </c>
      <c r="AI67" s="51">
        <f t="shared" si="24"/>
        <v>0.42562703143872305</v>
      </c>
      <c r="AJ67" s="51">
        <f t="shared" si="25"/>
        <v>-0.58319508264813014</v>
      </c>
      <c r="AK67" s="51">
        <f t="shared" si="26"/>
        <v>-0.1442419260357744</v>
      </c>
      <c r="AL67" s="51">
        <f t="shared" si="27"/>
        <v>-2.8955513297401172</v>
      </c>
      <c r="AM67" s="51">
        <f t="shared" si="28"/>
        <v>-8.0876674932227441</v>
      </c>
      <c r="AN67" s="51">
        <f t="shared" si="37"/>
        <v>16.187212592410027</v>
      </c>
      <c r="AO67" s="51">
        <f t="shared" si="37"/>
        <v>16.195360023512386</v>
      </c>
      <c r="AP67" s="51">
        <f t="shared" si="37"/>
        <v>16.179852262314967</v>
      </c>
      <c r="AQ67" s="51">
        <f t="shared" si="37"/>
        <v>16.209479945052014</v>
      </c>
      <c r="AR67" s="51">
        <f t="shared" si="37"/>
        <v>16.153261216669289</v>
      </c>
      <c r="AS67" s="51">
        <f t="shared" si="37"/>
        <v>16.261451144980317</v>
      </c>
      <c r="AT67" s="51">
        <f t="shared" si="37"/>
        <v>16.058038421222992</v>
      </c>
      <c r="AU67" s="51">
        <f t="shared" si="30"/>
        <v>16.464559697596101</v>
      </c>
      <c r="AW67" s="51">
        <v>11000</v>
      </c>
      <c r="AX67" s="51">
        <f t="shared" si="43"/>
        <v>0.24941137382606568</v>
      </c>
      <c r="AY67" s="51">
        <f t="shared" si="44"/>
        <v>0.20782168935083492</v>
      </c>
      <c r="AZ67" s="51">
        <f t="shared" si="45"/>
        <v>4.1589684475230752E-2</v>
      </c>
      <c r="BA67" s="51">
        <f t="shared" si="46"/>
        <v>1.1333873071409548</v>
      </c>
      <c r="BB67" s="51">
        <f t="shared" si="47"/>
        <v>0.8011924372935445</v>
      </c>
      <c r="BC67" s="51">
        <f t="shared" si="48"/>
        <v>-1.3436096896106771</v>
      </c>
      <c r="BD67" s="51">
        <f t="shared" si="49"/>
        <v>-0.79519607027429162</v>
      </c>
      <c r="BE67" s="51">
        <f t="shared" si="34"/>
        <v>18.084351472630711</v>
      </c>
      <c r="BF67" s="51">
        <f t="shared" si="34"/>
        <v>18.086298313813135</v>
      </c>
      <c r="BG67" s="51">
        <f t="shared" si="34"/>
        <v>18.090837993039024</v>
      </c>
      <c r="BH67" s="51">
        <f t="shared" si="34"/>
        <v>18.101348711484363</v>
      </c>
      <c r="BI67" s="51">
        <f t="shared" si="34"/>
        <v>18.125301040075318</v>
      </c>
      <c r="BJ67" s="51">
        <f t="shared" si="34"/>
        <v>18.178093349432864</v>
      </c>
      <c r="BK67" s="51">
        <f t="shared" si="34"/>
        <v>18.287429276657114</v>
      </c>
      <c r="BL67" s="51">
        <f t="shared" si="50"/>
        <v>18.493732276158262</v>
      </c>
    </row>
    <row r="68" spans="1:64" s="51" customFormat="1" ht="12.95" customHeight="1" x14ac:dyDescent="0.2">
      <c r="A68" s="101" t="s">
        <v>298</v>
      </c>
      <c r="B68" s="102" t="s">
        <v>119</v>
      </c>
      <c r="C68" s="103">
        <v>40505.279999999999</v>
      </c>
      <c r="D68" s="44"/>
      <c r="E68" s="51">
        <f t="shared" si="11"/>
        <v>7187.0568572341981</v>
      </c>
      <c r="F68" s="51">
        <f t="shared" si="12"/>
        <v>7187</v>
      </c>
      <c r="G68" s="51">
        <f>+C68-(C$7+F68*C$8)</f>
        <v>0.11079900000186171</v>
      </c>
      <c r="I68" s="51">
        <f>G68</f>
        <v>0.11079900000186171</v>
      </c>
      <c r="Q68" s="100">
        <f t="shared" si="14"/>
        <v>25486.78</v>
      </c>
      <c r="S68" s="43">
        <f>S$16</f>
        <v>0.1</v>
      </c>
      <c r="Z68" s="51">
        <f t="shared" si="16"/>
        <v>7187</v>
      </c>
      <c r="AA68" s="51">
        <f t="shared" si="17"/>
        <v>0.1160059250375586</v>
      </c>
      <c r="AB68" s="51">
        <f t="shared" si="38"/>
        <v>0.1285159243610893</v>
      </c>
      <c r="AC68" s="51">
        <f t="shared" si="39"/>
        <v>0.11079900000186171</v>
      </c>
      <c r="AD68" s="51">
        <f t="shared" si="40"/>
        <v>-5.206925035696891E-3</v>
      </c>
      <c r="AE68" s="51">
        <f t="shared" si="41"/>
        <v>2.7112068327367071E-6</v>
      </c>
      <c r="AF68" s="51">
        <f t="shared" si="42"/>
        <v>0.11079900000186171</v>
      </c>
      <c r="AG68" s="43"/>
      <c r="AH68" s="51">
        <f t="shared" si="23"/>
        <v>-1.771692435922758E-2</v>
      </c>
      <c r="AI68" s="51">
        <f t="shared" si="24"/>
        <v>0.43049365891476432</v>
      </c>
      <c r="AJ68" s="51">
        <f t="shared" si="25"/>
        <v>-0.55712295602308937</v>
      </c>
      <c r="AK68" s="51">
        <f t="shared" si="26"/>
        <v>-0.16239632909678328</v>
      </c>
      <c r="AL68" s="51">
        <f t="shared" si="27"/>
        <v>-2.8638121788349724</v>
      </c>
      <c r="AM68" s="51">
        <f t="shared" si="28"/>
        <v>-7.1535737004928572</v>
      </c>
      <c r="AN68" s="51">
        <f t="shared" si="37"/>
        <v>16.246966051318299</v>
      </c>
      <c r="AO68" s="51">
        <f t="shared" si="37"/>
        <v>16.254145242146539</v>
      </c>
      <c r="AP68" s="51">
        <f t="shared" si="37"/>
        <v>16.240018695607713</v>
      </c>
      <c r="AQ68" s="51">
        <f t="shared" si="37"/>
        <v>16.267932049286777</v>
      </c>
      <c r="AR68" s="51">
        <f t="shared" si="37"/>
        <v>16.213212280176446</v>
      </c>
      <c r="AS68" s="51">
        <f t="shared" si="37"/>
        <v>16.322310172671486</v>
      </c>
      <c r="AT68" s="51">
        <f t="shared" si="37"/>
        <v>16.110988133668808</v>
      </c>
      <c r="AU68" s="51">
        <f t="shared" si="30"/>
        <v>16.554575624013523</v>
      </c>
      <c r="AW68" s="51">
        <v>11200</v>
      </c>
      <c r="AX68" s="51">
        <f t="shared" si="43"/>
        <v>0.25390626637178093</v>
      </c>
      <c r="AY68" s="51">
        <f t="shared" si="44"/>
        <v>0.21174225711225286</v>
      </c>
      <c r="AZ68" s="51">
        <f t="shared" si="45"/>
        <v>4.216400925952804E-2</v>
      </c>
      <c r="BA68" s="51">
        <f t="shared" si="46"/>
        <v>1.2912382404110849</v>
      </c>
      <c r="BB68" s="51">
        <f t="shared" si="47"/>
        <v>0.93779920650806858</v>
      </c>
      <c r="BC68" s="51">
        <f t="shared" si="48"/>
        <v>-1.0566589959845172</v>
      </c>
      <c r="BD68" s="51">
        <f t="shared" si="49"/>
        <v>-0.58367522147189865</v>
      </c>
      <c r="BE68" s="51">
        <f t="shared" si="34"/>
        <v>18.27511790777357</v>
      </c>
      <c r="BF68" s="51">
        <f t="shared" si="34"/>
        <v>18.278044923850238</v>
      </c>
      <c r="BG68" s="51">
        <f t="shared" si="34"/>
        <v>18.283910294789461</v>
      </c>
      <c r="BH68" s="51">
        <f t="shared" si="34"/>
        <v>18.295598709189026</v>
      </c>
      <c r="BI68" s="51">
        <f t="shared" si="34"/>
        <v>18.318644245171566</v>
      </c>
      <c r="BJ68" s="51">
        <f t="shared" si="34"/>
        <v>18.363202671037563</v>
      </c>
      <c r="BK68" s="51">
        <f t="shared" si="34"/>
        <v>18.446573156624371</v>
      </c>
      <c r="BL68" s="51">
        <f t="shared" si="50"/>
        <v>18.595445187364383</v>
      </c>
    </row>
    <row r="69" spans="1:64" s="51" customFormat="1" ht="12.95" customHeight="1" x14ac:dyDescent="0.2">
      <c r="A69" s="101" t="s">
        <v>298</v>
      </c>
      <c r="B69" s="102" t="s">
        <v>119</v>
      </c>
      <c r="C69" s="103">
        <v>40507.26</v>
      </c>
      <c r="D69" s="44"/>
      <c r="E69" s="51">
        <f t="shared" si="11"/>
        <v>7188.0729072320701</v>
      </c>
      <c r="F69" s="51">
        <f t="shared" si="12"/>
        <v>7188</v>
      </c>
      <c r="Q69" s="100">
        <f t="shared" si="14"/>
        <v>25488.760000000002</v>
      </c>
      <c r="S69" s="43"/>
      <c r="U69" s="51">
        <f>+C69-(C$7+F69*C$8)</f>
        <v>0.14207600000372622</v>
      </c>
      <c r="Z69" s="51">
        <f t="shared" si="16"/>
        <v>7188</v>
      </c>
      <c r="AA69" s="51">
        <f t="shared" si="17"/>
        <v>0.11603820196212912</v>
      </c>
      <c r="AB69" s="51">
        <f>IF(S69&lt;&gt;0,U69-AH69, -9999)</f>
        <v>-9999</v>
      </c>
      <c r="AC69" s="51">
        <f>+U69-P69</f>
        <v>0.14207600000372622</v>
      </c>
      <c r="AD69" s="51">
        <f>IF(S69&lt;&gt;0,U69-AA69, -9999)</f>
        <v>-9999</v>
      </c>
      <c r="AE69" s="51">
        <f>+(U69-AA69)^2*S69</f>
        <v>0</v>
      </c>
      <c r="AF69" s="51">
        <f>IF(S69&lt;&gt;0,U69-P69, -9999)</f>
        <v>-9999</v>
      </c>
      <c r="AG69" s="43"/>
      <c r="AH69" s="51">
        <f t="shared" si="23"/>
        <v>-1.7703919517313194E-2</v>
      </c>
      <c r="AI69" s="51">
        <f t="shared" si="24"/>
        <v>0.43052314655636481</v>
      </c>
      <c r="AJ69" s="51">
        <f t="shared" si="25"/>
        <v>-0.55697220679215476</v>
      </c>
      <c r="AK69" s="51">
        <f t="shared" si="26"/>
        <v>-0.16249970348385251</v>
      </c>
      <c r="AL69" s="51">
        <f t="shared" si="27"/>
        <v>-2.8636306583572657</v>
      </c>
      <c r="AM69" s="51">
        <f t="shared" si="28"/>
        <v>-7.1488414830071756</v>
      </c>
      <c r="AN69" s="51">
        <f t="shared" si="37"/>
        <v>16.247305804348386</v>
      </c>
      <c r="AO69" s="51">
        <f t="shared" si="37"/>
        <v>16.254478862772313</v>
      </c>
      <c r="AP69" s="51">
        <f t="shared" si="37"/>
        <v>16.240361525890972</v>
      </c>
      <c r="AQ69" s="51">
        <f t="shared" si="37"/>
        <v>16.268262388788767</v>
      </c>
      <c r="AR69" s="51">
        <f t="shared" si="37"/>
        <v>16.213556234789152</v>
      </c>
      <c r="AS69" s="51">
        <f t="shared" si="37"/>
        <v>16.322650371065958</v>
      </c>
      <c r="AT69" s="51">
        <f t="shared" si="37"/>
        <v>16.111297219220798</v>
      </c>
      <c r="AU69" s="51">
        <f t="shared" si="30"/>
        <v>16.555084188569552</v>
      </c>
      <c r="AW69" s="51">
        <v>11400</v>
      </c>
      <c r="AX69" s="51">
        <f t="shared" si="43"/>
        <v>0.25663722069361355</v>
      </c>
      <c r="AY69" s="51">
        <f t="shared" si="44"/>
        <v>0.2156662064062046</v>
      </c>
      <c r="AZ69" s="51">
        <f t="shared" si="45"/>
        <v>4.0971014287408951E-2</v>
      </c>
      <c r="BA69" s="51">
        <f t="shared" si="46"/>
        <v>1.4575231344024098</v>
      </c>
      <c r="BB69" s="51">
        <f t="shared" si="47"/>
        <v>0.99989940360035723</v>
      </c>
      <c r="BC69" s="51">
        <f t="shared" si="48"/>
        <v>-0.6879142541187786</v>
      </c>
      <c r="BD69" s="51">
        <f t="shared" si="49"/>
        <v>-0.35819542379548275</v>
      </c>
      <c r="BE69" s="51">
        <f t="shared" si="34"/>
        <v>18.49089922850381</v>
      </c>
      <c r="BF69" s="51">
        <f t="shared" si="34"/>
        <v>18.493811771464401</v>
      </c>
      <c r="BG69" s="51">
        <f t="shared" si="34"/>
        <v>18.499053304762093</v>
      </c>
      <c r="BH69" s="51">
        <f t="shared" si="34"/>
        <v>18.508461064637864</v>
      </c>
      <c r="BI69" s="51">
        <f t="shared" si="34"/>
        <v>18.525268781484584</v>
      </c>
      <c r="BJ69" s="51">
        <f t="shared" si="34"/>
        <v>18.555066061114438</v>
      </c>
      <c r="BK69" s="51">
        <f t="shared" si="34"/>
        <v>18.607255867260147</v>
      </c>
      <c r="BL69" s="51">
        <f t="shared" si="50"/>
        <v>18.697158098570505</v>
      </c>
    </row>
    <row r="70" spans="1:64" s="51" customFormat="1" ht="12.95" customHeight="1" x14ac:dyDescent="0.2">
      <c r="A70" s="101" t="s">
        <v>315</v>
      </c>
      <c r="B70" s="102" t="s">
        <v>119</v>
      </c>
      <c r="C70" s="103">
        <v>40528.661</v>
      </c>
      <c r="D70" s="44"/>
      <c r="E70" s="51">
        <f t="shared" si="11"/>
        <v>7199.0549708706676</v>
      </c>
      <c r="F70" s="51">
        <f t="shared" si="12"/>
        <v>7199</v>
      </c>
      <c r="G70" s="51">
        <f>+C70-(C$7+F70*C$8)</f>
        <v>0.10712300000159303</v>
      </c>
      <c r="I70" s="51">
        <f>G70</f>
        <v>0.10712300000159303</v>
      </c>
      <c r="Q70" s="100">
        <f t="shared" si="14"/>
        <v>25510.161</v>
      </c>
      <c r="S70" s="43">
        <f>S$16</f>
        <v>0.1</v>
      </c>
      <c r="Z70" s="51">
        <f t="shared" si="16"/>
        <v>7199</v>
      </c>
      <c r="AA70" s="51">
        <f t="shared" si="17"/>
        <v>0.11639345113115002</v>
      </c>
      <c r="AB70" s="51">
        <f>IF(S70&lt;&gt;0,G70-AH70, -9999)</f>
        <v>0.12468366883863147</v>
      </c>
      <c r="AC70" s="51">
        <f>+G70-P70</f>
        <v>0.10712300000159303</v>
      </c>
      <c r="AD70" s="51">
        <f>IF(S70&lt;&gt;0,G70-AA70, -9999)</f>
        <v>-9.2704511295569891E-3</v>
      </c>
      <c r="AE70" s="51">
        <f>+(G70-AA70)^2*S70</f>
        <v>8.594126414550446E-6</v>
      </c>
      <c r="AF70" s="51">
        <f>IF(S70&lt;&gt;0,G70-P70, -9999)</f>
        <v>0.10712300000159303</v>
      </c>
      <c r="AG70" s="43"/>
      <c r="AH70" s="51">
        <f t="shared" si="23"/>
        <v>-1.7560668837038444E-2</v>
      </c>
      <c r="AI70" s="51">
        <f t="shared" si="24"/>
        <v>0.43084902692844196</v>
      </c>
      <c r="AJ70" s="51">
        <f t="shared" si="25"/>
        <v>-0.55531134174248176</v>
      </c>
      <c r="AK70" s="51">
        <f t="shared" si="26"/>
        <v>-0.16363743487387603</v>
      </c>
      <c r="AL70" s="51">
        <f t="shared" si="27"/>
        <v>-2.8616322336132316</v>
      </c>
      <c r="AM70" s="51">
        <f t="shared" si="28"/>
        <v>-7.0971458441937516</v>
      </c>
      <c r="AN70" s="51">
        <f t="shared" si="37"/>
        <v>16.251044727265096</v>
      </c>
      <c r="AO70" s="51">
        <f t="shared" si="37"/>
        <v>16.258149928684112</v>
      </c>
      <c r="AP70" s="51">
        <f t="shared" si="37"/>
        <v>16.244134814427749</v>
      </c>
      <c r="AQ70" s="51">
        <f t="shared" si="37"/>
        <v>16.271896353575041</v>
      </c>
      <c r="AR70" s="51">
        <f t="shared" si="37"/>
        <v>16.217343630710829</v>
      </c>
      <c r="AS70" s="51">
        <f t="shared" si="37"/>
        <v>16.326389896073053</v>
      </c>
      <c r="AT70" s="51">
        <f t="shared" si="37"/>
        <v>16.114704747110533</v>
      </c>
      <c r="AU70" s="51">
        <f t="shared" si="30"/>
        <v>16.560678398685887</v>
      </c>
      <c r="AW70" s="51">
        <v>11600</v>
      </c>
      <c r="AX70" s="51">
        <f t="shared" si="43"/>
        <v>0.25707667195500933</v>
      </c>
      <c r="AY70" s="51">
        <f t="shared" si="44"/>
        <v>0.21959353723269004</v>
      </c>
      <c r="AZ70" s="51">
        <f t="shared" si="45"/>
        <v>3.7483134722319303E-2</v>
      </c>
      <c r="BA70" s="51">
        <f t="shared" si="46"/>
        <v>1.5751926623435457</v>
      </c>
      <c r="BB70" s="51">
        <f t="shared" si="47"/>
        <v>0.89524931469380431</v>
      </c>
      <c r="BC70" s="51">
        <f t="shared" si="48"/>
        <v>-0.24029272621195122</v>
      </c>
      <c r="BD70" s="51">
        <f t="shared" si="49"/>
        <v>-0.12072783096732609</v>
      </c>
      <c r="BE70" s="51">
        <f t="shared" si="34"/>
        <v>18.727511630471035</v>
      </c>
      <c r="BF70" s="51">
        <f t="shared" si="34"/>
        <v>18.728765202494756</v>
      </c>
      <c r="BG70" s="51">
        <f t="shared" si="34"/>
        <v>18.730897242393805</v>
      </c>
      <c r="BH70" s="51">
        <f t="shared" ref="BH70:BK102" si="51">$BL70+$AB$7*SIN(BI70)</f>
        <v>18.734522116749712</v>
      </c>
      <c r="BI70" s="51">
        <f t="shared" si="51"/>
        <v>18.740681637312225</v>
      </c>
      <c r="BJ70" s="51">
        <f t="shared" si="51"/>
        <v>18.751138747099777</v>
      </c>
      <c r="BK70" s="51">
        <f t="shared" si="51"/>
        <v>18.768867861321567</v>
      </c>
      <c r="BL70" s="51">
        <f t="shared" si="50"/>
        <v>18.798871009776629</v>
      </c>
    </row>
    <row r="71" spans="1:64" s="51" customFormat="1" ht="12.95" customHeight="1" x14ac:dyDescent="0.2">
      <c r="A71" s="101" t="s">
        <v>336</v>
      </c>
      <c r="B71" s="102" t="s">
        <v>119</v>
      </c>
      <c r="C71" s="103">
        <v>40750.826000000001</v>
      </c>
      <c r="D71" s="44"/>
      <c r="E71" s="51">
        <f t="shared" si="11"/>
        <v>7313.0603990408081</v>
      </c>
      <c r="F71" s="51">
        <f t="shared" si="12"/>
        <v>7313</v>
      </c>
      <c r="G71" s="51">
        <f>+C71-(C$7+F71*C$8)</f>
        <v>0.11770100000285311</v>
      </c>
      <c r="I71" s="51">
        <f>G71</f>
        <v>0.11770100000285311</v>
      </c>
      <c r="Q71" s="100">
        <f t="shared" si="14"/>
        <v>25732.326000000001</v>
      </c>
      <c r="S71" s="43">
        <f>S$16</f>
        <v>0.1</v>
      </c>
      <c r="Z71" s="51">
        <f t="shared" si="16"/>
        <v>7313</v>
      </c>
      <c r="AA71" s="51">
        <f t="shared" si="17"/>
        <v>0.12009682288904083</v>
      </c>
      <c r="AB71" s="51">
        <f>IF(S71&lt;&gt;0,G71-AH71, -9999)</f>
        <v>0.13375597466448882</v>
      </c>
      <c r="AC71" s="51">
        <f>+G71-P71</f>
        <v>0.11770100000285311</v>
      </c>
      <c r="AD71" s="51">
        <f>IF(S71&lt;&gt;0,G71-AA71, -9999)</f>
        <v>-2.3958228861877262E-3</v>
      </c>
      <c r="AE71" s="51">
        <f>+(G71-AA71)^2*S71</f>
        <v>5.7399673019808864E-7</v>
      </c>
      <c r="AF71" s="51">
        <f>IF(S71&lt;&gt;0,G71-P71, -9999)</f>
        <v>0.11770100000285311</v>
      </c>
      <c r="AG71" s="43"/>
      <c r="AH71" s="51">
        <f t="shared" si="23"/>
        <v>-1.6054974661635711E-2</v>
      </c>
      <c r="AI71" s="51">
        <f t="shared" si="24"/>
        <v>0.43439299676499321</v>
      </c>
      <c r="AJ71" s="51">
        <f t="shared" si="25"/>
        <v>-0.53781050152148802</v>
      </c>
      <c r="AK71" s="51">
        <f t="shared" si="26"/>
        <v>-0.17549574961211606</v>
      </c>
      <c r="AL71" s="51">
        <f t="shared" si="27"/>
        <v>-2.840732828885991</v>
      </c>
      <c r="AM71" s="51">
        <f t="shared" si="28"/>
        <v>-6.5973949431375196</v>
      </c>
      <c r="AN71" s="51">
        <f t="shared" ref="AN71:AT80" si="52">$AU71+$AB$7*SIN(AO71)</f>
        <v>16.28997332978448</v>
      </c>
      <c r="AO71" s="51">
        <f t="shared" si="52"/>
        <v>16.296338651535144</v>
      </c>
      <c r="AP71" s="51">
        <f t="shared" si="52"/>
        <v>16.283472267831804</v>
      </c>
      <c r="AQ71" s="51">
        <f t="shared" si="52"/>
        <v>16.309594457302502</v>
      </c>
      <c r="AR71" s="51">
        <f t="shared" si="52"/>
        <v>16.257014517715739</v>
      </c>
      <c r="AS71" s="51">
        <f t="shared" si="52"/>
        <v>16.364862677173335</v>
      </c>
      <c r="AT71" s="51">
        <f t="shared" si="52"/>
        <v>16.150853290066678</v>
      </c>
      <c r="AU71" s="51">
        <f t="shared" si="30"/>
        <v>16.618654758073379</v>
      </c>
      <c r="AW71" s="51">
        <v>11800</v>
      </c>
      <c r="AX71" s="51">
        <f t="shared" si="43"/>
        <v>0.25520081185551374</v>
      </c>
      <c r="AY71" s="51">
        <f t="shared" si="44"/>
        <v>0.22352424959170922</v>
      </c>
      <c r="AZ71" s="51">
        <f t="shared" si="45"/>
        <v>3.1676562263804525E-2</v>
      </c>
      <c r="BA71" s="51">
        <f t="shared" si="46"/>
        <v>1.5749657010542464</v>
      </c>
      <c r="BB71" s="51">
        <f t="shared" si="47"/>
        <v>0.58655595555634865</v>
      </c>
      <c r="BC71" s="51">
        <f t="shared" si="48"/>
        <v>0.24189783538764573</v>
      </c>
      <c r="BD71" s="51">
        <f t="shared" si="49"/>
        <v>0.12154216203208307</v>
      </c>
      <c r="BE71" s="51">
        <f t="shared" ref="BE71:BG102" si="53">$BL71+$AB$7*SIN(BF71)</f>
        <v>18.972421360714193</v>
      </c>
      <c r="BF71" s="51">
        <f t="shared" si="53"/>
        <v>18.971159857072688</v>
      </c>
      <c r="BG71" s="51">
        <f t="shared" si="53"/>
        <v>18.969014118449749</v>
      </c>
      <c r="BH71" s="51">
        <f t="shared" si="51"/>
        <v>18.965365615147697</v>
      </c>
      <c r="BI71" s="51">
        <f t="shared" si="51"/>
        <v>18.959165414849476</v>
      </c>
      <c r="BJ71" s="51">
        <f t="shared" si="51"/>
        <v>18.948638472426836</v>
      </c>
      <c r="BK71" s="51">
        <f t="shared" si="51"/>
        <v>18.930789985934478</v>
      </c>
      <c r="BL71" s="51">
        <f t="shared" si="50"/>
        <v>18.900583920982754</v>
      </c>
    </row>
    <row r="72" spans="1:64" s="51" customFormat="1" ht="12.95" customHeight="1" x14ac:dyDescent="0.2">
      <c r="A72" s="42" t="s">
        <v>28</v>
      </c>
      <c r="C72" s="44">
        <v>40805.394999999997</v>
      </c>
      <c r="D72" s="44"/>
      <c r="E72" s="51">
        <f t="shared" si="11"/>
        <v>7341.0628396134271</v>
      </c>
      <c r="F72" s="51">
        <f t="shared" si="12"/>
        <v>7341</v>
      </c>
      <c r="G72" s="51">
        <f>+C72-(C$7+F72*C$8)</f>
        <v>0.12245699999766657</v>
      </c>
      <c r="I72" s="51">
        <f>+G72</f>
        <v>0.12245699999766657</v>
      </c>
      <c r="Q72" s="100">
        <f t="shared" si="14"/>
        <v>25786.894999999997</v>
      </c>
      <c r="R72" s="51" t="s">
        <v>29</v>
      </c>
      <c r="S72" s="43">
        <f>S$16</f>
        <v>0.1</v>
      </c>
      <c r="Z72" s="51">
        <f t="shared" si="16"/>
        <v>7341</v>
      </c>
      <c r="AA72" s="51">
        <f t="shared" si="17"/>
        <v>0.12101240318937474</v>
      </c>
      <c r="AB72" s="51">
        <f>IF(S72&lt;&gt;0,G72-AH72, -9999)</f>
        <v>0.13813634287999202</v>
      </c>
      <c r="AC72" s="51">
        <f>+G72-P72</f>
        <v>0.12245699999766657</v>
      </c>
      <c r="AD72" s="51">
        <f>IF(S72&lt;&gt;0,G72-AA72, -9999)</f>
        <v>1.4445968082918287E-3</v>
      </c>
      <c r="AE72" s="51">
        <f>+(G72-AA72)^2*S72</f>
        <v>2.0868599385269385E-7</v>
      </c>
      <c r="AF72" s="51">
        <f>IF(S72&lt;&gt;0,G72-P72, -9999)</f>
        <v>0.12245699999766657</v>
      </c>
      <c r="AG72" s="43"/>
      <c r="AH72" s="51">
        <f t="shared" si="23"/>
        <v>-1.5679342882325458E-2</v>
      </c>
      <c r="AI72" s="51">
        <f t="shared" si="24"/>
        <v>0.43531098972253213</v>
      </c>
      <c r="AJ72" s="51">
        <f t="shared" si="25"/>
        <v>-0.53342986909075274</v>
      </c>
      <c r="AK72" s="51">
        <f t="shared" si="26"/>
        <v>-0.17842746961232542</v>
      </c>
      <c r="AL72" s="51">
        <f t="shared" si="27"/>
        <v>-2.8355453144814429</v>
      </c>
      <c r="AM72" s="51">
        <f t="shared" si="28"/>
        <v>-6.4838490429146765</v>
      </c>
      <c r="AN72" s="51">
        <f t="shared" si="52"/>
        <v>16.299585879992414</v>
      </c>
      <c r="AO72" s="51">
        <f t="shared" si="52"/>
        <v>16.305761489782856</v>
      </c>
      <c r="AP72" s="51">
        <f t="shared" si="52"/>
        <v>16.293198864661026</v>
      </c>
      <c r="AQ72" s="51">
        <f t="shared" si="52"/>
        <v>16.318868250303659</v>
      </c>
      <c r="AR72" s="51">
        <f t="shared" si="52"/>
        <v>16.266874897525291</v>
      </c>
      <c r="AS72" s="51">
        <f t="shared" si="52"/>
        <v>16.374235218803207</v>
      </c>
      <c r="AT72" s="51">
        <f t="shared" si="52"/>
        <v>16.159969633533322</v>
      </c>
      <c r="AU72" s="51">
        <f t="shared" si="30"/>
        <v>16.632894565642236</v>
      </c>
      <c r="AW72" s="51">
        <v>12000</v>
      </c>
      <c r="AX72" s="51">
        <f t="shared" si="43"/>
        <v>0.25172672685304315</v>
      </c>
      <c r="AY72" s="51">
        <f t="shared" si="44"/>
        <v>0.22745834348326213</v>
      </c>
      <c r="AZ72" s="51">
        <f t="shared" si="45"/>
        <v>2.4268383369781033E-2</v>
      </c>
      <c r="BA72" s="51">
        <f t="shared" si="46"/>
        <v>1.4570007097110915</v>
      </c>
      <c r="BB72" s="51">
        <f t="shared" si="47"/>
        <v>0.17843454362637901</v>
      </c>
      <c r="BC72" s="51">
        <f t="shared" si="48"/>
        <v>0.68930247692325897</v>
      </c>
      <c r="BD72" s="51">
        <f t="shared" si="49"/>
        <v>0.35897878733198679</v>
      </c>
      <c r="BE72" s="51">
        <f t="shared" si="53"/>
        <v>19.20898022503297</v>
      </c>
      <c r="BF72" s="51">
        <f t="shared" si="53"/>
        <v>19.206064909621592</v>
      </c>
      <c r="BG72" s="51">
        <f t="shared" si="53"/>
        <v>19.20081691222148</v>
      </c>
      <c r="BH72" s="51">
        <f t="shared" si="51"/>
        <v>19.191394997237047</v>
      </c>
      <c r="BI72" s="51">
        <f t="shared" si="51"/>
        <v>19.174557742149322</v>
      </c>
      <c r="BJ72" s="51">
        <f t="shared" si="51"/>
        <v>19.144701545255408</v>
      </c>
      <c r="BK72" s="51">
        <f t="shared" si="51"/>
        <v>19.092399882529186</v>
      </c>
      <c r="BL72" s="51">
        <f t="shared" si="50"/>
        <v>19.002296832188875</v>
      </c>
    </row>
    <row r="73" spans="1:64" s="51" customFormat="1" ht="12.95" customHeight="1" x14ac:dyDescent="0.2">
      <c r="A73" s="101" t="s">
        <v>348</v>
      </c>
      <c r="B73" s="102" t="s">
        <v>119</v>
      </c>
      <c r="C73" s="103">
        <v>41097.716999999997</v>
      </c>
      <c r="D73" s="44"/>
      <c r="E73" s="51">
        <f t="shared" si="11"/>
        <v>7491.0697928848776</v>
      </c>
      <c r="F73" s="51">
        <f t="shared" si="12"/>
        <v>7491</v>
      </c>
      <c r="G73" s="51">
        <f>+C73-(C$7+F73*C$8)</f>
        <v>0.13600700000097277</v>
      </c>
      <c r="I73" s="51">
        <f>G73</f>
        <v>0.13600700000097277</v>
      </c>
      <c r="Q73" s="100">
        <f t="shared" si="14"/>
        <v>26079.216999999997</v>
      </c>
      <c r="S73" s="43">
        <f>S$16</f>
        <v>0.1</v>
      </c>
      <c r="Z73" s="51">
        <f t="shared" si="16"/>
        <v>7491</v>
      </c>
      <c r="AA73" s="51">
        <f t="shared" si="17"/>
        <v>0.12595649455653624</v>
      </c>
      <c r="AB73" s="51">
        <f>IF(S73&lt;&gt;0,G73-AH73, -9999)</f>
        <v>0.1496359614652466</v>
      </c>
      <c r="AC73" s="51">
        <f>+G73-P73</f>
        <v>0.13600700000097277</v>
      </c>
      <c r="AD73" s="51">
        <f>IF(S73&lt;&gt;0,G73-AA73, -9999)</f>
        <v>1.005050544443653E-2</v>
      </c>
      <c r="AE73" s="51">
        <f>+(G73-AA73)^2*S73</f>
        <v>1.0101265968864835E-5</v>
      </c>
      <c r="AF73" s="51">
        <f>IF(S73&lt;&gt;0,G73-P73, -9999)</f>
        <v>0.13600700000097277</v>
      </c>
      <c r="AG73" s="43"/>
      <c r="AH73" s="51">
        <f t="shared" si="23"/>
        <v>-1.3628961464273823E-2</v>
      </c>
      <c r="AI73" s="51">
        <f t="shared" si="24"/>
        <v>0.44056241021684339</v>
      </c>
      <c r="AJ73" s="51">
        <f t="shared" si="25"/>
        <v>-0.50938622344358997</v>
      </c>
      <c r="AK73" s="51">
        <f t="shared" si="26"/>
        <v>-0.19426688698287239</v>
      </c>
      <c r="AL73" s="51">
        <f t="shared" si="27"/>
        <v>-2.8073663367007309</v>
      </c>
      <c r="AM73" s="51">
        <f t="shared" si="28"/>
        <v>-5.9281608691386873</v>
      </c>
      <c r="AN73" s="51">
        <f t="shared" si="52"/>
        <v>16.351439052113555</v>
      </c>
      <c r="AO73" s="51">
        <f t="shared" si="52"/>
        <v>16.356572767574779</v>
      </c>
      <c r="AP73" s="51">
        <f t="shared" si="52"/>
        <v>16.345739251753905</v>
      </c>
      <c r="AQ73" s="51">
        <f t="shared" si="52"/>
        <v>16.368706119234261</v>
      </c>
      <c r="AR73" s="51">
        <f t="shared" si="52"/>
        <v>16.320471784403491</v>
      </c>
      <c r="AS73" s="51">
        <f t="shared" si="52"/>
        <v>16.423960492322411</v>
      </c>
      <c r="AT73" s="51">
        <f t="shared" si="52"/>
        <v>16.210464885018958</v>
      </c>
      <c r="AU73" s="51">
        <f t="shared" si="30"/>
        <v>16.709179249046826</v>
      </c>
      <c r="AW73" s="51">
        <v>12200</v>
      </c>
      <c r="AX73" s="51">
        <f t="shared" si="43"/>
        <v>0.24771898504319143</v>
      </c>
      <c r="AY73" s="51">
        <f t="shared" si="44"/>
        <v>0.23139581890734884</v>
      </c>
      <c r="AZ73" s="51">
        <f t="shared" si="45"/>
        <v>1.6323166135842577E-2</v>
      </c>
      <c r="BA73" s="51">
        <f t="shared" si="46"/>
        <v>1.2906716401269491</v>
      </c>
      <c r="BB73" s="51">
        <f t="shared" si="47"/>
        <v>-0.18793549571245263</v>
      </c>
      <c r="BC73" s="51">
        <f t="shared" si="48"/>
        <v>1.0577574728211707</v>
      </c>
      <c r="BD73" s="51">
        <f t="shared" si="49"/>
        <v>0.58441180886427047</v>
      </c>
      <c r="BE73" s="51">
        <f t="shared" si="53"/>
        <v>19.424679580062541</v>
      </c>
      <c r="BF73" s="51">
        <f t="shared" si="53"/>
        <v>19.421754803298761</v>
      </c>
      <c r="BG73" s="51">
        <f t="shared" si="53"/>
        <v>19.415891337515681</v>
      </c>
      <c r="BH73" s="51">
        <f t="shared" si="51"/>
        <v>19.404201668366422</v>
      </c>
      <c r="BI73" s="51">
        <f t="shared" si="51"/>
        <v>19.381144166608717</v>
      </c>
      <c r="BJ73" s="51">
        <f t="shared" si="51"/>
        <v>19.336546256031138</v>
      </c>
      <c r="BK73" s="51">
        <f t="shared" si="51"/>
        <v>19.253078419912228</v>
      </c>
      <c r="BL73" s="51">
        <f t="shared" si="50"/>
        <v>19.104009743395</v>
      </c>
    </row>
    <row r="74" spans="1:64" s="51" customFormat="1" ht="12.95" customHeight="1" x14ac:dyDescent="0.2">
      <c r="A74" s="101" t="s">
        <v>348</v>
      </c>
      <c r="B74" s="102" t="s">
        <v>119</v>
      </c>
      <c r="C74" s="103">
        <v>41099.673000000003</v>
      </c>
      <c r="D74" s="44"/>
      <c r="E74" s="51">
        <f t="shared" si="11"/>
        <v>7492.0735271252006</v>
      </c>
      <c r="F74" s="51">
        <f t="shared" si="12"/>
        <v>7492</v>
      </c>
      <c r="Q74" s="100">
        <f t="shared" si="14"/>
        <v>26081.173000000003</v>
      </c>
      <c r="S74" s="43"/>
      <c r="U74" s="51">
        <f>+C74-(C$7+F74*C$8)</f>
        <v>0.14328400000522379</v>
      </c>
      <c r="Z74" s="51">
        <f t="shared" si="16"/>
        <v>7492</v>
      </c>
      <c r="AA74" s="51">
        <f t="shared" si="17"/>
        <v>0.1259896734900246</v>
      </c>
      <c r="AB74" s="51">
        <f>IF(S74&lt;&gt;0,U74-AH74, -9999)</f>
        <v>-9999</v>
      </c>
      <c r="AC74" s="51">
        <f>+U74-P74</f>
        <v>0.14328400000522379</v>
      </c>
      <c r="AD74" s="51">
        <f>IF(S74&lt;&gt;0,U74-AA74, -9999)</f>
        <v>-9999</v>
      </c>
      <c r="AE74" s="51">
        <f>+(U74-AA74)^2*S74</f>
        <v>0</v>
      </c>
      <c r="AF74" s="51">
        <f>IF(S74&lt;&gt;0,U74-P74, -9999)</f>
        <v>-9999</v>
      </c>
      <c r="AG74" s="43"/>
      <c r="AH74" s="51">
        <f t="shared" si="23"/>
        <v>-1.3615080313088839E-2</v>
      </c>
      <c r="AI74" s="51">
        <f t="shared" si="24"/>
        <v>0.44059935957590168</v>
      </c>
      <c r="AJ74" s="51">
        <f t="shared" si="25"/>
        <v>-0.50922258560233979</v>
      </c>
      <c r="AK74" s="51">
        <f t="shared" si="26"/>
        <v>-0.19437325879223258</v>
      </c>
      <c r="AL74" s="51">
        <f t="shared" si="27"/>
        <v>-2.8071761898034087</v>
      </c>
      <c r="AM74" s="51">
        <f t="shared" si="28"/>
        <v>-5.9247265564094844</v>
      </c>
      <c r="AN74" s="51">
        <f t="shared" si="52"/>
        <v>16.351786814764679</v>
      </c>
      <c r="AO74" s="51">
        <f t="shared" si="52"/>
        <v>16.35691353336658</v>
      </c>
      <c r="AP74" s="51">
        <f t="shared" si="52"/>
        <v>16.346091969850757</v>
      </c>
      <c r="AQ74" s="51">
        <f t="shared" si="52"/>
        <v>16.369039474157407</v>
      </c>
      <c r="AR74" s="51">
        <f t="shared" si="52"/>
        <v>16.320833423305508</v>
      </c>
      <c r="AS74" s="51">
        <f t="shared" si="52"/>
        <v>16.424289390533151</v>
      </c>
      <c r="AT74" s="51">
        <f t="shared" si="52"/>
        <v>16.210811096339746</v>
      </c>
      <c r="AU74" s="51">
        <f t="shared" si="30"/>
        <v>16.709687813602859</v>
      </c>
      <c r="AW74" s="51">
        <v>12400</v>
      </c>
      <c r="AX74" s="51">
        <f t="shared" si="43"/>
        <v>0.24399332766083115</v>
      </c>
      <c r="AY74" s="51">
        <f t="shared" si="44"/>
        <v>0.23533667586396922</v>
      </c>
      <c r="AZ74" s="51">
        <f t="shared" si="45"/>
        <v>8.6566517968619337E-3</v>
      </c>
      <c r="BA74" s="51">
        <f t="shared" si="46"/>
        <v>1.1328984541942229</v>
      </c>
      <c r="BB74" s="51">
        <f t="shared" si="47"/>
        <v>-0.45801341661445705</v>
      </c>
      <c r="BC74" s="51">
        <f t="shared" si="48"/>
        <v>1.3444568530653891</v>
      </c>
      <c r="BD74" s="51">
        <f t="shared" si="49"/>
        <v>0.79588773132542412</v>
      </c>
      <c r="BE74" s="51">
        <f t="shared" si="53"/>
        <v>19.615362793919815</v>
      </c>
      <c r="BF74" s="51">
        <f t="shared" si="53"/>
        <v>19.613419740012535</v>
      </c>
      <c r="BG74" s="51">
        <f t="shared" si="53"/>
        <v>19.608886260564397</v>
      </c>
      <c r="BH74" s="51">
        <f t="shared" si="51"/>
        <v>19.598383820184921</v>
      </c>
      <c r="BI74" s="51">
        <f t="shared" si="51"/>
        <v>19.574436824339632</v>
      </c>
      <c r="BJ74" s="51">
        <f t="shared" si="51"/>
        <v>19.52162887688019</v>
      </c>
      <c r="BK74" s="51">
        <f t="shared" si="51"/>
        <v>19.41221609397796</v>
      </c>
      <c r="BL74" s="51">
        <f t="shared" si="50"/>
        <v>19.205722654601125</v>
      </c>
    </row>
    <row r="75" spans="1:64" s="51" customFormat="1" ht="12.95" customHeight="1" x14ac:dyDescent="0.2">
      <c r="A75" s="42" t="s">
        <v>56</v>
      </c>
      <c r="C75" s="44">
        <v>41181.500999999997</v>
      </c>
      <c r="D75" s="44"/>
      <c r="E75" s="51">
        <f t="shared" si="11"/>
        <v>7534.0641024917322</v>
      </c>
      <c r="F75" s="51">
        <f t="shared" si="12"/>
        <v>7534</v>
      </c>
      <c r="G75" s="51">
        <f>+C75-(C$7+F75*C$8)</f>
        <v>0.12491799999406794</v>
      </c>
      <c r="I75" s="51">
        <f>G75</f>
        <v>0.12491799999406794</v>
      </c>
      <c r="Q75" s="100">
        <f t="shared" si="14"/>
        <v>26163.000999999997</v>
      </c>
      <c r="S75" s="43">
        <f>S$16</f>
        <v>0.1</v>
      </c>
      <c r="Z75" s="51">
        <f t="shared" si="16"/>
        <v>7534</v>
      </c>
      <c r="AA75" s="51">
        <f t="shared" si="17"/>
        <v>0.12738575682370903</v>
      </c>
      <c r="AB75" s="51">
        <f t="shared" ref="AB75:AB138" si="54">IF(S75&lt;&gt;0,G75-AH75, -9999)</f>
        <v>0.13794758016831166</v>
      </c>
      <c r="AC75" s="51">
        <f t="shared" ref="AC75:AC138" si="55">+G75-P75</f>
        <v>0.12491799999406794</v>
      </c>
      <c r="AD75" s="51">
        <f t="shared" ref="AD75:AD138" si="56">IF(S75&lt;&gt;0,G75-AA75, -9999)</f>
        <v>-2.4677568296410934E-3</v>
      </c>
      <c r="AE75" s="51">
        <f t="shared" ref="AE75:AE138" si="57">+(G75-AA75)^2*S75</f>
        <v>6.0898237702402613E-7</v>
      </c>
      <c r="AF75" s="51">
        <f t="shared" ref="AF75:AF138" si="58">IF(S75&lt;&gt;0,G75-P75, -9999)</f>
        <v>0.12491799999406794</v>
      </c>
      <c r="AG75" s="43"/>
      <c r="AH75" s="51">
        <f t="shared" si="23"/>
        <v>-1.3029580174243703E-2</v>
      </c>
      <c r="AI75" s="51">
        <f t="shared" si="24"/>
        <v>0.44217515876605551</v>
      </c>
      <c r="AJ75" s="51">
        <f t="shared" si="25"/>
        <v>-0.5023085484468528</v>
      </c>
      <c r="AK75" s="51">
        <f t="shared" si="26"/>
        <v>-0.19885041298103473</v>
      </c>
      <c r="AL75" s="51">
        <f t="shared" si="27"/>
        <v>-2.7991614599281736</v>
      </c>
      <c r="AM75" s="51">
        <f t="shared" si="28"/>
        <v>-5.7834056856684777</v>
      </c>
      <c r="AN75" s="51">
        <f t="shared" si="52"/>
        <v>16.366418415575037</v>
      </c>
      <c r="AO75" s="51">
        <f t="shared" si="52"/>
        <v>16.371251816841212</v>
      </c>
      <c r="AP75" s="51">
        <f t="shared" si="52"/>
        <v>16.36093539984169</v>
      </c>
      <c r="AQ75" s="51">
        <f t="shared" si="52"/>
        <v>16.38305644961536</v>
      </c>
      <c r="AR75" s="51">
        <f t="shared" si="52"/>
        <v>16.336073265972189</v>
      </c>
      <c r="AS75" s="51">
        <f t="shared" si="52"/>
        <v>16.438074039902265</v>
      </c>
      <c r="AT75" s="51">
        <f t="shared" si="52"/>
        <v>16.225468998148177</v>
      </c>
      <c r="AU75" s="51">
        <f t="shared" si="30"/>
        <v>16.731047524956146</v>
      </c>
      <c r="AW75" s="51">
        <v>12600</v>
      </c>
      <c r="AX75" s="51">
        <f t="shared" si="43"/>
        <v>0.24092564775263753</v>
      </c>
      <c r="AY75" s="51">
        <f t="shared" si="44"/>
        <v>0.2392809143531234</v>
      </c>
      <c r="AZ75" s="51">
        <f t="shared" si="45"/>
        <v>1.6447333995141368E-3</v>
      </c>
      <c r="BA75" s="51">
        <f t="shared" si="46"/>
        <v>1.0025611615569601</v>
      </c>
      <c r="BB75" s="51">
        <f t="shared" si="47"/>
        <v>-0.64251342796711841</v>
      </c>
      <c r="BC75" s="51">
        <f t="shared" si="48"/>
        <v>1.5664715447164994</v>
      </c>
      <c r="BD75" s="51">
        <f t="shared" si="49"/>
        <v>0.99568454290109587</v>
      </c>
      <c r="BE75" s="51">
        <f t="shared" si="53"/>
        <v>19.783075870578152</v>
      </c>
      <c r="BF75" s="51">
        <f t="shared" si="53"/>
        <v>19.782144146204075</v>
      </c>
      <c r="BG75" s="51">
        <f t="shared" si="53"/>
        <v>19.779507975605245</v>
      </c>
      <c r="BH75" s="51">
        <f t="shared" si="51"/>
        <v>19.77209925464733</v>
      </c>
      <c r="BI75" s="51">
        <f t="shared" si="51"/>
        <v>19.751654219103937</v>
      </c>
      <c r="BJ75" s="51">
        <f t="shared" si="51"/>
        <v>19.697778408434381</v>
      </c>
      <c r="BK75" s="51">
        <f t="shared" si="51"/>
        <v>19.56921932790889</v>
      </c>
      <c r="BL75" s="51">
        <f t="shared" si="50"/>
        <v>19.307435565807246</v>
      </c>
    </row>
    <row r="76" spans="1:64" s="51" customFormat="1" ht="12.95" customHeight="1" x14ac:dyDescent="0.2">
      <c r="A76" s="45" t="s">
        <v>116</v>
      </c>
      <c r="B76" s="43"/>
      <c r="C76" s="44">
        <v>41368.588000000003</v>
      </c>
      <c r="D76" s="44"/>
      <c r="E76" s="51">
        <f t="shared" si="11"/>
        <v>7630.0690246895037</v>
      </c>
      <c r="F76" s="51">
        <f t="shared" si="12"/>
        <v>7630</v>
      </c>
      <c r="G76" s="51">
        <f>+C76-(C$7+F76*C$8)</f>
        <v>0.13451000000350177</v>
      </c>
      <c r="I76" s="51">
        <f>G76</f>
        <v>0.13451000000350177</v>
      </c>
      <c r="Q76" s="100">
        <f t="shared" si="14"/>
        <v>26350.088000000003</v>
      </c>
      <c r="S76" s="43">
        <f>S$16</f>
        <v>0.1</v>
      </c>
      <c r="Z76" s="51">
        <f t="shared" si="16"/>
        <v>7630</v>
      </c>
      <c r="AA76" s="51">
        <f t="shared" si="17"/>
        <v>0.1305954178729837</v>
      </c>
      <c r="AB76" s="51">
        <f t="shared" si="54"/>
        <v>0.14618324069846256</v>
      </c>
      <c r="AC76" s="51">
        <f t="shared" si="55"/>
        <v>0.13451000000350177</v>
      </c>
      <c r="AD76" s="51">
        <f t="shared" si="56"/>
        <v>3.9145821305180684E-3</v>
      </c>
      <c r="AE76" s="51">
        <f t="shared" si="57"/>
        <v>1.5323953256571379E-6</v>
      </c>
      <c r="AF76" s="51">
        <f t="shared" si="58"/>
        <v>0.13451000000350177</v>
      </c>
      <c r="AG76" s="43"/>
      <c r="AH76" s="51">
        <f t="shared" si="23"/>
        <v>-1.1673240694960781E-2</v>
      </c>
      <c r="AI76" s="51">
        <f t="shared" si="24"/>
        <v>0.44595661213704463</v>
      </c>
      <c r="AJ76" s="51">
        <f t="shared" si="25"/>
        <v>-0.48619553558582251</v>
      </c>
      <c r="AK76" s="51">
        <f t="shared" si="26"/>
        <v>-0.20915535997373394</v>
      </c>
      <c r="AL76" s="51">
        <f t="shared" si="27"/>
        <v>-2.7806257167908432</v>
      </c>
      <c r="AM76" s="51">
        <f t="shared" si="28"/>
        <v>-5.4803814533129787</v>
      </c>
      <c r="AN76" s="51">
        <f t="shared" si="52"/>
        <v>16.40005408904501</v>
      </c>
      <c r="AO76" s="51">
        <f t="shared" si="52"/>
        <v>16.404226778588892</v>
      </c>
      <c r="AP76" s="51">
        <f t="shared" si="52"/>
        <v>16.395078127437394</v>
      </c>
      <c r="AQ76" s="51">
        <f t="shared" si="52"/>
        <v>16.415228988648522</v>
      </c>
      <c r="AR76" s="51">
        <f t="shared" si="52"/>
        <v>16.371276727575044</v>
      </c>
      <c r="AS76" s="51">
        <f t="shared" si="52"/>
        <v>16.469381483621774</v>
      </c>
      <c r="AT76" s="51">
        <f t="shared" si="52"/>
        <v>16.259843645704091</v>
      </c>
      <c r="AU76" s="51">
        <f t="shared" si="30"/>
        <v>16.779869722335086</v>
      </c>
      <c r="AW76" s="51">
        <v>12800</v>
      </c>
      <c r="AX76" s="51">
        <f t="shared" si="43"/>
        <v>0.23859958030703277</v>
      </c>
      <c r="AY76" s="51">
        <f t="shared" si="44"/>
        <v>0.24322853437481126</v>
      </c>
      <c r="AZ76" s="51">
        <f t="shared" si="45"/>
        <v>-4.6289540677785027E-3</v>
      </c>
      <c r="BA76" s="51">
        <f t="shared" si="46"/>
        <v>0.89906550304327404</v>
      </c>
      <c r="BB76" s="51">
        <f t="shared" si="47"/>
        <v>-0.76649920778358105</v>
      </c>
      <c r="BC76" s="51">
        <f t="shared" si="48"/>
        <v>1.7420701218031807</v>
      </c>
      <c r="BD76" s="51">
        <f t="shared" si="49"/>
        <v>1.187817235362836</v>
      </c>
      <c r="BE76" s="51">
        <f t="shared" si="53"/>
        <v>19.932057537038933</v>
      </c>
      <c r="BF76" s="51">
        <f t="shared" si="53"/>
        <v>19.931734290086638</v>
      </c>
      <c r="BG76" s="51">
        <f t="shared" si="53"/>
        <v>19.930572740947831</v>
      </c>
      <c r="BH76" s="51">
        <f t="shared" si="51"/>
        <v>19.92641956729647</v>
      </c>
      <c r="BI76" s="51">
        <f t="shared" si="51"/>
        <v>19.911824300293503</v>
      </c>
      <c r="BJ76" s="51">
        <f t="shared" si="51"/>
        <v>19.863298928771492</v>
      </c>
      <c r="BK76" s="51">
        <f t="shared" si="51"/>
        <v>19.723516607741935</v>
      </c>
      <c r="BL76" s="51">
        <f t="shared" si="50"/>
        <v>19.409148477013368</v>
      </c>
    </row>
    <row r="77" spans="1:64" s="51" customFormat="1" ht="12.95" customHeight="1" x14ac:dyDescent="0.2">
      <c r="A77" s="42" t="s">
        <v>27</v>
      </c>
      <c r="C77" s="44">
        <v>41449.847300000001</v>
      </c>
      <c r="D77" s="44" t="s">
        <v>14</v>
      </c>
      <c r="E77" s="51">
        <f t="shared" si="11"/>
        <v>7671.7677679177605</v>
      </c>
      <c r="F77" s="51">
        <f t="shared" si="12"/>
        <v>7672</v>
      </c>
      <c r="Q77" s="100">
        <f t="shared" si="14"/>
        <v>26431.347300000001</v>
      </c>
      <c r="S77" s="43"/>
      <c r="U77" s="51">
        <f>+C77-(C$7+F77*C$8)</f>
        <v>-0.45255599999654805</v>
      </c>
      <c r="Z77" s="51">
        <f t="shared" si="16"/>
        <v>7672</v>
      </c>
      <c r="AA77" s="51">
        <f t="shared" si="17"/>
        <v>0.13200766176185441</v>
      </c>
      <c r="AB77" s="51">
        <f t="shared" si="54"/>
        <v>-9999</v>
      </c>
      <c r="AC77" s="51">
        <f t="shared" si="55"/>
        <v>0</v>
      </c>
      <c r="AD77" s="51">
        <f t="shared" si="56"/>
        <v>-9999</v>
      </c>
      <c r="AE77" s="51">
        <f t="shared" si="57"/>
        <v>0</v>
      </c>
      <c r="AF77" s="51">
        <f t="shared" si="58"/>
        <v>-9999</v>
      </c>
      <c r="AG77" s="43"/>
      <c r="AH77" s="51">
        <f t="shared" si="23"/>
        <v>-1.1072069984993547E-2</v>
      </c>
      <c r="AI77" s="51">
        <f t="shared" si="24"/>
        <v>0.44769202827902244</v>
      </c>
      <c r="AJ77" s="51">
        <f t="shared" si="25"/>
        <v>-0.47900657443693956</v>
      </c>
      <c r="AK77" s="51">
        <f t="shared" si="26"/>
        <v>-0.21369591623113277</v>
      </c>
      <c r="AL77" s="51">
        <f t="shared" si="27"/>
        <v>-2.7724175996761637</v>
      </c>
      <c r="AM77" s="51">
        <f t="shared" si="28"/>
        <v>-5.3558147469751773</v>
      </c>
      <c r="AN77" s="51">
        <f t="shared" si="52"/>
        <v>16.414856404297165</v>
      </c>
      <c r="AO77" s="51">
        <f t="shared" si="52"/>
        <v>16.418747323741453</v>
      </c>
      <c r="AP77" s="51">
        <f t="shared" si="52"/>
        <v>16.410109820089001</v>
      </c>
      <c r="AQ77" s="51">
        <f t="shared" si="52"/>
        <v>16.429372165448804</v>
      </c>
      <c r="AR77" s="51">
        <f t="shared" si="52"/>
        <v>16.38683704381652</v>
      </c>
      <c r="AS77" s="51">
        <f t="shared" si="52"/>
        <v>16.482998946447772</v>
      </c>
      <c r="AT77" s="51">
        <f t="shared" si="52"/>
        <v>16.275270328337676</v>
      </c>
      <c r="AU77" s="51">
        <f t="shared" si="30"/>
        <v>16.80122943368837</v>
      </c>
      <c r="AW77" s="51">
        <v>13000</v>
      </c>
      <c r="AX77" s="51">
        <f t="shared" si="43"/>
        <v>0.23698036596176042</v>
      </c>
      <c r="AY77" s="51">
        <f t="shared" si="44"/>
        <v>0.24717953592903288</v>
      </c>
      <c r="AZ77" s="51">
        <f t="shared" si="45"/>
        <v>-1.0199169967272464E-2</v>
      </c>
      <c r="BA77" s="51">
        <f t="shared" si="46"/>
        <v>0.81702915317938574</v>
      </c>
      <c r="BB77" s="51">
        <f t="shared" si="47"/>
        <v>-0.8501141907085954</v>
      </c>
      <c r="BC77" s="51">
        <f t="shared" si="48"/>
        <v>1.8848998107990664</v>
      </c>
      <c r="BD77" s="51">
        <f t="shared" si="49"/>
        <v>1.3763011960349647</v>
      </c>
      <c r="BE77" s="51">
        <f t="shared" si="53"/>
        <v>20.066327991282176</v>
      </c>
      <c r="BF77" s="51">
        <f t="shared" si="53"/>
        <v>20.066252407608367</v>
      </c>
      <c r="BG77" s="51">
        <f t="shared" si="53"/>
        <v>20.065884510681236</v>
      </c>
      <c r="BH77" s="51">
        <f t="shared" si="51"/>
        <v>20.06409900066075</v>
      </c>
      <c r="BI77" s="51">
        <f t="shared" si="51"/>
        <v>20.055552240902546</v>
      </c>
      <c r="BJ77" s="51">
        <f t="shared" si="51"/>
        <v>20.017032373745071</v>
      </c>
      <c r="BK77" s="51">
        <f t="shared" si="51"/>
        <v>19.874564389879787</v>
      </c>
      <c r="BL77" s="51">
        <f t="shared" si="50"/>
        <v>19.510861388219492</v>
      </c>
    </row>
    <row r="78" spans="1:64" s="51" customFormat="1" ht="12.95" customHeight="1" x14ac:dyDescent="0.2">
      <c r="A78" s="42" t="s">
        <v>57</v>
      </c>
      <c r="C78" s="44">
        <v>41450.428999999996</v>
      </c>
      <c r="D78" s="44"/>
      <c r="E78" s="51">
        <f t="shared" si="11"/>
        <v>7672.0662710913748</v>
      </c>
      <c r="F78" s="51">
        <f t="shared" si="12"/>
        <v>7672</v>
      </c>
      <c r="G78" s="51">
        <f t="shared" ref="G78:G86" si="59">+C78-(C$7+F78*C$8)</f>
        <v>0.12914399999863235</v>
      </c>
      <c r="I78" s="51">
        <f t="shared" ref="I78:I86" si="60">G78</f>
        <v>0.12914399999863235</v>
      </c>
      <c r="Q78" s="100">
        <f t="shared" si="14"/>
        <v>26431.928999999996</v>
      </c>
      <c r="S78" s="43">
        <f t="shared" ref="S78:S86" si="61">S$16</f>
        <v>0.1</v>
      </c>
      <c r="Z78" s="51">
        <f t="shared" si="16"/>
        <v>7672</v>
      </c>
      <c r="AA78" s="51">
        <f t="shared" si="17"/>
        <v>0.13200766176185441</v>
      </c>
      <c r="AB78" s="51">
        <f t="shared" si="54"/>
        <v>0.1402160699836259</v>
      </c>
      <c r="AC78" s="51">
        <f t="shared" si="55"/>
        <v>0.12914399999863235</v>
      </c>
      <c r="AD78" s="51">
        <f t="shared" si="56"/>
        <v>-2.8636617632220585E-3</v>
      </c>
      <c r="AE78" s="51">
        <f t="shared" si="57"/>
        <v>8.2005586941400694E-7</v>
      </c>
      <c r="AF78" s="51">
        <f t="shared" si="58"/>
        <v>0.12914399999863235</v>
      </c>
      <c r="AG78" s="43"/>
      <c r="AH78" s="51">
        <f t="shared" si="23"/>
        <v>-1.1072069984993547E-2</v>
      </c>
      <c r="AI78" s="51">
        <f t="shared" si="24"/>
        <v>0.44769202827902244</v>
      </c>
      <c r="AJ78" s="51">
        <f t="shared" si="25"/>
        <v>-0.47900657443693956</v>
      </c>
      <c r="AK78" s="51">
        <f t="shared" si="26"/>
        <v>-0.21369591623113277</v>
      </c>
      <c r="AL78" s="51">
        <f t="shared" si="27"/>
        <v>-2.7724175996761637</v>
      </c>
      <c r="AM78" s="51">
        <f t="shared" si="28"/>
        <v>-5.3558147469751773</v>
      </c>
      <c r="AN78" s="51">
        <f t="shared" si="52"/>
        <v>16.414856404297165</v>
      </c>
      <c r="AO78" s="51">
        <f t="shared" si="52"/>
        <v>16.418747323741453</v>
      </c>
      <c r="AP78" s="51">
        <f t="shared" si="52"/>
        <v>16.410109820089001</v>
      </c>
      <c r="AQ78" s="51">
        <f t="shared" si="52"/>
        <v>16.429372165448804</v>
      </c>
      <c r="AR78" s="51">
        <f t="shared" si="52"/>
        <v>16.38683704381652</v>
      </c>
      <c r="AS78" s="51">
        <f t="shared" si="52"/>
        <v>16.482998946447772</v>
      </c>
      <c r="AT78" s="51">
        <f t="shared" si="52"/>
        <v>16.275270328337676</v>
      </c>
      <c r="AU78" s="51">
        <f t="shared" si="30"/>
        <v>16.80122943368837</v>
      </c>
      <c r="AW78" s="51">
        <v>13200</v>
      </c>
      <c r="AX78" s="51">
        <f t="shared" si="43"/>
        <v>0.23600359797566317</v>
      </c>
      <c r="AY78" s="51">
        <f t="shared" si="44"/>
        <v>0.2511339190157883</v>
      </c>
      <c r="AZ78" s="51">
        <f t="shared" si="45"/>
        <v>-1.5130321040125138E-2</v>
      </c>
      <c r="BA78" s="51">
        <f t="shared" si="46"/>
        <v>0.75130854234146649</v>
      </c>
      <c r="BB78" s="51">
        <f t="shared" si="47"/>
        <v>-0.90673556260941668</v>
      </c>
      <c r="BC78" s="51">
        <f t="shared" si="48"/>
        <v>2.0041750271926211</v>
      </c>
      <c r="BD78" s="51">
        <f t="shared" si="49"/>
        <v>1.5645818761429489</v>
      </c>
      <c r="BE78" s="51">
        <f t="shared" si="53"/>
        <v>20.189003115378796</v>
      </c>
      <c r="BF78" s="51">
        <f t="shared" si="53"/>
        <v>20.188993430006992</v>
      </c>
      <c r="BG78" s="51">
        <f t="shared" si="53"/>
        <v>20.188922116506646</v>
      </c>
      <c r="BH78" s="51">
        <f t="shared" si="51"/>
        <v>20.188397697356436</v>
      </c>
      <c r="BI78" s="51">
        <f t="shared" si="51"/>
        <v>20.184576449573534</v>
      </c>
      <c r="BJ78" s="51">
        <f t="shared" si="51"/>
        <v>20.158379194038652</v>
      </c>
      <c r="BK78" s="51">
        <f t="shared" si="51"/>
        <v>20.021852719483775</v>
      </c>
      <c r="BL78" s="51">
        <f t="shared" si="50"/>
        <v>19.612574299425617</v>
      </c>
    </row>
    <row r="79" spans="1:64" s="51" customFormat="1" ht="12.95" customHeight="1" x14ac:dyDescent="0.2">
      <c r="A79" s="42" t="s">
        <v>57</v>
      </c>
      <c r="C79" s="44">
        <v>41487.453000000001</v>
      </c>
      <c r="D79" s="44"/>
      <c r="E79" s="51">
        <f t="shared" si="11"/>
        <v>7691.0653797384239</v>
      </c>
      <c r="F79" s="51">
        <f t="shared" si="12"/>
        <v>7691</v>
      </c>
      <c r="G79" s="51">
        <f t="shared" si="59"/>
        <v>0.12740699999994831</v>
      </c>
      <c r="I79" s="51">
        <f t="shared" si="60"/>
        <v>0.12740699999994831</v>
      </c>
      <c r="Q79" s="100">
        <f t="shared" si="14"/>
        <v>26468.953000000001</v>
      </c>
      <c r="S79" s="43">
        <f t="shared" si="61"/>
        <v>0.1</v>
      </c>
      <c r="Z79" s="51">
        <f t="shared" si="16"/>
        <v>7691</v>
      </c>
      <c r="AA79" s="51">
        <f t="shared" si="17"/>
        <v>0.13264811546046976</v>
      </c>
      <c r="AB79" s="51">
        <f t="shared" si="54"/>
        <v>0.13820557933340208</v>
      </c>
      <c r="AC79" s="51">
        <f t="shared" si="55"/>
        <v>0.12740699999994831</v>
      </c>
      <c r="AD79" s="51">
        <f t="shared" si="56"/>
        <v>-5.2411154605214449E-3</v>
      </c>
      <c r="AE79" s="51">
        <f t="shared" si="57"/>
        <v>2.7469291270516921E-6</v>
      </c>
      <c r="AF79" s="51">
        <f t="shared" si="58"/>
        <v>0.12740699999994831</v>
      </c>
      <c r="AG79" s="43"/>
      <c r="AH79" s="51">
        <f t="shared" si="23"/>
        <v>-1.0798579333453776E-2</v>
      </c>
      <c r="AI79" s="51">
        <f t="shared" si="24"/>
        <v>0.4484937496542174</v>
      </c>
      <c r="AJ79" s="51">
        <f t="shared" si="25"/>
        <v>-0.4757257711335644</v>
      </c>
      <c r="AK79" s="51">
        <f t="shared" si="26"/>
        <v>-0.21575656669019019</v>
      </c>
      <c r="AL79" s="51">
        <f t="shared" si="27"/>
        <v>-2.7686839132930721</v>
      </c>
      <c r="AM79" s="51">
        <f t="shared" si="28"/>
        <v>-5.3009465050774747</v>
      </c>
      <c r="AN79" s="51">
        <f t="shared" si="52"/>
        <v>16.421570536136922</v>
      </c>
      <c r="AO79" s="51">
        <f t="shared" si="52"/>
        <v>16.425335936437065</v>
      </c>
      <c r="AP79" s="51">
        <f t="shared" si="52"/>
        <v>16.416928789731806</v>
      </c>
      <c r="AQ79" s="51">
        <f t="shared" si="52"/>
        <v>16.435785439152429</v>
      </c>
      <c r="AR79" s="51">
        <f t="shared" si="52"/>
        <v>16.393907446419988</v>
      </c>
      <c r="AS79" s="51">
        <f t="shared" si="52"/>
        <v>16.489144882323163</v>
      </c>
      <c r="AT79" s="51">
        <f t="shared" si="52"/>
        <v>16.282327735518692</v>
      </c>
      <c r="AU79" s="51">
        <f t="shared" si="30"/>
        <v>16.810892160252951</v>
      </c>
      <c r="AW79" s="51">
        <v>13400</v>
      </c>
      <c r="AX79" s="51">
        <f t="shared" si="43"/>
        <v>0.23560462141016866</v>
      </c>
      <c r="AY79" s="51">
        <f t="shared" si="44"/>
        <v>0.25509168363507739</v>
      </c>
      <c r="AZ79" s="51">
        <f t="shared" si="45"/>
        <v>-1.9487062224908733E-2</v>
      </c>
      <c r="BA79" s="51">
        <f t="shared" si="46"/>
        <v>0.69793831879960844</v>
      </c>
      <c r="BB79" s="51">
        <f t="shared" si="47"/>
        <v>-0.94492112486126079</v>
      </c>
      <c r="BC79" s="51">
        <f t="shared" si="48"/>
        <v>2.1060512392306237</v>
      </c>
      <c r="BD79" s="51">
        <f t="shared" si="49"/>
        <v>1.7556010763212928</v>
      </c>
      <c r="BE79" s="51">
        <f t="shared" si="53"/>
        <v>20.30237862366139</v>
      </c>
      <c r="BF79" s="51">
        <f t="shared" si="53"/>
        <v>20.302378269175833</v>
      </c>
      <c r="BG79" s="51">
        <f t="shared" si="53"/>
        <v>20.302373183639322</v>
      </c>
      <c r="BH79" s="51">
        <f t="shared" si="51"/>
        <v>20.302300249292873</v>
      </c>
      <c r="BI79" s="51">
        <f t="shared" si="51"/>
        <v>20.301259150373777</v>
      </c>
      <c r="BJ79" s="51">
        <f t="shared" si="51"/>
        <v>20.287278886177631</v>
      </c>
      <c r="BK79" s="51">
        <f t="shared" si="51"/>
        <v>20.164910501673202</v>
      </c>
      <c r="BL79" s="51">
        <f t="shared" si="50"/>
        <v>19.714287210631738</v>
      </c>
    </row>
    <row r="80" spans="1:64" s="51" customFormat="1" ht="12.95" customHeight="1" x14ac:dyDescent="0.2">
      <c r="A80" s="42" t="s">
        <v>58</v>
      </c>
      <c r="C80" s="44">
        <v>41565.402999999998</v>
      </c>
      <c r="D80" s="44"/>
      <c r="E80" s="51">
        <f t="shared" si="11"/>
        <v>7731.0659339475123</v>
      </c>
      <c r="F80" s="51">
        <f t="shared" si="12"/>
        <v>7731</v>
      </c>
      <c r="G80" s="51">
        <f t="shared" si="59"/>
        <v>0.12848700000176905</v>
      </c>
      <c r="I80" s="51">
        <f t="shared" si="60"/>
        <v>0.12848700000176905</v>
      </c>
      <c r="Q80" s="100">
        <f t="shared" si="14"/>
        <v>26546.902999999998</v>
      </c>
      <c r="S80" s="43">
        <f t="shared" si="61"/>
        <v>0.1</v>
      </c>
      <c r="Z80" s="51">
        <f t="shared" si="16"/>
        <v>7731</v>
      </c>
      <c r="AA80" s="51">
        <f t="shared" si="17"/>
        <v>0.13399963132057224</v>
      </c>
      <c r="AB80" s="51">
        <f t="shared" si="54"/>
        <v>0.13870671701364706</v>
      </c>
      <c r="AC80" s="51">
        <f t="shared" si="55"/>
        <v>0.12848700000176905</v>
      </c>
      <c r="AD80" s="51">
        <f t="shared" si="56"/>
        <v>-5.5126313188031961E-3</v>
      </c>
      <c r="AE80" s="51">
        <f t="shared" si="57"/>
        <v>3.0389104057049866E-6</v>
      </c>
      <c r="AF80" s="51">
        <f t="shared" si="58"/>
        <v>0.12848700000176905</v>
      </c>
      <c r="AG80" s="43"/>
      <c r="AH80" s="51">
        <f t="shared" si="23"/>
        <v>-1.0219717011878009E-2</v>
      </c>
      <c r="AI80" s="51">
        <f t="shared" si="24"/>
        <v>0.45021611136703243</v>
      </c>
      <c r="AJ80" s="51">
        <f t="shared" si="25"/>
        <v>-0.46875942790250696</v>
      </c>
      <c r="AK80" s="51">
        <f t="shared" si="26"/>
        <v>-0.22010841883039414</v>
      </c>
      <c r="AL80" s="51">
        <f t="shared" si="27"/>
        <v>-2.7607807652762983</v>
      </c>
      <c r="AM80" s="51">
        <f t="shared" si="28"/>
        <v>-5.1883142975600229</v>
      </c>
      <c r="AN80" s="51">
        <f t="shared" si="52"/>
        <v>16.435742604869521</v>
      </c>
      <c r="AO80" s="51">
        <f t="shared" si="52"/>
        <v>16.43924830846462</v>
      </c>
      <c r="AP80" s="51">
        <f t="shared" si="52"/>
        <v>16.431323177254402</v>
      </c>
      <c r="AQ80" s="51">
        <f t="shared" si="52"/>
        <v>16.449320134233929</v>
      </c>
      <c r="AR80" s="51">
        <f t="shared" si="52"/>
        <v>16.408855299287051</v>
      </c>
      <c r="AS80" s="51">
        <f t="shared" si="52"/>
        <v>16.502056727415365</v>
      </c>
      <c r="AT80" s="51">
        <f t="shared" si="52"/>
        <v>16.297347034855125</v>
      </c>
      <c r="AU80" s="51">
        <f t="shared" si="30"/>
        <v>16.831234742494175</v>
      </c>
      <c r="AW80" s="51">
        <v>13600</v>
      </c>
      <c r="AX80" s="51">
        <f t="shared" si="43"/>
        <v>0.23572527160750578</v>
      </c>
      <c r="AY80" s="51">
        <f t="shared" si="44"/>
        <v>0.25905282978690025</v>
      </c>
      <c r="AZ80" s="51">
        <f t="shared" si="45"/>
        <v>-2.3327558179394477E-2</v>
      </c>
      <c r="BA80" s="51">
        <f t="shared" si="46"/>
        <v>0.65401051249534192</v>
      </c>
      <c r="BB80" s="51">
        <f t="shared" si="47"/>
        <v>-0.97019586721153706</v>
      </c>
      <c r="BC80" s="51">
        <f t="shared" si="48"/>
        <v>2.1947355076503903</v>
      </c>
      <c r="BD80" s="51">
        <f t="shared" si="49"/>
        <v>1.9520319971059596</v>
      </c>
      <c r="BE80" s="51">
        <f t="shared" si="53"/>
        <v>20.408163902236812</v>
      </c>
      <c r="BF80" s="51">
        <f t="shared" si="53"/>
        <v>20.408163902224221</v>
      </c>
      <c r="BG80" s="51">
        <f t="shared" si="53"/>
        <v>20.408163900479718</v>
      </c>
      <c r="BH80" s="51">
        <f t="shared" si="51"/>
        <v>20.408163658789071</v>
      </c>
      <c r="BI80" s="51">
        <f t="shared" si="51"/>
        <v>20.40813022021516</v>
      </c>
      <c r="BJ80" s="51">
        <f t="shared" si="51"/>
        <v>20.404156249830475</v>
      </c>
      <c r="BK80" s="51">
        <f t="shared" si="51"/>
        <v>20.303310371044784</v>
      </c>
      <c r="BL80" s="51">
        <f t="shared" si="50"/>
        <v>19.81600012183786</v>
      </c>
    </row>
    <row r="81" spans="1:64" s="51" customFormat="1" ht="12.95" customHeight="1" x14ac:dyDescent="0.2">
      <c r="A81" s="101" t="s">
        <v>348</v>
      </c>
      <c r="B81" s="102" t="s">
        <v>119</v>
      </c>
      <c r="C81" s="103">
        <v>41594.639999999999</v>
      </c>
      <c r="D81" s="44"/>
      <c r="E81" s="51">
        <f t="shared" si="11"/>
        <v>7746.069092426168</v>
      </c>
      <c r="F81" s="51">
        <f t="shared" si="12"/>
        <v>7746</v>
      </c>
      <c r="G81" s="51">
        <f t="shared" si="59"/>
        <v>0.13464199999725679</v>
      </c>
      <c r="I81" s="51">
        <f t="shared" si="60"/>
        <v>0.13464199999725679</v>
      </c>
      <c r="Q81" s="100">
        <f t="shared" si="14"/>
        <v>26576.14</v>
      </c>
      <c r="S81" s="43">
        <f t="shared" si="61"/>
        <v>0.1</v>
      </c>
      <c r="Z81" s="51">
        <f t="shared" si="16"/>
        <v>7746</v>
      </c>
      <c r="AA81" s="51">
        <f t="shared" si="17"/>
        <v>0.13450755863270605</v>
      </c>
      <c r="AB81" s="51">
        <f t="shared" si="54"/>
        <v>0.14464356964600281</v>
      </c>
      <c r="AC81" s="51">
        <f t="shared" si="55"/>
        <v>0.13464199999725679</v>
      </c>
      <c r="AD81" s="51">
        <f t="shared" si="56"/>
        <v>1.3444136455073585E-4</v>
      </c>
      <c r="AE81" s="51">
        <f t="shared" si="57"/>
        <v>1.8074480502263855E-9</v>
      </c>
      <c r="AF81" s="51">
        <f t="shared" si="58"/>
        <v>0.13464199999725679</v>
      </c>
      <c r="AG81" s="43"/>
      <c r="AH81" s="51">
        <f t="shared" si="23"/>
        <v>-1.0001569648746017E-2</v>
      </c>
      <c r="AI81" s="51">
        <f t="shared" si="24"/>
        <v>0.45087423058785636</v>
      </c>
      <c r="AJ81" s="51">
        <f t="shared" si="25"/>
        <v>-0.46612601300086953</v>
      </c>
      <c r="AK81" s="51">
        <f t="shared" si="26"/>
        <v>-0.22174519072107227</v>
      </c>
      <c r="AL81" s="51">
        <f t="shared" si="27"/>
        <v>-2.7578018658402548</v>
      </c>
      <c r="AM81" s="51">
        <f t="shared" si="28"/>
        <v>-5.1470497894400511</v>
      </c>
      <c r="AN81" s="51">
        <f t="shared" ref="AN81:AT90" si="62">$AU81+$AB$7*SIN(AO81)</f>
        <v>16.441070274857974</v>
      </c>
      <c r="AO81" s="51">
        <f t="shared" si="62"/>
        <v>16.444480325669762</v>
      </c>
      <c r="AP81" s="51">
        <f t="shared" si="62"/>
        <v>16.436734631596948</v>
      </c>
      <c r="AQ81" s="51">
        <f t="shared" si="62"/>
        <v>16.454407766139273</v>
      </c>
      <c r="AR81" s="51">
        <f t="shared" si="62"/>
        <v>16.41448249446038</v>
      </c>
      <c r="AS81" s="51">
        <f t="shared" si="62"/>
        <v>16.506889846951374</v>
      </c>
      <c r="AT81" s="51">
        <f t="shared" si="62"/>
        <v>16.303036114218262</v>
      </c>
      <c r="AU81" s="51">
        <f t="shared" si="30"/>
        <v>16.838863210834635</v>
      </c>
      <c r="AW81" s="51">
        <v>13800</v>
      </c>
      <c r="AX81" s="51">
        <f t="shared" si="43"/>
        <v>0.23631473823087246</v>
      </c>
      <c r="AY81" s="51">
        <f t="shared" si="44"/>
        <v>0.26301735747125687</v>
      </c>
      <c r="AZ81" s="51">
        <f t="shared" si="45"/>
        <v>-2.6702619240384421E-2</v>
      </c>
      <c r="BA81" s="51">
        <f t="shared" si="46"/>
        <v>0.61740614959284523</v>
      </c>
      <c r="BB81" s="51">
        <f t="shared" si="47"/>
        <v>-0.98620333398373372</v>
      </c>
      <c r="BC81" s="51">
        <f t="shared" si="48"/>
        <v>2.2731900495606134</v>
      </c>
      <c r="BD81" s="51">
        <f t="shared" si="49"/>
        <v>2.1564930534587812</v>
      </c>
      <c r="BE81" s="51">
        <f t="shared" si="53"/>
        <v>20.507664886684037</v>
      </c>
      <c r="BF81" s="51">
        <f t="shared" si="53"/>
        <v>20.507664903159203</v>
      </c>
      <c r="BG81" s="51">
        <f t="shared" si="53"/>
        <v>20.507664584129373</v>
      </c>
      <c r="BH81" s="51">
        <f t="shared" si="51"/>
        <v>20.507670761706908</v>
      </c>
      <c r="BI81" s="51">
        <f t="shared" si="51"/>
        <v>20.50755106373018</v>
      </c>
      <c r="BJ81" s="51">
        <f t="shared" si="51"/>
        <v>20.509841929253643</v>
      </c>
      <c r="BK81" s="51">
        <f t="shared" si="51"/>
        <v>20.436673109177992</v>
      </c>
      <c r="BL81" s="51">
        <f t="shared" si="50"/>
        <v>19.917713033043988</v>
      </c>
    </row>
    <row r="82" spans="1:64" s="51" customFormat="1" ht="12.95" customHeight="1" x14ac:dyDescent="0.2">
      <c r="A82" s="42" t="s">
        <v>59</v>
      </c>
      <c r="C82" s="44">
        <v>41606.324999999997</v>
      </c>
      <c r="D82" s="44"/>
      <c r="E82" s="51">
        <f t="shared" si="11"/>
        <v>7752.0653268832957</v>
      </c>
      <c r="F82" s="51">
        <f t="shared" si="12"/>
        <v>7752</v>
      </c>
      <c r="G82" s="51">
        <f t="shared" si="59"/>
        <v>0.12730399999418296</v>
      </c>
      <c r="I82" s="51">
        <f t="shared" si="60"/>
        <v>0.12730399999418296</v>
      </c>
      <c r="Q82" s="100">
        <f t="shared" si="14"/>
        <v>26587.824999999997</v>
      </c>
      <c r="S82" s="43">
        <f t="shared" si="61"/>
        <v>0.1</v>
      </c>
      <c r="Z82" s="51">
        <f t="shared" si="16"/>
        <v>7752</v>
      </c>
      <c r="AA82" s="51">
        <f t="shared" si="17"/>
        <v>0.13471089802669853</v>
      </c>
      <c r="AB82" s="51">
        <f t="shared" si="54"/>
        <v>0.13721814755445094</v>
      </c>
      <c r="AC82" s="51">
        <f t="shared" si="55"/>
        <v>0.12730399999418296</v>
      </c>
      <c r="AD82" s="51">
        <f t="shared" si="56"/>
        <v>-7.4068980325155687E-3</v>
      </c>
      <c r="AE82" s="51">
        <f t="shared" si="57"/>
        <v>5.4862138464083009E-6</v>
      </c>
      <c r="AF82" s="51">
        <f t="shared" si="58"/>
        <v>0.12730399999418296</v>
      </c>
      <c r="AG82" s="43"/>
      <c r="AH82" s="51">
        <f t="shared" si="23"/>
        <v>-9.9141475602679812E-3</v>
      </c>
      <c r="AI82" s="51">
        <f t="shared" si="24"/>
        <v>0.45113936773335839</v>
      </c>
      <c r="AJ82" s="51">
        <f t="shared" si="25"/>
        <v>-0.46506939884582327</v>
      </c>
      <c r="AK82" s="51">
        <f t="shared" si="26"/>
        <v>-0.22240064430721829</v>
      </c>
      <c r="AL82" s="51">
        <f t="shared" si="27"/>
        <v>-2.7566079466673314</v>
      </c>
      <c r="AM82" s="51">
        <f t="shared" si="28"/>
        <v>-5.1306883737643139</v>
      </c>
      <c r="AN82" s="51">
        <f t="shared" si="62"/>
        <v>16.443203375057326</v>
      </c>
      <c r="AO82" s="51">
        <f t="shared" si="62"/>
        <v>16.446575446522765</v>
      </c>
      <c r="AP82" s="51">
        <f t="shared" si="62"/>
        <v>16.438901290397336</v>
      </c>
      <c r="AQ82" s="51">
        <f t="shared" si="62"/>
        <v>16.456444741263844</v>
      </c>
      <c r="AR82" s="51">
        <f t="shared" si="62"/>
        <v>16.416736668549621</v>
      </c>
      <c r="AS82" s="51">
        <f t="shared" si="62"/>
        <v>16.508821826154527</v>
      </c>
      <c r="AT82" s="51">
        <f t="shared" si="62"/>
        <v>16.305320470529495</v>
      </c>
      <c r="AU82" s="51">
        <f t="shared" si="30"/>
        <v>16.841914598170817</v>
      </c>
      <c r="AW82" s="51">
        <v>14000</v>
      </c>
      <c r="AX82" s="51">
        <f t="shared" si="43"/>
        <v>0.23732921564329643</v>
      </c>
      <c r="AY82" s="51">
        <f t="shared" si="44"/>
        <v>0.2669852666881472</v>
      </c>
      <c r="AZ82" s="51">
        <f t="shared" si="45"/>
        <v>-2.9656051044850789E-2</v>
      </c>
      <c r="BA82" s="51">
        <f t="shared" si="46"/>
        <v>0.58657093869739396</v>
      </c>
      <c r="BB82" s="51">
        <f t="shared" si="47"/>
        <v>-0.99540162346841421</v>
      </c>
      <c r="BC82" s="51">
        <f t="shared" si="48"/>
        <v>2.3435575460092717</v>
      </c>
      <c r="BD82" s="51">
        <f t="shared" si="49"/>
        <v>2.3717160339027328</v>
      </c>
      <c r="BE82" s="51">
        <f t="shared" si="53"/>
        <v>20.601900877193891</v>
      </c>
      <c r="BF82" s="51">
        <f t="shared" si="53"/>
        <v>20.601901399171894</v>
      </c>
      <c r="BG82" s="51">
        <f t="shared" si="53"/>
        <v>20.60189651739406</v>
      </c>
      <c r="BH82" s="51">
        <f t="shared" si="51"/>
        <v>20.601942168951396</v>
      </c>
      <c r="BI82" s="51">
        <f t="shared" si="51"/>
        <v>20.601514817778504</v>
      </c>
      <c r="BJ82" s="51">
        <f t="shared" si="51"/>
        <v>20.605477138036189</v>
      </c>
      <c r="BK82" s="51">
        <f t="shared" si="51"/>
        <v>20.564671564464231</v>
      </c>
      <c r="BL82" s="51">
        <f t="shared" si="50"/>
        <v>20.019425944250109</v>
      </c>
    </row>
    <row r="83" spans="1:64" s="51" customFormat="1" ht="12.95" customHeight="1" x14ac:dyDescent="0.2">
      <c r="A83" s="42" t="s">
        <v>59</v>
      </c>
      <c r="C83" s="44">
        <v>41606.326999999997</v>
      </c>
      <c r="D83" s="44"/>
      <c r="E83" s="51">
        <f t="shared" si="11"/>
        <v>7752.0663531964256</v>
      </c>
      <c r="F83" s="51">
        <f t="shared" si="12"/>
        <v>7752</v>
      </c>
      <c r="G83" s="51">
        <f t="shared" si="59"/>
        <v>0.12930399999459041</v>
      </c>
      <c r="I83" s="51">
        <f t="shared" si="60"/>
        <v>0.12930399999459041</v>
      </c>
      <c r="Q83" s="100">
        <f t="shared" si="14"/>
        <v>26587.826999999997</v>
      </c>
      <c r="S83" s="43">
        <f t="shared" si="61"/>
        <v>0.1</v>
      </c>
      <c r="Z83" s="51">
        <f t="shared" si="16"/>
        <v>7752</v>
      </c>
      <c r="AA83" s="51">
        <f t="shared" si="17"/>
        <v>0.13471089802669853</v>
      </c>
      <c r="AB83" s="51">
        <f t="shared" si="54"/>
        <v>0.1392181475548584</v>
      </c>
      <c r="AC83" s="51">
        <f t="shared" si="55"/>
        <v>0.12930399999459041</v>
      </c>
      <c r="AD83" s="51">
        <f t="shared" si="56"/>
        <v>-5.406898032108115E-3</v>
      </c>
      <c r="AE83" s="51">
        <f t="shared" si="57"/>
        <v>2.923454632961461E-6</v>
      </c>
      <c r="AF83" s="51">
        <f t="shared" si="58"/>
        <v>0.12930399999459041</v>
      </c>
      <c r="AG83" s="43"/>
      <c r="AH83" s="51">
        <f t="shared" si="23"/>
        <v>-9.9141475602679812E-3</v>
      </c>
      <c r="AI83" s="51">
        <f t="shared" si="24"/>
        <v>0.45113936773335839</v>
      </c>
      <c r="AJ83" s="51">
        <f t="shared" si="25"/>
        <v>-0.46506939884582327</v>
      </c>
      <c r="AK83" s="51">
        <f t="shared" si="26"/>
        <v>-0.22240064430721829</v>
      </c>
      <c r="AL83" s="51">
        <f t="shared" si="27"/>
        <v>-2.7566079466673314</v>
      </c>
      <c r="AM83" s="51">
        <f t="shared" si="28"/>
        <v>-5.1306883737643139</v>
      </c>
      <c r="AN83" s="51">
        <f t="shared" si="62"/>
        <v>16.443203375057326</v>
      </c>
      <c r="AO83" s="51">
        <f t="shared" si="62"/>
        <v>16.446575446522765</v>
      </c>
      <c r="AP83" s="51">
        <f t="shared" si="62"/>
        <v>16.438901290397336</v>
      </c>
      <c r="AQ83" s="51">
        <f t="shared" si="62"/>
        <v>16.456444741263844</v>
      </c>
      <c r="AR83" s="51">
        <f t="shared" si="62"/>
        <v>16.416736668549621</v>
      </c>
      <c r="AS83" s="51">
        <f t="shared" si="62"/>
        <v>16.508821826154527</v>
      </c>
      <c r="AT83" s="51">
        <f t="shared" si="62"/>
        <v>16.305320470529495</v>
      </c>
      <c r="AU83" s="51">
        <f t="shared" si="30"/>
        <v>16.841914598170817</v>
      </c>
      <c r="AW83" s="51">
        <v>14200</v>
      </c>
      <c r="AX83" s="51">
        <f t="shared" si="43"/>
        <v>0.23873115831753872</v>
      </c>
      <c r="AY83" s="51">
        <f t="shared" si="44"/>
        <v>0.2709565574375713</v>
      </c>
      <c r="AZ83" s="51">
        <f t="shared" si="45"/>
        <v>-3.2225399120032576E-2</v>
      </c>
      <c r="BA83" s="51">
        <f t="shared" si="46"/>
        <v>0.56035168490128906</v>
      </c>
      <c r="BB83" s="51">
        <f t="shared" si="47"/>
        <v>-0.99948583137428915</v>
      </c>
      <c r="BC83" s="51">
        <f t="shared" si="48"/>
        <v>2.40742496368587</v>
      </c>
      <c r="BD83" s="51">
        <f t="shared" si="49"/>
        <v>2.6006984770274491</v>
      </c>
      <c r="BE83" s="51">
        <f t="shared" si="53"/>
        <v>20.69168098897434</v>
      </c>
      <c r="BF83" s="51">
        <f t="shared" si="53"/>
        <v>20.691681527419956</v>
      </c>
      <c r="BG83" s="51">
        <f t="shared" si="53"/>
        <v>20.691678134952959</v>
      </c>
      <c r="BH83" s="51">
        <f t="shared" si="51"/>
        <v>20.691699508440102</v>
      </c>
      <c r="BI83" s="51">
        <f t="shared" si="51"/>
        <v>20.691564822086967</v>
      </c>
      <c r="BJ83" s="51">
        <f t="shared" si="51"/>
        <v>20.692412470152785</v>
      </c>
      <c r="BK83" s="51">
        <f t="shared" si="51"/>
        <v>20.687034033742293</v>
      </c>
      <c r="BL83" s="51">
        <f t="shared" si="50"/>
        <v>20.12113885545623</v>
      </c>
    </row>
    <row r="84" spans="1:64" s="51" customFormat="1" ht="12.95" customHeight="1" x14ac:dyDescent="0.2">
      <c r="A84" s="42" t="s">
        <v>60</v>
      </c>
      <c r="C84" s="44">
        <v>41828.481</v>
      </c>
      <c r="D84" s="44"/>
      <c r="E84" s="51">
        <f t="shared" si="11"/>
        <v>7866.0661366443564</v>
      </c>
      <c r="F84" s="51">
        <f t="shared" si="12"/>
        <v>7866</v>
      </c>
      <c r="G84" s="51">
        <f t="shared" si="59"/>
        <v>0.12888199999724748</v>
      </c>
      <c r="I84" s="51">
        <f t="shared" si="60"/>
        <v>0.12888199999724748</v>
      </c>
      <c r="Q84" s="100">
        <f t="shared" si="14"/>
        <v>26809.981</v>
      </c>
      <c r="S84" s="43">
        <f t="shared" si="61"/>
        <v>0.1</v>
      </c>
      <c r="Z84" s="51">
        <f t="shared" si="16"/>
        <v>7866</v>
      </c>
      <c r="AA84" s="51">
        <f t="shared" si="17"/>
        <v>0.13859242857966583</v>
      </c>
      <c r="AB84" s="51">
        <f t="shared" si="54"/>
        <v>0.13711762405138603</v>
      </c>
      <c r="AC84" s="51">
        <f t="shared" si="55"/>
        <v>0.12888199999724748</v>
      </c>
      <c r="AD84" s="51">
        <f t="shared" si="56"/>
        <v>-9.7104285824183567E-3</v>
      </c>
      <c r="AE84" s="51">
        <f t="shared" si="57"/>
        <v>9.4292423254247383E-6</v>
      </c>
      <c r="AF84" s="51">
        <f t="shared" si="58"/>
        <v>0.12888199999724748</v>
      </c>
      <c r="AG84" s="43"/>
      <c r="AH84" s="51">
        <f t="shared" si="23"/>
        <v>-8.2356240541385569E-3</v>
      </c>
      <c r="AI84" s="51">
        <f t="shared" si="24"/>
        <v>0.45638742293070678</v>
      </c>
      <c r="AJ84" s="51">
        <f t="shared" si="25"/>
        <v>-0.44463215688135632</v>
      </c>
      <c r="AK84" s="51">
        <f t="shared" si="26"/>
        <v>-0.23493702622721108</v>
      </c>
      <c r="AL84" s="51">
        <f t="shared" si="27"/>
        <v>-2.733658492916117</v>
      </c>
      <c r="AM84" s="51">
        <f t="shared" si="28"/>
        <v>-4.8345736008802653</v>
      </c>
      <c r="AN84" s="51">
        <f t="shared" si="62"/>
        <v>16.483959231766608</v>
      </c>
      <c r="AO84" s="51">
        <f t="shared" si="62"/>
        <v>16.48664394338866</v>
      </c>
      <c r="AP84" s="51">
        <f t="shared" si="62"/>
        <v>16.48029523301458</v>
      </c>
      <c r="AQ84" s="51">
        <f t="shared" si="62"/>
        <v>16.495373218172961</v>
      </c>
      <c r="AR84" s="51">
        <f t="shared" si="62"/>
        <v>16.459917385213185</v>
      </c>
      <c r="AS84" s="51">
        <f t="shared" si="62"/>
        <v>16.54541205862601</v>
      </c>
      <c r="AT84" s="51">
        <f t="shared" si="62"/>
        <v>16.349680381314869</v>
      </c>
      <c r="AU84" s="51">
        <f t="shared" si="30"/>
        <v>16.899890957558309</v>
      </c>
      <c r="AW84" s="51">
        <v>14400</v>
      </c>
      <c r="AX84" s="51">
        <f t="shared" si="43"/>
        <v>0.24048834847622519</v>
      </c>
      <c r="AY84" s="51">
        <f t="shared" si="44"/>
        <v>0.2749312297195291</v>
      </c>
      <c r="AZ84" s="51">
        <f t="shared" si="45"/>
        <v>-3.444288124330392E-2</v>
      </c>
      <c r="BA84" s="51">
        <f t="shared" si="46"/>
        <v>0.53788071527869619</v>
      </c>
      <c r="BB84" s="51">
        <f t="shared" si="47"/>
        <v>-0.99964888291075771</v>
      </c>
      <c r="BC84" s="51">
        <f t="shared" si="48"/>
        <v>2.4659945127210308</v>
      </c>
      <c r="BD84" s="51">
        <f t="shared" si="49"/>
        <v>2.846874027175688</v>
      </c>
      <c r="BE84" s="51">
        <f t="shared" si="53"/>
        <v>20.777659435764765</v>
      </c>
      <c r="BF84" s="51">
        <f t="shared" si="53"/>
        <v>20.777647186462023</v>
      </c>
      <c r="BG84" s="51">
        <f t="shared" si="53"/>
        <v>20.777706323009589</v>
      </c>
      <c r="BH84" s="51">
        <f t="shared" si="51"/>
        <v>20.777420740047528</v>
      </c>
      <c r="BI84" s="51">
        <f t="shared" si="51"/>
        <v>20.778797867395703</v>
      </c>
      <c r="BJ84" s="51">
        <f t="shared" si="51"/>
        <v>20.772109590987554</v>
      </c>
      <c r="BK84" s="51">
        <f t="shared" si="51"/>
        <v>20.803547070785285</v>
      </c>
      <c r="BL84" s="51">
        <f t="shared" si="50"/>
        <v>20.222851766662355</v>
      </c>
    </row>
    <row r="85" spans="1:64" s="51" customFormat="1" ht="12.95" customHeight="1" x14ac:dyDescent="0.2">
      <c r="A85" s="42" t="s">
        <v>60</v>
      </c>
      <c r="C85" s="44">
        <v>41828.483</v>
      </c>
      <c r="D85" s="44"/>
      <c r="E85" s="51">
        <f t="shared" ref="E85:E148" si="63">+(C85-C$7)/C$8</f>
        <v>7866.0671629574854</v>
      </c>
      <c r="F85" s="51">
        <f t="shared" ref="F85:F148" si="64">ROUND(2*E85,0)/2</f>
        <v>7866</v>
      </c>
      <c r="G85" s="51">
        <f t="shared" si="59"/>
        <v>0.13088199999765493</v>
      </c>
      <c r="I85" s="51">
        <f t="shared" si="60"/>
        <v>0.13088199999765493</v>
      </c>
      <c r="Q85" s="100">
        <f t="shared" ref="Q85:Q148" si="65">+C85-15018.5</f>
        <v>26809.983</v>
      </c>
      <c r="S85" s="43">
        <f t="shared" si="61"/>
        <v>0.1</v>
      </c>
      <c r="Z85" s="51">
        <f t="shared" ref="Z85:Z148" si="66">F85</f>
        <v>7866</v>
      </c>
      <c r="AA85" s="51">
        <f t="shared" ref="AA85:AA148" si="67">AB$3+AB$4*Z85+AB$5*Z85^2+AH85</f>
        <v>0.13859242857966583</v>
      </c>
      <c r="AB85" s="51">
        <f t="shared" si="54"/>
        <v>0.13911762405179348</v>
      </c>
      <c r="AC85" s="51">
        <f t="shared" si="55"/>
        <v>0.13088199999765493</v>
      </c>
      <c r="AD85" s="51">
        <f t="shared" si="56"/>
        <v>-7.7104285820109031E-3</v>
      </c>
      <c r="AE85" s="51">
        <f t="shared" si="57"/>
        <v>5.945070891829067E-6</v>
      </c>
      <c r="AF85" s="51">
        <f t="shared" si="58"/>
        <v>0.13088199999765493</v>
      </c>
      <c r="AG85" s="43"/>
      <c r="AH85" s="51">
        <f t="shared" ref="AH85:AH148" si="68">$AB$6*($AB$11/AI85*AJ85+$AB$12)</f>
        <v>-8.2356240541385569E-3</v>
      </c>
      <c r="AI85" s="51">
        <f t="shared" ref="AI85:AI148" si="69">1+$AB$7*COS(AL85)</f>
        <v>0.45638742293070678</v>
      </c>
      <c r="AJ85" s="51">
        <f t="shared" ref="AJ85:AJ148" si="70">SIN(AL85+RADIANS($AB$9))</f>
        <v>-0.44463215688135632</v>
      </c>
      <c r="AK85" s="51">
        <f t="shared" ref="AK85:AK148" si="71">$AB$7*SIN(AL85)</f>
        <v>-0.23493702622721108</v>
      </c>
      <c r="AL85" s="51">
        <f t="shared" ref="AL85:AL148" si="72">2*ATAN(AM85)</f>
        <v>-2.733658492916117</v>
      </c>
      <c r="AM85" s="51">
        <f t="shared" ref="AM85:AM148" si="73">SQRT((1+$AB$7)/(1-$AB$7))*TAN(AN85/2)</f>
        <v>-4.8345736008802653</v>
      </c>
      <c r="AN85" s="51">
        <f t="shared" si="62"/>
        <v>16.483959231766608</v>
      </c>
      <c r="AO85" s="51">
        <f t="shared" si="62"/>
        <v>16.48664394338866</v>
      </c>
      <c r="AP85" s="51">
        <f t="shared" si="62"/>
        <v>16.48029523301458</v>
      </c>
      <c r="AQ85" s="51">
        <f t="shared" si="62"/>
        <v>16.495373218172961</v>
      </c>
      <c r="AR85" s="51">
        <f t="shared" si="62"/>
        <v>16.459917385213185</v>
      </c>
      <c r="AS85" s="51">
        <f t="shared" si="62"/>
        <v>16.54541205862601</v>
      </c>
      <c r="AT85" s="51">
        <f t="shared" si="62"/>
        <v>16.349680381314869</v>
      </c>
      <c r="AU85" s="51">
        <f t="shared" ref="AU85:AU148" si="74">RADIANS($AB$9)+$AB$18*(F85-AB$15)</f>
        <v>16.899890957558309</v>
      </c>
      <c r="AW85" s="51">
        <v>14600</v>
      </c>
      <c r="AX85" s="51">
        <f t="shared" si="43"/>
        <v>0.24257299696796278</v>
      </c>
      <c r="AY85" s="51">
        <f t="shared" si="44"/>
        <v>0.27890928353402067</v>
      </c>
      <c r="AZ85" s="51">
        <f t="shared" si="45"/>
        <v>-3.6336286566057883E-2</v>
      </c>
      <c r="BA85" s="51">
        <f t="shared" si="46"/>
        <v>0.51849530618629636</v>
      </c>
      <c r="BB85" s="51">
        <f t="shared" si="47"/>
        <v>-0.99674522337009419</v>
      </c>
      <c r="BC85" s="51">
        <f t="shared" si="48"/>
        <v>2.5201977378162019</v>
      </c>
      <c r="BD85" s="51">
        <f t="shared" si="49"/>
        <v>3.1143266100981282</v>
      </c>
      <c r="BE85" s="51">
        <f t="shared" si="53"/>
        <v>20.860377378740154</v>
      </c>
      <c r="BF85" s="51">
        <f t="shared" si="53"/>
        <v>20.860305711908449</v>
      </c>
      <c r="BG85" s="51">
        <f t="shared" si="53"/>
        <v>20.860589770640949</v>
      </c>
      <c r="BH85" s="51">
        <f t="shared" si="51"/>
        <v>20.859462866475653</v>
      </c>
      <c r="BI85" s="51">
        <f t="shared" si="51"/>
        <v>20.863917717218257</v>
      </c>
      <c r="BJ85" s="51">
        <f t="shared" si="51"/>
        <v>20.846052727576048</v>
      </c>
      <c r="BK85" s="51">
        <f t="shared" si="51"/>
        <v>20.914057692608932</v>
      </c>
      <c r="BL85" s="51">
        <f t="shared" si="50"/>
        <v>20.32456467786848</v>
      </c>
    </row>
    <row r="86" spans="1:64" s="51" customFormat="1" ht="12.95" customHeight="1" x14ac:dyDescent="0.2">
      <c r="A86" s="42" t="s">
        <v>60</v>
      </c>
      <c r="C86" s="44">
        <v>41830.430999999997</v>
      </c>
      <c r="D86" s="44"/>
      <c r="E86" s="51">
        <f t="shared" si="63"/>
        <v>7867.0667919452881</v>
      </c>
      <c r="F86" s="51">
        <f t="shared" si="64"/>
        <v>7867</v>
      </c>
      <c r="G86" s="51">
        <f t="shared" si="59"/>
        <v>0.13015899999300018</v>
      </c>
      <c r="I86" s="51">
        <f t="shared" si="60"/>
        <v>0.13015899999300018</v>
      </c>
      <c r="Q86" s="100">
        <f t="shared" si="65"/>
        <v>26811.930999999997</v>
      </c>
      <c r="S86" s="43">
        <f t="shared" si="61"/>
        <v>0.1</v>
      </c>
      <c r="Z86" s="51">
        <f t="shared" si="66"/>
        <v>7867</v>
      </c>
      <c r="AA86" s="51">
        <f t="shared" si="67"/>
        <v>0.13862662754704511</v>
      </c>
      <c r="AB86" s="51">
        <f t="shared" si="54"/>
        <v>0.13837975456393037</v>
      </c>
      <c r="AC86" s="51">
        <f t="shared" si="55"/>
        <v>0.13015899999300018</v>
      </c>
      <c r="AD86" s="51">
        <f t="shared" si="56"/>
        <v>-8.4676275540449264E-3</v>
      </c>
      <c r="AE86" s="51">
        <f t="shared" si="57"/>
        <v>7.1700716394020869E-6</v>
      </c>
      <c r="AF86" s="51">
        <f t="shared" si="58"/>
        <v>0.13015899999300018</v>
      </c>
      <c r="AG86" s="43"/>
      <c r="AH86" s="51">
        <f t="shared" si="68"/>
        <v>-8.2207545709301975E-3</v>
      </c>
      <c r="AI86" s="51">
        <f t="shared" si="69"/>
        <v>0.45643526915492105</v>
      </c>
      <c r="AJ86" s="51">
        <f t="shared" si="70"/>
        <v>-0.44444977366771515</v>
      </c>
      <c r="AK86" s="51">
        <f t="shared" si="71"/>
        <v>-0.23504770499139191</v>
      </c>
      <c r="AL86" s="51">
        <f t="shared" si="72"/>
        <v>-2.7334548853481651</v>
      </c>
      <c r="AM86" s="51">
        <f t="shared" si="73"/>
        <v>-4.8320935474982392</v>
      </c>
      <c r="AN86" s="51">
        <f t="shared" si="62"/>
        <v>16.484318696948058</v>
      </c>
      <c r="AO86" s="51">
        <f t="shared" si="62"/>
        <v>16.486997691938587</v>
      </c>
      <c r="AP86" s="51">
        <f t="shared" si="62"/>
        <v>16.480660266684978</v>
      </c>
      <c r="AQ86" s="51">
        <f t="shared" si="62"/>
        <v>16.495716726000925</v>
      </c>
      <c r="AR86" s="51">
        <f t="shared" si="62"/>
        <v>16.460299067827336</v>
      </c>
      <c r="AS86" s="51">
        <f t="shared" si="62"/>
        <v>16.545732200793228</v>
      </c>
      <c r="AT86" s="51">
        <f t="shared" si="62"/>
        <v>16.350077621233247</v>
      </c>
      <c r="AU86" s="51">
        <f t="shared" si="74"/>
        <v>16.900399522114341</v>
      </c>
      <c r="AW86" s="51">
        <v>14800</v>
      </c>
      <c r="AX86" s="51">
        <f t="shared" si="43"/>
        <v>0.24496104009924385</v>
      </c>
      <c r="AY86" s="51">
        <f t="shared" si="44"/>
        <v>0.282890718881046</v>
      </c>
      <c r="AZ86" s="51">
        <f t="shared" si="45"/>
        <v>-3.7929678781802138E-2</v>
      </c>
      <c r="BA86" s="51">
        <f t="shared" si="46"/>
        <v>0.50168209710639855</v>
      </c>
      <c r="BB86" s="51">
        <f t="shared" si="47"/>
        <v>-0.99139540262455284</v>
      </c>
      <c r="BC86" s="51">
        <f t="shared" si="48"/>
        <v>2.5707721041785745</v>
      </c>
      <c r="BD86" s="51">
        <f t="shared" si="49"/>
        <v>3.4080706525359741</v>
      </c>
      <c r="BE86" s="51">
        <f t="shared" si="53"/>
        <v>20.940293126346621</v>
      </c>
      <c r="BF86" s="51">
        <f t="shared" si="53"/>
        <v>20.940058966139496</v>
      </c>
      <c r="BG86" s="51">
        <f t="shared" si="53"/>
        <v>20.940854590535249</v>
      </c>
      <c r="BH86" s="51">
        <f t="shared" si="51"/>
        <v>20.938146712674286</v>
      </c>
      <c r="BI86" s="51">
        <f t="shared" si="51"/>
        <v>20.947311176455194</v>
      </c>
      <c r="BJ86" s="51">
        <f t="shared" si="51"/>
        <v>20.91567462766222</v>
      </c>
      <c r="BK86" s="51">
        <f t="shared" si="51"/>
        <v>21.018474960795569</v>
      </c>
      <c r="BL86" s="51">
        <f t="shared" si="50"/>
        <v>20.426277589074601</v>
      </c>
    </row>
    <row r="87" spans="1:64" s="51" customFormat="1" ht="12.95" customHeight="1" x14ac:dyDescent="0.2">
      <c r="A87" s="42" t="s">
        <v>27</v>
      </c>
      <c r="C87" s="44">
        <v>41864.863799999999</v>
      </c>
      <c r="D87" s="44" t="s">
        <v>14</v>
      </c>
      <c r="E87" s="51">
        <f t="shared" si="63"/>
        <v>7884.7362093021939</v>
      </c>
      <c r="F87" s="51">
        <f t="shared" si="64"/>
        <v>7884.5</v>
      </c>
      <c r="Q87" s="100">
        <f t="shared" si="65"/>
        <v>26846.363799999999</v>
      </c>
      <c r="S87" s="43"/>
      <c r="U87" s="51">
        <f>+C87-(C$7+F87*C$8)</f>
        <v>0.46030649999738671</v>
      </c>
      <c r="Z87" s="51">
        <f t="shared" si="66"/>
        <v>7884.5</v>
      </c>
      <c r="AA87" s="51">
        <f t="shared" si="67"/>
        <v>0.13922552831953564</v>
      </c>
      <c r="AB87" s="51">
        <f t="shared" si="54"/>
        <v>-9999</v>
      </c>
      <c r="AC87" s="51">
        <f t="shared" si="55"/>
        <v>0</v>
      </c>
      <c r="AD87" s="51">
        <f t="shared" si="56"/>
        <v>-9999</v>
      </c>
      <c r="AE87" s="51">
        <f t="shared" si="57"/>
        <v>0</v>
      </c>
      <c r="AF87" s="51">
        <f t="shared" si="58"/>
        <v>-9999</v>
      </c>
      <c r="AG87" s="43"/>
      <c r="AH87" s="51">
        <f t="shared" si="68"/>
        <v>-7.9601334560697665E-3</v>
      </c>
      <c r="AI87" s="51">
        <f t="shared" si="69"/>
        <v>0.45727780845225885</v>
      </c>
      <c r="AJ87" s="51">
        <f t="shared" si="70"/>
        <v>-0.44124909182456573</v>
      </c>
      <c r="AK87" s="51">
        <f t="shared" si="71"/>
        <v>-0.23698663051324312</v>
      </c>
      <c r="AL87" s="51">
        <f t="shared" si="72"/>
        <v>-2.729885067056502</v>
      </c>
      <c r="AM87" s="51">
        <f t="shared" si="73"/>
        <v>-4.7890041598039241</v>
      </c>
      <c r="AN87" s="51">
        <f t="shared" si="62"/>
        <v>16.490615009527751</v>
      </c>
      <c r="AO87" s="51">
        <f t="shared" si="62"/>
        <v>16.493194912728129</v>
      </c>
      <c r="AP87" s="51">
        <f t="shared" si="62"/>
        <v>16.487053847653772</v>
      </c>
      <c r="AQ87" s="51">
        <f t="shared" si="62"/>
        <v>16.501734231698411</v>
      </c>
      <c r="AR87" s="51">
        <f t="shared" si="62"/>
        <v>16.466986533941597</v>
      </c>
      <c r="AS87" s="51">
        <f t="shared" si="62"/>
        <v>16.551332892778063</v>
      </c>
      <c r="AT87" s="51">
        <f t="shared" si="62"/>
        <v>16.357052385612292</v>
      </c>
      <c r="AU87" s="51">
        <f t="shared" si="74"/>
        <v>16.909299401844876</v>
      </c>
      <c r="AW87" s="51">
        <v>15000</v>
      </c>
      <c r="AX87" s="51">
        <f t="shared" si="43"/>
        <v>0.2476316592968455</v>
      </c>
      <c r="AY87" s="51">
        <f t="shared" si="44"/>
        <v>0.28687553576060504</v>
      </c>
      <c r="AZ87" s="51">
        <f t="shared" si="45"/>
        <v>-3.9243876463759535E-2</v>
      </c>
      <c r="BA87" s="51">
        <f t="shared" si="46"/>
        <v>0.48703890245132653</v>
      </c>
      <c r="BB87" s="51">
        <f t="shared" si="47"/>
        <v>-0.98405465176864859</v>
      </c>
      <c r="BC87" s="51">
        <f t="shared" si="48"/>
        <v>2.6183118483069512</v>
      </c>
      <c r="BD87" s="51">
        <f t="shared" si="49"/>
        <v>3.7344255793827901</v>
      </c>
      <c r="BE87" s="51">
        <f t="shared" si="53"/>
        <v>21.017801366077176</v>
      </c>
      <c r="BF87" s="51">
        <f t="shared" si="53"/>
        <v>21.017232846232147</v>
      </c>
      <c r="BG87" s="51">
        <f t="shared" si="53"/>
        <v>21.018938694190755</v>
      </c>
      <c r="BH87" s="51">
        <f t="shared" si="51"/>
        <v>21.013807363373825</v>
      </c>
      <c r="BI87" s="51">
        <f t="shared" si="51"/>
        <v>21.029128089627072</v>
      </c>
      <c r="BJ87" s="51">
        <f t="shared" si="51"/>
        <v>20.982299391673621</v>
      </c>
      <c r="BK87" s="51">
        <f t="shared" si="51"/>
        <v>21.116770921488182</v>
      </c>
      <c r="BL87" s="51">
        <f t="shared" si="50"/>
        <v>20.527990500280723</v>
      </c>
    </row>
    <row r="88" spans="1:64" s="51" customFormat="1" ht="12.95" customHeight="1" x14ac:dyDescent="0.2">
      <c r="A88" s="42" t="s">
        <v>61</v>
      </c>
      <c r="C88" s="44">
        <v>41865.508000000002</v>
      </c>
      <c r="D88" s="44"/>
      <c r="E88" s="51">
        <f t="shared" si="63"/>
        <v>7885.0667847610985</v>
      </c>
      <c r="F88" s="51">
        <f t="shared" si="64"/>
        <v>7885</v>
      </c>
      <c r="G88" s="51">
        <f t="shared" ref="G88:G94" si="75">+C88-(C$7+F88*C$8)</f>
        <v>0.13014500000281259</v>
      </c>
      <c r="I88" s="51">
        <f t="shared" ref="I88:I94" si="76">G88</f>
        <v>0.13014500000281259</v>
      </c>
      <c r="Q88" s="100">
        <f t="shared" si="65"/>
        <v>26847.008000000002</v>
      </c>
      <c r="S88" s="43">
        <f t="shared" ref="S88:S94" si="77">S$16</f>
        <v>0.1</v>
      </c>
      <c r="Z88" s="51">
        <f t="shared" si="66"/>
        <v>7885</v>
      </c>
      <c r="AA88" s="51">
        <f t="shared" si="67"/>
        <v>0.13924265139514991</v>
      </c>
      <c r="AB88" s="51">
        <f t="shared" si="54"/>
        <v>0.13809767589676564</v>
      </c>
      <c r="AC88" s="51">
        <f t="shared" si="55"/>
        <v>0.13014500000281259</v>
      </c>
      <c r="AD88" s="51">
        <f t="shared" si="56"/>
        <v>-9.0976513923373137E-3</v>
      </c>
      <c r="AE88" s="51">
        <f t="shared" si="57"/>
        <v>8.276726085649706E-6</v>
      </c>
      <c r="AF88" s="51">
        <f t="shared" si="58"/>
        <v>0.13014500000281259</v>
      </c>
      <c r="AG88" s="43"/>
      <c r="AH88" s="51">
        <f t="shared" si="68"/>
        <v>-7.952675893953029E-3</v>
      </c>
      <c r="AI88" s="51">
        <f t="shared" si="69"/>
        <v>0.45730202695388888</v>
      </c>
      <c r="AJ88" s="51">
        <f t="shared" si="70"/>
        <v>-0.44115739333801918</v>
      </c>
      <c r="AK88" s="51">
        <f t="shared" si="71"/>
        <v>-0.2370420854870417</v>
      </c>
      <c r="AL88" s="51">
        <f t="shared" si="72"/>
        <v>-2.7297828854763928</v>
      </c>
      <c r="AM88" s="51">
        <f t="shared" si="73"/>
        <v>-4.7877816233027062</v>
      </c>
      <c r="AN88" s="51">
        <f t="shared" si="62"/>
        <v>16.490795062515446</v>
      </c>
      <c r="AO88" s="51">
        <f t="shared" si="62"/>
        <v>16.493372161151477</v>
      </c>
      <c r="AP88" s="51">
        <f t="shared" si="62"/>
        <v>16.487236674342089</v>
      </c>
      <c r="AQ88" s="51">
        <f t="shared" si="62"/>
        <v>16.501906332142106</v>
      </c>
      <c r="AR88" s="51">
        <f t="shared" si="62"/>
        <v>16.467177826730634</v>
      </c>
      <c r="AS88" s="51">
        <f t="shared" si="62"/>
        <v>16.551492864824084</v>
      </c>
      <c r="AT88" s="51">
        <f t="shared" si="62"/>
        <v>16.357252306617195</v>
      </c>
      <c r="AU88" s="51">
        <f t="shared" si="74"/>
        <v>16.909553684122891</v>
      </c>
      <c r="AW88" s="51">
        <v>15200</v>
      </c>
      <c r="AX88" s="51">
        <f t="shared" si="43"/>
        <v>0.25056694041842953</v>
      </c>
      <c r="AY88" s="51">
        <f t="shared" si="44"/>
        <v>0.29086373417269779</v>
      </c>
      <c r="AZ88" s="51">
        <f t="shared" si="45"/>
        <v>-4.0296793754268256E-2</v>
      </c>
      <c r="BA88" s="51">
        <f t="shared" si="46"/>
        <v>0.47424821685628316</v>
      </c>
      <c r="BB88" s="51">
        <f t="shared" si="47"/>
        <v>-0.97505951675399016</v>
      </c>
      <c r="BC88" s="51">
        <f t="shared" si="48"/>
        <v>2.6633013172043172</v>
      </c>
      <c r="BD88" s="51">
        <f t="shared" si="49"/>
        <v>4.1015309842406644</v>
      </c>
      <c r="BE88" s="51">
        <f t="shared" si="53"/>
        <v>21.093243141230722</v>
      </c>
      <c r="BF88" s="51">
        <f t="shared" si="53"/>
        <v>21.092105698563742</v>
      </c>
      <c r="BG88" s="51">
        <f t="shared" si="53"/>
        <v>21.09518586683582</v>
      </c>
      <c r="BH88" s="51">
        <f t="shared" si="51"/>
        <v>21.086817047987584</v>
      </c>
      <c r="BI88" s="51">
        <f t="shared" si="51"/>
        <v>21.109354846688291</v>
      </c>
      <c r="BJ88" s="51">
        <f t="shared" si="51"/>
        <v>21.04710257933154</v>
      </c>
      <c r="BK88" s="51">
        <f t="shared" si="51"/>
        <v>21.208980894338271</v>
      </c>
      <c r="BL88" s="51">
        <f t="shared" si="50"/>
        <v>20.629703411486847</v>
      </c>
    </row>
    <row r="89" spans="1:64" s="51" customFormat="1" ht="12.95" customHeight="1" x14ac:dyDescent="0.2">
      <c r="A89" s="42" t="s">
        <v>62</v>
      </c>
      <c r="C89" s="44">
        <v>41900.584000000003</v>
      </c>
      <c r="D89" s="44"/>
      <c r="E89" s="51">
        <f t="shared" si="63"/>
        <v>7903.0662644203421</v>
      </c>
      <c r="F89" s="51">
        <f t="shared" si="64"/>
        <v>7903</v>
      </c>
      <c r="G89" s="51">
        <f t="shared" si="75"/>
        <v>0.12913100000150735</v>
      </c>
      <c r="I89" s="51">
        <f t="shared" si="76"/>
        <v>0.12913100000150735</v>
      </c>
      <c r="Q89" s="100">
        <f t="shared" si="65"/>
        <v>26882.084000000003</v>
      </c>
      <c r="S89" s="43">
        <f t="shared" si="77"/>
        <v>0.1</v>
      </c>
      <c r="Z89" s="51">
        <f t="shared" si="66"/>
        <v>7903</v>
      </c>
      <c r="AA89" s="51">
        <f t="shared" si="67"/>
        <v>0.13985951094548096</v>
      </c>
      <c r="AB89" s="51">
        <f t="shared" si="54"/>
        <v>0.13681478890667054</v>
      </c>
      <c r="AC89" s="51">
        <f t="shared" si="55"/>
        <v>0.12913100000150735</v>
      </c>
      <c r="AD89" s="51">
        <f t="shared" si="56"/>
        <v>-1.0728510943973618E-2</v>
      </c>
      <c r="AE89" s="51">
        <f t="shared" si="57"/>
        <v>1.151009470749617E-5</v>
      </c>
      <c r="AF89" s="51">
        <f t="shared" si="58"/>
        <v>0.12913100000150735</v>
      </c>
      <c r="AG89" s="43"/>
      <c r="AH89" s="51">
        <f t="shared" si="68"/>
        <v>-7.683788905163187E-3</v>
      </c>
      <c r="AI89" s="51">
        <f t="shared" si="69"/>
        <v>0.45817933212662409</v>
      </c>
      <c r="AJ89" s="51">
        <f t="shared" si="70"/>
        <v>-0.43784691670848397</v>
      </c>
      <c r="AK89" s="51">
        <f t="shared" si="71"/>
        <v>-0.23904059091638055</v>
      </c>
      <c r="AL89" s="51">
        <f t="shared" si="72"/>
        <v>-2.7260973735971268</v>
      </c>
      <c r="AM89" s="51">
        <f t="shared" si="73"/>
        <v>-4.7440831338480463</v>
      </c>
      <c r="AN89" s="51">
        <f t="shared" si="62"/>
        <v>16.497282876123219</v>
      </c>
      <c r="AO89" s="51">
        <f t="shared" si="62"/>
        <v>16.499760011992816</v>
      </c>
      <c r="AP89" s="51">
        <f t="shared" si="62"/>
        <v>16.493824114514222</v>
      </c>
      <c r="AQ89" s="51">
        <f t="shared" si="62"/>
        <v>16.508108414560738</v>
      </c>
      <c r="AR89" s="51">
        <f t="shared" si="62"/>
        <v>16.474072548909128</v>
      </c>
      <c r="AS89" s="51">
        <f t="shared" si="62"/>
        <v>16.557250248993242</v>
      </c>
      <c r="AT89" s="51">
        <f t="shared" si="62"/>
        <v>16.364473273805491</v>
      </c>
      <c r="AU89" s="51">
        <f t="shared" si="74"/>
        <v>16.91870784613144</v>
      </c>
      <c r="AW89" s="51">
        <v>15400</v>
      </c>
      <c r="AX89" s="51">
        <f t="shared" si="43"/>
        <v>0.25375155415923051</v>
      </c>
      <c r="AY89" s="51">
        <f t="shared" si="44"/>
        <v>0.29485531411732435</v>
      </c>
      <c r="AZ89" s="51">
        <f t="shared" si="45"/>
        <v>-4.1103759958093844E-2</v>
      </c>
      <c r="BA89" s="51">
        <f t="shared" si="46"/>
        <v>0.46305829060092518</v>
      </c>
      <c r="BB89" s="51">
        <f t="shared" si="47"/>
        <v>-0.96466089543627365</v>
      </c>
      <c r="BC89" s="51">
        <f t="shared" si="48"/>
        <v>2.7061369830623252</v>
      </c>
      <c r="BD89" s="51">
        <f t="shared" si="49"/>
        <v>4.5200836606538122</v>
      </c>
      <c r="BE89" s="51">
        <f t="shared" si="53"/>
        <v>21.166909496095332</v>
      </c>
      <c r="BF89" s="51">
        <f t="shared" si="53"/>
        <v>21.164932707008326</v>
      </c>
      <c r="BG89" s="51">
        <f t="shared" si="53"/>
        <v>21.169845380517422</v>
      </c>
      <c r="BH89" s="51">
        <f t="shared" si="51"/>
        <v>21.157587754612081</v>
      </c>
      <c r="BI89" s="51">
        <f t="shared" si="51"/>
        <v>21.187876945147423</v>
      </c>
      <c r="BJ89" s="51">
        <f t="shared" si="51"/>
        <v>21.111087428299157</v>
      </c>
      <c r="BK89" s="51">
        <f t="shared" si="51"/>
        <v>21.295203107420718</v>
      </c>
      <c r="BL89" s="51">
        <f t="shared" si="50"/>
        <v>20.731416322692972</v>
      </c>
    </row>
    <row r="90" spans="1:64" s="51" customFormat="1" ht="12.95" customHeight="1" x14ac:dyDescent="0.2">
      <c r="A90" s="42" t="s">
        <v>62</v>
      </c>
      <c r="C90" s="44">
        <v>41902.54</v>
      </c>
      <c r="D90" s="44"/>
      <c r="E90" s="51">
        <f t="shared" si="63"/>
        <v>7904.0699986606614</v>
      </c>
      <c r="F90" s="51">
        <f t="shared" si="64"/>
        <v>7904</v>
      </c>
      <c r="G90" s="51">
        <f t="shared" si="75"/>
        <v>0.13640799999848241</v>
      </c>
      <c r="I90" s="51">
        <f t="shared" si="76"/>
        <v>0.13640799999848241</v>
      </c>
      <c r="Q90" s="100">
        <f t="shared" si="65"/>
        <v>26884.04</v>
      </c>
      <c r="S90" s="43">
        <f t="shared" si="77"/>
        <v>0.1</v>
      </c>
      <c r="Z90" s="51">
        <f t="shared" si="66"/>
        <v>7904</v>
      </c>
      <c r="AA90" s="51">
        <f t="shared" si="67"/>
        <v>0.13989380534827248</v>
      </c>
      <c r="AB90" s="51">
        <f t="shared" si="54"/>
        <v>0.14407682711294256</v>
      </c>
      <c r="AC90" s="51">
        <f t="shared" si="55"/>
        <v>0.13640799999848241</v>
      </c>
      <c r="AD90" s="51">
        <f t="shared" si="56"/>
        <v>-3.4858053497900665E-3</v>
      </c>
      <c r="AE90" s="51">
        <f t="shared" si="57"/>
        <v>1.2150838936625048E-6</v>
      </c>
      <c r="AF90" s="51">
        <f t="shared" si="58"/>
        <v>0.13640799999848241</v>
      </c>
      <c r="AG90" s="43"/>
      <c r="AH90" s="51">
        <f t="shared" si="68"/>
        <v>-7.6688271144601519E-3</v>
      </c>
      <c r="AI90" s="51">
        <f t="shared" si="69"/>
        <v>0.45822838285913203</v>
      </c>
      <c r="AJ90" s="51">
        <f t="shared" si="70"/>
        <v>-0.43766246690386157</v>
      </c>
      <c r="AK90" s="51">
        <f t="shared" si="71"/>
        <v>-0.23915174074418177</v>
      </c>
      <c r="AL90" s="51">
        <f t="shared" si="72"/>
        <v>-2.7258922229533864</v>
      </c>
      <c r="AM90" s="51">
        <f t="shared" si="73"/>
        <v>-4.7416731377756136</v>
      </c>
      <c r="AN90" s="51">
        <f t="shared" si="62"/>
        <v>16.497643648675506</v>
      </c>
      <c r="AO90" s="51">
        <f t="shared" si="62"/>
        <v>16.500115288686175</v>
      </c>
      <c r="AP90" s="51">
        <f t="shared" si="62"/>
        <v>16.494190408114633</v>
      </c>
      <c r="AQ90" s="51">
        <f t="shared" si="62"/>
        <v>16.508453347150649</v>
      </c>
      <c r="AR90" s="51">
        <f t="shared" si="62"/>
        <v>16.474456054482864</v>
      </c>
      <c r="AS90" s="51">
        <f t="shared" si="62"/>
        <v>16.557570016731834</v>
      </c>
      <c r="AT90" s="51">
        <f t="shared" si="62"/>
        <v>16.364875798950528</v>
      </c>
      <c r="AU90" s="51">
        <f t="shared" si="74"/>
        <v>16.919216410687476</v>
      </c>
      <c r="AW90" s="51">
        <v>15600</v>
      </c>
      <c r="AX90" s="51">
        <f t="shared" si="43"/>
        <v>0.25717236993366394</v>
      </c>
      <c r="AY90" s="51">
        <f t="shared" si="44"/>
        <v>0.29885027559448463</v>
      </c>
      <c r="AZ90" s="51">
        <f t="shared" si="45"/>
        <v>-4.167790566082067E-2</v>
      </c>
      <c r="BA90" s="51">
        <f t="shared" si="46"/>
        <v>0.45326898407080518</v>
      </c>
      <c r="BB90" s="51">
        <f t="shared" si="47"/>
        <v>-0.95304821132686668</v>
      </c>
      <c r="BC90" s="51">
        <f t="shared" si="48"/>
        <v>2.7471427679363782</v>
      </c>
      <c r="BD90" s="51">
        <f t="shared" si="49"/>
        <v>5.0044398301986481</v>
      </c>
      <c r="BE90" s="51">
        <f t="shared" si="53"/>
        <v>21.239042226122493</v>
      </c>
      <c r="BF90" s="51">
        <f t="shared" si="53"/>
        <v>21.235963718645319</v>
      </c>
      <c r="BG90" s="51">
        <f t="shared" si="53"/>
        <v>21.243079129477582</v>
      </c>
      <c r="BH90" s="51">
        <f t="shared" si="51"/>
        <v>21.226560223827658</v>
      </c>
      <c r="BI90" s="51">
        <f t="shared" si="51"/>
        <v>21.2645298120608</v>
      </c>
      <c r="BJ90" s="51">
        <f t="shared" si="51"/>
        <v>21.175074967461612</v>
      </c>
      <c r="BK90" s="51">
        <f t="shared" si="51"/>
        <v>21.375597681889438</v>
      </c>
      <c r="BL90" s="51">
        <f t="shared" si="50"/>
        <v>20.833129233899093</v>
      </c>
    </row>
    <row r="91" spans="1:64" s="51" customFormat="1" ht="12.95" customHeight="1" x14ac:dyDescent="0.2">
      <c r="A91" s="42" t="s">
        <v>62</v>
      </c>
      <c r="C91" s="44">
        <v>41904.482000000004</v>
      </c>
      <c r="D91" s="44"/>
      <c r="E91" s="51">
        <f t="shared" si="63"/>
        <v>7905.0665487090791</v>
      </c>
      <c r="F91" s="51">
        <f t="shared" si="64"/>
        <v>7905</v>
      </c>
      <c r="G91" s="51">
        <f t="shared" si="75"/>
        <v>0.12968500000715721</v>
      </c>
      <c r="I91" s="51">
        <f t="shared" si="76"/>
        <v>0.12968500000715721</v>
      </c>
      <c r="Q91" s="100">
        <f t="shared" si="65"/>
        <v>26885.982000000004</v>
      </c>
      <c r="S91" s="43">
        <f t="shared" si="77"/>
        <v>0.1</v>
      </c>
      <c r="Z91" s="51">
        <f t="shared" si="66"/>
        <v>7905</v>
      </c>
      <c r="AA91" s="51">
        <f t="shared" si="67"/>
        <v>0.13992810231810873</v>
      </c>
      <c r="AB91" s="51">
        <f t="shared" si="54"/>
        <v>0.13733886284840791</v>
      </c>
      <c r="AC91" s="51">
        <f t="shared" si="55"/>
        <v>0.12968500000715721</v>
      </c>
      <c r="AD91" s="51">
        <f t="shared" si="56"/>
        <v>-1.0243102310951518E-2</v>
      </c>
      <c r="AE91" s="51">
        <f t="shared" si="57"/>
        <v>1.0492114495262034E-5</v>
      </c>
      <c r="AF91" s="51">
        <f t="shared" si="58"/>
        <v>0.12968500000715721</v>
      </c>
      <c r="AG91" s="43"/>
      <c r="AH91" s="51">
        <f t="shared" si="68"/>
        <v>-7.6538628412506889E-3</v>
      </c>
      <c r="AI91" s="51">
        <f t="shared" si="69"/>
        <v>0.45827746651911427</v>
      </c>
      <c r="AJ91" s="51">
        <f t="shared" si="70"/>
        <v>-0.4374779606223938</v>
      </c>
      <c r="AK91" s="51">
        <f t="shared" si="71"/>
        <v>-0.2392629034335538</v>
      </c>
      <c r="AL91" s="51">
        <f t="shared" si="72"/>
        <v>-2.7256870299877978</v>
      </c>
      <c r="AM91" s="51">
        <f t="shared" si="73"/>
        <v>-4.7392649884560472</v>
      </c>
      <c r="AN91" s="51">
        <f t="shared" ref="AN91:AT100" si="78">$AU91+$AB$7*SIN(AO91)</f>
        <v>16.498004457016386</v>
      </c>
      <c r="AO91" s="51">
        <f t="shared" si="78"/>
        <v>16.500470607285163</v>
      </c>
      <c r="AP91" s="51">
        <f t="shared" si="78"/>
        <v>16.494556735966015</v>
      </c>
      <c r="AQ91" s="51">
        <f t="shared" si="78"/>
        <v>16.508798319324214</v>
      </c>
      <c r="AR91" s="51">
        <f t="shared" si="78"/>
        <v>16.474839608902965</v>
      </c>
      <c r="AS91" s="51">
        <f t="shared" si="78"/>
        <v>16.5578897758514</v>
      </c>
      <c r="AT91" s="51">
        <f t="shared" si="78"/>
        <v>16.365278467469057</v>
      </c>
      <c r="AU91" s="51">
        <f t="shared" si="74"/>
        <v>16.919724975243504</v>
      </c>
      <c r="AW91" s="51">
        <v>15800</v>
      </c>
      <c r="AX91" s="51">
        <f t="shared" si="43"/>
        <v>0.26081797935154594</v>
      </c>
      <c r="AY91" s="51">
        <f t="shared" si="44"/>
        <v>0.30284861860417867</v>
      </c>
      <c r="AZ91" s="51">
        <f t="shared" si="45"/>
        <v>-4.203063925263275E-2</v>
      </c>
      <c r="BA91" s="51">
        <f t="shared" si="46"/>
        <v>0.44472067091777312</v>
      </c>
      <c r="BB91" s="51">
        <f t="shared" si="47"/>
        <v>-0.94036727907300477</v>
      </c>
      <c r="BC91" s="51">
        <f t="shared" si="48"/>
        <v>2.7865819416186866</v>
      </c>
      <c r="BD91" s="51">
        <f t="shared" si="49"/>
        <v>5.5743397124419598</v>
      </c>
      <c r="BE91" s="51">
        <f t="shared" si="53"/>
        <v>21.309834854315838</v>
      </c>
      <c r="BF91" s="51">
        <f t="shared" si="53"/>
        <v>21.305453162718671</v>
      </c>
      <c r="BG91" s="51">
        <f t="shared" si="53"/>
        <v>21.314975788106171</v>
      </c>
      <c r="BH91" s="51">
        <f t="shared" si="51"/>
        <v>21.294184964707767</v>
      </c>
      <c r="BI91" s="51">
        <f t="shared" si="51"/>
        <v>21.339138903797689</v>
      </c>
      <c r="BJ91" s="51">
        <f t="shared" si="51"/>
        <v>21.239705247693337</v>
      </c>
      <c r="BK91" s="51">
        <f t="shared" si="51"/>
        <v>21.45038497686906</v>
      </c>
      <c r="BL91" s="51">
        <f t="shared" si="50"/>
        <v>20.934842145105218</v>
      </c>
    </row>
    <row r="92" spans="1:64" s="51" customFormat="1" ht="12.95" customHeight="1" x14ac:dyDescent="0.2">
      <c r="A92" s="42" t="s">
        <v>62</v>
      </c>
      <c r="C92" s="44">
        <v>41904.483</v>
      </c>
      <c r="D92" s="44"/>
      <c r="E92" s="51">
        <f t="shared" si="63"/>
        <v>7905.0670618656422</v>
      </c>
      <c r="F92" s="51">
        <f t="shared" si="64"/>
        <v>7905</v>
      </c>
      <c r="G92" s="51">
        <f t="shared" si="75"/>
        <v>0.13068500000372296</v>
      </c>
      <c r="I92" s="51">
        <f t="shared" si="76"/>
        <v>0.13068500000372296</v>
      </c>
      <c r="Q92" s="100">
        <f t="shared" si="65"/>
        <v>26885.983</v>
      </c>
      <c r="S92" s="43">
        <f t="shared" si="77"/>
        <v>0.1</v>
      </c>
      <c r="Z92" s="51">
        <f t="shared" si="66"/>
        <v>7905</v>
      </c>
      <c r="AA92" s="51">
        <f t="shared" si="67"/>
        <v>0.13992810231810873</v>
      </c>
      <c r="AB92" s="51">
        <f t="shared" si="54"/>
        <v>0.13833886284497365</v>
      </c>
      <c r="AC92" s="51">
        <f t="shared" si="55"/>
        <v>0.13068500000372296</v>
      </c>
      <c r="AD92" s="51">
        <f t="shared" si="56"/>
        <v>-9.2431023143857705E-3</v>
      </c>
      <c r="AE92" s="51">
        <f t="shared" si="57"/>
        <v>8.5434940394203584E-6</v>
      </c>
      <c r="AF92" s="51">
        <f t="shared" si="58"/>
        <v>0.13068500000372296</v>
      </c>
      <c r="AG92" s="43"/>
      <c r="AH92" s="51">
        <f t="shared" si="68"/>
        <v>-7.6538628412506889E-3</v>
      </c>
      <c r="AI92" s="51">
        <f t="shared" si="69"/>
        <v>0.45827746651911427</v>
      </c>
      <c r="AJ92" s="51">
        <f t="shared" si="70"/>
        <v>-0.4374779606223938</v>
      </c>
      <c r="AK92" s="51">
        <f t="shared" si="71"/>
        <v>-0.2392629034335538</v>
      </c>
      <c r="AL92" s="51">
        <f t="shared" si="72"/>
        <v>-2.7256870299877978</v>
      </c>
      <c r="AM92" s="51">
        <f t="shared" si="73"/>
        <v>-4.7392649884560472</v>
      </c>
      <c r="AN92" s="51">
        <f t="shared" si="78"/>
        <v>16.498004457016386</v>
      </c>
      <c r="AO92" s="51">
        <f t="shared" si="78"/>
        <v>16.500470607285163</v>
      </c>
      <c r="AP92" s="51">
        <f t="shared" si="78"/>
        <v>16.494556735966015</v>
      </c>
      <c r="AQ92" s="51">
        <f t="shared" si="78"/>
        <v>16.508798319324214</v>
      </c>
      <c r="AR92" s="51">
        <f t="shared" si="78"/>
        <v>16.474839608902965</v>
      </c>
      <c r="AS92" s="51">
        <f t="shared" si="78"/>
        <v>16.5578897758514</v>
      </c>
      <c r="AT92" s="51">
        <f t="shared" si="78"/>
        <v>16.365278467469057</v>
      </c>
      <c r="AU92" s="51">
        <f t="shared" si="74"/>
        <v>16.919724975243504</v>
      </c>
      <c r="AW92" s="51">
        <v>16000</v>
      </c>
      <c r="AX92" s="51">
        <f t="shared" si="43"/>
        <v>0.26467816849637782</v>
      </c>
      <c r="AY92" s="51">
        <f t="shared" si="44"/>
        <v>0.30685034314640636</v>
      </c>
      <c r="AZ92" s="51">
        <f t="shared" si="45"/>
        <v>-4.217217465002851E-2</v>
      </c>
      <c r="BA92" s="51">
        <f t="shared" si="46"/>
        <v>0.43728523452611012</v>
      </c>
      <c r="BB92" s="51">
        <f t="shared" si="47"/>
        <v>-0.92673321884404403</v>
      </c>
      <c r="BC92" s="51">
        <f t="shared" si="48"/>
        <v>2.8246676432525026</v>
      </c>
      <c r="BD92" s="51">
        <f t="shared" si="49"/>
        <v>6.2577316426720087</v>
      </c>
      <c r="BE92" s="51">
        <f t="shared" si="53"/>
        <v>21.379436042863507</v>
      </c>
      <c r="BF92" s="51">
        <f t="shared" si="53"/>
        <v>21.373662061794299</v>
      </c>
      <c r="BG92" s="51">
        <f t="shared" si="53"/>
        <v>21.38557015836458</v>
      </c>
      <c r="BH92" s="51">
        <f t="shared" si="51"/>
        <v>21.360899869134212</v>
      </c>
      <c r="BI92" s="51">
        <f t="shared" si="51"/>
        <v>21.411550693547198</v>
      </c>
      <c r="BJ92" s="51">
        <f t="shared" si="51"/>
        <v>21.305446774603542</v>
      </c>
      <c r="BK92" s="51">
        <f t="shared" si="51"/>
        <v>21.519843311690693</v>
      </c>
      <c r="BL92" s="51">
        <f t="shared" si="50"/>
        <v>21.036555056311343</v>
      </c>
    </row>
    <row r="93" spans="1:64" s="51" customFormat="1" ht="12.95" customHeight="1" x14ac:dyDescent="0.2">
      <c r="A93" s="101" t="s">
        <v>405</v>
      </c>
      <c r="B93" s="102" t="s">
        <v>119</v>
      </c>
      <c r="C93" s="103">
        <v>41937.616000000002</v>
      </c>
      <c r="D93" s="44"/>
      <c r="E93" s="51">
        <f t="shared" si="63"/>
        <v>7922.069478319906</v>
      </c>
      <c r="F93" s="51">
        <f t="shared" si="64"/>
        <v>7922</v>
      </c>
      <c r="G93" s="51">
        <f t="shared" si="75"/>
        <v>0.13539400000445312</v>
      </c>
      <c r="I93" s="51">
        <f t="shared" si="76"/>
        <v>0.13539400000445312</v>
      </c>
      <c r="Q93" s="100">
        <f t="shared" si="65"/>
        <v>26919.116000000002</v>
      </c>
      <c r="S93" s="43">
        <f t="shared" si="77"/>
        <v>0.1</v>
      </c>
      <c r="Z93" s="51">
        <f t="shared" si="66"/>
        <v>7922</v>
      </c>
      <c r="AA93" s="51">
        <f t="shared" si="67"/>
        <v>0.14051154294043985</v>
      </c>
      <c r="AB93" s="51">
        <f t="shared" si="54"/>
        <v>0.14279309100039025</v>
      </c>
      <c r="AC93" s="51">
        <f t="shared" si="55"/>
        <v>0.13539400000445312</v>
      </c>
      <c r="AD93" s="51">
        <f t="shared" si="56"/>
        <v>-5.1175429359867353E-3</v>
      </c>
      <c r="AE93" s="51">
        <f t="shared" si="57"/>
        <v>2.6189245701667736E-6</v>
      </c>
      <c r="AF93" s="51">
        <f t="shared" si="58"/>
        <v>0.13539400000445312</v>
      </c>
      <c r="AG93" s="43"/>
      <c r="AH93" s="51">
        <f t="shared" si="68"/>
        <v>-7.399090995937131E-3</v>
      </c>
      <c r="AI93" s="51">
        <f t="shared" si="69"/>
        <v>0.45911694604038333</v>
      </c>
      <c r="AJ93" s="51">
        <f t="shared" si="70"/>
        <v>-0.43433268053220875</v>
      </c>
      <c r="AK93" s="51">
        <f t="shared" si="71"/>
        <v>-0.24115464370341688</v>
      </c>
      <c r="AL93" s="51">
        <f t="shared" si="72"/>
        <v>-2.7221922422896645</v>
      </c>
      <c r="AM93" s="51">
        <f t="shared" si="73"/>
        <v>-4.6986066880438777</v>
      </c>
      <c r="AN93" s="51">
        <f t="shared" si="78"/>
        <v>16.504143698122252</v>
      </c>
      <c r="AO93" s="51">
        <f t="shared" si="78"/>
        <v>16.506517465776898</v>
      </c>
      <c r="AP93" s="51">
        <f t="shared" si="78"/>
        <v>16.500789560643515</v>
      </c>
      <c r="AQ93" s="51">
        <f t="shared" si="78"/>
        <v>16.514668957491626</v>
      </c>
      <c r="AR93" s="51">
        <f t="shared" si="78"/>
        <v>16.48136748589301</v>
      </c>
      <c r="AS93" s="51">
        <f t="shared" si="78"/>
        <v>16.563324440542772</v>
      </c>
      <c r="AT93" s="51">
        <f t="shared" si="78"/>
        <v>16.372145794824281</v>
      </c>
      <c r="AU93" s="51">
        <f t="shared" si="74"/>
        <v>16.928370572696025</v>
      </c>
      <c r="AW93" s="51">
        <v>16200</v>
      </c>
      <c r="AX93" s="51">
        <f t="shared" si="43"/>
        <v>0.26874341858330053</v>
      </c>
      <c r="AY93" s="51">
        <f t="shared" si="44"/>
        <v>0.31085544922116787</v>
      </c>
      <c r="AZ93" s="51">
        <f t="shared" si="45"/>
        <v>-4.2112030637867344E-2</v>
      </c>
      <c r="BA93" s="51">
        <f t="shared" si="46"/>
        <v>0.43085870888230859</v>
      </c>
      <c r="BB93" s="51">
        <f t="shared" si="47"/>
        <v>-0.91223921857702739</v>
      </c>
      <c r="BC93" s="51">
        <f t="shared" si="48"/>
        <v>2.8615730725914394</v>
      </c>
      <c r="BD93" s="51">
        <f t="shared" si="49"/>
        <v>7.0956266276961157</v>
      </c>
      <c r="BE93" s="51">
        <f t="shared" si="53"/>
        <v>21.447956472539531</v>
      </c>
      <c r="BF93" s="51">
        <f t="shared" si="53"/>
        <v>21.44085328934792</v>
      </c>
      <c r="BG93" s="51">
        <f t="shared" si="53"/>
        <v>21.454865354512307</v>
      </c>
      <c r="BH93" s="51">
        <f t="shared" si="51"/>
        <v>21.427107990007304</v>
      </c>
      <c r="BI93" s="51">
        <f t="shared" si="51"/>
        <v>21.481656072369844</v>
      </c>
      <c r="BJ93" s="51">
        <f t="shared" si="51"/>
        <v>21.372611405847415</v>
      </c>
      <c r="BK93" s="51">
        <f t="shared" si="51"/>
        <v>21.584306089016298</v>
      </c>
      <c r="BL93" s="51">
        <f t="shared" si="50"/>
        <v>21.138267967517464</v>
      </c>
    </row>
    <row r="94" spans="1:64" s="51" customFormat="1" ht="12.95" customHeight="1" x14ac:dyDescent="0.2">
      <c r="A94" s="42" t="s">
        <v>63</v>
      </c>
      <c r="C94" s="44">
        <v>42027.256000000001</v>
      </c>
      <c r="D94" s="44"/>
      <c r="E94" s="51">
        <f t="shared" si="63"/>
        <v>7968.0688327689477</v>
      </c>
      <c r="F94" s="51">
        <f t="shared" si="64"/>
        <v>7968</v>
      </c>
      <c r="G94" s="51">
        <f t="shared" si="75"/>
        <v>0.13413600000058068</v>
      </c>
      <c r="I94" s="51">
        <f t="shared" si="76"/>
        <v>0.13413600000058068</v>
      </c>
      <c r="Q94" s="100">
        <f t="shared" si="65"/>
        <v>27008.756000000001</v>
      </c>
      <c r="S94" s="43">
        <f t="shared" si="77"/>
        <v>0.1</v>
      </c>
      <c r="Z94" s="51">
        <f t="shared" si="66"/>
        <v>7968</v>
      </c>
      <c r="AA94" s="51">
        <f t="shared" si="67"/>
        <v>0.14209395862430027</v>
      </c>
      <c r="AB94" s="51">
        <f t="shared" si="54"/>
        <v>0.14084213685236799</v>
      </c>
      <c r="AC94" s="51">
        <f t="shared" si="55"/>
        <v>0.13413600000058068</v>
      </c>
      <c r="AD94" s="51">
        <f t="shared" si="56"/>
        <v>-7.957958623719591E-3</v>
      </c>
      <c r="AE94" s="51">
        <f t="shared" si="57"/>
        <v>6.332910545683301E-6</v>
      </c>
      <c r="AF94" s="51">
        <f t="shared" si="58"/>
        <v>0.13413600000058068</v>
      </c>
      <c r="AG94" s="43"/>
      <c r="AH94" s="51">
        <f t="shared" si="68"/>
        <v>-6.7061368517873131E-3</v>
      </c>
      <c r="AI94" s="51">
        <f t="shared" si="69"/>
        <v>0.46143700473686999</v>
      </c>
      <c r="AJ94" s="51">
        <f t="shared" si="70"/>
        <v>-0.42573873160754822</v>
      </c>
      <c r="AK94" s="51">
        <f t="shared" si="71"/>
        <v>-0.24629238797333808</v>
      </c>
      <c r="AL94" s="51">
        <f t="shared" si="72"/>
        <v>-2.7126730903552252</v>
      </c>
      <c r="AM94" s="51">
        <f t="shared" si="73"/>
        <v>-4.5911721932049137</v>
      </c>
      <c r="AN94" s="51">
        <f t="shared" si="78"/>
        <v>16.520808613655397</v>
      </c>
      <c r="AO94" s="51">
        <f t="shared" si="78"/>
        <v>16.522941544401473</v>
      </c>
      <c r="AP94" s="51">
        <f t="shared" si="78"/>
        <v>16.517704948586282</v>
      </c>
      <c r="AQ94" s="51">
        <f t="shared" si="78"/>
        <v>16.530613842004268</v>
      </c>
      <c r="AR94" s="51">
        <f t="shared" si="78"/>
        <v>16.499101034419944</v>
      </c>
      <c r="AS94" s="51">
        <f t="shared" si="78"/>
        <v>16.578020813368468</v>
      </c>
      <c r="AT94" s="51">
        <f t="shared" si="78"/>
        <v>16.39093679626929</v>
      </c>
      <c r="AU94" s="51">
        <f t="shared" si="74"/>
        <v>16.95176454227343</v>
      </c>
      <c r="AW94" s="51">
        <v>16400</v>
      </c>
      <c r="AX94" s="51">
        <f t="shared" si="43"/>
        <v>0.27300452345469245</v>
      </c>
      <c r="AY94" s="51">
        <f t="shared" si="44"/>
        <v>0.31486393682846309</v>
      </c>
      <c r="AZ94" s="51">
        <f t="shared" si="45"/>
        <v>-4.1859413373770651E-2</v>
      </c>
      <c r="BA94" s="51">
        <f t="shared" si="46"/>
        <v>0.42535539592898486</v>
      </c>
      <c r="BB94" s="51">
        <f t="shared" si="47"/>
        <v>-0.89696176727212151</v>
      </c>
      <c r="BC94" s="51">
        <f t="shared" si="48"/>
        <v>2.8974416391254287</v>
      </c>
      <c r="BD94" s="51">
        <f t="shared" si="49"/>
        <v>8.1509190819045685</v>
      </c>
      <c r="BE94" s="51">
        <f t="shared" si="53"/>
        <v>21.515479075919103</v>
      </c>
      <c r="BF94" s="51">
        <f t="shared" si="53"/>
        <v>21.50728204441501</v>
      </c>
      <c r="BG94" s="51">
        <f t="shared" si="53"/>
        <v>21.522855452010877</v>
      </c>
      <c r="BH94" s="51">
        <f t="shared" si="51"/>
        <v>21.493158118441826</v>
      </c>
      <c r="BI94" s="51">
        <f t="shared" si="51"/>
        <v>21.549407326369003</v>
      </c>
      <c r="BJ94" s="51">
        <f t="shared" si="51"/>
        <v>21.441372358158819</v>
      </c>
      <c r="BK94" s="51">
        <f t="shared" si="51"/>
        <v>21.644158348588654</v>
      </c>
      <c r="BL94" s="51">
        <f t="shared" si="50"/>
        <v>21.239980878723586</v>
      </c>
    </row>
    <row r="95" spans="1:64" s="51" customFormat="1" ht="12.95" customHeight="1" x14ac:dyDescent="0.2">
      <c r="A95" s="42" t="s">
        <v>27</v>
      </c>
      <c r="C95" s="44">
        <v>42229.855900000002</v>
      </c>
      <c r="D95" s="44"/>
      <c r="E95" s="51">
        <f t="shared" si="63"/>
        <v>8072.0343014374039</v>
      </c>
      <c r="F95" s="51">
        <f t="shared" si="64"/>
        <v>8072</v>
      </c>
      <c r="Q95" s="100">
        <f t="shared" si="65"/>
        <v>27211.355900000002</v>
      </c>
      <c r="S95" s="43"/>
      <c r="U95" s="51">
        <f>+C95-(C$7+F95*C$8)</f>
        <v>6.6844000000855885E-2</v>
      </c>
      <c r="Z95" s="51">
        <f t="shared" si="66"/>
        <v>8072</v>
      </c>
      <c r="AA95" s="51">
        <f t="shared" si="67"/>
        <v>0.14569120528959068</v>
      </c>
      <c r="AB95" s="51">
        <f t="shared" si="54"/>
        <v>-9999</v>
      </c>
      <c r="AC95" s="51">
        <f t="shared" si="55"/>
        <v>0</v>
      </c>
      <c r="AD95" s="51">
        <f t="shared" si="56"/>
        <v>-9999</v>
      </c>
      <c r="AE95" s="51">
        <f t="shared" si="57"/>
        <v>0</v>
      </c>
      <c r="AF95" s="51">
        <f t="shared" si="58"/>
        <v>-9999</v>
      </c>
      <c r="AG95" s="43"/>
      <c r="AH95" s="51">
        <f t="shared" si="68"/>
        <v>-5.120506109904055E-3</v>
      </c>
      <c r="AI95" s="51">
        <f t="shared" si="69"/>
        <v>0.46695285684812604</v>
      </c>
      <c r="AJ95" s="51">
        <f t="shared" si="70"/>
        <v>-0.40584570335397763</v>
      </c>
      <c r="AK95" s="51">
        <f t="shared" si="71"/>
        <v>-0.25801314582406293</v>
      </c>
      <c r="AL95" s="51">
        <f t="shared" si="72"/>
        <v>-2.6907989216031964</v>
      </c>
      <c r="AM95" s="51">
        <f t="shared" si="73"/>
        <v>-4.3612309262616886</v>
      </c>
      <c r="AN95" s="51">
        <f t="shared" si="78"/>
        <v>16.558781674798354</v>
      </c>
      <c r="AO95" s="51">
        <f t="shared" si="78"/>
        <v>16.560421607393938</v>
      </c>
      <c r="AP95" s="51">
        <f t="shared" si="78"/>
        <v>16.556224044693415</v>
      </c>
      <c r="AQ95" s="51">
        <f t="shared" si="78"/>
        <v>16.567008668659327</v>
      </c>
      <c r="AR95" s="51">
        <f t="shared" si="78"/>
        <v>16.539560737276776</v>
      </c>
      <c r="AS95" s="51">
        <f t="shared" si="78"/>
        <v>16.611235888698257</v>
      </c>
      <c r="AT95" s="51">
        <f t="shared" si="78"/>
        <v>16.434555773493603</v>
      </c>
      <c r="AU95" s="51">
        <f t="shared" si="74"/>
        <v>17.004655256100616</v>
      </c>
      <c r="AW95" s="51">
        <v>16600</v>
      </c>
      <c r="AX95" s="51">
        <f t="shared" si="43"/>
        <v>0.27745239185559212</v>
      </c>
      <c r="AY95" s="51">
        <f t="shared" si="44"/>
        <v>0.31887580596829207</v>
      </c>
      <c r="AZ95" s="51">
        <f t="shared" si="45"/>
        <v>-4.1423414112699959E-2</v>
      </c>
      <c r="BA95" s="51">
        <f t="shared" si="46"/>
        <v>0.42070340283582564</v>
      </c>
      <c r="BB95" s="51">
        <f t="shared" si="47"/>
        <v>-0.88096300241513625</v>
      </c>
      <c r="BC95" s="51">
        <f t="shared" si="48"/>
        <v>2.9323968525229107</v>
      </c>
      <c r="BD95" s="51">
        <f t="shared" si="49"/>
        <v>9.5255299124168307</v>
      </c>
      <c r="BE95" s="51">
        <f t="shared" si="53"/>
        <v>21.582071596590595</v>
      </c>
      <c r="BF95" s="51">
        <f t="shared" si="53"/>
        <v>21.573183943223036</v>
      </c>
      <c r="BG95" s="51">
        <f t="shared" si="53"/>
        <v>21.589546471884827</v>
      </c>
      <c r="BH95" s="51">
        <f t="shared" si="51"/>
        <v>21.559329943119639</v>
      </c>
      <c r="BI95" s="51">
        <f t="shared" si="51"/>
        <v>21.614829456724738</v>
      </c>
      <c r="BJ95" s="51">
        <f t="shared" si="51"/>
        <v>21.511783454663867</v>
      </c>
      <c r="BK95" s="51">
        <f t="shared" si="51"/>
        <v>21.699832787229433</v>
      </c>
      <c r="BL95" s="51">
        <f t="shared" si="50"/>
        <v>21.34169378992971</v>
      </c>
    </row>
    <row r="96" spans="1:64" s="51" customFormat="1" ht="12.95" customHeight="1" x14ac:dyDescent="0.2">
      <c r="A96" s="101" t="s">
        <v>413</v>
      </c>
      <c r="B96" s="102" t="s">
        <v>119</v>
      </c>
      <c r="C96" s="103">
        <v>42278.644999999997</v>
      </c>
      <c r="D96" s="44"/>
      <c r="E96" s="51">
        <f t="shared" si="63"/>
        <v>8097.0707483824008</v>
      </c>
      <c r="F96" s="51">
        <f t="shared" si="64"/>
        <v>8097</v>
      </c>
      <c r="G96" s="51">
        <f t="shared" ref="G96:G102" si="79">+C96-(C$7+F96*C$8)</f>
        <v>0.13786899999831803</v>
      </c>
      <c r="I96" s="51">
        <f t="shared" ref="I96:I102" si="80">G96</f>
        <v>0.13786899999831803</v>
      </c>
      <c r="Q96" s="100">
        <f t="shared" si="65"/>
        <v>27260.144999999997</v>
      </c>
      <c r="S96" s="43">
        <f t="shared" ref="S96:S102" si="81">S$16</f>
        <v>0.1</v>
      </c>
      <c r="Z96" s="51">
        <f t="shared" si="66"/>
        <v>8097</v>
      </c>
      <c r="AA96" s="51">
        <f t="shared" si="67"/>
        <v>0.1465599237565596</v>
      </c>
      <c r="AB96" s="51">
        <f t="shared" si="54"/>
        <v>0.14260448547933322</v>
      </c>
      <c r="AC96" s="51">
        <f t="shared" si="55"/>
        <v>0.13786899999831803</v>
      </c>
      <c r="AD96" s="51">
        <f t="shared" si="56"/>
        <v>-8.6909237582415699E-3</v>
      </c>
      <c r="AE96" s="51">
        <f t="shared" si="57"/>
        <v>7.5532155771567774E-6</v>
      </c>
      <c r="AF96" s="51">
        <f t="shared" si="58"/>
        <v>0.13786899999831803</v>
      </c>
      <c r="AG96" s="43"/>
      <c r="AH96" s="51">
        <f t="shared" si="68"/>
        <v>-4.735485481015175E-3</v>
      </c>
      <c r="AI96" s="51">
        <f t="shared" si="69"/>
        <v>0.46833682816467537</v>
      </c>
      <c r="AJ96" s="51">
        <f t="shared" si="70"/>
        <v>-0.40096445209347931</v>
      </c>
      <c r="AK96" s="51">
        <f t="shared" si="71"/>
        <v>-0.26085304666498632</v>
      </c>
      <c r="AL96" s="51">
        <f t="shared" si="72"/>
        <v>-2.6854643360992019</v>
      </c>
      <c r="AM96" s="51">
        <f t="shared" si="73"/>
        <v>-4.3084447507979799</v>
      </c>
      <c r="AN96" s="51">
        <f t="shared" si="78"/>
        <v>16.567973576355282</v>
      </c>
      <c r="AO96" s="51">
        <f t="shared" si="78"/>
        <v>16.569505991943696</v>
      </c>
      <c r="AP96" s="51">
        <f t="shared" si="78"/>
        <v>16.565541912636252</v>
      </c>
      <c r="AQ96" s="51">
        <f t="shared" si="78"/>
        <v>16.575834144915881</v>
      </c>
      <c r="AR96" s="51">
        <f t="shared" si="78"/>
        <v>16.54936030389451</v>
      </c>
      <c r="AS96" s="51">
        <f t="shared" si="78"/>
        <v>16.619226641340955</v>
      </c>
      <c r="AT96" s="51">
        <f t="shared" si="78"/>
        <v>16.445277926117001</v>
      </c>
      <c r="AU96" s="51">
        <f t="shared" si="74"/>
        <v>17.017369370001383</v>
      </c>
      <c r="AW96" s="51">
        <v>16800</v>
      </c>
      <c r="AX96" s="51">
        <f t="shared" si="43"/>
        <v>0.28207806179075029</v>
      </c>
      <c r="AY96" s="51">
        <f t="shared" si="44"/>
        <v>0.32289105664065476</v>
      </c>
      <c r="AZ96" s="51">
        <f t="shared" si="45"/>
        <v>-4.0812994849904451E-2</v>
      </c>
      <c r="BA96" s="51">
        <f t="shared" si="46"/>
        <v>0.41684154213091884</v>
      </c>
      <c r="BB96" s="51">
        <f t="shared" si="47"/>
        <v>-0.86429090184569968</v>
      </c>
      <c r="BC96" s="51">
        <f t="shared" si="48"/>
        <v>2.9665514625596083</v>
      </c>
      <c r="BD96" s="51">
        <f t="shared" si="49"/>
        <v>11.396693594750339</v>
      </c>
      <c r="BE96" s="51">
        <f t="shared" si="53"/>
        <v>21.647799871724974</v>
      </c>
      <c r="BF96" s="51">
        <f t="shared" si="53"/>
        <v>21.638763179943702</v>
      </c>
      <c r="BG96" s="51">
        <f t="shared" si="53"/>
        <v>21.654973942204549</v>
      </c>
      <c r="BH96" s="51">
        <f t="shared" si="51"/>
        <v>21.625824806584788</v>
      </c>
      <c r="BI96" s="51">
        <f t="shared" si="51"/>
        <v>21.678026306928068</v>
      </c>
      <c r="BJ96" s="51">
        <f t="shared" si="51"/>
        <v>21.583798250123145</v>
      </c>
      <c r="BK96" s="51">
        <f t="shared" si="51"/>
        <v>21.751805286225157</v>
      </c>
      <c r="BL96" s="51">
        <f t="shared" si="50"/>
        <v>21.443406701135835</v>
      </c>
    </row>
    <row r="97" spans="1:64" s="51" customFormat="1" ht="12.95" customHeight="1" x14ac:dyDescent="0.2">
      <c r="A97" s="101" t="s">
        <v>413</v>
      </c>
      <c r="B97" s="102" t="s">
        <v>119</v>
      </c>
      <c r="C97" s="103">
        <v>42317.62</v>
      </c>
      <c r="D97" s="44"/>
      <c r="E97" s="51">
        <f t="shared" si="63"/>
        <v>8117.0710254869482</v>
      </c>
      <c r="F97" s="51">
        <f t="shared" si="64"/>
        <v>8117</v>
      </c>
      <c r="G97" s="51">
        <f t="shared" si="79"/>
        <v>0.1384089999992284</v>
      </c>
      <c r="I97" s="51">
        <f t="shared" si="80"/>
        <v>0.1384089999992284</v>
      </c>
      <c r="Q97" s="100">
        <f t="shared" si="65"/>
        <v>27299.120000000003</v>
      </c>
      <c r="S97" s="43">
        <f t="shared" si="81"/>
        <v>0.1</v>
      </c>
      <c r="Z97" s="51">
        <f t="shared" si="66"/>
        <v>8117</v>
      </c>
      <c r="AA97" s="51">
        <f t="shared" si="67"/>
        <v>0.14725599983654569</v>
      </c>
      <c r="AB97" s="51">
        <f t="shared" si="54"/>
        <v>0.14283540571296255</v>
      </c>
      <c r="AC97" s="51">
        <f t="shared" si="55"/>
        <v>0.1384089999992284</v>
      </c>
      <c r="AD97" s="51">
        <f t="shared" si="56"/>
        <v>-8.8469998373172931E-3</v>
      </c>
      <c r="AE97" s="51">
        <f t="shared" si="57"/>
        <v>7.8269406121492209E-6</v>
      </c>
      <c r="AF97" s="51">
        <f t="shared" si="58"/>
        <v>0.1384089999992284</v>
      </c>
      <c r="AG97" s="43"/>
      <c r="AH97" s="51">
        <f t="shared" si="68"/>
        <v>-4.4264057137341408E-3</v>
      </c>
      <c r="AI97" s="51">
        <f t="shared" si="69"/>
        <v>0.46946073725210002</v>
      </c>
      <c r="AJ97" s="51">
        <f t="shared" si="70"/>
        <v>-0.39703087040390778</v>
      </c>
      <c r="AK97" s="51">
        <f t="shared" si="71"/>
        <v>-0.26313139478845582</v>
      </c>
      <c r="AL97" s="51">
        <f t="shared" si="72"/>
        <v>-2.6811744859627522</v>
      </c>
      <c r="AM97" s="51">
        <f t="shared" si="73"/>
        <v>-4.2668683888846761</v>
      </c>
      <c r="AN97" s="51">
        <f t="shared" si="78"/>
        <v>16.575345542316164</v>
      </c>
      <c r="AO97" s="51">
        <f t="shared" si="78"/>
        <v>16.576795057342515</v>
      </c>
      <c r="AP97" s="51">
        <f t="shared" si="78"/>
        <v>16.573012931325053</v>
      </c>
      <c r="AQ97" s="51">
        <f t="shared" si="78"/>
        <v>16.582917183347863</v>
      </c>
      <c r="AR97" s="51">
        <f t="shared" si="78"/>
        <v>16.557220033439673</v>
      </c>
      <c r="AS97" s="51">
        <f t="shared" si="78"/>
        <v>16.625623219279984</v>
      </c>
      <c r="AT97" s="51">
        <f t="shared" si="78"/>
        <v>16.453922216405275</v>
      </c>
      <c r="AU97" s="51">
        <f t="shared" si="74"/>
        <v>17.027540661121996</v>
      </c>
      <c r="AW97" s="51">
        <v>17000</v>
      </c>
      <c r="AX97" s="51">
        <f t="shared" si="43"/>
        <v>0.28687290619855677</v>
      </c>
      <c r="AY97" s="51">
        <f t="shared" si="44"/>
        <v>0.32690968884555122</v>
      </c>
      <c r="AZ97" s="51">
        <f t="shared" si="45"/>
        <v>-4.0036782646994423E-2</v>
      </c>
      <c r="BA97" s="51">
        <f t="shared" si="46"/>
        <v>0.41371747728823116</v>
      </c>
      <c r="BB97" s="51">
        <f t="shared" si="47"/>
        <v>-0.84697812300434383</v>
      </c>
      <c r="BC97" s="51">
        <f t="shared" si="48"/>
        <v>3.0000152709752408</v>
      </c>
      <c r="BD97" s="51">
        <f t="shared" si="49"/>
        <v>14.102946064031515</v>
      </c>
      <c r="BE97" s="51">
        <f t="shared" si="53"/>
        <v>21.71274002804552</v>
      </c>
      <c r="BF97" s="51">
        <f t="shared" si="53"/>
        <v>21.704182933846319</v>
      </c>
      <c r="BG97" s="51">
        <f t="shared" si="53"/>
        <v>21.719215708744137</v>
      </c>
      <c r="BH97" s="51">
        <f t="shared" si="51"/>
        <v>21.692762407401553</v>
      </c>
      <c r="BI97" s="51">
        <f t="shared" si="51"/>
        <v>21.739181796288342</v>
      </c>
      <c r="BJ97" s="51">
        <f t="shared" si="51"/>
        <v>21.657288143623905</v>
      </c>
      <c r="BK97" s="51">
        <f t="shared" si="51"/>
        <v>21.800589992332561</v>
      </c>
      <c r="BL97" s="51">
        <f t="shared" si="50"/>
        <v>21.545119612341956</v>
      </c>
    </row>
    <row r="98" spans="1:64" s="51" customFormat="1" ht="12.95" customHeight="1" x14ac:dyDescent="0.2">
      <c r="A98" s="101" t="s">
        <v>418</v>
      </c>
      <c r="B98" s="102" t="s">
        <v>119</v>
      </c>
      <c r="C98" s="103">
        <v>42543.675999999999</v>
      </c>
      <c r="D98" s="44"/>
      <c r="E98" s="51">
        <f t="shared" si="63"/>
        <v>8233.0731458498722</v>
      </c>
      <c r="F98" s="51">
        <f t="shared" si="64"/>
        <v>8233</v>
      </c>
      <c r="G98" s="51">
        <f t="shared" si="79"/>
        <v>0.14254100000107428</v>
      </c>
      <c r="I98" s="51">
        <f t="shared" si="80"/>
        <v>0.14254100000107428</v>
      </c>
      <c r="Q98" s="100">
        <f t="shared" si="65"/>
        <v>27525.175999999999</v>
      </c>
      <c r="S98" s="43">
        <f t="shared" si="81"/>
        <v>0.1</v>
      </c>
      <c r="Z98" s="51">
        <f t="shared" si="66"/>
        <v>8233</v>
      </c>
      <c r="AA98" s="51">
        <f t="shared" si="67"/>
        <v>0.15131228582029976</v>
      </c>
      <c r="AB98" s="51">
        <f t="shared" si="54"/>
        <v>0.14515636518295932</v>
      </c>
      <c r="AC98" s="51">
        <f t="shared" si="55"/>
        <v>0.14254100000107428</v>
      </c>
      <c r="AD98" s="51">
        <f t="shared" si="56"/>
        <v>-8.7712858192254828E-3</v>
      </c>
      <c r="AE98" s="51">
        <f t="shared" si="57"/>
        <v>7.6935454922546049E-6</v>
      </c>
      <c r="AF98" s="51">
        <f t="shared" si="58"/>
        <v>0.14254100000107428</v>
      </c>
      <c r="AG98" s="43"/>
      <c r="AH98" s="51">
        <f t="shared" si="68"/>
        <v>-2.6153651818850493E-3</v>
      </c>
      <c r="AI98" s="51">
        <f t="shared" si="69"/>
        <v>0.47628359950039445</v>
      </c>
      <c r="AJ98" s="51">
        <f t="shared" si="70"/>
        <v>-0.37369735238560597</v>
      </c>
      <c r="AK98" s="51">
        <f t="shared" si="71"/>
        <v>-0.27646188179953529</v>
      </c>
      <c r="AL98" s="51">
        <f t="shared" si="72"/>
        <v>-2.6558869260131135</v>
      </c>
      <c r="AM98" s="51">
        <f t="shared" si="73"/>
        <v>-4.0364485730689896</v>
      </c>
      <c r="AN98" s="51">
        <f t="shared" si="78"/>
        <v>16.618439447451912</v>
      </c>
      <c r="AO98" s="51">
        <f t="shared" si="78"/>
        <v>16.619462671189563</v>
      </c>
      <c r="AP98" s="51">
        <f t="shared" si="78"/>
        <v>16.6166471464072</v>
      </c>
      <c r="AQ98" s="51">
        <f t="shared" si="78"/>
        <v>16.624419228611451</v>
      </c>
      <c r="AR98" s="51">
        <f t="shared" si="78"/>
        <v>16.603149671150994</v>
      </c>
      <c r="AS98" s="51">
        <f t="shared" si="78"/>
        <v>16.662837982217361</v>
      </c>
      <c r="AT98" s="51">
        <f t="shared" si="78"/>
        <v>16.505233955490674</v>
      </c>
      <c r="AU98" s="51">
        <f t="shared" si="74"/>
        <v>17.086534149621546</v>
      </c>
      <c r="AW98" s="51">
        <v>17200</v>
      </c>
      <c r="AX98" s="51">
        <f t="shared" si="43"/>
        <v>0.29182896639138545</v>
      </c>
      <c r="AY98" s="51">
        <f t="shared" si="44"/>
        <v>0.33093170258298144</v>
      </c>
      <c r="AZ98" s="51">
        <f t="shared" si="45"/>
        <v>-3.9102736191595981E-2</v>
      </c>
      <c r="BA98" s="51">
        <f t="shared" si="46"/>
        <v>0.41128691784154592</v>
      </c>
      <c r="BB98" s="51">
        <f t="shared" si="47"/>
        <v>-0.82904030352207536</v>
      </c>
      <c r="BC98" s="51">
        <f t="shared" si="48"/>
        <v>3.0329010977006212</v>
      </c>
      <c r="BD98" s="51">
        <f t="shared" si="49"/>
        <v>18.382574618044966</v>
      </c>
      <c r="BE98" s="51">
        <f t="shared" si="53"/>
        <v>21.776987915670308</v>
      </c>
      <c r="BF98" s="51">
        <f t="shared" si="53"/>
        <v>21.769559678104507</v>
      </c>
      <c r="BG98" s="51">
        <f t="shared" si="53"/>
        <v>21.782399134836872</v>
      </c>
      <c r="BH98" s="51">
        <f t="shared" si="51"/>
        <v>21.760183258445196</v>
      </c>
      <c r="BI98" s="51">
        <f t="shared" si="51"/>
        <v>21.79855652578485</v>
      </c>
      <c r="BJ98" s="51">
        <f t="shared" si="51"/>
        <v>21.732058991337137</v>
      </c>
      <c r="BK98" s="51">
        <f t="shared" si="51"/>
        <v>21.846734003249114</v>
      </c>
      <c r="BL98" s="51">
        <f t="shared" si="50"/>
        <v>21.646832523548078</v>
      </c>
    </row>
    <row r="99" spans="1:64" s="51" customFormat="1" ht="12.95" customHeight="1" x14ac:dyDescent="0.2">
      <c r="A99" s="42" t="s">
        <v>64</v>
      </c>
      <c r="C99" s="44">
        <v>42551.482000000004</v>
      </c>
      <c r="D99" s="44"/>
      <c r="E99" s="51">
        <f t="shared" si="63"/>
        <v>8237.0788459929936</v>
      </c>
      <c r="F99" s="51">
        <f t="shared" si="64"/>
        <v>8237</v>
      </c>
      <c r="G99" s="51">
        <f t="shared" si="79"/>
        <v>0.15364899999985937</v>
      </c>
      <c r="I99" s="51">
        <f t="shared" si="80"/>
        <v>0.15364899999985937</v>
      </c>
      <c r="Q99" s="100">
        <f t="shared" si="65"/>
        <v>27532.982000000004</v>
      </c>
      <c r="S99" s="43">
        <f t="shared" si="81"/>
        <v>0.1</v>
      </c>
      <c r="Z99" s="51">
        <f t="shared" si="66"/>
        <v>8237</v>
      </c>
      <c r="AA99" s="51">
        <f t="shared" si="67"/>
        <v>0.1514527303024405</v>
      </c>
      <c r="AB99" s="51">
        <f t="shared" si="54"/>
        <v>0.15620136324576112</v>
      </c>
      <c r="AC99" s="51">
        <f t="shared" si="55"/>
        <v>0.15364899999985937</v>
      </c>
      <c r="AD99" s="51">
        <f t="shared" si="56"/>
        <v>2.1962696974188733E-3</v>
      </c>
      <c r="AE99" s="51">
        <f t="shared" si="57"/>
        <v>4.82360058380039E-7</v>
      </c>
      <c r="AF99" s="51">
        <f t="shared" si="58"/>
        <v>0.15364899999985937</v>
      </c>
      <c r="AG99" s="43"/>
      <c r="AH99" s="51">
        <f t="shared" si="68"/>
        <v>-2.5523632459017532E-3</v>
      </c>
      <c r="AI99" s="51">
        <f t="shared" si="69"/>
        <v>0.4765284280856662</v>
      </c>
      <c r="AJ99" s="51">
        <f t="shared" si="70"/>
        <v>-0.37287647537511276</v>
      </c>
      <c r="AK99" s="51">
        <f t="shared" si="71"/>
        <v>-0.27692517696652275</v>
      </c>
      <c r="AL99" s="51">
        <f t="shared" si="72"/>
        <v>-2.6550020893859472</v>
      </c>
      <c r="AM99" s="51">
        <f t="shared" si="73"/>
        <v>-4.0288115076199924</v>
      </c>
      <c r="AN99" s="51">
        <f t="shared" si="78"/>
        <v>16.619936045728956</v>
      </c>
      <c r="AO99" s="51">
        <f t="shared" si="78"/>
        <v>16.62094621402494</v>
      </c>
      <c r="AP99" s="51">
        <f t="shared" si="78"/>
        <v>16.618161239234695</v>
      </c>
      <c r="AQ99" s="51">
        <f t="shared" si="78"/>
        <v>16.625863733412501</v>
      </c>
      <c r="AR99" s="51">
        <f t="shared" si="78"/>
        <v>16.604743674689662</v>
      </c>
      <c r="AS99" s="51">
        <f t="shared" si="78"/>
        <v>16.664125978751766</v>
      </c>
      <c r="AT99" s="51">
        <f t="shared" si="78"/>
        <v>16.507039265477978</v>
      </c>
      <c r="AU99" s="51">
        <f t="shared" si="74"/>
        <v>17.088568407845671</v>
      </c>
      <c r="AW99" s="51">
        <v>17400</v>
      </c>
      <c r="AX99" s="51">
        <f t="shared" si="43"/>
        <v>0.29693932214682184</v>
      </c>
      <c r="AY99" s="51">
        <f t="shared" si="44"/>
        <v>0.33495709785294542</v>
      </c>
      <c r="AZ99" s="51">
        <f t="shared" si="45"/>
        <v>-3.8017775706123552E-2</v>
      </c>
      <c r="BA99" s="51">
        <f t="shared" si="46"/>
        <v>0.40951360107831258</v>
      </c>
      <c r="BB99" s="51">
        <f t="shared" si="47"/>
        <v>-0.81047456564052944</v>
      </c>
      <c r="BC99" s="51">
        <f t="shared" si="48"/>
        <v>3.0653285492473117</v>
      </c>
      <c r="BD99" s="51">
        <f t="shared" si="49"/>
        <v>26.211945374813101</v>
      </c>
      <c r="BE99" s="51">
        <f t="shared" si="53"/>
        <v>21.840664520042075</v>
      </c>
      <c r="BF99" s="51">
        <f t="shared" si="53"/>
        <v>21.834962374195673</v>
      </c>
      <c r="BG99" s="51">
        <f t="shared" si="53"/>
        <v>21.844702329451639</v>
      </c>
      <c r="BH99" s="51">
        <f t="shared" si="51"/>
        <v>21.828056316949592</v>
      </c>
      <c r="BI99" s="51">
        <f t="shared" si="51"/>
        <v>21.856480092892639</v>
      </c>
      <c r="BJ99" s="51">
        <f t="shared" si="51"/>
        <v>21.80786605226308</v>
      </c>
      <c r="BK99" s="51">
        <f t="shared" si="51"/>
        <v>21.890811712482833</v>
      </c>
      <c r="BL99" s="51">
        <f t="shared" si="50"/>
        <v>21.748545434754202</v>
      </c>
    </row>
    <row r="100" spans="1:64" s="51" customFormat="1" ht="12.95" customHeight="1" x14ac:dyDescent="0.2">
      <c r="A100" s="101" t="s">
        <v>418</v>
      </c>
      <c r="B100" s="102" t="s">
        <v>119</v>
      </c>
      <c r="C100" s="103">
        <v>42572.919000000002</v>
      </c>
      <c r="D100" s="44"/>
      <c r="E100" s="51">
        <f t="shared" si="63"/>
        <v>8248.0793832679155</v>
      </c>
      <c r="F100" s="51">
        <f t="shared" si="64"/>
        <v>8248</v>
      </c>
      <c r="G100" s="51">
        <f t="shared" si="79"/>
        <v>0.15469600000506034</v>
      </c>
      <c r="I100" s="51">
        <f t="shared" si="80"/>
        <v>0.15469600000506034</v>
      </c>
      <c r="Q100" s="100">
        <f t="shared" si="65"/>
        <v>27554.419000000002</v>
      </c>
      <c r="S100" s="43">
        <f t="shared" si="81"/>
        <v>0.1</v>
      </c>
      <c r="Z100" s="51">
        <f t="shared" si="66"/>
        <v>8248</v>
      </c>
      <c r="AA100" s="51">
        <f t="shared" si="67"/>
        <v>0.15183914720689129</v>
      </c>
      <c r="AB100" s="51">
        <f t="shared" si="54"/>
        <v>0.15707492032285511</v>
      </c>
      <c r="AC100" s="51">
        <f t="shared" si="55"/>
        <v>0.15469600000506034</v>
      </c>
      <c r="AD100" s="51">
        <f t="shared" si="56"/>
        <v>2.8568527981690517E-3</v>
      </c>
      <c r="AE100" s="51">
        <f t="shared" si="57"/>
        <v>8.1616079104063406E-7</v>
      </c>
      <c r="AF100" s="51">
        <f t="shared" si="58"/>
        <v>0.15469600000506034</v>
      </c>
      <c r="AG100" s="43"/>
      <c r="AH100" s="51">
        <f t="shared" si="68"/>
        <v>-2.3789203177947802E-3</v>
      </c>
      <c r="AI100" s="51">
        <f t="shared" si="69"/>
        <v>0.47720509356505303</v>
      </c>
      <c r="AJ100" s="51">
        <f t="shared" si="70"/>
        <v>-0.37061330627012068</v>
      </c>
      <c r="AK100" s="51">
        <f t="shared" si="71"/>
        <v>-0.27820051410103203</v>
      </c>
      <c r="AL100" s="51">
        <f t="shared" si="72"/>
        <v>-2.6525642085415133</v>
      </c>
      <c r="AM100" s="51">
        <f t="shared" si="73"/>
        <v>-4.0079101860613955</v>
      </c>
      <c r="AN100" s="51">
        <f t="shared" si="78"/>
        <v>16.624055456266913</v>
      </c>
      <c r="AO100" s="51">
        <f t="shared" si="78"/>
        <v>16.625030278586912</v>
      </c>
      <c r="AP100" s="51">
        <f t="shared" si="78"/>
        <v>16.622328341270091</v>
      </c>
      <c r="AQ100" s="51">
        <f t="shared" si="78"/>
        <v>16.629840920914347</v>
      </c>
      <c r="AR100" s="51">
        <f t="shared" si="78"/>
        <v>16.609130631829931</v>
      </c>
      <c r="AS100" s="51">
        <f t="shared" si="78"/>
        <v>16.667670009810617</v>
      </c>
      <c r="AT100" s="51">
        <f t="shared" si="78"/>
        <v>16.51201627920506</v>
      </c>
      <c r="AU100" s="51">
        <f t="shared" si="74"/>
        <v>17.094162617962006</v>
      </c>
      <c r="AW100" s="51">
        <v>17600</v>
      </c>
      <c r="AX100" s="51">
        <f t="shared" si="43"/>
        <v>0.30219840039236029</v>
      </c>
      <c r="AY100" s="51">
        <f t="shared" si="44"/>
        <v>0.33898587465544305</v>
      </c>
      <c r="AZ100" s="51">
        <f t="shared" si="45"/>
        <v>-3.6787474263082785E-2</v>
      </c>
      <c r="BA100" s="51">
        <f t="shared" si="46"/>
        <v>0.4083697599874867</v>
      </c>
      <c r="BB100" s="51">
        <f t="shared" si="47"/>
        <v>-0.79125881196128711</v>
      </c>
      <c r="BC100" s="51">
        <f t="shared" si="48"/>
        <v>3.0974254716562726</v>
      </c>
      <c r="BD100" s="51">
        <f t="shared" si="49"/>
        <v>45.275129147070992</v>
      </c>
      <c r="BE100" s="51">
        <f t="shared" si="53"/>
        <v>21.903916706264578</v>
      </c>
      <c r="BF100" s="51">
        <f t="shared" si="53"/>
        <v>21.900416815903391</v>
      </c>
      <c r="BG100" s="51">
        <f t="shared" si="53"/>
        <v>21.90634956200331</v>
      </c>
      <c r="BH100" s="51">
        <f t="shared" si="51"/>
        <v>21.896290950284133</v>
      </c>
      <c r="BI100" s="51">
        <f t="shared" si="51"/>
        <v>21.91333958918754</v>
      </c>
      <c r="BJ100" s="51">
        <f t="shared" si="51"/>
        <v>21.884427337885981</v>
      </c>
      <c r="BK100" s="51">
        <f t="shared" si="51"/>
        <v>21.933418872076189</v>
      </c>
      <c r="BL100" s="51">
        <f t="shared" si="50"/>
        <v>21.850258345960327</v>
      </c>
    </row>
    <row r="101" spans="1:64" s="51" customFormat="1" ht="12.95" customHeight="1" x14ac:dyDescent="0.2">
      <c r="A101" s="101" t="s">
        <v>418</v>
      </c>
      <c r="B101" s="102" t="s">
        <v>119</v>
      </c>
      <c r="C101" s="103">
        <v>42576.81</v>
      </c>
      <c r="D101" s="44"/>
      <c r="E101" s="51">
        <f t="shared" si="63"/>
        <v>8250.0760754606981</v>
      </c>
      <c r="F101" s="51">
        <f t="shared" si="64"/>
        <v>8250</v>
      </c>
      <c r="G101" s="51">
        <f t="shared" si="79"/>
        <v>0.14824999999837019</v>
      </c>
      <c r="I101" s="51">
        <f t="shared" si="80"/>
        <v>0.14824999999837019</v>
      </c>
      <c r="Q101" s="100">
        <f t="shared" si="65"/>
        <v>27558.309999999998</v>
      </c>
      <c r="S101" s="43">
        <f t="shared" si="81"/>
        <v>0.1</v>
      </c>
      <c r="Z101" s="51">
        <f t="shared" si="66"/>
        <v>8250</v>
      </c>
      <c r="AA101" s="51">
        <f t="shared" si="67"/>
        <v>0.15190943544058905</v>
      </c>
      <c r="AB101" s="51">
        <f t="shared" si="54"/>
        <v>0.1505973557226187</v>
      </c>
      <c r="AC101" s="51">
        <f t="shared" si="55"/>
        <v>0.14824999999837019</v>
      </c>
      <c r="AD101" s="51">
        <f t="shared" si="56"/>
        <v>-3.6594354422188613E-3</v>
      </c>
      <c r="AE101" s="51">
        <f t="shared" si="57"/>
        <v>1.3391467755767553E-6</v>
      </c>
      <c r="AF101" s="51">
        <f t="shared" si="58"/>
        <v>0.14824999999837019</v>
      </c>
      <c r="AG101" s="43"/>
      <c r="AH101" s="51">
        <f t="shared" si="68"/>
        <v>-2.3473557242485229E-3</v>
      </c>
      <c r="AI101" s="51">
        <f t="shared" si="69"/>
        <v>0.47732865949607295</v>
      </c>
      <c r="AJ101" s="51">
        <f t="shared" si="70"/>
        <v>-0.37020091030908725</v>
      </c>
      <c r="AK101" s="51">
        <f t="shared" si="71"/>
        <v>-0.2784325951756213</v>
      </c>
      <c r="AL101" s="51">
        <f t="shared" si="72"/>
        <v>-2.6521202323319386</v>
      </c>
      <c r="AM101" s="51">
        <f t="shared" si="73"/>
        <v>-4.004125693684724</v>
      </c>
      <c r="AN101" s="51">
        <f t="shared" ref="AN101:AT110" si="82">$AU101+$AB$7*SIN(AO101)</f>
        <v>16.624805035866974</v>
      </c>
      <c r="AO101" s="51">
        <f t="shared" si="82"/>
        <v>16.625773519089215</v>
      </c>
      <c r="AP101" s="51">
        <f t="shared" si="82"/>
        <v>16.62308652559793</v>
      </c>
      <c r="AQ101" s="51">
        <f t="shared" si="82"/>
        <v>16.630564806068772</v>
      </c>
      <c r="AR101" s="51">
        <f t="shared" si="82"/>
        <v>16.609928802344701</v>
      </c>
      <c r="AS101" s="51">
        <f t="shared" si="82"/>
        <v>16.668314709409831</v>
      </c>
      <c r="AT101" s="51">
        <f t="shared" si="82"/>
        <v>16.512923147576288</v>
      </c>
      <c r="AU101" s="51">
        <f t="shared" si="74"/>
        <v>17.095179747074067</v>
      </c>
      <c r="AW101" s="51">
        <v>17800</v>
      </c>
      <c r="AX101" s="51">
        <f t="shared" si="43"/>
        <v>0.30760213845259365</v>
      </c>
      <c r="AY101" s="51">
        <f t="shared" si="44"/>
        <v>0.34301803299047445</v>
      </c>
      <c r="AZ101" s="51">
        <f t="shared" si="45"/>
        <v>-3.5415894537880785E-2</v>
      </c>
      <c r="BA101" s="51">
        <f t="shared" si="46"/>
        <v>0.40783677762729165</v>
      </c>
      <c r="BB101" s="51">
        <f t="shared" si="47"/>
        <v>-0.77135217651176602</v>
      </c>
      <c r="BC101" s="51">
        <f t="shared" si="48"/>
        <v>3.1293272391965941</v>
      </c>
      <c r="BD101" s="51">
        <f t="shared" si="49"/>
        <v>163.0580804222711</v>
      </c>
      <c r="BE101" s="51">
        <f t="shared" si="53"/>
        <v>21.966913363995609</v>
      </c>
      <c r="BF101" s="51">
        <f t="shared" si="53"/>
        <v>21.965914707074308</v>
      </c>
      <c r="BG101" s="51">
        <f t="shared" si="53"/>
        <v>21.96760153763497</v>
      </c>
      <c r="BH101" s="51">
        <f t="shared" si="51"/>
        <v>21.964752272055531</v>
      </c>
      <c r="BI101" s="51">
        <f t="shared" si="51"/>
        <v>21.969564921576392</v>
      </c>
      <c r="BJ101" s="51">
        <f t="shared" si="51"/>
        <v>21.961435602036818</v>
      </c>
      <c r="BK101" s="51">
        <f t="shared" si="51"/>
        <v>21.975166434555426</v>
      </c>
      <c r="BL101" s="51">
        <f t="shared" si="50"/>
        <v>21.951971257166448</v>
      </c>
    </row>
    <row r="102" spans="1:64" s="51" customFormat="1" ht="12.95" customHeight="1" x14ac:dyDescent="0.2">
      <c r="A102" s="101" t="s">
        <v>433</v>
      </c>
      <c r="B102" s="102" t="s">
        <v>119</v>
      </c>
      <c r="C102" s="103">
        <v>42590.457999999999</v>
      </c>
      <c r="D102" s="44"/>
      <c r="E102" s="51">
        <f t="shared" si="63"/>
        <v>8257.0796362541005</v>
      </c>
      <c r="F102" s="51">
        <f t="shared" si="64"/>
        <v>8257</v>
      </c>
      <c r="G102" s="51">
        <f t="shared" si="79"/>
        <v>0.15518899999733549</v>
      </c>
      <c r="I102" s="51">
        <f t="shared" si="80"/>
        <v>0.15518899999733549</v>
      </c>
      <c r="Q102" s="100">
        <f t="shared" si="65"/>
        <v>27571.957999999999</v>
      </c>
      <c r="S102" s="43">
        <f t="shared" si="81"/>
        <v>0.1</v>
      </c>
      <c r="Z102" s="51">
        <f t="shared" si="66"/>
        <v>8257</v>
      </c>
      <c r="AA102" s="51">
        <f t="shared" si="67"/>
        <v>0.1521555183084459</v>
      </c>
      <c r="AB102" s="51">
        <f t="shared" si="54"/>
        <v>0.15742580825721425</v>
      </c>
      <c r="AC102" s="51">
        <f t="shared" si="55"/>
        <v>0.15518899999733549</v>
      </c>
      <c r="AD102" s="51">
        <f t="shared" si="56"/>
        <v>3.0334816888895888E-3</v>
      </c>
      <c r="AE102" s="51">
        <f t="shared" si="57"/>
        <v>9.2020111568284325E-7</v>
      </c>
      <c r="AF102" s="51">
        <f t="shared" si="58"/>
        <v>0.15518899999733549</v>
      </c>
      <c r="AG102" s="43"/>
      <c r="AH102" s="51">
        <f t="shared" si="68"/>
        <v>-2.236808259878775E-3</v>
      </c>
      <c r="AI102" s="51">
        <f t="shared" si="69"/>
        <v>0.47776244483203489</v>
      </c>
      <c r="AJ102" s="51">
        <f t="shared" si="70"/>
        <v>-0.36875530791888833</v>
      </c>
      <c r="AK102" s="51">
        <f t="shared" si="71"/>
        <v>-0.2792453691873692</v>
      </c>
      <c r="AL102" s="51">
        <f t="shared" si="72"/>
        <v>-2.6505645486714879</v>
      </c>
      <c r="AM102" s="51">
        <f t="shared" si="73"/>
        <v>-3.9909178304700395</v>
      </c>
      <c r="AN102" s="51">
        <f t="shared" si="82"/>
        <v>16.627430015603167</v>
      </c>
      <c r="AO102" s="51">
        <f t="shared" si="82"/>
        <v>16.628376523131493</v>
      </c>
      <c r="AP102" s="51">
        <f t="shared" si="82"/>
        <v>16.625741459450815</v>
      </c>
      <c r="AQ102" s="51">
        <f t="shared" si="82"/>
        <v>16.633100257114894</v>
      </c>
      <c r="AR102" s="51">
        <f t="shared" si="82"/>
        <v>16.612723708703225</v>
      </c>
      <c r="AS102" s="51">
        <f t="shared" si="82"/>
        <v>16.670571983527623</v>
      </c>
      <c r="AT102" s="51">
        <f t="shared" si="82"/>
        <v>16.516101931317447</v>
      </c>
      <c r="AU102" s="51">
        <f t="shared" si="74"/>
        <v>17.098739698966281</v>
      </c>
      <c r="AW102" s="51">
        <v>18000</v>
      </c>
      <c r="AX102" s="51">
        <f t="shared" si="43"/>
        <v>0.31314794877825664</v>
      </c>
      <c r="AY102" s="51">
        <f t="shared" si="44"/>
        <v>0.34705357285803962</v>
      </c>
      <c r="AZ102" s="51">
        <f t="shared" si="45"/>
        <v>-3.390562407978296E-2</v>
      </c>
      <c r="BA102" s="51">
        <f t="shared" si="46"/>
        <v>0.40790576685743629</v>
      </c>
      <c r="BB102" s="51">
        <f t="shared" si="47"/>
        <v>-0.75069673073175403</v>
      </c>
      <c r="BC102" s="51">
        <f t="shared" si="48"/>
        <v>-3.1220110114265802</v>
      </c>
      <c r="BD102" s="51">
        <f t="shared" si="49"/>
        <v>-102.13321621022081</v>
      </c>
      <c r="BE102" s="51">
        <f t="shared" si="53"/>
        <v>22.029837726575966</v>
      </c>
      <c r="BF102" s="51">
        <f t="shared" si="53"/>
        <v>22.031426484393275</v>
      </c>
      <c r="BG102" s="51">
        <f t="shared" si="53"/>
        <v>22.028741677810327</v>
      </c>
      <c r="BH102" s="51">
        <f t="shared" si="51"/>
        <v>22.033278841055697</v>
      </c>
      <c r="BI102" s="51">
        <f t="shared" si="51"/>
        <v>22.025611762305935</v>
      </c>
      <c r="BJ102" s="51">
        <f t="shared" si="51"/>
        <v>22.038569314180709</v>
      </c>
      <c r="BK102" s="51">
        <f t="shared" si="51"/>
        <v>22.016674237758522</v>
      </c>
      <c r="BL102" s="51">
        <f t="shared" si="50"/>
        <v>22.053684168372573</v>
      </c>
    </row>
    <row r="103" spans="1:64" s="51" customFormat="1" ht="12.95" customHeight="1" x14ac:dyDescent="0.2">
      <c r="A103" s="42" t="s">
        <v>27</v>
      </c>
      <c r="C103" s="44">
        <v>42594.881699999998</v>
      </c>
      <c r="D103" s="44"/>
      <c r="E103" s="51">
        <f t="shared" si="63"/>
        <v>8259.3496869488372</v>
      </c>
      <c r="F103" s="51">
        <f t="shared" si="64"/>
        <v>8259.5</v>
      </c>
      <c r="Q103" s="100">
        <f t="shared" si="65"/>
        <v>27576.381699999998</v>
      </c>
      <c r="S103" s="43"/>
      <c r="U103" s="51">
        <f>+C103-(C$7+F103*C$8)</f>
        <v>-0.29291850000299746</v>
      </c>
      <c r="Z103" s="51">
        <f t="shared" si="66"/>
        <v>8259.5</v>
      </c>
      <c r="AA103" s="51">
        <f t="shared" si="67"/>
        <v>0.15224343293395931</v>
      </c>
      <c r="AB103" s="51">
        <f t="shared" si="54"/>
        <v>-9999</v>
      </c>
      <c r="AC103" s="51">
        <f t="shared" si="55"/>
        <v>0</v>
      </c>
      <c r="AD103" s="51">
        <f t="shared" si="56"/>
        <v>-9999</v>
      </c>
      <c r="AE103" s="51">
        <f t="shared" si="57"/>
        <v>0</v>
      </c>
      <c r="AF103" s="51">
        <f t="shared" si="58"/>
        <v>-9999</v>
      </c>
      <c r="AG103" s="43"/>
      <c r="AH103" s="51">
        <f t="shared" si="68"/>
        <v>-2.1973001395032203E-3</v>
      </c>
      <c r="AI103" s="51">
        <f t="shared" si="69"/>
        <v>0.4779178613209919</v>
      </c>
      <c r="AJ103" s="51">
        <f t="shared" si="70"/>
        <v>-0.36823818359668153</v>
      </c>
      <c r="AK103" s="51">
        <f t="shared" si="71"/>
        <v>-0.27953583082094596</v>
      </c>
      <c r="AL103" s="51">
        <f t="shared" si="72"/>
        <v>-2.6500082791157222</v>
      </c>
      <c r="AM103" s="51">
        <f t="shared" si="73"/>
        <v>-3.9862149449844653</v>
      </c>
      <c r="AN103" s="51">
        <f t="shared" si="82"/>
        <v>16.62836805701313</v>
      </c>
      <c r="AO103" s="51">
        <f t="shared" si="82"/>
        <v>16.629306795513219</v>
      </c>
      <c r="AP103" s="51">
        <f t="shared" si="82"/>
        <v>16.626690137227286</v>
      </c>
      <c r="AQ103" s="51">
        <f t="shared" si="82"/>
        <v>16.634006476298659</v>
      </c>
      <c r="AR103" s="51">
        <f t="shared" si="82"/>
        <v>16.613722382453766</v>
      </c>
      <c r="AS103" s="51">
        <f t="shared" si="82"/>
        <v>16.671378469542297</v>
      </c>
      <c r="AT103" s="51">
        <f t="shared" si="82"/>
        <v>16.517239000445144</v>
      </c>
      <c r="AU103" s="51">
        <f t="shared" si="74"/>
        <v>17.100011110356355</v>
      </c>
    </row>
    <row r="104" spans="1:64" s="51" customFormat="1" ht="12.95" customHeight="1" x14ac:dyDescent="0.2">
      <c r="A104" s="101" t="s">
        <v>418</v>
      </c>
      <c r="B104" s="102" t="s">
        <v>119</v>
      </c>
      <c r="C104" s="103">
        <v>42619.677000000003</v>
      </c>
      <c r="D104" s="44"/>
      <c r="E104" s="51">
        <f t="shared" si="63"/>
        <v>8272.0735579145949</v>
      </c>
      <c r="F104" s="51">
        <f t="shared" si="64"/>
        <v>8272</v>
      </c>
      <c r="G104" s="51">
        <f t="shared" ref="G104:G123" si="83">+C104-(C$7+F104*C$8)</f>
        <v>0.14334400000370806</v>
      </c>
      <c r="I104" s="51">
        <f t="shared" ref="I104:I112" si="84">G104</f>
        <v>0.14334400000370806</v>
      </c>
      <c r="Q104" s="100">
        <f t="shared" si="65"/>
        <v>27601.177000000003</v>
      </c>
      <c r="S104" s="43">
        <f t="shared" ref="S104:S123" si="85">S$16</f>
        <v>0.1</v>
      </c>
      <c r="Z104" s="51">
        <f t="shared" si="66"/>
        <v>8272</v>
      </c>
      <c r="AA104" s="51">
        <f t="shared" si="67"/>
        <v>0.15268322578823776</v>
      </c>
      <c r="AB104" s="51">
        <f t="shared" si="54"/>
        <v>0.14534354774008904</v>
      </c>
      <c r="AC104" s="51">
        <f t="shared" si="55"/>
        <v>0.14334400000370806</v>
      </c>
      <c r="AD104" s="51">
        <f t="shared" si="56"/>
        <v>-9.3392257845296978E-3</v>
      </c>
      <c r="AE104" s="51">
        <f t="shared" si="57"/>
        <v>8.7221138254424345E-6</v>
      </c>
      <c r="AF104" s="51">
        <f t="shared" si="58"/>
        <v>0.14334400000370806</v>
      </c>
      <c r="AG104" s="43"/>
      <c r="AH104" s="51">
        <f t="shared" si="68"/>
        <v>-1.9995477363809618E-3</v>
      </c>
      <c r="AI104" s="51">
        <f t="shared" si="69"/>
        <v>0.47869885761821962</v>
      </c>
      <c r="AJ104" s="51">
        <f t="shared" si="70"/>
        <v>-0.36564591533721563</v>
      </c>
      <c r="AK104" s="51">
        <f t="shared" si="71"/>
        <v>-0.28098960691074365</v>
      </c>
      <c r="AL104" s="51">
        <f t="shared" si="72"/>
        <v>-2.6472216230988641</v>
      </c>
      <c r="AM104" s="51">
        <f t="shared" si="73"/>
        <v>-3.9628117296650833</v>
      </c>
      <c r="AN104" s="51">
        <f t="shared" si="82"/>
        <v>16.633062619655096</v>
      </c>
      <c r="AO104" s="51">
        <f t="shared" si="82"/>
        <v>16.63396313751619</v>
      </c>
      <c r="AP104" s="51">
        <f t="shared" si="82"/>
        <v>16.631437391519661</v>
      </c>
      <c r="AQ104" s="51">
        <f t="shared" si="82"/>
        <v>16.638543142204657</v>
      </c>
      <c r="AR104" s="51">
        <f t="shared" si="82"/>
        <v>16.618719631057665</v>
      </c>
      <c r="AS104" s="51">
        <f t="shared" si="82"/>
        <v>16.675413482991583</v>
      </c>
      <c r="AT104" s="51">
        <f t="shared" si="82"/>
        <v>16.522938481024099</v>
      </c>
      <c r="AU104" s="51">
        <f t="shared" si="74"/>
        <v>17.106368167306741</v>
      </c>
    </row>
    <row r="105" spans="1:64" s="51" customFormat="1" ht="12.95" customHeight="1" x14ac:dyDescent="0.2">
      <c r="A105" s="42" t="s">
        <v>65</v>
      </c>
      <c r="C105" s="44">
        <v>42627.474999999999</v>
      </c>
      <c r="D105" s="44"/>
      <c r="E105" s="51">
        <f t="shared" si="63"/>
        <v>8276.0751528051951</v>
      </c>
      <c r="F105" s="51">
        <f t="shared" si="64"/>
        <v>8276</v>
      </c>
      <c r="G105" s="51">
        <f t="shared" si="83"/>
        <v>0.14645200000086334</v>
      </c>
      <c r="I105" s="51">
        <f t="shared" si="84"/>
        <v>0.14645200000086334</v>
      </c>
      <c r="Q105" s="100">
        <f t="shared" si="65"/>
        <v>27608.974999999999</v>
      </c>
      <c r="S105" s="43">
        <f t="shared" si="85"/>
        <v>0.1</v>
      </c>
      <c r="Z105" s="51">
        <f t="shared" si="66"/>
        <v>8276</v>
      </c>
      <c r="AA105" s="51">
        <f t="shared" si="67"/>
        <v>0.15282403671317552</v>
      </c>
      <c r="AB105" s="51">
        <f t="shared" si="54"/>
        <v>0.14838819254644087</v>
      </c>
      <c r="AC105" s="51">
        <f t="shared" si="55"/>
        <v>0.14645200000086334</v>
      </c>
      <c r="AD105" s="51">
        <f t="shared" si="56"/>
        <v>-6.3720367123121791E-3</v>
      </c>
      <c r="AE105" s="51">
        <f t="shared" si="57"/>
        <v>4.0602851863054208E-6</v>
      </c>
      <c r="AF105" s="51">
        <f t="shared" si="58"/>
        <v>0.14645200000086334</v>
      </c>
      <c r="AG105" s="43"/>
      <c r="AH105" s="51">
        <f t="shared" si="68"/>
        <v>-1.9361925455775183E-3</v>
      </c>
      <c r="AI105" s="51">
        <f t="shared" si="69"/>
        <v>0.47895016039612071</v>
      </c>
      <c r="AJ105" s="51">
        <f t="shared" si="70"/>
        <v>-0.36481403983945065</v>
      </c>
      <c r="AK105" s="51">
        <f t="shared" si="71"/>
        <v>-0.28145533373730047</v>
      </c>
      <c r="AL105" s="51">
        <f t="shared" si="72"/>
        <v>-2.6463280147008983</v>
      </c>
      <c r="AM105" s="51">
        <f t="shared" si="73"/>
        <v>-3.9553615581541854</v>
      </c>
      <c r="AN105" s="51">
        <f t="shared" si="82"/>
        <v>16.634566420257936</v>
      </c>
      <c r="AO105" s="51">
        <f t="shared" si="82"/>
        <v>16.635454926512345</v>
      </c>
      <c r="AP105" s="51">
        <f t="shared" si="82"/>
        <v>16.632957879604749</v>
      </c>
      <c r="AQ105" s="51">
        <f t="shared" si="82"/>
        <v>16.639996846889261</v>
      </c>
      <c r="AR105" s="51">
        <f t="shared" si="82"/>
        <v>16.620320112867173</v>
      </c>
      <c r="AS105" s="51">
        <f t="shared" si="82"/>
        <v>16.676705622096296</v>
      </c>
      <c r="AT105" s="51">
        <f t="shared" si="82"/>
        <v>16.524767293148987</v>
      </c>
      <c r="AU105" s="51">
        <f t="shared" si="74"/>
        <v>17.108402425530862</v>
      </c>
    </row>
    <row r="106" spans="1:64" s="51" customFormat="1" ht="12.95" customHeight="1" x14ac:dyDescent="0.2">
      <c r="A106" s="42" t="s">
        <v>65</v>
      </c>
      <c r="C106" s="44">
        <v>42629.419000000002</v>
      </c>
      <c r="D106" s="44"/>
      <c r="E106" s="51">
        <f t="shared" si="63"/>
        <v>8277.0727291667426</v>
      </c>
      <c r="F106" s="51">
        <f t="shared" si="64"/>
        <v>8277</v>
      </c>
      <c r="G106" s="51">
        <f t="shared" si="83"/>
        <v>0.14172900000266964</v>
      </c>
      <c r="I106" s="51">
        <f t="shared" si="84"/>
        <v>0.14172900000266964</v>
      </c>
      <c r="Q106" s="100">
        <f t="shared" si="65"/>
        <v>27610.919000000002</v>
      </c>
      <c r="S106" s="43">
        <f t="shared" si="85"/>
        <v>0.1</v>
      </c>
      <c r="Z106" s="51">
        <f t="shared" si="66"/>
        <v>8277</v>
      </c>
      <c r="AA106" s="51">
        <f t="shared" si="67"/>
        <v>0.15285924528452355</v>
      </c>
      <c r="AB106" s="51">
        <f t="shared" si="54"/>
        <v>0.14364934812177849</v>
      </c>
      <c r="AC106" s="51">
        <f t="shared" si="55"/>
        <v>0.14172900000266964</v>
      </c>
      <c r="AD106" s="51">
        <f t="shared" si="56"/>
        <v>-1.1130245281853912E-2</v>
      </c>
      <c r="AE106" s="51">
        <f t="shared" si="57"/>
        <v>1.2388236003423127E-5</v>
      </c>
      <c r="AF106" s="51">
        <f t="shared" si="58"/>
        <v>0.14172900000266964</v>
      </c>
      <c r="AG106" s="43"/>
      <c r="AH106" s="51">
        <f t="shared" si="68"/>
        <v>-1.920348119108847E-3</v>
      </c>
      <c r="AI106" s="51">
        <f t="shared" si="69"/>
        <v>0.47901309137745851</v>
      </c>
      <c r="AJ106" s="51">
        <f t="shared" si="70"/>
        <v>-0.36460589225726053</v>
      </c>
      <c r="AK106" s="51">
        <f t="shared" si="71"/>
        <v>-0.2815718048461725</v>
      </c>
      <c r="AL106" s="51">
        <f t="shared" si="72"/>
        <v>-2.6461044695935203</v>
      </c>
      <c r="AM106" s="51">
        <f t="shared" si="73"/>
        <v>-3.9535019389771442</v>
      </c>
      <c r="AN106" s="51">
        <f t="shared" si="82"/>
        <v>16.634942487635364</v>
      </c>
      <c r="AO106" s="51">
        <f t="shared" si="82"/>
        <v>16.635828007519322</v>
      </c>
      <c r="AP106" s="51">
        <f t="shared" si="82"/>
        <v>16.633338105593708</v>
      </c>
      <c r="AQ106" s="51">
        <f t="shared" si="82"/>
        <v>16.640360423186728</v>
      </c>
      <c r="AR106" s="51">
        <f t="shared" si="82"/>
        <v>16.620720336282893</v>
      </c>
      <c r="AS106" s="51">
        <f t="shared" si="82"/>
        <v>16.67702872947503</v>
      </c>
      <c r="AT106" s="51">
        <f t="shared" si="82"/>
        <v>16.525224873522511</v>
      </c>
      <c r="AU106" s="51">
        <f t="shared" si="74"/>
        <v>17.108910990086891</v>
      </c>
    </row>
    <row r="107" spans="1:64" s="51" customFormat="1" ht="12.95" customHeight="1" x14ac:dyDescent="0.2">
      <c r="A107" s="42" t="s">
        <v>65</v>
      </c>
      <c r="C107" s="44">
        <v>42629.427000000003</v>
      </c>
      <c r="D107" s="44"/>
      <c r="E107" s="51">
        <f t="shared" si="63"/>
        <v>8277.0768344192602</v>
      </c>
      <c r="F107" s="51">
        <f t="shared" si="64"/>
        <v>8277</v>
      </c>
      <c r="G107" s="51">
        <f t="shared" si="83"/>
        <v>0.14972900000429945</v>
      </c>
      <c r="I107" s="51">
        <f t="shared" si="84"/>
        <v>0.14972900000429945</v>
      </c>
      <c r="Q107" s="100">
        <f t="shared" si="65"/>
        <v>27610.927000000003</v>
      </c>
      <c r="S107" s="43">
        <f t="shared" si="85"/>
        <v>0.1</v>
      </c>
      <c r="Z107" s="51">
        <f t="shared" si="66"/>
        <v>8277</v>
      </c>
      <c r="AA107" s="51">
        <f t="shared" si="67"/>
        <v>0.15285924528452355</v>
      </c>
      <c r="AB107" s="51">
        <f t="shared" si="54"/>
        <v>0.1516493481234083</v>
      </c>
      <c r="AC107" s="51">
        <f t="shared" si="55"/>
        <v>0.14972900000429945</v>
      </c>
      <c r="AD107" s="51">
        <f t="shared" si="56"/>
        <v>-3.1302452802240976E-3</v>
      </c>
      <c r="AE107" s="51">
        <f t="shared" si="57"/>
        <v>9.7984355143652397E-7</v>
      </c>
      <c r="AF107" s="51">
        <f t="shared" si="58"/>
        <v>0.14972900000429945</v>
      </c>
      <c r="AG107" s="43"/>
      <c r="AH107" s="51">
        <f t="shared" si="68"/>
        <v>-1.920348119108847E-3</v>
      </c>
      <c r="AI107" s="51">
        <f t="shared" si="69"/>
        <v>0.47901309137745851</v>
      </c>
      <c r="AJ107" s="51">
        <f t="shared" si="70"/>
        <v>-0.36460589225726053</v>
      </c>
      <c r="AK107" s="51">
        <f t="shared" si="71"/>
        <v>-0.2815718048461725</v>
      </c>
      <c r="AL107" s="51">
        <f t="shared" si="72"/>
        <v>-2.6461044695935203</v>
      </c>
      <c r="AM107" s="51">
        <f t="shared" si="73"/>
        <v>-3.9535019389771442</v>
      </c>
      <c r="AN107" s="51">
        <f t="shared" si="82"/>
        <v>16.634942487635364</v>
      </c>
      <c r="AO107" s="51">
        <f t="shared" si="82"/>
        <v>16.635828007519322</v>
      </c>
      <c r="AP107" s="51">
        <f t="shared" si="82"/>
        <v>16.633338105593708</v>
      </c>
      <c r="AQ107" s="51">
        <f t="shared" si="82"/>
        <v>16.640360423186728</v>
      </c>
      <c r="AR107" s="51">
        <f t="shared" si="82"/>
        <v>16.620720336282893</v>
      </c>
      <c r="AS107" s="51">
        <f t="shared" si="82"/>
        <v>16.67702872947503</v>
      </c>
      <c r="AT107" s="51">
        <f t="shared" si="82"/>
        <v>16.525224873522511</v>
      </c>
      <c r="AU107" s="51">
        <f t="shared" si="74"/>
        <v>17.108910990086891</v>
      </c>
    </row>
    <row r="108" spans="1:64" s="51" customFormat="1" ht="12.95" customHeight="1" x14ac:dyDescent="0.2">
      <c r="A108" s="101" t="s">
        <v>418</v>
      </c>
      <c r="B108" s="102" t="s">
        <v>119</v>
      </c>
      <c r="C108" s="103">
        <v>42658.654999999999</v>
      </c>
      <c r="D108" s="44"/>
      <c r="E108" s="51">
        <f t="shared" si="63"/>
        <v>8292.0753744888316</v>
      </c>
      <c r="F108" s="51">
        <f t="shared" si="64"/>
        <v>8292</v>
      </c>
      <c r="G108" s="51">
        <f t="shared" si="83"/>
        <v>0.14688400000159163</v>
      </c>
      <c r="I108" s="51">
        <f t="shared" si="84"/>
        <v>0.14688400000159163</v>
      </c>
      <c r="Q108" s="100">
        <f t="shared" si="65"/>
        <v>27640.154999999999</v>
      </c>
      <c r="S108" s="43">
        <f t="shared" si="85"/>
        <v>0.1</v>
      </c>
      <c r="Z108" s="51">
        <f t="shared" si="66"/>
        <v>8292</v>
      </c>
      <c r="AA108" s="51">
        <f t="shared" si="67"/>
        <v>0.15338765367095294</v>
      </c>
      <c r="AB108" s="51">
        <f t="shared" si="54"/>
        <v>0.14856641205205917</v>
      </c>
      <c r="AC108" s="51">
        <f t="shared" si="55"/>
        <v>0.14688400000159163</v>
      </c>
      <c r="AD108" s="51">
        <f t="shared" si="56"/>
        <v>-6.5036536693613145E-3</v>
      </c>
      <c r="AE108" s="51">
        <f t="shared" si="57"/>
        <v>4.2297511050996887E-6</v>
      </c>
      <c r="AF108" s="51">
        <f t="shared" si="58"/>
        <v>0.14688400000159163</v>
      </c>
      <c r="AG108" s="43"/>
      <c r="AH108" s="51">
        <f t="shared" si="68"/>
        <v>-1.6824120504675512E-3</v>
      </c>
      <c r="AI108" s="51">
        <f t="shared" si="69"/>
        <v>0.47996213429716106</v>
      </c>
      <c r="AJ108" s="51">
        <f t="shared" si="70"/>
        <v>-0.36147506164735843</v>
      </c>
      <c r="AK108" s="51">
        <f t="shared" si="71"/>
        <v>-0.28332076958041674</v>
      </c>
      <c r="AL108" s="51">
        <f t="shared" si="72"/>
        <v>-2.6427443899261114</v>
      </c>
      <c r="AM108" s="51">
        <f t="shared" si="73"/>
        <v>-3.9257469021706832</v>
      </c>
      <c r="AN108" s="51">
        <f t="shared" si="82"/>
        <v>16.6405891537859</v>
      </c>
      <c r="AO108" s="51">
        <f t="shared" si="82"/>
        <v>16.641430668186331</v>
      </c>
      <c r="AP108" s="51">
        <f t="shared" si="82"/>
        <v>16.639046509782226</v>
      </c>
      <c r="AQ108" s="51">
        <f t="shared" si="82"/>
        <v>16.645821315427664</v>
      </c>
      <c r="AR108" s="51">
        <f t="shared" si="82"/>
        <v>16.626728616978042</v>
      </c>
      <c r="AS108" s="51">
        <f t="shared" si="82"/>
        <v>16.681878923699944</v>
      </c>
      <c r="AT108" s="51">
        <f t="shared" si="82"/>
        <v>16.532106702019178</v>
      </c>
      <c r="AU108" s="51">
        <f t="shared" si="74"/>
        <v>17.116539458427354</v>
      </c>
    </row>
    <row r="109" spans="1:64" s="51" customFormat="1" ht="12.95" customHeight="1" x14ac:dyDescent="0.2">
      <c r="A109" s="101" t="s">
        <v>418</v>
      </c>
      <c r="B109" s="102" t="s">
        <v>119</v>
      </c>
      <c r="C109" s="103">
        <v>42660.603000000003</v>
      </c>
      <c r="D109" s="44"/>
      <c r="E109" s="51">
        <f t="shared" si="63"/>
        <v>8293.075003476637</v>
      </c>
      <c r="F109" s="51">
        <f t="shared" si="64"/>
        <v>8293</v>
      </c>
      <c r="G109" s="51">
        <f t="shared" si="83"/>
        <v>0.14616100000421284</v>
      </c>
      <c r="I109" s="51">
        <f t="shared" si="84"/>
        <v>0.14616100000421284</v>
      </c>
      <c r="Q109" s="100">
        <f t="shared" si="65"/>
        <v>27642.103000000003</v>
      </c>
      <c r="S109" s="43">
        <f t="shared" si="85"/>
        <v>0.1</v>
      </c>
      <c r="Z109" s="51">
        <f t="shared" si="66"/>
        <v>8293</v>
      </c>
      <c r="AA109" s="51">
        <f t="shared" si="67"/>
        <v>0.15342289952219623</v>
      </c>
      <c r="AB109" s="51">
        <f t="shared" si="54"/>
        <v>0.14782753170092947</v>
      </c>
      <c r="AC109" s="51">
        <f t="shared" si="55"/>
        <v>0.14616100000421284</v>
      </c>
      <c r="AD109" s="51">
        <f t="shared" si="56"/>
        <v>-7.2618995179833945E-3</v>
      </c>
      <c r="AE109" s="51">
        <f t="shared" si="57"/>
        <v>5.2735184609287454E-6</v>
      </c>
      <c r="AF109" s="51">
        <f t="shared" si="58"/>
        <v>0.14616100000421284</v>
      </c>
      <c r="AG109" s="43"/>
      <c r="AH109" s="51">
        <f t="shared" si="68"/>
        <v>-1.6665316967166299E-3</v>
      </c>
      <c r="AI109" s="51">
        <f t="shared" si="69"/>
        <v>0.48002574376455565</v>
      </c>
      <c r="AJ109" s="51">
        <f t="shared" si="70"/>
        <v>-0.36126576293229817</v>
      </c>
      <c r="AK109" s="51">
        <f t="shared" si="71"/>
        <v>-0.28343749415488423</v>
      </c>
      <c r="AL109" s="51">
        <f t="shared" si="72"/>
        <v>-2.6425199222078701</v>
      </c>
      <c r="AM109" s="51">
        <f t="shared" si="73"/>
        <v>-3.9239057886455533</v>
      </c>
      <c r="AN109" s="51">
        <f t="shared" si="82"/>
        <v>16.640965976856911</v>
      </c>
      <c r="AO109" s="51">
        <f t="shared" si="82"/>
        <v>16.641804610030121</v>
      </c>
      <c r="AP109" s="51">
        <f t="shared" si="82"/>
        <v>16.63942740572012</v>
      </c>
      <c r="AQ109" s="51">
        <f t="shared" si="82"/>
        <v>16.646185860454132</v>
      </c>
      <c r="AR109" s="51">
        <f t="shared" si="82"/>
        <v>16.627129496940825</v>
      </c>
      <c r="AS109" s="51">
        <f t="shared" si="82"/>
        <v>16.682202514500084</v>
      </c>
      <c r="AT109" s="51">
        <f t="shared" si="82"/>
        <v>16.53256669936216</v>
      </c>
      <c r="AU109" s="51">
        <f t="shared" si="74"/>
        <v>17.117048022983383</v>
      </c>
    </row>
    <row r="110" spans="1:64" s="51" customFormat="1" ht="12.95" customHeight="1" x14ac:dyDescent="0.2">
      <c r="A110" s="101" t="s">
        <v>418</v>
      </c>
      <c r="B110" s="102" t="s">
        <v>119</v>
      </c>
      <c r="C110" s="103">
        <v>42693.735999999997</v>
      </c>
      <c r="D110" s="44"/>
      <c r="E110" s="51">
        <f t="shared" si="63"/>
        <v>8310.0774199308962</v>
      </c>
      <c r="F110" s="51">
        <f t="shared" si="64"/>
        <v>8310</v>
      </c>
      <c r="G110" s="51">
        <f t="shared" si="83"/>
        <v>0.15086999999766704</v>
      </c>
      <c r="I110" s="51">
        <f t="shared" si="84"/>
        <v>0.15086999999766704</v>
      </c>
      <c r="Q110" s="100">
        <f t="shared" si="65"/>
        <v>27675.235999999997</v>
      </c>
      <c r="S110" s="43">
        <f t="shared" si="85"/>
        <v>0.1</v>
      </c>
      <c r="Z110" s="51">
        <f t="shared" si="66"/>
        <v>8310</v>
      </c>
      <c r="AA110" s="51">
        <f t="shared" si="67"/>
        <v>0.15402243412678829</v>
      </c>
      <c r="AB110" s="51">
        <f t="shared" si="54"/>
        <v>0.15226622348152397</v>
      </c>
      <c r="AC110" s="51">
        <f t="shared" si="55"/>
        <v>0.15086999999766704</v>
      </c>
      <c r="AD110" s="51">
        <f t="shared" si="56"/>
        <v>-3.152434129121251E-3</v>
      </c>
      <c r="AE110" s="51">
        <f t="shared" si="57"/>
        <v>9.9378409384484603E-7</v>
      </c>
      <c r="AF110" s="51">
        <f t="shared" si="58"/>
        <v>0.15086999999766704</v>
      </c>
      <c r="AG110" s="43"/>
      <c r="AH110" s="51">
        <f t="shared" si="68"/>
        <v>-1.3962234838569224E-3</v>
      </c>
      <c r="AI110" s="51">
        <f t="shared" si="69"/>
        <v>0.48111365826737129</v>
      </c>
      <c r="AJ110" s="51">
        <f t="shared" si="70"/>
        <v>-0.35769657292791135</v>
      </c>
      <c r="AK110" s="51">
        <f t="shared" si="71"/>
        <v>-0.28542425370618596</v>
      </c>
      <c r="AL110" s="51">
        <f t="shared" si="72"/>
        <v>-2.6386950449663074</v>
      </c>
      <c r="AM110" s="51">
        <f t="shared" si="73"/>
        <v>-3.8927809921664118</v>
      </c>
      <c r="AN110" s="51">
        <f t="shared" si="82"/>
        <v>16.647379271849168</v>
      </c>
      <c r="AO110" s="51">
        <f t="shared" si="82"/>
        <v>16.648169919919905</v>
      </c>
      <c r="AP110" s="51">
        <f t="shared" si="82"/>
        <v>16.645909107767476</v>
      </c>
      <c r="AQ110" s="51">
        <f t="shared" si="82"/>
        <v>16.652392499158687</v>
      </c>
      <c r="AR110" s="51">
        <f t="shared" si="82"/>
        <v>16.633950701819103</v>
      </c>
      <c r="AS110" s="51">
        <f t="shared" si="82"/>
        <v>16.687708444617467</v>
      </c>
      <c r="AT110" s="51">
        <f t="shared" si="82"/>
        <v>16.540409793151895</v>
      </c>
      <c r="AU110" s="51">
        <f t="shared" si="74"/>
        <v>17.125693620435904</v>
      </c>
    </row>
    <row r="111" spans="1:64" s="51" customFormat="1" ht="12.95" customHeight="1" x14ac:dyDescent="0.2">
      <c r="A111" s="101" t="s">
        <v>418</v>
      </c>
      <c r="B111" s="102" t="s">
        <v>119</v>
      </c>
      <c r="C111" s="103">
        <v>42695.684000000001</v>
      </c>
      <c r="D111" s="44"/>
      <c r="E111" s="51">
        <f t="shared" si="63"/>
        <v>8311.0770489187034</v>
      </c>
      <c r="F111" s="51">
        <f t="shared" si="64"/>
        <v>8311</v>
      </c>
      <c r="G111" s="51">
        <f t="shared" si="83"/>
        <v>0.15014700000028824</v>
      </c>
      <c r="I111" s="51">
        <f t="shared" si="84"/>
        <v>0.15014700000028824</v>
      </c>
      <c r="Q111" s="100">
        <f t="shared" si="65"/>
        <v>27677.184000000001</v>
      </c>
      <c r="S111" s="43">
        <f t="shared" si="85"/>
        <v>0.1</v>
      </c>
      <c r="Z111" s="51">
        <f t="shared" si="66"/>
        <v>8311</v>
      </c>
      <c r="AA111" s="51">
        <f t="shared" si="67"/>
        <v>0.15405772172172985</v>
      </c>
      <c r="AB111" s="51">
        <f t="shared" si="54"/>
        <v>0.15152730290838565</v>
      </c>
      <c r="AC111" s="51">
        <f t="shared" si="55"/>
        <v>0.15014700000028824</v>
      </c>
      <c r="AD111" s="51">
        <f t="shared" si="56"/>
        <v>-3.9107217214416068E-3</v>
      </c>
      <c r="AE111" s="51">
        <f t="shared" si="57"/>
        <v>1.5293744382555203E-6</v>
      </c>
      <c r="AF111" s="51">
        <f t="shared" si="58"/>
        <v>0.15014700000028824</v>
      </c>
      <c r="AG111" s="43"/>
      <c r="AH111" s="51">
        <f t="shared" si="68"/>
        <v>-1.3803029080973943E-3</v>
      </c>
      <c r="AI111" s="51">
        <f t="shared" si="69"/>
        <v>0.48117804052732249</v>
      </c>
      <c r="AJ111" s="51">
        <f t="shared" si="70"/>
        <v>-0.35748596410390859</v>
      </c>
      <c r="AK111" s="51">
        <f t="shared" si="71"/>
        <v>-0.28554126603581287</v>
      </c>
      <c r="AL111" s="51">
        <f t="shared" si="72"/>
        <v>-2.6384695243089222</v>
      </c>
      <c r="AM111" s="51">
        <f t="shared" si="73"/>
        <v>-3.8909602898917846</v>
      </c>
      <c r="AN111" s="51">
        <f t="shared" ref="AN111:AT120" si="86">$AU111+$AB$7*SIN(AO111)</f>
        <v>16.647756956148648</v>
      </c>
      <c r="AO111" s="51">
        <f t="shared" si="86"/>
        <v>16.648544839866229</v>
      </c>
      <c r="AP111" s="51">
        <f t="shared" si="86"/>
        <v>16.646290766788468</v>
      </c>
      <c r="AQ111" s="51">
        <f t="shared" si="86"/>
        <v>16.652758149864066</v>
      </c>
      <c r="AR111" s="51">
        <f t="shared" si="86"/>
        <v>16.634352315692638</v>
      </c>
      <c r="AS111" s="51">
        <f t="shared" si="86"/>
        <v>16.688032617472206</v>
      </c>
      <c r="AT111" s="51">
        <f t="shared" si="86"/>
        <v>16.540872513421281</v>
      </c>
      <c r="AU111" s="51">
        <f t="shared" si="74"/>
        <v>17.126202184991932</v>
      </c>
    </row>
    <row r="112" spans="1:64" s="51" customFormat="1" ht="12.95" customHeight="1" x14ac:dyDescent="0.2">
      <c r="A112" s="101" t="s">
        <v>418</v>
      </c>
      <c r="B112" s="102" t="s">
        <v>119</v>
      </c>
      <c r="C112" s="103">
        <v>42697.631999999998</v>
      </c>
      <c r="D112" s="44"/>
      <c r="E112" s="51">
        <f t="shared" si="63"/>
        <v>8312.0766779065052</v>
      </c>
      <c r="F112" s="51">
        <f t="shared" si="64"/>
        <v>8312</v>
      </c>
      <c r="G112" s="51">
        <f t="shared" si="83"/>
        <v>0.14942399999563349</v>
      </c>
      <c r="I112" s="51">
        <f t="shared" si="84"/>
        <v>0.14942399999563349</v>
      </c>
      <c r="Q112" s="100">
        <f t="shared" si="65"/>
        <v>27679.131999999998</v>
      </c>
      <c r="S112" s="43">
        <f t="shared" si="85"/>
        <v>0.1</v>
      </c>
      <c r="Z112" s="51">
        <f t="shared" si="66"/>
        <v>8312</v>
      </c>
      <c r="AA112" s="51">
        <f t="shared" si="67"/>
        <v>0.15409301162963612</v>
      </c>
      <c r="AB112" s="51">
        <f t="shared" si="54"/>
        <v>0.15078838009954496</v>
      </c>
      <c r="AC112" s="51">
        <f t="shared" si="55"/>
        <v>0.14942399999563349</v>
      </c>
      <c r="AD112" s="51">
        <f t="shared" si="56"/>
        <v>-4.6690116340026289E-3</v>
      </c>
      <c r="AE112" s="51">
        <f t="shared" si="57"/>
        <v>2.1799669638451902E-6</v>
      </c>
      <c r="AF112" s="51">
        <f t="shared" si="58"/>
        <v>0.14942399999563349</v>
      </c>
      <c r="AG112" s="43"/>
      <c r="AH112" s="51">
        <f t="shared" si="68"/>
        <v>-1.364380103911454E-3</v>
      </c>
      <c r="AI112" s="51">
        <f t="shared" si="69"/>
        <v>0.48124246601897891</v>
      </c>
      <c r="AJ112" s="51">
        <f t="shared" si="70"/>
        <v>-0.35727528202243442</v>
      </c>
      <c r="AK112" s="51">
        <f t="shared" si="71"/>
        <v>-0.28565829443293483</v>
      </c>
      <c r="AL112" s="51">
        <f t="shared" si="72"/>
        <v>-2.6382439446837194</v>
      </c>
      <c r="AM112" s="51">
        <f t="shared" si="73"/>
        <v>-3.8891407091277137</v>
      </c>
      <c r="AN112" s="51">
        <f t="shared" si="86"/>
        <v>16.648134688641342</v>
      </c>
      <c r="AO112" s="51">
        <f t="shared" si="86"/>
        <v>16.648919814452348</v>
      </c>
      <c r="AP112" s="51">
        <f t="shared" si="86"/>
        <v>16.646672468500956</v>
      </c>
      <c r="AQ112" s="51">
        <f t="shared" si="86"/>
        <v>16.65312386248582</v>
      </c>
      <c r="AR112" s="51">
        <f t="shared" si="86"/>
        <v>16.634753970197902</v>
      </c>
      <c r="AS112" s="51">
        <f t="shared" si="86"/>
        <v>16.688356823861973</v>
      </c>
      <c r="AT112" s="51">
        <f t="shared" si="86"/>
        <v>16.541335385079105</v>
      </c>
      <c r="AU112" s="51">
        <f t="shared" si="74"/>
        <v>17.126710749547964</v>
      </c>
    </row>
    <row r="113" spans="1:47" s="51" customFormat="1" ht="12.95" customHeight="1" x14ac:dyDescent="0.2">
      <c r="A113" s="42" t="s">
        <v>53</v>
      </c>
      <c r="C113" s="44">
        <v>42917.841</v>
      </c>
      <c r="D113" s="44"/>
      <c r="E113" s="51">
        <f t="shared" si="63"/>
        <v>8425.0783718363255</v>
      </c>
      <c r="F113" s="51">
        <f t="shared" si="64"/>
        <v>8425</v>
      </c>
      <c r="G113" s="51">
        <f t="shared" si="83"/>
        <v>0.15272499999991851</v>
      </c>
      <c r="I113" s="51">
        <f t="shared" ref="I113:I119" si="87">+G113</f>
        <v>0.15272499999991851</v>
      </c>
      <c r="Q113" s="100">
        <f t="shared" si="65"/>
        <v>27899.341</v>
      </c>
      <c r="S113" s="43">
        <f t="shared" si="85"/>
        <v>0.1</v>
      </c>
      <c r="Z113" s="51">
        <f t="shared" si="66"/>
        <v>8425</v>
      </c>
      <c r="AA113" s="51">
        <f t="shared" si="67"/>
        <v>0.15809550607912298</v>
      </c>
      <c r="AB113" s="51">
        <f t="shared" si="54"/>
        <v>0.15227591288601677</v>
      </c>
      <c r="AC113" s="51">
        <f t="shared" si="55"/>
        <v>0.15272499999991851</v>
      </c>
      <c r="AD113" s="51">
        <f t="shared" si="56"/>
        <v>-5.3705060792044734E-3</v>
      </c>
      <c r="AE113" s="51">
        <f t="shared" si="57"/>
        <v>2.8842335546772204E-6</v>
      </c>
      <c r="AF113" s="51">
        <f t="shared" si="58"/>
        <v>0.15272499999991851</v>
      </c>
      <c r="AG113" s="43"/>
      <c r="AH113" s="51">
        <f t="shared" si="68"/>
        <v>4.4908711390172397E-4</v>
      </c>
      <c r="AI113" s="51">
        <f t="shared" si="69"/>
        <v>0.48880908685417079</v>
      </c>
      <c r="AJ113" s="51">
        <f t="shared" si="70"/>
        <v>-0.33298362356651356</v>
      </c>
      <c r="AK113" s="51">
        <f t="shared" si="71"/>
        <v>-0.29898811106386292</v>
      </c>
      <c r="AL113" s="51">
        <f t="shared" si="72"/>
        <v>-2.6123609551216505</v>
      </c>
      <c r="AM113" s="51">
        <f t="shared" si="73"/>
        <v>-3.690443332404755</v>
      </c>
      <c r="AN113" s="51">
        <f t="shared" si="86"/>
        <v>16.691138160105567</v>
      </c>
      <c r="AO113" s="51">
        <f t="shared" si="86"/>
        <v>16.691651773730964</v>
      </c>
      <c r="AP113" s="51">
        <f t="shared" si="86"/>
        <v>16.69008798632559</v>
      </c>
      <c r="AQ113" s="51">
        <f t="shared" si="86"/>
        <v>16.694860712826685</v>
      </c>
      <c r="AR113" s="51">
        <f t="shared" si="86"/>
        <v>16.680399398170142</v>
      </c>
      <c r="AS113" s="51">
        <f t="shared" si="86"/>
        <v>16.725240257589359</v>
      </c>
      <c r="AT113" s="51">
        <f t="shared" si="86"/>
        <v>16.594617622096148</v>
      </c>
      <c r="AU113" s="51">
        <f t="shared" si="74"/>
        <v>17.184178544379424</v>
      </c>
    </row>
    <row r="114" spans="1:47" s="51" customFormat="1" ht="12.95" customHeight="1" x14ac:dyDescent="0.2">
      <c r="A114" s="42" t="s">
        <v>53</v>
      </c>
      <c r="C114" s="44">
        <v>42921.739000000001</v>
      </c>
      <c r="D114" s="44"/>
      <c r="E114" s="51">
        <f t="shared" si="63"/>
        <v>8427.0786561250625</v>
      </c>
      <c r="F114" s="51">
        <f t="shared" si="64"/>
        <v>8427</v>
      </c>
      <c r="G114" s="51">
        <f t="shared" si="83"/>
        <v>0.15327900000556838</v>
      </c>
      <c r="I114" s="51">
        <f t="shared" si="87"/>
        <v>0.15327900000556838</v>
      </c>
      <c r="Q114" s="100">
        <f t="shared" si="65"/>
        <v>27903.239000000001</v>
      </c>
      <c r="S114" s="43">
        <f t="shared" si="85"/>
        <v>0.1</v>
      </c>
      <c r="Z114" s="51">
        <f t="shared" si="66"/>
        <v>8427</v>
      </c>
      <c r="AA114" s="51">
        <f t="shared" si="67"/>
        <v>0.15816660677148142</v>
      </c>
      <c r="AB114" s="51">
        <f t="shared" si="54"/>
        <v>0.15279756576602263</v>
      </c>
      <c r="AC114" s="51">
        <f t="shared" si="55"/>
        <v>0.15327900000556838</v>
      </c>
      <c r="AD114" s="51">
        <f t="shared" si="56"/>
        <v>-4.887606765913044E-3</v>
      </c>
      <c r="AE114" s="51">
        <f t="shared" si="57"/>
        <v>2.388869989819897E-6</v>
      </c>
      <c r="AF114" s="51">
        <f t="shared" si="58"/>
        <v>0.15327900000556838</v>
      </c>
      <c r="AG114" s="43"/>
      <c r="AH114" s="51">
        <f t="shared" si="68"/>
        <v>4.8143423954573561E-4</v>
      </c>
      <c r="AI114" s="51">
        <f t="shared" si="69"/>
        <v>0.48894827596976531</v>
      </c>
      <c r="AJ114" s="51">
        <f t="shared" si="70"/>
        <v>-0.3325447949297281</v>
      </c>
      <c r="AK114" s="51">
        <f t="shared" si="71"/>
        <v>-0.29922596078236324</v>
      </c>
      <c r="AL114" s="51">
        <f t="shared" si="72"/>
        <v>-2.6118956062787082</v>
      </c>
      <c r="AM114" s="51">
        <f t="shared" si="73"/>
        <v>-3.6870446967359483</v>
      </c>
      <c r="AN114" s="51">
        <f t="shared" si="86"/>
        <v>16.691905162807434</v>
      </c>
      <c r="AO114" s="51">
        <f t="shared" si="86"/>
        <v>16.692414659790746</v>
      </c>
      <c r="AP114" s="51">
        <f t="shared" si="86"/>
        <v>16.690861615628389</v>
      </c>
      <c r="AQ114" s="51">
        <f t="shared" si="86"/>
        <v>16.695606984291963</v>
      </c>
      <c r="AR114" s="51">
        <f t="shared" si="86"/>
        <v>16.68121184539217</v>
      </c>
      <c r="AS114" s="51">
        <f t="shared" si="86"/>
        <v>16.725898084379676</v>
      </c>
      <c r="AT114" s="51">
        <f t="shared" si="86"/>
        <v>16.595578170023188</v>
      </c>
      <c r="AU114" s="51">
        <f t="shared" si="74"/>
        <v>17.185195673491485</v>
      </c>
    </row>
    <row r="115" spans="1:47" s="51" customFormat="1" ht="12.95" customHeight="1" x14ac:dyDescent="0.2">
      <c r="A115" s="42" t="s">
        <v>53</v>
      </c>
      <c r="C115" s="44">
        <v>42923.690999999999</v>
      </c>
      <c r="D115" s="44"/>
      <c r="E115" s="51">
        <f t="shared" si="63"/>
        <v>8428.0803377391239</v>
      </c>
      <c r="F115" s="51">
        <f t="shared" si="64"/>
        <v>8428</v>
      </c>
      <c r="G115" s="51">
        <f t="shared" si="83"/>
        <v>0.15655599999445258</v>
      </c>
      <c r="I115" s="51">
        <f t="shared" si="87"/>
        <v>0.15655599999445258</v>
      </c>
      <c r="Q115" s="100">
        <f t="shared" si="65"/>
        <v>27905.190999999999</v>
      </c>
      <c r="S115" s="43">
        <f t="shared" si="85"/>
        <v>0.1</v>
      </c>
      <c r="Z115" s="51">
        <f t="shared" si="66"/>
        <v>8428</v>
      </c>
      <c r="AA115" s="51">
        <f t="shared" si="67"/>
        <v>0.158202160469987</v>
      </c>
      <c r="AB115" s="51">
        <f t="shared" si="54"/>
        <v>0.15605838896656593</v>
      </c>
      <c r="AC115" s="51">
        <f t="shared" si="55"/>
        <v>0.15655599999445258</v>
      </c>
      <c r="AD115" s="51">
        <f t="shared" si="56"/>
        <v>-1.646160475534425E-3</v>
      </c>
      <c r="AE115" s="51">
        <f t="shared" si="57"/>
        <v>2.7098443112117245E-7</v>
      </c>
      <c r="AF115" s="51">
        <f t="shared" si="58"/>
        <v>0.15655599999445258</v>
      </c>
      <c r="AG115" s="43"/>
      <c r="AH115" s="51">
        <f t="shared" si="68"/>
        <v>4.9761102788663377E-4</v>
      </c>
      <c r="AI115" s="51">
        <f t="shared" si="69"/>
        <v>0.48901794125473186</v>
      </c>
      <c r="AJ115" s="51">
        <f t="shared" si="70"/>
        <v>-0.33232526152038333</v>
      </c>
      <c r="AK115" s="51">
        <f t="shared" si="71"/>
        <v>-0.29934491123259616</v>
      </c>
      <c r="AL115" s="51">
        <f t="shared" si="72"/>
        <v>-2.6116628342281154</v>
      </c>
      <c r="AM115" s="51">
        <f t="shared" si="73"/>
        <v>-3.6853468529022924</v>
      </c>
      <c r="AN115" s="51">
        <f t="shared" si="86"/>
        <v>16.69228874313152</v>
      </c>
      <c r="AO115" s="51">
        <f t="shared" si="86"/>
        <v>16.692796190387604</v>
      </c>
      <c r="AP115" s="51">
        <f t="shared" si="86"/>
        <v>16.691248500415654</v>
      </c>
      <c r="AQ115" s="51">
        <f t="shared" si="86"/>
        <v>16.695980221568231</v>
      </c>
      <c r="AR115" s="51">
        <f t="shared" si="86"/>
        <v>16.68161812795843</v>
      </c>
      <c r="AS115" s="51">
        <f t="shared" si="86"/>
        <v>16.726227071206171</v>
      </c>
      <c r="AT115" s="51">
        <f t="shared" si="86"/>
        <v>16.596058672729207</v>
      </c>
      <c r="AU115" s="51">
        <f t="shared" si="74"/>
        <v>17.185704238047514</v>
      </c>
    </row>
    <row r="116" spans="1:47" s="51" customFormat="1" ht="12.95" customHeight="1" x14ac:dyDescent="0.2">
      <c r="A116" s="42" t="s">
        <v>53</v>
      </c>
      <c r="C116" s="44">
        <v>42958.756000000001</v>
      </c>
      <c r="D116" s="44"/>
      <c r="E116" s="51">
        <f t="shared" si="63"/>
        <v>8446.0741726761589</v>
      </c>
      <c r="F116" s="51">
        <f t="shared" si="64"/>
        <v>8446</v>
      </c>
      <c r="G116" s="51">
        <f t="shared" si="83"/>
        <v>0.14454200000182027</v>
      </c>
      <c r="I116" s="51">
        <f t="shared" si="87"/>
        <v>0.14454200000182027</v>
      </c>
      <c r="Q116" s="100">
        <f t="shared" si="65"/>
        <v>27940.256000000001</v>
      </c>
      <c r="S116" s="43">
        <f t="shared" si="85"/>
        <v>0.1</v>
      </c>
      <c r="Z116" s="51">
        <f t="shared" si="66"/>
        <v>8446</v>
      </c>
      <c r="AA116" s="51">
        <f t="shared" si="67"/>
        <v>0.15884250835662633</v>
      </c>
      <c r="AB116" s="51">
        <f t="shared" si="54"/>
        <v>0.14375283992631011</v>
      </c>
      <c r="AC116" s="51">
        <f t="shared" si="55"/>
        <v>0.14454200000182027</v>
      </c>
      <c r="AD116" s="51">
        <f t="shared" si="56"/>
        <v>-1.4300508354806063E-2</v>
      </c>
      <c r="AE116" s="51">
        <f t="shared" si="57"/>
        <v>2.0450453920587803E-5</v>
      </c>
      <c r="AF116" s="51">
        <f t="shared" si="58"/>
        <v>0.14454200000182027</v>
      </c>
      <c r="AG116" s="43"/>
      <c r="AH116" s="51">
        <f t="shared" si="68"/>
        <v>7.8916007551017029E-4</v>
      </c>
      <c r="AI116" s="51">
        <f t="shared" si="69"/>
        <v>0.49028002286530159</v>
      </c>
      <c r="AJ116" s="51">
        <f t="shared" si="70"/>
        <v>-0.32836001639486934</v>
      </c>
      <c r="AK116" s="51">
        <f t="shared" si="71"/>
        <v>-0.30148894697850204</v>
      </c>
      <c r="AL116" s="51">
        <f t="shared" si="72"/>
        <v>-2.6074617402415008</v>
      </c>
      <c r="AM116" s="51">
        <f t="shared" si="73"/>
        <v>-3.6549523820897103</v>
      </c>
      <c r="AN116" s="51">
        <f t="shared" si="86"/>
        <v>16.699202240334792</v>
      </c>
      <c r="AO116" s="51">
        <f t="shared" si="86"/>
        <v>16.699673763446512</v>
      </c>
      <c r="AP116" s="51">
        <f t="shared" si="86"/>
        <v>16.698220468633419</v>
      </c>
      <c r="AQ116" s="51">
        <f t="shared" si="86"/>
        <v>16.702710126373379</v>
      </c>
      <c r="AR116" s="51">
        <f t="shared" si="86"/>
        <v>16.688937925840939</v>
      </c>
      <c r="AS116" s="51">
        <f t="shared" si="86"/>
        <v>16.732157373035164</v>
      </c>
      <c r="AT116" s="51">
        <f t="shared" si="86"/>
        <v>16.604733806581677</v>
      </c>
      <c r="AU116" s="51">
        <f t="shared" si="74"/>
        <v>17.194858400056066</v>
      </c>
    </row>
    <row r="117" spans="1:47" s="51" customFormat="1" ht="12.95" customHeight="1" x14ac:dyDescent="0.2">
      <c r="A117" s="42" t="s">
        <v>53</v>
      </c>
      <c r="C117" s="44">
        <v>42958.76</v>
      </c>
      <c r="D117" s="44"/>
      <c r="E117" s="51">
        <f t="shared" si="63"/>
        <v>8446.0762253024168</v>
      </c>
      <c r="F117" s="51">
        <f t="shared" si="64"/>
        <v>8446</v>
      </c>
      <c r="G117" s="51">
        <f t="shared" si="83"/>
        <v>0.14854200000263518</v>
      </c>
      <c r="I117" s="51">
        <f t="shared" si="87"/>
        <v>0.14854200000263518</v>
      </c>
      <c r="Q117" s="100">
        <f t="shared" si="65"/>
        <v>27940.260000000002</v>
      </c>
      <c r="S117" s="43">
        <f t="shared" si="85"/>
        <v>0.1</v>
      </c>
      <c r="Z117" s="51">
        <f t="shared" si="66"/>
        <v>8446</v>
      </c>
      <c r="AA117" s="51">
        <f t="shared" si="67"/>
        <v>0.15884250835662633</v>
      </c>
      <c r="AB117" s="51">
        <f t="shared" si="54"/>
        <v>0.14775283992712501</v>
      </c>
      <c r="AC117" s="51">
        <f t="shared" si="55"/>
        <v>0.14854200000263518</v>
      </c>
      <c r="AD117" s="51">
        <f t="shared" si="56"/>
        <v>-1.0300508353991156E-2</v>
      </c>
      <c r="AE117" s="51">
        <f t="shared" si="57"/>
        <v>1.0610047235064159E-5</v>
      </c>
      <c r="AF117" s="51">
        <f t="shared" si="58"/>
        <v>0.14854200000263518</v>
      </c>
      <c r="AG117" s="43"/>
      <c r="AH117" s="51">
        <f t="shared" si="68"/>
        <v>7.8916007551017029E-4</v>
      </c>
      <c r="AI117" s="51">
        <f t="shared" si="69"/>
        <v>0.49028002286530159</v>
      </c>
      <c r="AJ117" s="51">
        <f t="shared" si="70"/>
        <v>-0.32836001639486934</v>
      </c>
      <c r="AK117" s="51">
        <f t="shared" si="71"/>
        <v>-0.30148894697850204</v>
      </c>
      <c r="AL117" s="51">
        <f t="shared" si="72"/>
        <v>-2.6074617402415008</v>
      </c>
      <c r="AM117" s="51">
        <f t="shared" si="73"/>
        <v>-3.6549523820897103</v>
      </c>
      <c r="AN117" s="51">
        <f t="shared" si="86"/>
        <v>16.699202240334792</v>
      </c>
      <c r="AO117" s="51">
        <f t="shared" si="86"/>
        <v>16.699673763446512</v>
      </c>
      <c r="AP117" s="51">
        <f t="shared" si="86"/>
        <v>16.698220468633419</v>
      </c>
      <c r="AQ117" s="51">
        <f t="shared" si="86"/>
        <v>16.702710126373379</v>
      </c>
      <c r="AR117" s="51">
        <f t="shared" si="86"/>
        <v>16.688937925840939</v>
      </c>
      <c r="AS117" s="51">
        <f t="shared" si="86"/>
        <v>16.732157373035164</v>
      </c>
      <c r="AT117" s="51">
        <f t="shared" si="86"/>
        <v>16.604733806581677</v>
      </c>
      <c r="AU117" s="51">
        <f t="shared" si="74"/>
        <v>17.194858400056066</v>
      </c>
    </row>
    <row r="118" spans="1:47" s="51" customFormat="1" ht="12.95" customHeight="1" x14ac:dyDescent="0.2">
      <c r="A118" s="42" t="s">
        <v>53</v>
      </c>
      <c r="C118" s="44">
        <v>42960.713000000003</v>
      </c>
      <c r="D118" s="44"/>
      <c r="E118" s="51">
        <f t="shared" si="63"/>
        <v>8447.078420073045</v>
      </c>
      <c r="F118" s="51">
        <f t="shared" si="64"/>
        <v>8447</v>
      </c>
      <c r="G118" s="51">
        <f t="shared" si="83"/>
        <v>0.15281900000263704</v>
      </c>
      <c r="I118" s="51">
        <f t="shared" si="87"/>
        <v>0.15281900000263704</v>
      </c>
      <c r="Q118" s="100">
        <f t="shared" si="65"/>
        <v>27942.213000000003</v>
      </c>
      <c r="S118" s="43">
        <f t="shared" si="85"/>
        <v>0.1</v>
      </c>
      <c r="Z118" s="51">
        <f t="shared" si="66"/>
        <v>8447</v>
      </c>
      <c r="AA118" s="51">
        <f t="shared" si="67"/>
        <v>0.15887810437800012</v>
      </c>
      <c r="AB118" s="51">
        <f t="shared" si="54"/>
        <v>0.15201362242214572</v>
      </c>
      <c r="AC118" s="51">
        <f t="shared" si="55"/>
        <v>0.15281900000263704</v>
      </c>
      <c r="AD118" s="51">
        <f t="shared" si="56"/>
        <v>-6.0591043753630835E-3</v>
      </c>
      <c r="AE118" s="51">
        <f t="shared" si="57"/>
        <v>3.6712745831544066E-6</v>
      </c>
      <c r="AF118" s="51">
        <f t="shared" si="58"/>
        <v>0.15281900000263704</v>
      </c>
      <c r="AG118" s="43"/>
      <c r="AH118" s="51">
        <f t="shared" si="68"/>
        <v>8.0537758049130988E-4</v>
      </c>
      <c r="AI118" s="51">
        <f t="shared" si="69"/>
        <v>0.49035059119119795</v>
      </c>
      <c r="AJ118" s="51">
        <f t="shared" si="70"/>
        <v>-0.32813896342827181</v>
      </c>
      <c r="AK118" s="51">
        <f t="shared" si="71"/>
        <v>-0.30160822326528508</v>
      </c>
      <c r="AL118" s="51">
        <f t="shared" si="72"/>
        <v>-2.6072277204879484</v>
      </c>
      <c r="AM118" s="51">
        <f t="shared" si="73"/>
        <v>-3.6532729932822128</v>
      </c>
      <c r="AN118" s="51">
        <f t="shared" si="86"/>
        <v>16.699586828939921</v>
      </c>
      <c r="AO118" s="51">
        <f t="shared" si="86"/>
        <v>16.700056409739172</v>
      </c>
      <c r="AP118" s="51">
        <f t="shared" si="86"/>
        <v>16.69860824946581</v>
      </c>
      <c r="AQ118" s="51">
        <f t="shared" si="86"/>
        <v>16.703084659349638</v>
      </c>
      <c r="AR118" s="51">
        <f t="shared" si="86"/>
        <v>16.689344953687034</v>
      </c>
      <c r="AS118" s="51">
        <f t="shared" si="86"/>
        <v>16.732487317548689</v>
      </c>
      <c r="AT118" s="51">
        <f t="shared" si="86"/>
        <v>16.605217208072968</v>
      </c>
      <c r="AU118" s="51">
        <f t="shared" si="74"/>
        <v>17.195366964612099</v>
      </c>
    </row>
    <row r="119" spans="1:47" s="51" customFormat="1" ht="12.95" customHeight="1" x14ac:dyDescent="0.2">
      <c r="A119" s="42" t="s">
        <v>53</v>
      </c>
      <c r="C119" s="44">
        <v>42962.66</v>
      </c>
      <c r="D119" s="44"/>
      <c r="E119" s="51">
        <f t="shared" si="63"/>
        <v>8448.0775359042836</v>
      </c>
      <c r="F119" s="51">
        <f t="shared" si="64"/>
        <v>8448</v>
      </c>
      <c r="G119" s="51">
        <f t="shared" si="83"/>
        <v>0.15109600000141654</v>
      </c>
      <c r="I119" s="51">
        <f t="shared" si="87"/>
        <v>0.15109600000141654</v>
      </c>
      <c r="Q119" s="100">
        <f t="shared" si="65"/>
        <v>27944.160000000003</v>
      </c>
      <c r="S119" s="43">
        <f t="shared" si="85"/>
        <v>0.1</v>
      </c>
      <c r="Z119" s="51">
        <f t="shared" si="66"/>
        <v>8448</v>
      </c>
      <c r="AA119" s="51">
        <f t="shared" si="67"/>
        <v>0.1589137026197153</v>
      </c>
      <c r="AB119" s="51">
        <f t="shared" si="54"/>
        <v>0.15027440278014101</v>
      </c>
      <c r="AC119" s="51">
        <f t="shared" si="55"/>
        <v>0.15109600000141654</v>
      </c>
      <c r="AD119" s="51">
        <f t="shared" si="56"/>
        <v>-7.8177026182987552E-3</v>
      </c>
      <c r="AE119" s="51">
        <f t="shared" si="57"/>
        <v>6.111647422815522E-6</v>
      </c>
      <c r="AF119" s="51">
        <f t="shared" si="58"/>
        <v>0.15109600000141654</v>
      </c>
      <c r="AG119" s="43"/>
      <c r="AH119" s="51">
        <f t="shared" si="68"/>
        <v>8.2159722127554083E-4</v>
      </c>
      <c r="AI119" s="51">
        <f t="shared" si="69"/>
        <v>0.49042120741349815</v>
      </c>
      <c r="AJ119" s="51">
        <f t="shared" si="70"/>
        <v>-0.3279178299171675</v>
      </c>
      <c r="AK119" s="51">
        <f t="shared" si="71"/>
        <v>-0.30172751678706128</v>
      </c>
      <c r="AL119" s="51">
        <f t="shared" si="72"/>
        <v>-2.6069936344980431</v>
      </c>
      <c r="AM119" s="51">
        <f t="shared" si="73"/>
        <v>-3.6515945649138919</v>
      </c>
      <c r="AN119" s="51">
        <f t="shared" si="86"/>
        <v>16.699971471019868</v>
      </c>
      <c r="AO119" s="51">
        <f t="shared" si="86"/>
        <v>16.70043911508564</v>
      </c>
      <c r="AP119" s="51">
        <f t="shared" si="86"/>
        <v>16.698996077852843</v>
      </c>
      <c r="AQ119" s="51">
        <f t="shared" si="86"/>
        <v>16.703459261001584</v>
      </c>
      <c r="AR119" s="51">
        <f t="shared" si="86"/>
        <v>16.68975202068761</v>
      </c>
      <c r="AS119" s="51">
        <f t="shared" si="86"/>
        <v>16.732817313878105</v>
      </c>
      <c r="AT119" s="51">
        <f t="shared" si="86"/>
        <v>16.605700762199348</v>
      </c>
      <c r="AU119" s="51">
        <f t="shared" si="74"/>
        <v>17.195875529168127</v>
      </c>
    </row>
    <row r="120" spans="1:47" s="51" customFormat="1" ht="12.95" customHeight="1" x14ac:dyDescent="0.2">
      <c r="A120" s="42" t="s">
        <v>66</v>
      </c>
      <c r="C120" s="44">
        <v>43011.381000000001</v>
      </c>
      <c r="D120" s="44"/>
      <c r="E120" s="51">
        <f t="shared" si="63"/>
        <v>8473.0790368872331</v>
      </c>
      <c r="F120" s="51">
        <f t="shared" si="64"/>
        <v>8473</v>
      </c>
      <c r="G120" s="51">
        <f t="shared" si="83"/>
        <v>0.15402100000210339</v>
      </c>
      <c r="I120" s="51">
        <f>G120</f>
        <v>0.15402100000210339</v>
      </c>
      <c r="Q120" s="100">
        <f t="shared" si="65"/>
        <v>27992.881000000001</v>
      </c>
      <c r="S120" s="43">
        <f t="shared" si="85"/>
        <v>0.1</v>
      </c>
      <c r="Z120" s="51">
        <f t="shared" si="66"/>
        <v>8473</v>
      </c>
      <c r="AA120" s="51">
        <f t="shared" si="67"/>
        <v>0.15980437814641493</v>
      </c>
      <c r="AB120" s="51">
        <f t="shared" si="54"/>
        <v>0.15279321975235369</v>
      </c>
      <c r="AC120" s="51">
        <f t="shared" si="55"/>
        <v>0.15402100000210339</v>
      </c>
      <c r="AD120" s="51">
        <f t="shared" si="56"/>
        <v>-5.7833781443115406E-3</v>
      </c>
      <c r="AE120" s="51">
        <f t="shared" si="57"/>
        <v>3.3447462760100404E-6</v>
      </c>
      <c r="AF120" s="51">
        <f t="shared" si="58"/>
        <v>0.15402100000210339</v>
      </c>
      <c r="AG120" s="43"/>
      <c r="AH120" s="51">
        <f t="shared" si="68"/>
        <v>1.2277802497497165E-3</v>
      </c>
      <c r="AI120" s="51">
        <f t="shared" si="69"/>
        <v>0.4922022885609979</v>
      </c>
      <c r="AJ120" s="51">
        <f t="shared" si="70"/>
        <v>-0.32236314703087765</v>
      </c>
      <c r="AK120" s="51">
        <f t="shared" si="71"/>
        <v>-0.30471548122423231</v>
      </c>
      <c r="AL120" s="51">
        <f t="shared" si="72"/>
        <v>-2.6011197896934215</v>
      </c>
      <c r="AM120" s="51">
        <f t="shared" si="73"/>
        <v>-3.6099428713555661</v>
      </c>
      <c r="AN120" s="51">
        <f t="shared" si="86"/>
        <v>16.709605022684958</v>
      </c>
      <c r="AO120" s="51">
        <f t="shared" si="86"/>
        <v>16.710026039284269</v>
      </c>
      <c r="AP120" s="51">
        <f t="shared" si="86"/>
        <v>16.708707360432243</v>
      </c>
      <c r="AQ120" s="51">
        <f t="shared" si="86"/>
        <v>16.712846761550885</v>
      </c>
      <c r="AR120" s="51">
        <f t="shared" si="86"/>
        <v>16.699941402891415</v>
      </c>
      <c r="AS120" s="51">
        <f t="shared" si="86"/>
        <v>16.741084479136081</v>
      </c>
      <c r="AT120" s="51">
        <f t="shared" si="86"/>
        <v>16.61783923999262</v>
      </c>
      <c r="AU120" s="51">
        <f t="shared" si="74"/>
        <v>17.208589643068894</v>
      </c>
    </row>
    <row r="121" spans="1:47" s="51" customFormat="1" ht="12.95" customHeight="1" x14ac:dyDescent="0.2">
      <c r="A121" s="42" t="s">
        <v>53</v>
      </c>
      <c r="C121" s="44">
        <v>43040.616000000002</v>
      </c>
      <c r="D121" s="44"/>
      <c r="E121" s="51">
        <f t="shared" si="63"/>
        <v>8488.0811690527607</v>
      </c>
      <c r="F121" s="51">
        <f t="shared" si="64"/>
        <v>8488</v>
      </c>
      <c r="G121" s="51">
        <f t="shared" si="83"/>
        <v>0.15817600000445964</v>
      </c>
      <c r="I121" s="51">
        <f>+G121</f>
        <v>0.15817600000445964</v>
      </c>
      <c r="Q121" s="100">
        <f t="shared" si="65"/>
        <v>28022.116000000002</v>
      </c>
      <c r="S121" s="43">
        <f t="shared" si="85"/>
        <v>0.1</v>
      </c>
      <c r="Z121" s="51">
        <f t="shared" si="66"/>
        <v>8488</v>
      </c>
      <c r="AA121" s="51">
        <f t="shared" si="67"/>
        <v>0.16033944458676988</v>
      </c>
      <c r="AB121" s="51">
        <f t="shared" si="54"/>
        <v>0.15670387417478429</v>
      </c>
      <c r="AC121" s="51">
        <f t="shared" si="55"/>
        <v>0.15817600000445964</v>
      </c>
      <c r="AD121" s="51">
        <f t="shared" si="56"/>
        <v>-2.1634445823102422E-3</v>
      </c>
      <c r="AE121" s="51">
        <f t="shared" si="57"/>
        <v>4.6804924607275386E-7</v>
      </c>
      <c r="AF121" s="51">
        <f t="shared" si="58"/>
        <v>0.15817600000445964</v>
      </c>
      <c r="AG121" s="43"/>
      <c r="AH121" s="51">
        <f t="shared" si="68"/>
        <v>1.4721258296753409E-3</v>
      </c>
      <c r="AI121" s="51">
        <f t="shared" si="69"/>
        <v>0.49328556205809548</v>
      </c>
      <c r="AJ121" s="51">
        <f t="shared" si="70"/>
        <v>-0.31900578069333413</v>
      </c>
      <c r="AK121" s="51">
        <f t="shared" si="71"/>
        <v>-0.30651348848235582</v>
      </c>
      <c r="AL121" s="51">
        <f t="shared" si="72"/>
        <v>-2.597575218291869</v>
      </c>
      <c r="AM121" s="51">
        <f t="shared" si="73"/>
        <v>-3.5852327777844573</v>
      </c>
      <c r="AN121" s="51">
        <f t="shared" ref="AN121:AT130" si="88">$AU121+$AB$7*SIN(AO121)</f>
        <v>16.715401477261967</v>
      </c>
      <c r="AO121" s="51">
        <f t="shared" si="88"/>
        <v>16.71579613866853</v>
      </c>
      <c r="AP121" s="51">
        <f t="shared" si="88"/>
        <v>16.714548672466361</v>
      </c>
      <c r="AQ121" s="51">
        <f t="shared" si="88"/>
        <v>16.718500188086171</v>
      </c>
      <c r="AR121" s="51">
        <f t="shared" si="88"/>
        <v>16.706066739809661</v>
      </c>
      <c r="AS121" s="51">
        <f t="shared" si="88"/>
        <v>16.746061296714366</v>
      </c>
      <c r="AT121" s="51">
        <f t="shared" si="88"/>
        <v>16.625168157872391</v>
      </c>
      <c r="AU121" s="51">
        <f t="shared" si="74"/>
        <v>17.216218111409354</v>
      </c>
    </row>
    <row r="122" spans="1:47" s="51" customFormat="1" ht="12.95" customHeight="1" x14ac:dyDescent="0.2">
      <c r="A122" s="42" t="s">
        <v>67</v>
      </c>
      <c r="C122" s="44">
        <v>43307.580999999998</v>
      </c>
      <c r="D122" s="44"/>
      <c r="E122" s="51">
        <f t="shared" si="63"/>
        <v>8625.0760113161268</v>
      </c>
      <c r="F122" s="51">
        <f t="shared" si="64"/>
        <v>8625</v>
      </c>
      <c r="G122" s="51">
        <f t="shared" si="83"/>
        <v>0.14812499999970896</v>
      </c>
      <c r="I122" s="51">
        <f>G122</f>
        <v>0.14812499999970896</v>
      </c>
      <c r="Q122" s="100">
        <f t="shared" si="65"/>
        <v>28289.080999999998</v>
      </c>
      <c r="S122" s="43">
        <f t="shared" si="85"/>
        <v>0.1</v>
      </c>
      <c r="Z122" s="51">
        <f t="shared" si="66"/>
        <v>8625</v>
      </c>
      <c r="AA122" s="51">
        <f t="shared" si="67"/>
        <v>0.1652488548985066</v>
      </c>
      <c r="AB122" s="51">
        <f t="shared" si="54"/>
        <v>0.14439959459646967</v>
      </c>
      <c r="AC122" s="51">
        <f t="shared" si="55"/>
        <v>0.14812499999970896</v>
      </c>
      <c r="AD122" s="51">
        <f t="shared" si="56"/>
        <v>-1.7123854898797641E-2</v>
      </c>
      <c r="AE122" s="51">
        <f t="shared" si="57"/>
        <v>2.9322640659507597E-5</v>
      </c>
      <c r="AF122" s="51">
        <f t="shared" si="58"/>
        <v>0.14812499999970896</v>
      </c>
      <c r="AG122" s="43"/>
      <c r="AH122" s="51">
        <f t="shared" si="68"/>
        <v>3.7254054032392803E-3</v>
      </c>
      <c r="AI122" s="51">
        <f t="shared" si="69"/>
        <v>0.50371151906155687</v>
      </c>
      <c r="AJ122" s="51">
        <f t="shared" si="70"/>
        <v>-0.28745234867156311</v>
      </c>
      <c r="AK122" s="51">
        <f t="shared" si="71"/>
        <v>-0.32312193353007779</v>
      </c>
      <c r="AL122" s="51">
        <f t="shared" si="72"/>
        <v>-2.5644608035249936</v>
      </c>
      <c r="AM122" s="51">
        <f t="shared" si="73"/>
        <v>-3.3686857368202032</v>
      </c>
      <c r="AN122" s="51">
        <f t="shared" si="88"/>
        <v>16.76893530560735</v>
      </c>
      <c r="AO122" s="51">
        <f t="shared" si="88"/>
        <v>16.769140465859483</v>
      </c>
      <c r="AP122" s="51">
        <f t="shared" si="88"/>
        <v>16.768430787092193</v>
      </c>
      <c r="AQ122" s="51">
        <f t="shared" si="88"/>
        <v>16.770889513651237</v>
      </c>
      <c r="AR122" s="51">
        <f t="shared" si="88"/>
        <v>16.762416685136206</v>
      </c>
      <c r="AS122" s="51">
        <f t="shared" si="88"/>
        <v>16.792180580843834</v>
      </c>
      <c r="AT122" s="51">
        <f t="shared" si="88"/>
        <v>16.693698748585472</v>
      </c>
      <c r="AU122" s="51">
        <f t="shared" si="74"/>
        <v>17.285891455585549</v>
      </c>
    </row>
    <row r="123" spans="1:47" s="51" customFormat="1" ht="12.95" customHeight="1" x14ac:dyDescent="0.2">
      <c r="A123" s="42" t="s">
        <v>67</v>
      </c>
      <c r="C123" s="44">
        <v>43311.49</v>
      </c>
      <c r="D123" s="44"/>
      <c r="E123" s="51">
        <f t="shared" si="63"/>
        <v>8627.0819403270743</v>
      </c>
      <c r="F123" s="51">
        <f t="shared" si="64"/>
        <v>8627</v>
      </c>
      <c r="G123" s="51">
        <f t="shared" si="83"/>
        <v>0.15967899999668589</v>
      </c>
      <c r="I123" s="51">
        <f>G123</f>
        <v>0.15967899999668589</v>
      </c>
      <c r="Q123" s="100">
        <f t="shared" si="65"/>
        <v>28292.989999999998</v>
      </c>
      <c r="S123" s="43">
        <f t="shared" si="85"/>
        <v>0.1</v>
      </c>
      <c r="Z123" s="51">
        <f t="shared" si="66"/>
        <v>8627</v>
      </c>
      <c r="AA123" s="51">
        <f t="shared" si="67"/>
        <v>0.16532081926998085</v>
      </c>
      <c r="AB123" s="51">
        <f t="shared" si="54"/>
        <v>0.1559204176040121</v>
      </c>
      <c r="AC123" s="51">
        <f t="shared" si="55"/>
        <v>0.15967899999668589</v>
      </c>
      <c r="AD123" s="51">
        <f t="shared" si="56"/>
        <v>-5.6418192732949624E-3</v>
      </c>
      <c r="AE123" s="51">
        <f t="shared" si="57"/>
        <v>3.1830124712522501E-6</v>
      </c>
      <c r="AF123" s="51">
        <f t="shared" si="58"/>
        <v>0.15967899999668589</v>
      </c>
      <c r="AG123" s="43"/>
      <c r="AH123" s="51">
        <f t="shared" si="68"/>
        <v>3.7585823926737862E-3</v>
      </c>
      <c r="AI123" s="51">
        <f t="shared" si="69"/>
        <v>0.50387112544365853</v>
      </c>
      <c r="AJ123" s="51">
        <f t="shared" si="70"/>
        <v>-0.28697938925006911</v>
      </c>
      <c r="AK123" s="51">
        <f t="shared" si="71"/>
        <v>-0.32336694338144939</v>
      </c>
      <c r="AL123" s="51">
        <f t="shared" si="72"/>
        <v>-2.5639670397973902</v>
      </c>
      <c r="AM123" s="51">
        <f t="shared" si="73"/>
        <v>-3.3656397619796783</v>
      </c>
      <c r="AN123" s="51">
        <f t="shared" si="88"/>
        <v>16.769725052373868</v>
      </c>
      <c r="AO123" s="51">
        <f t="shared" si="88"/>
        <v>16.769928068447388</v>
      </c>
      <c r="AP123" s="51">
        <f t="shared" si="88"/>
        <v>16.769224812167209</v>
      </c>
      <c r="AQ123" s="51">
        <f t="shared" si="88"/>
        <v>16.771664718070248</v>
      </c>
      <c r="AR123" s="51">
        <f t="shared" si="88"/>
        <v>16.763244736178347</v>
      </c>
      <c r="AS123" s="51">
        <f t="shared" si="88"/>
        <v>16.792863813761183</v>
      </c>
      <c r="AT123" s="51">
        <f t="shared" si="88"/>
        <v>16.694720479876246</v>
      </c>
      <c r="AU123" s="51">
        <f t="shared" si="74"/>
        <v>17.286908584697606</v>
      </c>
    </row>
    <row r="124" spans="1:47" s="51" customFormat="1" ht="12.95" customHeight="1" x14ac:dyDescent="0.2">
      <c r="A124" s="42" t="s">
        <v>27</v>
      </c>
      <c r="C124" s="44">
        <v>43324.915500000003</v>
      </c>
      <c r="D124" s="44"/>
      <c r="E124" s="51">
        <f t="shared" si="63"/>
        <v>8633.9713237848591</v>
      </c>
      <c r="F124" s="51">
        <f t="shared" si="64"/>
        <v>8634</v>
      </c>
      <c r="Q124" s="100">
        <f t="shared" si="65"/>
        <v>28306.415500000003</v>
      </c>
      <c r="S124" s="43"/>
      <c r="U124" s="51">
        <f>+C124-(C$7+F124*C$8)</f>
        <v>-5.5882000000565313E-2</v>
      </c>
      <c r="Z124" s="51">
        <f t="shared" si="66"/>
        <v>8634</v>
      </c>
      <c r="AA124" s="51">
        <f t="shared" si="67"/>
        <v>0.16557275991134038</v>
      </c>
      <c r="AB124" s="51">
        <f t="shared" si="54"/>
        <v>-9999</v>
      </c>
      <c r="AC124" s="51">
        <f t="shared" si="55"/>
        <v>0</v>
      </c>
      <c r="AD124" s="51">
        <f t="shared" si="56"/>
        <v>-9999</v>
      </c>
      <c r="AE124" s="51">
        <f t="shared" si="57"/>
        <v>0</v>
      </c>
      <c r="AF124" s="51">
        <f t="shared" si="58"/>
        <v>-9999</v>
      </c>
      <c r="AG124" s="43"/>
      <c r="AH124" s="51">
        <f t="shared" si="68"/>
        <v>3.8747645339372865E-3</v>
      </c>
      <c r="AI124" s="51">
        <f t="shared" si="69"/>
        <v>0.50443149283449551</v>
      </c>
      <c r="AJ124" s="51">
        <f t="shared" si="70"/>
        <v>-0.28532113756375077</v>
      </c>
      <c r="AK124" s="51">
        <f t="shared" si="71"/>
        <v>-0.32422506834937498</v>
      </c>
      <c r="AL124" s="51">
        <f t="shared" si="72"/>
        <v>-2.562236421627845</v>
      </c>
      <c r="AM124" s="51">
        <f t="shared" si="73"/>
        <v>-3.3550036106136196</v>
      </c>
      <c r="AN124" s="51">
        <f t="shared" si="88"/>
        <v>16.772491101280909</v>
      </c>
      <c r="AO124" s="51">
        <f t="shared" si="88"/>
        <v>16.77268674020981</v>
      </c>
      <c r="AP124" s="51">
        <f t="shared" si="88"/>
        <v>16.77200565709142</v>
      </c>
      <c r="AQ124" s="51">
        <f t="shared" si="88"/>
        <v>16.77438035711528</v>
      </c>
      <c r="AR124" s="51">
        <f t="shared" si="88"/>
        <v>16.766144153024097</v>
      </c>
      <c r="AS124" s="51">
        <f t="shared" si="88"/>
        <v>16.795257625902011</v>
      </c>
      <c r="AT124" s="51">
        <f t="shared" si="88"/>
        <v>16.698301363968806</v>
      </c>
      <c r="AU124" s="51">
        <f t="shared" si="74"/>
        <v>17.29046853658982</v>
      </c>
    </row>
    <row r="125" spans="1:47" s="51" customFormat="1" ht="12.95" customHeight="1" x14ac:dyDescent="0.2">
      <c r="A125" s="42" t="s">
        <v>68</v>
      </c>
      <c r="C125" s="44">
        <v>43348.517</v>
      </c>
      <c r="D125" s="44"/>
      <c r="E125" s="51">
        <f t="shared" si="63"/>
        <v>8646.0825884438163</v>
      </c>
      <c r="F125" s="51">
        <f t="shared" si="64"/>
        <v>8646</v>
      </c>
      <c r="G125" s="51">
        <f t="shared" ref="G125:G131" si="89">+C125-(C$7+F125*C$8)</f>
        <v>0.16094199999497505</v>
      </c>
      <c r="I125" s="51">
        <f>G125</f>
        <v>0.16094199999497505</v>
      </c>
      <c r="Q125" s="100">
        <f t="shared" si="65"/>
        <v>28330.017</v>
      </c>
      <c r="S125" s="43">
        <f t="shared" ref="S125:S131" si="90">S$16</f>
        <v>0.1</v>
      </c>
      <c r="Z125" s="51">
        <f t="shared" si="66"/>
        <v>8646</v>
      </c>
      <c r="AA125" s="51">
        <f t="shared" si="67"/>
        <v>0.16600489390347611</v>
      </c>
      <c r="AB125" s="51">
        <f t="shared" si="54"/>
        <v>0.1568678399635772</v>
      </c>
      <c r="AC125" s="51">
        <f t="shared" si="55"/>
        <v>0.16094199999497505</v>
      </c>
      <c r="AD125" s="51">
        <f t="shared" si="56"/>
        <v>-5.0628939085010649E-3</v>
      </c>
      <c r="AE125" s="51">
        <f t="shared" si="57"/>
        <v>2.5632894728737192E-6</v>
      </c>
      <c r="AF125" s="51">
        <f t="shared" si="58"/>
        <v>0.16094199999497505</v>
      </c>
      <c r="AG125" s="43"/>
      <c r="AH125" s="51">
        <f t="shared" si="68"/>
        <v>4.0741600313978594E-3</v>
      </c>
      <c r="AI125" s="51">
        <f t="shared" si="69"/>
        <v>0.50539847486020006</v>
      </c>
      <c r="AJ125" s="51">
        <f t="shared" si="70"/>
        <v>-0.28246789361497326</v>
      </c>
      <c r="AK125" s="51">
        <f t="shared" si="71"/>
        <v>-0.32569828303168458</v>
      </c>
      <c r="AL125" s="51">
        <f t="shared" si="72"/>
        <v>-2.5592607436186618</v>
      </c>
      <c r="AM125" s="51">
        <f t="shared" si="73"/>
        <v>-3.3368591409865349</v>
      </c>
      <c r="AN125" s="51">
        <f t="shared" si="88"/>
        <v>16.777239940511915</v>
      </c>
      <c r="AO125" s="51">
        <f t="shared" si="88"/>
        <v>16.777423387116553</v>
      </c>
      <c r="AP125" s="51">
        <f t="shared" si="88"/>
        <v>16.77677921974853</v>
      </c>
      <c r="AQ125" s="51">
        <f t="shared" si="88"/>
        <v>16.7790445437183</v>
      </c>
      <c r="AR125" s="51">
        <f t="shared" si="88"/>
        <v>16.771119070898852</v>
      </c>
      <c r="AS125" s="51">
        <f t="shared" si="88"/>
        <v>16.79937046831494</v>
      </c>
      <c r="AT125" s="51">
        <f t="shared" si="88"/>
        <v>16.704457482083033</v>
      </c>
      <c r="AU125" s="51">
        <f t="shared" si="74"/>
        <v>17.296571311262191</v>
      </c>
    </row>
    <row r="126" spans="1:47" s="51" customFormat="1" ht="12.95" customHeight="1" x14ac:dyDescent="0.2">
      <c r="A126" s="42" t="s">
        <v>69</v>
      </c>
      <c r="C126" s="44">
        <v>43391.391000000003</v>
      </c>
      <c r="D126" s="44"/>
      <c r="E126" s="51">
        <f t="shared" si="63"/>
        <v>8668.0836629936639</v>
      </c>
      <c r="F126" s="51">
        <f t="shared" si="64"/>
        <v>8668</v>
      </c>
      <c r="G126" s="51">
        <f t="shared" si="89"/>
        <v>0.16303599999810103</v>
      </c>
      <c r="I126" s="51">
        <f>G126</f>
        <v>0.16303599999810103</v>
      </c>
      <c r="Q126" s="100">
        <f t="shared" si="65"/>
        <v>28372.891000000003</v>
      </c>
      <c r="S126" s="43">
        <f t="shared" si="90"/>
        <v>0.1</v>
      </c>
      <c r="Z126" s="51">
        <f t="shared" si="66"/>
        <v>8668</v>
      </c>
      <c r="AA126" s="51">
        <f t="shared" si="67"/>
        <v>0.16679790827877791</v>
      </c>
      <c r="AB126" s="51">
        <f t="shared" si="54"/>
        <v>0.1585955444489684</v>
      </c>
      <c r="AC126" s="51">
        <f t="shared" si="55"/>
        <v>0.16303599999810103</v>
      </c>
      <c r="AD126" s="51">
        <f t="shared" si="56"/>
        <v>-3.7619082806768789E-3</v>
      </c>
      <c r="AE126" s="51">
        <f t="shared" si="57"/>
        <v>1.4151953912225271E-6</v>
      </c>
      <c r="AF126" s="51">
        <f t="shared" si="58"/>
        <v>0.16303599999810103</v>
      </c>
      <c r="AG126" s="43"/>
      <c r="AH126" s="51">
        <f t="shared" si="68"/>
        <v>4.4404555491326415E-3</v>
      </c>
      <c r="AI126" s="51">
        <f t="shared" si="69"/>
        <v>0.50719235356894843</v>
      </c>
      <c r="AJ126" s="51">
        <f t="shared" si="70"/>
        <v>-0.27720205989484475</v>
      </c>
      <c r="AK126" s="51">
        <f t="shared" si="71"/>
        <v>-0.32840624820409725</v>
      </c>
      <c r="AL126" s="51">
        <f t="shared" si="72"/>
        <v>-2.5537757664454954</v>
      </c>
      <c r="AM126" s="51">
        <f t="shared" si="73"/>
        <v>-3.3038817627940951</v>
      </c>
      <c r="AN126" s="51">
        <f t="shared" si="88"/>
        <v>16.785969487167829</v>
      </c>
      <c r="AO126" s="51">
        <f t="shared" si="88"/>
        <v>16.786132025468305</v>
      </c>
      <c r="AP126" s="51">
        <f t="shared" si="88"/>
        <v>16.785552011332243</v>
      </c>
      <c r="AQ126" s="51">
        <f t="shared" si="88"/>
        <v>16.787624658957121</v>
      </c>
      <c r="AR126" s="51">
        <f t="shared" si="88"/>
        <v>16.780254537350324</v>
      </c>
      <c r="AS126" s="51">
        <f t="shared" si="88"/>
        <v>16.806941569752446</v>
      </c>
      <c r="AT126" s="51">
        <f t="shared" si="88"/>
        <v>16.715800971959467</v>
      </c>
      <c r="AU126" s="51">
        <f t="shared" si="74"/>
        <v>17.307759731494862</v>
      </c>
    </row>
    <row r="127" spans="1:47" s="51" customFormat="1" ht="12.95" customHeight="1" x14ac:dyDescent="0.2">
      <c r="A127" s="42" t="s">
        <v>53</v>
      </c>
      <c r="C127" s="44">
        <v>43603.803999999996</v>
      </c>
      <c r="D127" s="44"/>
      <c r="E127" s="51">
        <f t="shared" si="63"/>
        <v>8777.0847883460065</v>
      </c>
      <c r="F127" s="51">
        <f t="shared" si="64"/>
        <v>8777</v>
      </c>
      <c r="G127" s="51">
        <f t="shared" si="89"/>
        <v>0.16522899999836227</v>
      </c>
      <c r="I127" s="51">
        <f>+G127</f>
        <v>0.16522899999836227</v>
      </c>
      <c r="Q127" s="100">
        <f t="shared" si="65"/>
        <v>28585.303999999996</v>
      </c>
      <c r="S127" s="43">
        <f t="shared" si="90"/>
        <v>0.1</v>
      </c>
      <c r="Z127" s="51">
        <f t="shared" si="66"/>
        <v>8777</v>
      </c>
      <c r="AA127" s="51">
        <f t="shared" si="67"/>
        <v>0.17074127815658183</v>
      </c>
      <c r="AB127" s="51">
        <f t="shared" si="54"/>
        <v>0.15895997610884133</v>
      </c>
      <c r="AC127" s="51">
        <f t="shared" si="55"/>
        <v>0.16522899999836227</v>
      </c>
      <c r="AD127" s="51">
        <f t="shared" si="56"/>
        <v>-5.5122781582195579E-3</v>
      </c>
      <c r="AE127" s="51">
        <f t="shared" si="57"/>
        <v>3.03852104935844E-6</v>
      </c>
      <c r="AF127" s="51">
        <f t="shared" si="58"/>
        <v>0.16522899999836227</v>
      </c>
      <c r="AG127" s="43"/>
      <c r="AH127" s="51">
        <f t="shared" si="68"/>
        <v>6.269023889520952E-3</v>
      </c>
      <c r="AI127" s="51">
        <f t="shared" si="69"/>
        <v>0.5164992015560208</v>
      </c>
      <c r="AJ127" s="51">
        <f t="shared" si="70"/>
        <v>-0.25042204980252253</v>
      </c>
      <c r="AK127" s="51">
        <f t="shared" si="71"/>
        <v>-0.34196055056751529</v>
      </c>
      <c r="AL127" s="51">
        <f t="shared" si="72"/>
        <v>-2.5260111154283185</v>
      </c>
      <c r="AM127" s="51">
        <f t="shared" si="73"/>
        <v>-3.145709540053192</v>
      </c>
      <c r="AN127" s="51">
        <f t="shared" si="88"/>
        <v>16.829682527669593</v>
      </c>
      <c r="AO127" s="51">
        <f t="shared" si="88"/>
        <v>16.829766008272578</v>
      </c>
      <c r="AP127" s="51">
        <f t="shared" si="88"/>
        <v>16.82944135757759</v>
      </c>
      <c r="AQ127" s="51">
        <f t="shared" si="88"/>
        <v>16.830705134595938</v>
      </c>
      <c r="AR127" s="51">
        <f t="shared" si="88"/>
        <v>16.825804094797977</v>
      </c>
      <c r="AS127" s="51">
        <f t="shared" si="88"/>
        <v>16.84509862373767</v>
      </c>
      <c r="AT127" s="51">
        <f t="shared" si="88"/>
        <v>16.773095184492323</v>
      </c>
      <c r="AU127" s="51">
        <f t="shared" si="74"/>
        <v>17.363193268102201</v>
      </c>
    </row>
    <row r="128" spans="1:47" s="51" customFormat="1" ht="12.95" customHeight="1" x14ac:dyDescent="0.2">
      <c r="A128" s="42" t="s">
        <v>70</v>
      </c>
      <c r="C128" s="44">
        <v>43656.42</v>
      </c>
      <c r="D128" s="44"/>
      <c r="E128" s="51">
        <f t="shared" si="63"/>
        <v>8804.0850341480036</v>
      </c>
      <c r="F128" s="51">
        <f t="shared" si="64"/>
        <v>8804</v>
      </c>
      <c r="G128" s="51">
        <f t="shared" si="89"/>
        <v>0.16570800000044983</v>
      </c>
      <c r="I128" s="51">
        <f>G128</f>
        <v>0.16570800000044983</v>
      </c>
      <c r="Q128" s="100">
        <f t="shared" si="65"/>
        <v>28637.919999999998</v>
      </c>
      <c r="S128" s="43">
        <f t="shared" si="90"/>
        <v>0.1</v>
      </c>
      <c r="Z128" s="51">
        <f t="shared" si="66"/>
        <v>8804</v>
      </c>
      <c r="AA128" s="51">
        <f t="shared" si="67"/>
        <v>0.17172166498954589</v>
      </c>
      <c r="AB128" s="51">
        <f t="shared" si="54"/>
        <v>0.15898259441242024</v>
      </c>
      <c r="AC128" s="51">
        <f t="shared" si="55"/>
        <v>0.16570800000044983</v>
      </c>
      <c r="AD128" s="51">
        <f t="shared" si="56"/>
        <v>-6.013664989096057E-3</v>
      </c>
      <c r="AE128" s="51">
        <f t="shared" si="57"/>
        <v>3.6164166601079684E-6</v>
      </c>
      <c r="AF128" s="51">
        <f t="shared" si="58"/>
        <v>0.16570800000044983</v>
      </c>
      <c r="AG128" s="43"/>
      <c r="AH128" s="51">
        <f t="shared" si="68"/>
        <v>6.7254055880295992E-3</v>
      </c>
      <c r="AI128" s="51">
        <f t="shared" si="69"/>
        <v>0.51891728530804593</v>
      </c>
      <c r="AJ128" s="51">
        <f t="shared" si="70"/>
        <v>-0.24360381266951178</v>
      </c>
      <c r="AK128" s="51">
        <f t="shared" si="71"/>
        <v>-0.34535411082687784</v>
      </c>
      <c r="AL128" s="51">
        <f t="shared" si="72"/>
        <v>-2.5189748221223769</v>
      </c>
      <c r="AM128" s="51">
        <f t="shared" si="73"/>
        <v>-3.1077970374242305</v>
      </c>
      <c r="AN128" s="51">
        <f t="shared" si="88"/>
        <v>16.840634205430227</v>
      </c>
      <c r="AO128" s="51">
        <f t="shared" si="88"/>
        <v>16.840703562578149</v>
      </c>
      <c r="AP128" s="51">
        <f t="shared" si="88"/>
        <v>16.840427543465939</v>
      </c>
      <c r="AQ128" s="51">
        <f t="shared" si="88"/>
        <v>16.8415269767852</v>
      </c>
      <c r="AR128" s="51">
        <f t="shared" si="88"/>
        <v>16.83716294736697</v>
      </c>
      <c r="AS128" s="51">
        <f t="shared" si="88"/>
        <v>16.854732668764399</v>
      </c>
      <c r="AT128" s="51">
        <f t="shared" si="88"/>
        <v>16.787567813620907</v>
      </c>
      <c r="AU128" s="51">
        <f t="shared" si="74"/>
        <v>17.376924511115028</v>
      </c>
    </row>
    <row r="129" spans="1:47" s="51" customFormat="1" ht="12.95" customHeight="1" x14ac:dyDescent="0.2">
      <c r="A129" s="42" t="s">
        <v>53</v>
      </c>
      <c r="C129" s="44">
        <v>43683.709000000003</v>
      </c>
      <c r="D129" s="44"/>
      <c r="E129" s="51">
        <f t="shared" si="63"/>
        <v>8818.0885636388557</v>
      </c>
      <c r="F129" s="51">
        <f t="shared" si="64"/>
        <v>8818</v>
      </c>
      <c r="G129" s="51">
        <f t="shared" si="89"/>
        <v>0.17258600000059232</v>
      </c>
      <c r="I129" s="51">
        <f>+G129</f>
        <v>0.17258600000059232</v>
      </c>
      <c r="Q129" s="100">
        <f t="shared" si="65"/>
        <v>28665.209000000003</v>
      </c>
      <c r="S129" s="43">
        <f t="shared" si="90"/>
        <v>0.1</v>
      </c>
      <c r="Z129" s="51">
        <f t="shared" si="66"/>
        <v>8818</v>
      </c>
      <c r="AA129" s="51">
        <f t="shared" si="67"/>
        <v>0.17223055889999758</v>
      </c>
      <c r="AB129" s="51">
        <f t="shared" si="54"/>
        <v>0.16562343113062089</v>
      </c>
      <c r="AC129" s="51">
        <f t="shared" si="55"/>
        <v>0.17258600000059232</v>
      </c>
      <c r="AD129" s="51">
        <f t="shared" si="56"/>
        <v>3.5544110059473888E-4</v>
      </c>
      <c r="AE129" s="51">
        <f t="shared" si="57"/>
        <v>1.263383759919993E-8</v>
      </c>
      <c r="AF129" s="51">
        <f t="shared" si="58"/>
        <v>0.17258600000059232</v>
      </c>
      <c r="AG129" s="43"/>
      <c r="AH129" s="51">
        <f t="shared" si="68"/>
        <v>6.9625688699714288E-3</v>
      </c>
      <c r="AI129" s="51">
        <f t="shared" si="69"/>
        <v>0.52018950270597397</v>
      </c>
      <c r="AJ129" s="51">
        <f t="shared" si="70"/>
        <v>-0.24003845832734058</v>
      </c>
      <c r="AK129" s="51">
        <f t="shared" si="71"/>
        <v>-0.34711947068244808</v>
      </c>
      <c r="AL129" s="51">
        <f t="shared" si="72"/>
        <v>-2.5153004120061859</v>
      </c>
      <c r="AM129" s="51">
        <f t="shared" si="73"/>
        <v>-3.0883265147428909</v>
      </c>
      <c r="AN129" s="51">
        <f t="shared" si="88"/>
        <v>16.846332927207005</v>
      </c>
      <c r="AO129" s="51">
        <f t="shared" si="88"/>
        <v>16.846395691862153</v>
      </c>
      <c r="AP129" s="51">
        <f t="shared" si="88"/>
        <v>16.846142826670331</v>
      </c>
      <c r="AQ129" s="51">
        <f t="shared" si="88"/>
        <v>16.847162412536505</v>
      </c>
      <c r="AR129" s="51">
        <f t="shared" si="88"/>
        <v>16.843064973113961</v>
      </c>
      <c r="AS129" s="51">
        <f t="shared" si="88"/>
        <v>16.859759055782888</v>
      </c>
      <c r="AT129" s="51">
        <f t="shared" si="88"/>
        <v>16.795115896219567</v>
      </c>
      <c r="AU129" s="51">
        <f t="shared" si="74"/>
        <v>17.384044414899456</v>
      </c>
    </row>
    <row r="130" spans="1:47" s="51" customFormat="1" ht="12.95" customHeight="1" x14ac:dyDescent="0.2">
      <c r="A130" s="42" t="s">
        <v>70</v>
      </c>
      <c r="C130" s="44">
        <v>43689.550999999999</v>
      </c>
      <c r="D130" s="44"/>
      <c r="E130" s="51">
        <f t="shared" si="63"/>
        <v>8821.0864242891366</v>
      </c>
      <c r="F130" s="51">
        <f t="shared" si="64"/>
        <v>8821</v>
      </c>
      <c r="G130" s="51">
        <f t="shared" si="89"/>
        <v>0.16841700000077253</v>
      </c>
      <c r="I130" s="51">
        <f>G130</f>
        <v>0.16841700000077253</v>
      </c>
      <c r="Q130" s="100">
        <f t="shared" si="65"/>
        <v>28671.050999999999</v>
      </c>
      <c r="S130" s="43">
        <f t="shared" si="90"/>
        <v>0.1</v>
      </c>
      <c r="Z130" s="51">
        <f t="shared" si="66"/>
        <v>8821</v>
      </c>
      <c r="AA130" s="51">
        <f t="shared" si="67"/>
        <v>0.17233965559839418</v>
      </c>
      <c r="AB130" s="51">
        <f t="shared" si="54"/>
        <v>0.16140356457995503</v>
      </c>
      <c r="AC130" s="51">
        <f t="shared" si="55"/>
        <v>0.16841700000077253</v>
      </c>
      <c r="AD130" s="51">
        <f t="shared" si="56"/>
        <v>-3.9226555976216437E-3</v>
      </c>
      <c r="AE130" s="51">
        <f t="shared" si="57"/>
        <v>1.5387226937552417E-6</v>
      </c>
      <c r="AF130" s="51">
        <f t="shared" si="58"/>
        <v>0.16841700000077253</v>
      </c>
      <c r="AG130" s="43"/>
      <c r="AH130" s="51">
        <f t="shared" si="68"/>
        <v>7.0134354208174991E-3</v>
      </c>
      <c r="AI130" s="51">
        <f t="shared" si="69"/>
        <v>0.52046377640754926</v>
      </c>
      <c r="AJ130" s="51">
        <f t="shared" si="70"/>
        <v>-0.23927176089792832</v>
      </c>
      <c r="AK130" s="51">
        <f t="shared" si="71"/>
        <v>-0.34749827410088613</v>
      </c>
      <c r="AL130" s="51">
        <f t="shared" si="72"/>
        <v>-2.5145107008610821</v>
      </c>
      <c r="AM130" s="51">
        <f t="shared" si="73"/>
        <v>-3.0841706888000173</v>
      </c>
      <c r="AN130" s="51">
        <f t="shared" si="88"/>
        <v>16.847555885313984</v>
      </c>
      <c r="AO130" s="51">
        <f t="shared" si="88"/>
        <v>16.847617299131766</v>
      </c>
      <c r="AP130" s="51">
        <f t="shared" si="88"/>
        <v>16.847369218217715</v>
      </c>
      <c r="AQ130" s="51">
        <f t="shared" si="88"/>
        <v>16.848372163005248</v>
      </c>
      <c r="AR130" s="51">
        <f t="shared" si="88"/>
        <v>16.844330793307169</v>
      </c>
      <c r="AS130" s="51">
        <f t="shared" si="88"/>
        <v>16.860838954337396</v>
      </c>
      <c r="AT130" s="51">
        <f t="shared" si="88"/>
        <v>16.796737227383073</v>
      </c>
      <c r="AU130" s="51">
        <f t="shared" si="74"/>
        <v>17.385570108567549</v>
      </c>
    </row>
    <row r="131" spans="1:47" s="51" customFormat="1" ht="12.95" customHeight="1" x14ac:dyDescent="0.2">
      <c r="A131" s="42" t="s">
        <v>70</v>
      </c>
      <c r="C131" s="44">
        <v>43689.552000000003</v>
      </c>
      <c r="D131" s="44"/>
      <c r="E131" s="51">
        <f t="shared" si="63"/>
        <v>8821.0869374457034</v>
      </c>
      <c r="F131" s="51">
        <f t="shared" si="64"/>
        <v>8821</v>
      </c>
      <c r="G131" s="51">
        <f t="shared" si="89"/>
        <v>0.16941700000461424</v>
      </c>
      <c r="I131" s="51">
        <f>G131</f>
        <v>0.16941700000461424</v>
      </c>
      <c r="Q131" s="100">
        <f t="shared" si="65"/>
        <v>28671.052000000003</v>
      </c>
      <c r="S131" s="43">
        <f t="shared" si="90"/>
        <v>0.1</v>
      </c>
      <c r="Z131" s="51">
        <f t="shared" si="66"/>
        <v>8821</v>
      </c>
      <c r="AA131" s="51">
        <f t="shared" si="67"/>
        <v>0.17233965559839418</v>
      </c>
      <c r="AB131" s="51">
        <f t="shared" si="54"/>
        <v>0.16240356458379673</v>
      </c>
      <c r="AC131" s="51">
        <f t="shared" si="55"/>
        <v>0.16941700000461424</v>
      </c>
      <c r="AD131" s="51">
        <f t="shared" si="56"/>
        <v>-2.9226555937799381E-3</v>
      </c>
      <c r="AE131" s="51">
        <f t="shared" si="57"/>
        <v>8.541915719853163E-7</v>
      </c>
      <c r="AF131" s="51">
        <f t="shared" si="58"/>
        <v>0.16941700000461424</v>
      </c>
      <c r="AG131" s="43"/>
      <c r="AH131" s="51">
        <f t="shared" si="68"/>
        <v>7.0134354208174991E-3</v>
      </c>
      <c r="AI131" s="51">
        <f t="shared" si="69"/>
        <v>0.52046377640754926</v>
      </c>
      <c r="AJ131" s="51">
        <f t="shared" si="70"/>
        <v>-0.23927176089792832</v>
      </c>
      <c r="AK131" s="51">
        <f t="shared" si="71"/>
        <v>-0.34749827410088613</v>
      </c>
      <c r="AL131" s="51">
        <f t="shared" si="72"/>
        <v>-2.5145107008610821</v>
      </c>
      <c r="AM131" s="51">
        <f t="shared" si="73"/>
        <v>-3.0841706888000173</v>
      </c>
      <c r="AN131" s="51">
        <f t="shared" ref="AN131:AT140" si="91">$AU131+$AB$7*SIN(AO131)</f>
        <v>16.847555885313984</v>
      </c>
      <c r="AO131" s="51">
        <f t="shared" si="91"/>
        <v>16.847617299131766</v>
      </c>
      <c r="AP131" s="51">
        <f t="shared" si="91"/>
        <v>16.847369218217715</v>
      </c>
      <c r="AQ131" s="51">
        <f t="shared" si="91"/>
        <v>16.848372163005248</v>
      </c>
      <c r="AR131" s="51">
        <f t="shared" si="91"/>
        <v>16.844330793307169</v>
      </c>
      <c r="AS131" s="51">
        <f t="shared" si="91"/>
        <v>16.860838954337396</v>
      </c>
      <c r="AT131" s="51">
        <f t="shared" si="91"/>
        <v>16.796737227383073</v>
      </c>
      <c r="AU131" s="51">
        <f t="shared" si="74"/>
        <v>17.385570108567549</v>
      </c>
    </row>
    <row r="132" spans="1:47" s="51" customFormat="1" ht="12.95" customHeight="1" x14ac:dyDescent="0.2">
      <c r="A132" s="42" t="s">
        <v>27</v>
      </c>
      <c r="C132" s="44">
        <v>43689.941500000001</v>
      </c>
      <c r="D132" s="44"/>
      <c r="E132" s="51">
        <f t="shared" si="63"/>
        <v>8821.2868119276063</v>
      </c>
      <c r="F132" s="51">
        <f t="shared" si="64"/>
        <v>8821.5</v>
      </c>
      <c r="Q132" s="100">
        <f t="shared" si="65"/>
        <v>28671.441500000001</v>
      </c>
      <c r="S132" s="43"/>
      <c r="U132" s="51">
        <f>+C132-(C$7+F132*C$8)</f>
        <v>-0.41544450000219513</v>
      </c>
      <c r="Z132" s="51">
        <f t="shared" si="66"/>
        <v>8821.5</v>
      </c>
      <c r="AA132" s="51">
        <f t="shared" si="67"/>
        <v>0.17235784002257742</v>
      </c>
      <c r="AB132" s="51">
        <f t="shared" si="54"/>
        <v>-9999</v>
      </c>
      <c r="AC132" s="51">
        <f t="shared" si="55"/>
        <v>0</v>
      </c>
      <c r="AD132" s="51">
        <f t="shared" si="56"/>
        <v>-9999</v>
      </c>
      <c r="AE132" s="51">
        <f t="shared" si="57"/>
        <v>0</v>
      </c>
      <c r="AF132" s="51">
        <f t="shared" si="58"/>
        <v>-9999</v>
      </c>
      <c r="AG132" s="43"/>
      <c r="AH132" s="51">
        <f t="shared" si="68"/>
        <v>7.0219147464379919E-3</v>
      </c>
      <c r="AI132" s="51">
        <f t="shared" si="69"/>
        <v>0.52050954579697872</v>
      </c>
      <c r="AJ132" s="51">
        <f t="shared" si="70"/>
        <v>-0.23914388517630758</v>
      </c>
      <c r="AK132" s="51">
        <f t="shared" si="71"/>
        <v>-0.34756142560500553</v>
      </c>
      <c r="AL132" s="51">
        <f t="shared" si="72"/>
        <v>-2.5143790017009016</v>
      </c>
      <c r="AM132" s="51">
        <f t="shared" si="73"/>
        <v>-3.0834786114011234</v>
      </c>
      <c r="AN132" s="51">
        <f t="shared" si="91"/>
        <v>16.847759773821142</v>
      </c>
      <c r="AO132" s="51">
        <f t="shared" si="91"/>
        <v>16.847820964579654</v>
      </c>
      <c r="AP132" s="51">
        <f t="shared" si="91"/>
        <v>16.847573675044107</v>
      </c>
      <c r="AQ132" s="51">
        <f t="shared" si="91"/>
        <v>16.848573862304026</v>
      </c>
      <c r="AR132" s="51">
        <f t="shared" si="91"/>
        <v>16.844541801269376</v>
      </c>
      <c r="AS132" s="51">
        <f t="shared" si="91"/>
        <v>16.861019034937343</v>
      </c>
      <c r="AT132" s="51">
        <f t="shared" si="91"/>
        <v>16.797007582507383</v>
      </c>
      <c r="AU132" s="51">
        <f t="shared" si="74"/>
        <v>17.385824390845563</v>
      </c>
    </row>
    <row r="133" spans="1:47" s="51" customFormat="1" ht="12.95" customHeight="1" x14ac:dyDescent="0.2">
      <c r="A133" s="42" t="s">
        <v>71</v>
      </c>
      <c r="C133" s="44">
        <v>43732.417999999998</v>
      </c>
      <c r="D133" s="44"/>
      <c r="E133" s="51">
        <f t="shared" si="63"/>
        <v>8843.0839067430297</v>
      </c>
      <c r="F133" s="51">
        <f t="shared" si="64"/>
        <v>8843</v>
      </c>
      <c r="G133" s="51">
        <f t="shared" ref="G133:G171" si="92">+C133-(C$7+F133*C$8)</f>
        <v>0.16351099999883445</v>
      </c>
      <c r="I133" s="51">
        <f>G133</f>
        <v>0.16351099999883445</v>
      </c>
      <c r="Q133" s="100">
        <f t="shared" si="65"/>
        <v>28713.917999999998</v>
      </c>
      <c r="S133" s="43">
        <f t="shared" ref="S133:S171" si="93">S$16</f>
        <v>0.1</v>
      </c>
      <c r="Z133" s="51">
        <f t="shared" si="66"/>
        <v>8843</v>
      </c>
      <c r="AA133" s="51">
        <f t="shared" si="67"/>
        <v>0.17314021146001188</v>
      </c>
      <c r="AB133" s="51">
        <f t="shared" si="54"/>
        <v>0.15612405304647264</v>
      </c>
      <c r="AC133" s="51">
        <f t="shared" si="55"/>
        <v>0.16351099999883445</v>
      </c>
      <c r="AD133" s="51">
        <f t="shared" si="56"/>
        <v>-9.6292114611774282E-3</v>
      </c>
      <c r="AE133" s="51">
        <f t="shared" si="57"/>
        <v>9.2721713364070748E-6</v>
      </c>
      <c r="AF133" s="51">
        <f t="shared" si="58"/>
        <v>0.16351099999883445</v>
      </c>
      <c r="AG133" s="43"/>
      <c r="AH133" s="51">
        <f t="shared" si="68"/>
        <v>7.3869469523618033E-3</v>
      </c>
      <c r="AI133" s="51">
        <f t="shared" si="69"/>
        <v>0.52249317892908964</v>
      </c>
      <c r="AJ133" s="51">
        <f t="shared" si="70"/>
        <v>-0.23361998142398355</v>
      </c>
      <c r="AK133" s="51">
        <f t="shared" si="71"/>
        <v>-0.35028170958695093</v>
      </c>
      <c r="AL133" s="51">
        <f t="shared" si="72"/>
        <v>-2.5086939768304957</v>
      </c>
      <c r="AM133" s="51">
        <f t="shared" si="73"/>
        <v>-3.05386938453168</v>
      </c>
      <c r="AN133" s="51">
        <f t="shared" si="91"/>
        <v>16.856543885772492</v>
      </c>
      <c r="AO133" s="51">
        <f t="shared" si="91"/>
        <v>16.856596031354773</v>
      </c>
      <c r="AP133" s="51">
        <f t="shared" si="91"/>
        <v>16.856381180798639</v>
      </c>
      <c r="AQ133" s="51">
        <f t="shared" si="91"/>
        <v>16.857267071038333</v>
      </c>
      <c r="AR133" s="51">
        <f t="shared" si="91"/>
        <v>16.853625464745583</v>
      </c>
      <c r="AS133" s="51">
        <f t="shared" si="91"/>
        <v>16.868789201729019</v>
      </c>
      <c r="AT133" s="51">
        <f t="shared" si="91"/>
        <v>16.808668855388905</v>
      </c>
      <c r="AU133" s="51">
        <f t="shared" si="74"/>
        <v>17.39675852880022</v>
      </c>
    </row>
    <row r="134" spans="1:47" s="51" customFormat="1" ht="12.95" customHeight="1" x14ac:dyDescent="0.2">
      <c r="A134" s="42" t="s">
        <v>71</v>
      </c>
      <c r="C134" s="44">
        <v>43732.423999999999</v>
      </c>
      <c r="D134" s="44"/>
      <c r="E134" s="51">
        <f t="shared" si="63"/>
        <v>8843.0869856824174</v>
      </c>
      <c r="F134" s="51">
        <f t="shared" si="64"/>
        <v>8843</v>
      </c>
      <c r="G134" s="51">
        <f t="shared" si="92"/>
        <v>0.16951100000005681</v>
      </c>
      <c r="I134" s="51">
        <f>G134</f>
        <v>0.16951100000005681</v>
      </c>
      <c r="Q134" s="100">
        <f t="shared" si="65"/>
        <v>28713.923999999999</v>
      </c>
      <c r="S134" s="43">
        <f t="shared" si="93"/>
        <v>0.1</v>
      </c>
      <c r="Z134" s="51">
        <f t="shared" si="66"/>
        <v>8843</v>
      </c>
      <c r="AA134" s="51">
        <f t="shared" si="67"/>
        <v>0.17314021146001188</v>
      </c>
      <c r="AB134" s="51">
        <f t="shared" si="54"/>
        <v>0.162124053047695</v>
      </c>
      <c r="AC134" s="51">
        <f t="shared" si="55"/>
        <v>0.16951100000005681</v>
      </c>
      <c r="AD134" s="51">
        <f t="shared" si="56"/>
        <v>-3.6292114599550673E-3</v>
      </c>
      <c r="AE134" s="51">
        <f t="shared" si="57"/>
        <v>1.3171175821069194E-6</v>
      </c>
      <c r="AF134" s="51">
        <f t="shared" si="58"/>
        <v>0.16951100000005681</v>
      </c>
      <c r="AG134" s="43"/>
      <c r="AH134" s="51">
        <f t="shared" si="68"/>
        <v>7.3869469523618033E-3</v>
      </c>
      <c r="AI134" s="51">
        <f t="shared" si="69"/>
        <v>0.52249317892908964</v>
      </c>
      <c r="AJ134" s="51">
        <f t="shared" si="70"/>
        <v>-0.23361998142398355</v>
      </c>
      <c r="AK134" s="51">
        <f t="shared" si="71"/>
        <v>-0.35028170958695093</v>
      </c>
      <c r="AL134" s="51">
        <f t="shared" si="72"/>
        <v>-2.5086939768304957</v>
      </c>
      <c r="AM134" s="51">
        <f t="shared" si="73"/>
        <v>-3.05386938453168</v>
      </c>
      <c r="AN134" s="51">
        <f t="shared" si="91"/>
        <v>16.856543885772492</v>
      </c>
      <c r="AO134" s="51">
        <f t="shared" si="91"/>
        <v>16.856596031354773</v>
      </c>
      <c r="AP134" s="51">
        <f t="shared" si="91"/>
        <v>16.856381180798639</v>
      </c>
      <c r="AQ134" s="51">
        <f t="shared" si="91"/>
        <v>16.857267071038333</v>
      </c>
      <c r="AR134" s="51">
        <f t="shared" si="91"/>
        <v>16.853625464745583</v>
      </c>
      <c r="AS134" s="51">
        <f t="shared" si="91"/>
        <v>16.868789201729019</v>
      </c>
      <c r="AT134" s="51">
        <f t="shared" si="91"/>
        <v>16.808668855388905</v>
      </c>
      <c r="AU134" s="51">
        <f t="shared" si="74"/>
        <v>17.39675852880022</v>
      </c>
    </row>
    <row r="135" spans="1:47" s="51" customFormat="1" ht="12.95" customHeight="1" x14ac:dyDescent="0.2">
      <c r="A135" s="42" t="s">
        <v>71</v>
      </c>
      <c r="C135" s="44">
        <v>43734.375999999997</v>
      </c>
      <c r="D135" s="44"/>
      <c r="E135" s="51">
        <f t="shared" si="63"/>
        <v>8844.0886672964789</v>
      </c>
      <c r="F135" s="51">
        <f t="shared" si="64"/>
        <v>8844</v>
      </c>
      <c r="G135" s="51">
        <f t="shared" si="92"/>
        <v>0.17278799999621697</v>
      </c>
      <c r="I135" s="51">
        <f>G135</f>
        <v>0.17278799999621697</v>
      </c>
      <c r="Q135" s="100">
        <f t="shared" si="65"/>
        <v>28715.875999999997</v>
      </c>
      <c r="S135" s="43">
        <f t="shared" si="93"/>
        <v>0.1</v>
      </c>
      <c r="Z135" s="51">
        <f t="shared" si="66"/>
        <v>8844</v>
      </c>
      <c r="AA135" s="51">
        <f t="shared" si="67"/>
        <v>0.17317662171150741</v>
      </c>
      <c r="AB135" s="51">
        <f t="shared" si="54"/>
        <v>0.16538405487046265</v>
      </c>
      <c r="AC135" s="51">
        <f t="shared" si="55"/>
        <v>0.17278799999621697</v>
      </c>
      <c r="AD135" s="51">
        <f t="shared" si="56"/>
        <v>-3.8862171529044365E-4</v>
      </c>
      <c r="AE135" s="51">
        <f t="shared" si="57"/>
        <v>1.5102683759528665E-8</v>
      </c>
      <c r="AF135" s="51">
        <f t="shared" si="58"/>
        <v>0.17278799999621697</v>
      </c>
      <c r="AG135" s="43"/>
      <c r="AH135" s="51">
        <f t="shared" si="68"/>
        <v>7.40394512575433E-3</v>
      </c>
      <c r="AI135" s="51">
        <f t="shared" si="69"/>
        <v>0.52258618565015613</v>
      </c>
      <c r="AJ135" s="51">
        <f t="shared" si="70"/>
        <v>-0.2333618475907826</v>
      </c>
      <c r="AK135" s="51">
        <f t="shared" si="71"/>
        <v>-0.35040846181040819</v>
      </c>
      <c r="AL135" s="51">
        <f t="shared" si="72"/>
        <v>-2.5084285050875859</v>
      </c>
      <c r="AM135" s="51">
        <f t="shared" si="73"/>
        <v>-3.0524992936005884</v>
      </c>
      <c r="AN135" s="51">
        <f t="shared" si="91"/>
        <v>16.856953257995546</v>
      </c>
      <c r="AO135" s="51">
        <f t="shared" si="91"/>
        <v>16.857005008172006</v>
      </c>
      <c r="AP135" s="51">
        <f t="shared" si="91"/>
        <v>16.856791592147836</v>
      </c>
      <c r="AQ135" s="51">
        <f t="shared" si="91"/>
        <v>16.857672367722582</v>
      </c>
      <c r="AR135" s="51">
        <f t="shared" si="91"/>
        <v>16.854048454796278</v>
      </c>
      <c r="AS135" s="51">
        <f t="shared" si="91"/>
        <v>16.869151890150423</v>
      </c>
      <c r="AT135" s="51">
        <f t="shared" si="91"/>
        <v>16.809212952013443</v>
      </c>
      <c r="AU135" s="51">
        <f t="shared" si="74"/>
        <v>17.397267093356252</v>
      </c>
    </row>
    <row r="136" spans="1:47" s="51" customFormat="1" ht="12.95" customHeight="1" x14ac:dyDescent="0.2">
      <c r="A136" s="42" t="s">
        <v>72</v>
      </c>
      <c r="C136" s="44">
        <v>43773.349000000002</v>
      </c>
      <c r="D136" s="44"/>
      <c r="E136" s="51">
        <f t="shared" si="63"/>
        <v>8864.0879180878983</v>
      </c>
      <c r="F136" s="51">
        <f t="shared" si="64"/>
        <v>8864</v>
      </c>
      <c r="G136" s="51">
        <f t="shared" si="92"/>
        <v>0.17132799999671988</v>
      </c>
      <c r="I136" s="51">
        <f>G136</f>
        <v>0.17132799999671988</v>
      </c>
      <c r="Q136" s="100">
        <f t="shared" si="65"/>
        <v>28754.849000000002</v>
      </c>
      <c r="S136" s="43">
        <f t="shared" si="93"/>
        <v>0.1</v>
      </c>
      <c r="Z136" s="51">
        <f t="shared" si="66"/>
        <v>8864</v>
      </c>
      <c r="AA136" s="51">
        <f t="shared" si="67"/>
        <v>0.17390521286670688</v>
      </c>
      <c r="AB136" s="51">
        <f t="shared" si="54"/>
        <v>0.16358372303087251</v>
      </c>
      <c r="AC136" s="51">
        <f t="shared" si="55"/>
        <v>0.17132799999671988</v>
      </c>
      <c r="AD136" s="51">
        <f t="shared" si="56"/>
        <v>-2.5772128699869945E-3</v>
      </c>
      <c r="AE136" s="51">
        <f t="shared" si="57"/>
        <v>6.6420261772266013E-7</v>
      </c>
      <c r="AF136" s="51">
        <f t="shared" si="58"/>
        <v>0.17132799999671988</v>
      </c>
      <c r="AG136" s="43"/>
      <c r="AH136" s="51">
        <f t="shared" si="68"/>
        <v>7.74427696584738E-3</v>
      </c>
      <c r="AI136" s="51">
        <f t="shared" si="69"/>
        <v>0.52446039793729538</v>
      </c>
      <c r="AJ136" s="51">
        <f t="shared" si="70"/>
        <v>-0.22817637359190099</v>
      </c>
      <c r="AK136" s="51">
        <f t="shared" si="71"/>
        <v>-0.35294776824687257</v>
      </c>
      <c r="AL136" s="51">
        <f t="shared" si="72"/>
        <v>-2.5030991775828637</v>
      </c>
      <c r="AM136" s="51">
        <f t="shared" si="73"/>
        <v>-3.0252277133367653</v>
      </c>
      <c r="AN136" s="51">
        <f t="shared" si="91"/>
        <v>16.865155963968171</v>
      </c>
      <c r="AO136" s="51">
        <f t="shared" si="91"/>
        <v>16.865200254824689</v>
      </c>
      <c r="AP136" s="51">
        <f t="shared" si="91"/>
        <v>16.865014191357339</v>
      </c>
      <c r="AQ136" s="51">
        <f t="shared" si="91"/>
        <v>16.865796364940504</v>
      </c>
      <c r="AR136" s="51">
        <f t="shared" si="91"/>
        <v>16.862517590965513</v>
      </c>
      <c r="AS136" s="51">
        <f t="shared" si="91"/>
        <v>16.876430176856957</v>
      </c>
      <c r="AT136" s="51">
        <f t="shared" si="91"/>
        <v>16.820126811542625</v>
      </c>
      <c r="AU136" s="51">
        <f t="shared" si="74"/>
        <v>17.407438384476865</v>
      </c>
    </row>
    <row r="137" spans="1:47" s="51" customFormat="1" ht="12.95" customHeight="1" x14ac:dyDescent="0.2">
      <c r="A137" s="42" t="s">
        <v>53</v>
      </c>
      <c r="C137" s="44">
        <v>43798.665999999997</v>
      </c>
      <c r="D137" s="44"/>
      <c r="E137" s="51">
        <f t="shared" si="63"/>
        <v>8877.0795028333923</v>
      </c>
      <c r="F137" s="51">
        <f t="shared" si="64"/>
        <v>8877</v>
      </c>
      <c r="G137" s="51">
        <f t="shared" si="92"/>
        <v>0.15492899999662768</v>
      </c>
      <c r="I137" s="51">
        <f>+G137</f>
        <v>0.15492899999662768</v>
      </c>
      <c r="Q137" s="100">
        <f t="shared" si="65"/>
        <v>28780.165999999997</v>
      </c>
      <c r="S137" s="43">
        <f t="shared" si="93"/>
        <v>0.1</v>
      </c>
      <c r="Z137" s="51">
        <f t="shared" si="66"/>
        <v>8877</v>
      </c>
      <c r="AA137" s="51">
        <f t="shared" si="67"/>
        <v>0.17437918844709932</v>
      </c>
      <c r="AB137" s="51">
        <f t="shared" si="54"/>
        <v>0.14696313413867523</v>
      </c>
      <c r="AC137" s="51">
        <f t="shared" si="55"/>
        <v>0.15492899999662768</v>
      </c>
      <c r="AD137" s="51">
        <f t="shared" si="56"/>
        <v>-1.9450188450471639E-2</v>
      </c>
      <c r="AE137" s="51">
        <f t="shared" si="57"/>
        <v>3.7830983075886038E-5</v>
      </c>
      <c r="AF137" s="51">
        <f t="shared" si="58"/>
        <v>0.15492899999662768</v>
      </c>
      <c r="AG137" s="43"/>
      <c r="AH137" s="51">
        <f t="shared" si="68"/>
        <v>7.9658658579524529E-3</v>
      </c>
      <c r="AI137" s="51">
        <f t="shared" si="69"/>
        <v>0.52569316217634343</v>
      </c>
      <c r="AJ137" s="51">
        <f t="shared" si="70"/>
        <v>-0.2247823255012629</v>
      </c>
      <c r="AK137" s="51">
        <f t="shared" si="71"/>
        <v>-0.35460268447112342</v>
      </c>
      <c r="AL137" s="51">
        <f t="shared" si="72"/>
        <v>-2.4996145836944144</v>
      </c>
      <c r="AM137" s="51">
        <f t="shared" si="73"/>
        <v>-3.0076326331607408</v>
      </c>
      <c r="AN137" s="51">
        <f t="shared" si="91"/>
        <v>16.870503445555094</v>
      </c>
      <c r="AO137" s="51">
        <f t="shared" si="91"/>
        <v>16.870543327458051</v>
      </c>
      <c r="AP137" s="51">
        <f t="shared" si="91"/>
        <v>16.870373715729013</v>
      </c>
      <c r="AQ137" s="51">
        <f t="shared" si="91"/>
        <v>16.871095509564491</v>
      </c>
      <c r="AR137" s="51">
        <f t="shared" si="91"/>
        <v>16.868032161929204</v>
      </c>
      <c r="AS137" s="51">
        <f t="shared" si="91"/>
        <v>16.88118653856921</v>
      </c>
      <c r="AT137" s="51">
        <f t="shared" si="91"/>
        <v>16.827253407794782</v>
      </c>
      <c r="AU137" s="51">
        <f t="shared" si="74"/>
        <v>17.414049723705261</v>
      </c>
    </row>
    <row r="138" spans="1:47" s="51" customFormat="1" ht="12.95" customHeight="1" x14ac:dyDescent="0.2">
      <c r="A138" s="42" t="s">
        <v>72</v>
      </c>
      <c r="C138" s="44">
        <v>43810.372000000003</v>
      </c>
      <c r="D138" s="44"/>
      <c r="E138" s="51">
        <f t="shared" si="63"/>
        <v>8883.0865135783806</v>
      </c>
      <c r="F138" s="51">
        <f t="shared" si="64"/>
        <v>8883</v>
      </c>
      <c r="G138" s="51">
        <f t="shared" si="92"/>
        <v>0.16859100000147009</v>
      </c>
      <c r="I138" s="51">
        <f>G138</f>
        <v>0.16859100000147009</v>
      </c>
      <c r="Q138" s="100">
        <f t="shared" si="65"/>
        <v>28791.872000000003</v>
      </c>
      <c r="S138" s="43">
        <f t="shared" si="93"/>
        <v>0.1</v>
      </c>
      <c r="Z138" s="51">
        <f t="shared" si="66"/>
        <v>8883</v>
      </c>
      <c r="AA138" s="51">
        <f t="shared" si="67"/>
        <v>0.17459804944673549</v>
      </c>
      <c r="AB138" s="51">
        <f t="shared" si="54"/>
        <v>0.1605227641263903</v>
      </c>
      <c r="AC138" s="51">
        <f t="shared" si="55"/>
        <v>0.16859100000147009</v>
      </c>
      <c r="AD138" s="51">
        <f t="shared" si="56"/>
        <v>-6.0070494452653944E-3</v>
      </c>
      <c r="AE138" s="51">
        <f t="shared" si="57"/>
        <v>3.6084643037863283E-6</v>
      </c>
      <c r="AF138" s="51">
        <f t="shared" si="58"/>
        <v>0.16859100000147009</v>
      </c>
      <c r="AG138" s="43"/>
      <c r="AH138" s="51">
        <f t="shared" si="68"/>
        <v>8.0682358750798055E-3</v>
      </c>
      <c r="AI138" s="51">
        <f t="shared" si="69"/>
        <v>0.52626603568477193</v>
      </c>
      <c r="AJ138" s="51">
        <f t="shared" si="70"/>
        <v>-0.22320953685231257</v>
      </c>
      <c r="AK138" s="51">
        <f t="shared" si="71"/>
        <v>-0.35536765651164942</v>
      </c>
      <c r="AL138" s="51">
        <f t="shared" si="72"/>
        <v>-2.4980007884383877</v>
      </c>
      <c r="AM138" s="51">
        <f t="shared" si="73"/>
        <v>-2.9995462799760477</v>
      </c>
      <c r="AN138" s="51">
        <f t="shared" si="91"/>
        <v>16.872975733244814</v>
      </c>
      <c r="AO138" s="51">
        <f t="shared" si="91"/>
        <v>16.873013691415938</v>
      </c>
      <c r="AP138" s="51">
        <f t="shared" si="91"/>
        <v>16.872851332045652</v>
      </c>
      <c r="AQ138" s="51">
        <f t="shared" si="91"/>
        <v>16.873546226221556</v>
      </c>
      <c r="AR138" s="51">
        <f t="shared" si="91"/>
        <v>16.870579939055023</v>
      </c>
      <c r="AS138" s="51">
        <f t="shared" si="91"/>
        <v>16.883388684135326</v>
      </c>
      <c r="AT138" s="51">
        <f t="shared" si="91"/>
        <v>16.830551258201641</v>
      </c>
      <c r="AU138" s="51">
        <f t="shared" si="74"/>
        <v>17.417101111041447</v>
      </c>
    </row>
    <row r="139" spans="1:47" s="51" customFormat="1" ht="12.95" customHeight="1" x14ac:dyDescent="0.2">
      <c r="A139" s="42" t="s">
        <v>73</v>
      </c>
      <c r="C139" s="44">
        <v>43814.271000000001</v>
      </c>
      <c r="D139" s="44"/>
      <c r="E139" s="51">
        <f t="shared" si="63"/>
        <v>8885.0873110236807</v>
      </c>
      <c r="F139" s="51">
        <f t="shared" si="64"/>
        <v>8885</v>
      </c>
      <c r="G139" s="51">
        <f t="shared" si="92"/>
        <v>0.17014500000368571</v>
      </c>
      <c r="I139" s="51">
        <f>G139</f>
        <v>0.17014500000368571</v>
      </c>
      <c r="Q139" s="100">
        <f t="shared" si="65"/>
        <v>28795.771000000001</v>
      </c>
      <c r="S139" s="43">
        <f t="shared" si="93"/>
        <v>0.1</v>
      </c>
      <c r="Z139" s="51">
        <f t="shared" si="66"/>
        <v>8885</v>
      </c>
      <c r="AA139" s="51">
        <f t="shared" si="67"/>
        <v>0.17467101750201258</v>
      </c>
      <c r="AB139" s="51">
        <f t="shared" ref="AB139:AB202" si="94">IF(S139&lt;&gt;0,G139-AH139, -9999)</f>
        <v>0.16204262707713826</v>
      </c>
      <c r="AC139" s="51">
        <f t="shared" ref="AC139:AC202" si="95">+G139-P139</f>
        <v>0.17014500000368571</v>
      </c>
      <c r="AD139" s="51">
        <f t="shared" ref="AD139:AD202" si="96">IF(S139&lt;&gt;0,G139-AA139, -9999)</f>
        <v>-4.5260174983268731E-3</v>
      </c>
      <c r="AE139" s="51">
        <f t="shared" ref="AE139:AE202" si="97">+(G139-AA139)^2*S139</f>
        <v>2.0484834395161049E-6</v>
      </c>
      <c r="AF139" s="51">
        <f t="shared" ref="AF139:AF202" si="98">IF(S139&lt;&gt;0,G139-P139, -9999)</f>
        <v>0.17014500000368571</v>
      </c>
      <c r="AG139" s="43"/>
      <c r="AH139" s="51">
        <f t="shared" si="68"/>
        <v>8.1023729265474482E-3</v>
      </c>
      <c r="AI139" s="51">
        <f t="shared" si="69"/>
        <v>0.52645754511196441</v>
      </c>
      <c r="AJ139" s="51">
        <f t="shared" si="70"/>
        <v>-0.22268438427509676</v>
      </c>
      <c r="AK139" s="51">
        <f t="shared" si="71"/>
        <v>-0.355622810937398</v>
      </c>
      <c r="AL139" s="51">
        <f t="shared" si="72"/>
        <v>-2.4974620767922295</v>
      </c>
      <c r="AM139" s="51">
        <f t="shared" si="73"/>
        <v>-2.9968556287963777</v>
      </c>
      <c r="AN139" s="51">
        <f t="shared" si="91"/>
        <v>16.873800424457077</v>
      </c>
      <c r="AO139" s="51">
        <f t="shared" si="91"/>
        <v>16.873837756566974</v>
      </c>
      <c r="AP139" s="51">
        <f t="shared" si="91"/>
        <v>16.873677767730612</v>
      </c>
      <c r="AQ139" s="51">
        <f t="shared" si="91"/>
        <v>16.874363829780687</v>
      </c>
      <c r="AR139" s="51">
        <f t="shared" si="91"/>
        <v>16.871429564106311</v>
      </c>
      <c r="AS139" s="51">
        <f t="shared" si="91"/>
        <v>16.884123711327874</v>
      </c>
      <c r="AT139" s="51">
        <f t="shared" si="91"/>
        <v>16.831651755416654</v>
      </c>
      <c r="AU139" s="51">
        <f t="shared" si="74"/>
        <v>17.418118240153508</v>
      </c>
    </row>
    <row r="140" spans="1:47" s="51" customFormat="1" ht="12.95" customHeight="1" x14ac:dyDescent="0.2">
      <c r="A140" s="42" t="s">
        <v>53</v>
      </c>
      <c r="C140" s="44">
        <v>44022.79</v>
      </c>
      <c r="D140" s="44"/>
      <c r="E140" s="51">
        <f t="shared" si="63"/>
        <v>8992.0902047135496</v>
      </c>
      <c r="F140" s="51">
        <f t="shared" si="64"/>
        <v>8992</v>
      </c>
      <c r="G140" s="51">
        <f t="shared" si="92"/>
        <v>0.17578399999911198</v>
      </c>
      <c r="I140" s="51">
        <f>+G140</f>
        <v>0.17578399999911198</v>
      </c>
      <c r="Q140" s="100">
        <f t="shared" si="65"/>
        <v>29004.29</v>
      </c>
      <c r="S140" s="43">
        <f t="shared" si="93"/>
        <v>0.1</v>
      </c>
      <c r="Z140" s="51">
        <f t="shared" si="66"/>
        <v>8992</v>
      </c>
      <c r="AA140" s="51">
        <f t="shared" si="67"/>
        <v>0.17858499092720101</v>
      </c>
      <c r="AB140" s="51">
        <f t="shared" si="94"/>
        <v>0.16584560533635545</v>
      </c>
      <c r="AC140" s="51">
        <f t="shared" si="95"/>
        <v>0.17578399999911198</v>
      </c>
      <c r="AD140" s="51">
        <f t="shared" si="96"/>
        <v>-2.8009909280890255E-3</v>
      </c>
      <c r="AE140" s="51">
        <f t="shared" si="97"/>
        <v>7.8455501792370198E-7</v>
      </c>
      <c r="AF140" s="51">
        <f t="shared" si="98"/>
        <v>0.17578399999911198</v>
      </c>
      <c r="AG140" s="43"/>
      <c r="AH140" s="51">
        <f t="shared" si="68"/>
        <v>9.9383946627565264E-3</v>
      </c>
      <c r="AI140" s="51">
        <f t="shared" si="69"/>
        <v>0.53711977146987699</v>
      </c>
      <c r="AJ140" s="51">
        <f t="shared" si="70"/>
        <v>-0.19392045547171394</v>
      </c>
      <c r="AK140" s="51">
        <f t="shared" si="71"/>
        <v>-0.36939400952953289</v>
      </c>
      <c r="AL140" s="51">
        <f t="shared" si="72"/>
        <v>-2.4680518410270991</v>
      </c>
      <c r="AM140" s="51">
        <f t="shared" si="73"/>
        <v>-2.8562672082094633</v>
      </c>
      <c r="AN140" s="51">
        <f t="shared" si="91"/>
        <v>16.918368193454999</v>
      </c>
      <c r="AO140" s="51">
        <f t="shared" si="91"/>
        <v>16.918381513978197</v>
      </c>
      <c r="AP140" s="51">
        <f t="shared" si="91"/>
        <v>16.918317732647889</v>
      </c>
      <c r="AQ140" s="51">
        <f t="shared" si="91"/>
        <v>16.918623228390647</v>
      </c>
      <c r="AR140" s="51">
        <f t="shared" si="91"/>
        <v>16.917162224604112</v>
      </c>
      <c r="AS140" s="51">
        <f t="shared" si="91"/>
        <v>16.924201397056883</v>
      </c>
      <c r="AT140" s="51">
        <f t="shared" si="91"/>
        <v>16.891410470341437</v>
      </c>
      <c r="AU140" s="51">
        <f t="shared" si="74"/>
        <v>17.472534647648786</v>
      </c>
    </row>
    <row r="141" spans="1:47" s="51" customFormat="1" ht="12.95" customHeight="1" x14ac:dyDescent="0.2">
      <c r="A141" s="42" t="s">
        <v>74</v>
      </c>
      <c r="C141" s="44">
        <v>44036.434000000001</v>
      </c>
      <c r="D141" s="44"/>
      <c r="E141" s="51">
        <f t="shared" si="63"/>
        <v>8999.0917128806923</v>
      </c>
      <c r="F141" s="51">
        <f t="shared" si="64"/>
        <v>8999</v>
      </c>
      <c r="G141" s="51">
        <f t="shared" si="92"/>
        <v>0.17872299999726238</v>
      </c>
      <c r="I141" s="51">
        <f>G141</f>
        <v>0.17872299999726238</v>
      </c>
      <c r="Q141" s="100">
        <f t="shared" si="65"/>
        <v>29017.934000000001</v>
      </c>
      <c r="S141" s="43">
        <f t="shared" si="93"/>
        <v>0.1</v>
      </c>
      <c r="Z141" s="51">
        <f t="shared" si="66"/>
        <v>8999</v>
      </c>
      <c r="AA141" s="51">
        <f t="shared" si="67"/>
        <v>0.1788417198258152</v>
      </c>
      <c r="AB141" s="51">
        <f t="shared" si="94"/>
        <v>0.16866385093137826</v>
      </c>
      <c r="AC141" s="51">
        <f t="shared" si="95"/>
        <v>0.17872299999726238</v>
      </c>
      <c r="AD141" s="51">
        <f t="shared" si="96"/>
        <v>-1.1871982855282681E-4</v>
      </c>
      <c r="AE141" s="51">
        <f t="shared" si="97"/>
        <v>1.4094397691612592E-9</v>
      </c>
      <c r="AF141" s="51">
        <f t="shared" si="98"/>
        <v>0.17872299999726238</v>
      </c>
      <c r="AG141" s="43"/>
      <c r="AH141" s="51">
        <f t="shared" si="68"/>
        <v>1.0059149065884123E-2</v>
      </c>
      <c r="AI141" s="51">
        <f t="shared" si="69"/>
        <v>0.53784682822698149</v>
      </c>
      <c r="AJ141" s="51">
        <f t="shared" si="70"/>
        <v>-0.19199157680533235</v>
      </c>
      <c r="AK141" s="51">
        <f t="shared" si="71"/>
        <v>-0.37030323528230524</v>
      </c>
      <c r="AL141" s="51">
        <f t="shared" si="72"/>
        <v>-2.4660860191234377</v>
      </c>
      <c r="AM141" s="51">
        <f t="shared" si="73"/>
        <v>-2.8472906502350961</v>
      </c>
      <c r="AN141" s="51">
        <f t="shared" ref="AN141:AT150" si="99">$AU141+$AB$7*SIN(AO141)</f>
        <v>16.921315319599419</v>
      </c>
      <c r="AO141" s="51">
        <f t="shared" si="99"/>
        <v>16.921327615196919</v>
      </c>
      <c r="AP141" s="51">
        <f t="shared" si="99"/>
        <v>16.921268276945938</v>
      </c>
      <c r="AQ141" s="51">
        <f t="shared" si="99"/>
        <v>16.92155472897737</v>
      </c>
      <c r="AR141" s="51">
        <f t="shared" si="99"/>
        <v>16.920173921321254</v>
      </c>
      <c r="AS141" s="51">
        <f t="shared" si="99"/>
        <v>16.926877679967752</v>
      </c>
      <c r="AT141" s="51">
        <f t="shared" si="99"/>
        <v>16.895380074554264</v>
      </c>
      <c r="AU141" s="51">
        <f t="shared" si="74"/>
        <v>17.476094599541</v>
      </c>
    </row>
    <row r="142" spans="1:47" s="51" customFormat="1" ht="12.95" customHeight="1" x14ac:dyDescent="0.2">
      <c r="A142" s="42" t="s">
        <v>74</v>
      </c>
      <c r="C142" s="44">
        <v>44073.449000000001</v>
      </c>
      <c r="D142" s="44"/>
      <c r="E142" s="51">
        <f t="shared" si="63"/>
        <v>9018.0862031186589</v>
      </c>
      <c r="F142" s="51">
        <f t="shared" si="64"/>
        <v>9018</v>
      </c>
      <c r="G142" s="51">
        <f t="shared" si="92"/>
        <v>0.16798600000038277</v>
      </c>
      <c r="I142" s="51">
        <f>G142</f>
        <v>0.16798600000038277</v>
      </c>
      <c r="Q142" s="100">
        <f t="shared" si="65"/>
        <v>29054.949000000001</v>
      </c>
      <c r="S142" s="43">
        <f t="shared" si="93"/>
        <v>0.1</v>
      </c>
      <c r="Z142" s="51">
        <f t="shared" si="66"/>
        <v>9018</v>
      </c>
      <c r="AA142" s="51">
        <f t="shared" si="67"/>
        <v>0.17953895644811829</v>
      </c>
      <c r="AB142" s="51">
        <f t="shared" si="94"/>
        <v>0.15759870882376548</v>
      </c>
      <c r="AC142" s="51">
        <f t="shared" si="95"/>
        <v>0.16798600000038277</v>
      </c>
      <c r="AD142" s="51">
        <f t="shared" si="96"/>
        <v>-1.1552956447735518E-2</v>
      </c>
      <c r="AE142" s="51">
        <f t="shared" si="97"/>
        <v>1.3347080268327371E-5</v>
      </c>
      <c r="AF142" s="51">
        <f t="shared" si="98"/>
        <v>0.16798600000038277</v>
      </c>
      <c r="AG142" s="43"/>
      <c r="AH142" s="51">
        <f t="shared" si="68"/>
        <v>1.0387291176617294E-2</v>
      </c>
      <c r="AI142" s="51">
        <f t="shared" si="69"/>
        <v>0.53983931157182252</v>
      </c>
      <c r="AJ142" s="51">
        <f t="shared" si="70"/>
        <v>-0.18672584718690968</v>
      </c>
      <c r="AK142" s="51">
        <f t="shared" si="71"/>
        <v>-0.3727763150546306</v>
      </c>
      <c r="AL142" s="51">
        <f t="shared" si="72"/>
        <v>-2.4607232593253761</v>
      </c>
      <c r="AM142" s="51">
        <f t="shared" si="73"/>
        <v>-2.8230561162987207</v>
      </c>
      <c r="AN142" s="51">
        <f t="shared" si="99"/>
        <v>16.929334810012389</v>
      </c>
      <c r="AO142" s="51">
        <f t="shared" si="99"/>
        <v>16.929344593948784</v>
      </c>
      <c r="AP142" s="51">
        <f t="shared" si="99"/>
        <v>16.929296338907175</v>
      </c>
      <c r="AQ142" s="51">
        <f t="shared" si="99"/>
        <v>16.929534398065051</v>
      </c>
      <c r="AR142" s="51">
        <f t="shared" si="99"/>
        <v>16.928361473032613</v>
      </c>
      <c r="AS142" s="51">
        <f t="shared" si="99"/>
        <v>16.934177547142269</v>
      </c>
      <c r="AT142" s="51">
        <f t="shared" si="99"/>
        <v>16.906191797363473</v>
      </c>
      <c r="AU142" s="51">
        <f t="shared" si="74"/>
        <v>17.485757326105578</v>
      </c>
    </row>
    <row r="143" spans="1:47" s="51" customFormat="1" ht="12.95" customHeight="1" x14ac:dyDescent="0.2">
      <c r="A143" s="42" t="s">
        <v>75</v>
      </c>
      <c r="C143" s="44">
        <v>44114.375</v>
      </c>
      <c r="D143" s="44"/>
      <c r="E143" s="51">
        <f t="shared" si="63"/>
        <v>9039.087648680701</v>
      </c>
      <c r="F143" s="51">
        <f t="shared" si="64"/>
        <v>9039</v>
      </c>
      <c r="G143" s="51">
        <f t="shared" si="92"/>
        <v>0.17080300000088755</v>
      </c>
      <c r="I143" s="51">
        <f>G143</f>
        <v>0.17080300000088755</v>
      </c>
      <c r="Q143" s="100">
        <f t="shared" si="65"/>
        <v>29095.875</v>
      </c>
      <c r="S143" s="43">
        <f t="shared" si="93"/>
        <v>0.1</v>
      </c>
      <c r="Z143" s="51">
        <f t="shared" si="66"/>
        <v>9039</v>
      </c>
      <c r="AA143" s="51">
        <f t="shared" si="67"/>
        <v>0.18031025778952881</v>
      </c>
      <c r="AB143" s="51">
        <f t="shared" si="94"/>
        <v>0.16005238955437073</v>
      </c>
      <c r="AC143" s="51">
        <f t="shared" si="95"/>
        <v>0.17080300000088755</v>
      </c>
      <c r="AD143" s="51">
        <f t="shared" si="96"/>
        <v>-9.5072577886412546E-3</v>
      </c>
      <c r="AE143" s="51">
        <f t="shared" si="97"/>
        <v>9.0387950659679799E-6</v>
      </c>
      <c r="AF143" s="51">
        <f t="shared" si="98"/>
        <v>0.17080300000088755</v>
      </c>
      <c r="AG143" s="43"/>
      <c r="AH143" s="51">
        <f t="shared" si="68"/>
        <v>1.0750610446516803E-2</v>
      </c>
      <c r="AI143" s="51">
        <f t="shared" si="69"/>
        <v>0.54207439387519052</v>
      </c>
      <c r="AJ143" s="51">
        <f t="shared" si="70"/>
        <v>-0.180853833632348</v>
      </c>
      <c r="AK143" s="51">
        <f t="shared" si="71"/>
        <v>-0.37551854747219793</v>
      </c>
      <c r="AL143" s="51">
        <f t="shared" si="72"/>
        <v>-2.4547494760789204</v>
      </c>
      <c r="AM143" s="51">
        <f t="shared" si="73"/>
        <v>-2.7964886980733046</v>
      </c>
      <c r="AN143" s="51">
        <f t="shared" si="99"/>
        <v>16.938233127380201</v>
      </c>
      <c r="AO143" s="51">
        <f t="shared" si="99"/>
        <v>16.938240558032721</v>
      </c>
      <c r="AP143" s="51">
        <f t="shared" si="99"/>
        <v>16.938202990377576</v>
      </c>
      <c r="AQ143" s="51">
        <f t="shared" si="99"/>
        <v>16.938392964581666</v>
      </c>
      <c r="AR143" s="51">
        <f t="shared" si="99"/>
        <v>16.937433334817015</v>
      </c>
      <c r="AS143" s="51">
        <f t="shared" si="99"/>
        <v>16.942307691859195</v>
      </c>
      <c r="AT143" s="51">
        <f t="shared" si="99"/>
        <v>16.918204548227063</v>
      </c>
      <c r="AU143" s="51">
        <f t="shared" si="74"/>
        <v>17.49643718178222</v>
      </c>
    </row>
    <row r="144" spans="1:47" s="51" customFormat="1" ht="12.95" customHeight="1" x14ac:dyDescent="0.2">
      <c r="A144" s="42" t="s">
        <v>74</v>
      </c>
      <c r="C144" s="44">
        <v>44114.383999999998</v>
      </c>
      <c r="D144" s="44"/>
      <c r="E144" s="51">
        <f t="shared" si="63"/>
        <v>9039.0922670897799</v>
      </c>
      <c r="F144" s="51">
        <f t="shared" si="64"/>
        <v>9039</v>
      </c>
      <c r="G144" s="51">
        <f t="shared" si="92"/>
        <v>0.17980299999908311</v>
      </c>
      <c r="I144" s="51">
        <f>G144</f>
        <v>0.17980299999908311</v>
      </c>
      <c r="Q144" s="100">
        <f t="shared" si="65"/>
        <v>29095.883999999998</v>
      </c>
      <c r="S144" s="43">
        <f t="shared" si="93"/>
        <v>0.1</v>
      </c>
      <c r="Z144" s="51">
        <f t="shared" si="66"/>
        <v>9039</v>
      </c>
      <c r="AA144" s="51">
        <f t="shared" si="67"/>
        <v>0.18031025778952881</v>
      </c>
      <c r="AB144" s="51">
        <f t="shared" si="94"/>
        <v>0.1690523895525663</v>
      </c>
      <c r="AC144" s="51">
        <f t="shared" si="95"/>
        <v>0.17980299999908311</v>
      </c>
      <c r="AD144" s="51">
        <f t="shared" si="96"/>
        <v>-5.0725779044569208E-4</v>
      </c>
      <c r="AE144" s="51">
        <f t="shared" si="97"/>
        <v>2.5731046596784566E-8</v>
      </c>
      <c r="AF144" s="51">
        <f t="shared" si="98"/>
        <v>0.17980299999908311</v>
      </c>
      <c r="AG144" s="43"/>
      <c r="AH144" s="51">
        <f t="shared" si="68"/>
        <v>1.0750610446516803E-2</v>
      </c>
      <c r="AI144" s="51">
        <f t="shared" si="69"/>
        <v>0.54207439387519052</v>
      </c>
      <c r="AJ144" s="51">
        <f t="shared" si="70"/>
        <v>-0.180853833632348</v>
      </c>
      <c r="AK144" s="51">
        <f t="shared" si="71"/>
        <v>-0.37551854747219793</v>
      </c>
      <c r="AL144" s="51">
        <f t="shared" si="72"/>
        <v>-2.4547494760789204</v>
      </c>
      <c r="AM144" s="51">
        <f t="shared" si="73"/>
        <v>-2.7964886980733046</v>
      </c>
      <c r="AN144" s="51">
        <f t="shared" si="99"/>
        <v>16.938233127380201</v>
      </c>
      <c r="AO144" s="51">
        <f t="shared" si="99"/>
        <v>16.938240558032721</v>
      </c>
      <c r="AP144" s="51">
        <f t="shared" si="99"/>
        <v>16.938202990377576</v>
      </c>
      <c r="AQ144" s="51">
        <f t="shared" si="99"/>
        <v>16.938392964581666</v>
      </c>
      <c r="AR144" s="51">
        <f t="shared" si="99"/>
        <v>16.937433334817015</v>
      </c>
      <c r="AS144" s="51">
        <f t="shared" si="99"/>
        <v>16.942307691859195</v>
      </c>
      <c r="AT144" s="51">
        <f t="shared" si="99"/>
        <v>16.918204548227063</v>
      </c>
      <c r="AU144" s="51">
        <f t="shared" si="74"/>
        <v>17.49643718178222</v>
      </c>
    </row>
    <row r="145" spans="1:47" s="51" customFormat="1" ht="12.95" customHeight="1" x14ac:dyDescent="0.2">
      <c r="A145" s="42" t="s">
        <v>74</v>
      </c>
      <c r="C145" s="44">
        <v>44116.336000000003</v>
      </c>
      <c r="D145" s="44"/>
      <c r="E145" s="51">
        <f t="shared" si="63"/>
        <v>9040.0939487038449</v>
      </c>
      <c r="F145" s="51">
        <f t="shared" si="64"/>
        <v>9040</v>
      </c>
      <c r="G145" s="51">
        <f t="shared" si="92"/>
        <v>0.18308000000251923</v>
      </c>
      <c r="I145" s="51">
        <f>G145</f>
        <v>0.18308000000251923</v>
      </c>
      <c r="Q145" s="100">
        <f t="shared" si="65"/>
        <v>29097.836000000003</v>
      </c>
      <c r="S145" s="43">
        <f t="shared" si="93"/>
        <v>0.1</v>
      </c>
      <c r="Z145" s="51">
        <f t="shared" si="66"/>
        <v>9040</v>
      </c>
      <c r="AA145" s="51">
        <f t="shared" si="67"/>
        <v>0.18034700376359553</v>
      </c>
      <c r="AB145" s="51">
        <f t="shared" si="94"/>
        <v>0.17231207222954811</v>
      </c>
      <c r="AC145" s="51">
        <f t="shared" si="95"/>
        <v>0.18308000000251923</v>
      </c>
      <c r="AD145" s="51">
        <f t="shared" si="96"/>
        <v>2.7329962389237017E-3</v>
      </c>
      <c r="AE145" s="51">
        <f t="shared" si="97"/>
        <v>7.4692684419711004E-7</v>
      </c>
      <c r="AF145" s="51">
        <f t="shared" si="98"/>
        <v>0.18308000000251923</v>
      </c>
      <c r="AG145" s="43"/>
      <c r="AH145" s="51">
        <f t="shared" si="68"/>
        <v>1.0767927772971102E-2</v>
      </c>
      <c r="AI145" s="51">
        <f t="shared" si="69"/>
        <v>0.54218169827023732</v>
      </c>
      <c r="AJ145" s="51">
        <f t="shared" si="70"/>
        <v>-0.18057283729914003</v>
      </c>
      <c r="AK145" s="51">
        <f t="shared" si="71"/>
        <v>-0.37564936156165568</v>
      </c>
      <c r="AL145" s="51">
        <f t="shared" si="72"/>
        <v>-2.4544637759231325</v>
      </c>
      <c r="AM145" s="51">
        <f t="shared" si="73"/>
        <v>-2.7952292136546513</v>
      </c>
      <c r="AN145" s="51">
        <f t="shared" si="99"/>
        <v>16.938657774271775</v>
      </c>
      <c r="AO145" s="51">
        <f t="shared" si="99"/>
        <v>16.938665103122492</v>
      </c>
      <c r="AP145" s="51">
        <f t="shared" si="99"/>
        <v>16.938628005678417</v>
      </c>
      <c r="AQ145" s="51">
        <f t="shared" si="99"/>
        <v>16.938815826875672</v>
      </c>
      <c r="AR145" s="51">
        <f t="shared" si="99"/>
        <v>16.93786592715302</v>
      </c>
      <c r="AS145" s="51">
        <f t="shared" si="99"/>
        <v>16.942696489857333</v>
      </c>
      <c r="AT145" s="51">
        <f t="shared" si="99"/>
        <v>16.918778230282861</v>
      </c>
      <c r="AU145" s="51">
        <f t="shared" si="74"/>
        <v>17.496945746338255</v>
      </c>
    </row>
    <row r="146" spans="1:47" s="51" customFormat="1" ht="12.95" customHeight="1" x14ac:dyDescent="0.2">
      <c r="A146" s="42" t="s">
        <v>53</v>
      </c>
      <c r="C146" s="44">
        <v>44180.642</v>
      </c>
      <c r="D146" s="44"/>
      <c r="E146" s="51">
        <f t="shared" si="63"/>
        <v>9073.0929947457898</v>
      </c>
      <c r="F146" s="51">
        <f t="shared" si="64"/>
        <v>9073</v>
      </c>
      <c r="G146" s="51">
        <f t="shared" si="92"/>
        <v>0.18122099999891361</v>
      </c>
      <c r="I146" s="51">
        <f>+G146</f>
        <v>0.18122099999891361</v>
      </c>
      <c r="Q146" s="100">
        <f t="shared" si="65"/>
        <v>29162.142</v>
      </c>
      <c r="S146" s="43">
        <f t="shared" si="93"/>
        <v>0.1</v>
      </c>
      <c r="Z146" s="51">
        <f t="shared" si="66"/>
        <v>9073</v>
      </c>
      <c r="AA146" s="51">
        <f t="shared" si="67"/>
        <v>0.18156048792328511</v>
      </c>
      <c r="AB146" s="51">
        <f t="shared" si="94"/>
        <v>0.16988078086345743</v>
      </c>
      <c r="AC146" s="51">
        <f t="shared" si="95"/>
        <v>0.18122099999891361</v>
      </c>
      <c r="AD146" s="51">
        <f t="shared" si="96"/>
        <v>-3.3948792437149544E-4</v>
      </c>
      <c r="AE146" s="51">
        <f t="shared" si="97"/>
        <v>1.152520507940662E-8</v>
      </c>
      <c r="AF146" s="51">
        <f t="shared" si="98"/>
        <v>0.18122099999891361</v>
      </c>
      <c r="AG146" s="43"/>
      <c r="AH146" s="51">
        <f t="shared" si="68"/>
        <v>1.1340219135456185E-2</v>
      </c>
      <c r="AI146" s="51">
        <f t="shared" si="69"/>
        <v>0.54576799395546793</v>
      </c>
      <c r="AJ146" s="51">
        <f t="shared" si="70"/>
        <v>-0.17122871694217789</v>
      </c>
      <c r="AK146" s="51">
        <f t="shared" si="71"/>
        <v>-0.37997805847859645</v>
      </c>
      <c r="AL146" s="51">
        <f t="shared" si="72"/>
        <v>-2.4449716144090416</v>
      </c>
      <c r="AM146" s="51">
        <f t="shared" si="73"/>
        <v>-2.753947893813907</v>
      </c>
      <c r="AN146" s="51">
        <f t="shared" si="99"/>
        <v>16.952718571708321</v>
      </c>
      <c r="AO146" s="51">
        <f t="shared" si="99"/>
        <v>16.952723011716202</v>
      </c>
      <c r="AP146" s="51">
        <f t="shared" si="99"/>
        <v>16.952699604489357</v>
      </c>
      <c r="AQ146" s="51">
        <f t="shared" si="99"/>
        <v>16.952823023034515</v>
      </c>
      <c r="AR146" s="51">
        <f t="shared" si="99"/>
        <v>16.952172784592534</v>
      </c>
      <c r="AS146" s="51">
        <f t="shared" si="99"/>
        <v>16.9556127937648</v>
      </c>
      <c r="AT146" s="51">
        <f t="shared" si="99"/>
        <v>16.937793525033364</v>
      </c>
      <c r="AU146" s="51">
        <f t="shared" si="74"/>
        <v>17.513728376687261</v>
      </c>
    </row>
    <row r="147" spans="1:47" s="51" customFormat="1" ht="12.95" customHeight="1" x14ac:dyDescent="0.2">
      <c r="A147" s="42" t="s">
        <v>76</v>
      </c>
      <c r="C147" s="44">
        <v>44194.286</v>
      </c>
      <c r="D147" s="44"/>
      <c r="E147" s="51">
        <f t="shared" si="63"/>
        <v>9080.0945029129325</v>
      </c>
      <c r="F147" s="51">
        <f t="shared" si="64"/>
        <v>9080</v>
      </c>
      <c r="G147" s="51">
        <f t="shared" si="92"/>
        <v>0.18415999999706401</v>
      </c>
      <c r="I147" s="51">
        <f t="shared" ref="I147:I152" si="100">G147</f>
        <v>0.18415999999706401</v>
      </c>
      <c r="Q147" s="100">
        <f t="shared" si="65"/>
        <v>29175.786</v>
      </c>
      <c r="S147" s="43">
        <f t="shared" si="93"/>
        <v>0.1</v>
      </c>
      <c r="Z147" s="51">
        <f t="shared" si="66"/>
        <v>9080</v>
      </c>
      <c r="AA147" s="51">
        <f t="shared" si="67"/>
        <v>0.18181810673374235</v>
      </c>
      <c r="AB147" s="51">
        <f t="shared" si="94"/>
        <v>0.17269818447986082</v>
      </c>
      <c r="AC147" s="51">
        <f t="shared" si="95"/>
        <v>0.18415999999706401</v>
      </c>
      <c r="AD147" s="51">
        <f t="shared" si="96"/>
        <v>2.3418932633216538E-3</v>
      </c>
      <c r="AE147" s="51">
        <f t="shared" si="97"/>
        <v>5.484464056791345E-7</v>
      </c>
      <c r="AF147" s="51">
        <f t="shared" si="98"/>
        <v>0.18415999999706401</v>
      </c>
      <c r="AG147" s="43"/>
      <c r="AH147" s="51">
        <f t="shared" si="68"/>
        <v>1.1461815517203171E-2</v>
      </c>
      <c r="AI147" s="51">
        <f t="shared" si="69"/>
        <v>0.54654016453682486</v>
      </c>
      <c r="AJ147" s="51">
        <f t="shared" si="70"/>
        <v>-0.16922865715391872</v>
      </c>
      <c r="AK147" s="51">
        <f t="shared" si="71"/>
        <v>-0.38089922271135396</v>
      </c>
      <c r="AL147" s="51">
        <f t="shared" si="72"/>
        <v>-2.4429419301607171</v>
      </c>
      <c r="AM147" s="51">
        <f t="shared" si="73"/>
        <v>-2.7452605332662485</v>
      </c>
      <c r="AN147" s="51">
        <f t="shared" si="99"/>
        <v>16.95571313046888</v>
      </c>
      <c r="AO147" s="51">
        <f t="shared" si="99"/>
        <v>16.955717065822398</v>
      </c>
      <c r="AP147" s="51">
        <f t="shared" si="99"/>
        <v>16.955696133549033</v>
      </c>
      <c r="AQ147" s="51">
        <f t="shared" si="99"/>
        <v>16.955807488030139</v>
      </c>
      <c r="AR147" s="51">
        <f t="shared" si="99"/>
        <v>16.955215534854386</v>
      </c>
      <c r="AS147" s="51">
        <f t="shared" si="99"/>
        <v>16.958374425851158</v>
      </c>
      <c r="AT147" s="51">
        <f t="shared" si="99"/>
        <v>16.941847948202454</v>
      </c>
      <c r="AU147" s="51">
        <f t="shared" si="74"/>
        <v>17.517288328579475</v>
      </c>
    </row>
    <row r="148" spans="1:47" s="51" customFormat="1" ht="12.95" customHeight="1" x14ac:dyDescent="0.2">
      <c r="A148" s="42" t="s">
        <v>77</v>
      </c>
      <c r="C148" s="44">
        <v>44336.538999999997</v>
      </c>
      <c r="D148" s="44"/>
      <c r="E148" s="51">
        <f t="shared" si="63"/>
        <v>9153.0925636942738</v>
      </c>
      <c r="F148" s="51">
        <f t="shared" si="64"/>
        <v>9153</v>
      </c>
      <c r="G148" s="51">
        <f t="shared" si="92"/>
        <v>0.18038099999830592</v>
      </c>
      <c r="I148" s="51">
        <f t="shared" si="100"/>
        <v>0.18038099999830592</v>
      </c>
      <c r="Q148" s="100">
        <f t="shared" si="65"/>
        <v>29318.038999999997</v>
      </c>
      <c r="S148" s="43">
        <f t="shared" si="93"/>
        <v>0.1</v>
      </c>
      <c r="Z148" s="51">
        <f t="shared" si="66"/>
        <v>9153</v>
      </c>
      <c r="AA148" s="51">
        <f t="shared" si="67"/>
        <v>0.18450894969610807</v>
      </c>
      <c r="AB148" s="51">
        <f t="shared" si="94"/>
        <v>0.16764710798430485</v>
      </c>
      <c r="AC148" s="51">
        <f t="shared" si="95"/>
        <v>0.18038099999830592</v>
      </c>
      <c r="AD148" s="51">
        <f t="shared" si="96"/>
        <v>-4.1279496978021413E-3</v>
      </c>
      <c r="AE148" s="51">
        <f t="shared" si="97"/>
        <v>1.703996870758479E-6</v>
      </c>
      <c r="AF148" s="51">
        <f t="shared" si="98"/>
        <v>0.18038099999830592</v>
      </c>
      <c r="AG148" s="43"/>
      <c r="AH148" s="51">
        <f t="shared" si="68"/>
        <v>1.2733892014001073E-2</v>
      </c>
      <c r="AI148" s="51">
        <f t="shared" si="69"/>
        <v>0.55484030276118246</v>
      </c>
      <c r="AJ148" s="51">
        <f t="shared" si="70"/>
        <v>-0.14798447799145628</v>
      </c>
      <c r="AK148" s="51">
        <f t="shared" si="71"/>
        <v>-0.39056738752057601</v>
      </c>
      <c r="AL148" s="51">
        <f t="shared" si="72"/>
        <v>-2.4214249445175904</v>
      </c>
      <c r="AM148" s="51">
        <f t="shared" si="73"/>
        <v>-2.6560524462177795</v>
      </c>
      <c r="AN148" s="51">
        <f t="shared" si="99"/>
        <v>16.987198971145038</v>
      </c>
      <c r="AO148" s="51">
        <f t="shared" si="99"/>
        <v>16.987199413716041</v>
      </c>
      <c r="AP148" s="51">
        <f t="shared" si="99"/>
        <v>16.987196813859828</v>
      </c>
      <c r="AQ148" s="51">
        <f t="shared" si="99"/>
        <v>16.987212086878181</v>
      </c>
      <c r="AR148" s="51">
        <f t="shared" si="99"/>
        <v>16.987122375699968</v>
      </c>
      <c r="AS148" s="51">
        <f t="shared" si="99"/>
        <v>16.98764970874068</v>
      </c>
      <c r="AT148" s="51">
        <f t="shared" si="99"/>
        <v>16.98456314763871</v>
      </c>
      <c r="AU148" s="51">
        <f t="shared" si="74"/>
        <v>17.554413541169712</v>
      </c>
    </row>
    <row r="149" spans="1:47" s="51" customFormat="1" ht="12.95" customHeight="1" x14ac:dyDescent="0.2">
      <c r="A149" s="42" t="s">
        <v>78</v>
      </c>
      <c r="C149" s="44">
        <v>44375.516000000003</v>
      </c>
      <c r="D149" s="44"/>
      <c r="E149" s="51">
        <f t="shared" ref="E149:E212" si="101">+(C149-C$7)/C$8</f>
        <v>9173.0938671119511</v>
      </c>
      <c r="F149" s="51">
        <f t="shared" ref="F149:F212" si="102">ROUND(2*E149,0)/2</f>
        <v>9173</v>
      </c>
      <c r="G149" s="51">
        <f t="shared" si="92"/>
        <v>0.18292099999962375</v>
      </c>
      <c r="I149" s="51">
        <f t="shared" si="100"/>
        <v>0.18292099999962375</v>
      </c>
      <c r="Q149" s="100">
        <f t="shared" ref="Q149:Q212" si="103">+C149-15018.5</f>
        <v>29357.016000000003</v>
      </c>
      <c r="S149" s="43">
        <f t="shared" si="93"/>
        <v>0.1</v>
      </c>
      <c r="Z149" s="51">
        <f t="shared" ref="Z149:Z212" si="104">F149</f>
        <v>9173</v>
      </c>
      <c r="AA149" s="51">
        <f t="shared" ref="AA149:AA212" si="105">AB$3+AB$4*Z149+AB$5*Z149^2+AH149</f>
        <v>0.18524746099098938</v>
      </c>
      <c r="AB149" s="51">
        <f t="shared" si="94"/>
        <v>0.16983737845262425</v>
      </c>
      <c r="AC149" s="51">
        <f t="shared" si="95"/>
        <v>0.18292099999962375</v>
      </c>
      <c r="AD149" s="51">
        <f t="shared" si="96"/>
        <v>-2.3264609913656309E-3</v>
      </c>
      <c r="AE149" s="51">
        <f t="shared" si="97"/>
        <v>5.4124207443459551E-7</v>
      </c>
      <c r="AF149" s="51">
        <f t="shared" si="98"/>
        <v>0.18292099999962375</v>
      </c>
      <c r="AG149" s="43"/>
      <c r="AH149" s="51">
        <f t="shared" ref="AH149:AH212" si="106">$AB$6*($AB$11/AI149*AJ149+$AB$12)</f>
        <v>1.3083621546999489E-2</v>
      </c>
      <c r="AI149" s="51">
        <f t="shared" ref="AI149:AI212" si="107">1+$AB$7*COS(AL149)</f>
        <v>0.55719575254093856</v>
      </c>
      <c r="AJ149" s="51">
        <f t="shared" ref="AJ149:AJ212" si="108">SIN(AL149+RADIANS($AB$9))</f>
        <v>-0.14203772538356965</v>
      </c>
      <c r="AK149" s="51">
        <f t="shared" ref="AK149:AK212" si="109">$AB$7*SIN(AL149)</f>
        <v>-0.3932358562906208</v>
      </c>
      <c r="AL149" s="51">
        <f t="shared" ref="AL149:AL212" si="110">2*ATAN(AM149)</f>
        <v>-2.4154146537775594</v>
      </c>
      <c r="AM149" s="51">
        <f t="shared" ref="AM149:AM212" si="111">SQRT((1+$AB$7)/(1-$AB$7))*TAN(AN149/2)</f>
        <v>-2.6320387591823073</v>
      </c>
      <c r="AN149" s="51">
        <f t="shared" si="99"/>
        <v>16.995909161476828</v>
      </c>
      <c r="AO149" s="51">
        <f t="shared" si="99"/>
        <v>16.995909090497133</v>
      </c>
      <c r="AP149" s="51">
        <f t="shared" si="99"/>
        <v>16.995909519944391</v>
      </c>
      <c r="AQ149" s="51">
        <f t="shared" si="99"/>
        <v>16.995906921676571</v>
      </c>
      <c r="AR149" s="51">
        <f t="shared" si="99"/>
        <v>16.995922642228752</v>
      </c>
      <c r="AS149" s="51">
        <f t="shared" si="99"/>
        <v>16.995827539632465</v>
      </c>
      <c r="AT149" s="51">
        <f t="shared" si="99"/>
        <v>16.996403345674846</v>
      </c>
      <c r="AU149" s="51">
        <f t="shared" ref="AU149:AU212" si="112">RADIANS($AB$9)+$AB$18*(F149-AB$15)</f>
        <v>17.564584832290326</v>
      </c>
    </row>
    <row r="150" spans="1:47" s="51" customFormat="1" ht="12.95" customHeight="1" x14ac:dyDescent="0.2">
      <c r="A150" s="42" t="s">
        <v>75</v>
      </c>
      <c r="C150" s="44">
        <v>44449.57</v>
      </c>
      <c r="D150" s="44"/>
      <c r="E150" s="51">
        <f t="shared" si="101"/>
        <v>9211.0951633454315</v>
      </c>
      <c r="F150" s="51">
        <f t="shared" si="102"/>
        <v>9211</v>
      </c>
      <c r="G150" s="51">
        <f t="shared" si="92"/>
        <v>0.18544700000347802</v>
      </c>
      <c r="I150" s="51">
        <f t="shared" si="100"/>
        <v>0.18544700000347802</v>
      </c>
      <c r="Q150" s="100">
        <f t="shared" si="103"/>
        <v>29431.07</v>
      </c>
      <c r="S150" s="43">
        <f t="shared" si="93"/>
        <v>0.1</v>
      </c>
      <c r="Z150" s="51">
        <f t="shared" si="104"/>
        <v>9211</v>
      </c>
      <c r="AA150" s="51">
        <f t="shared" si="105"/>
        <v>0.18665207008961127</v>
      </c>
      <c r="AB150" s="51">
        <f t="shared" si="94"/>
        <v>0.17169754786665542</v>
      </c>
      <c r="AC150" s="51">
        <f t="shared" si="95"/>
        <v>0.18544700000347802</v>
      </c>
      <c r="AD150" s="51">
        <f t="shared" si="96"/>
        <v>-1.205070086133242E-3</v>
      </c>
      <c r="AE150" s="51">
        <f t="shared" si="97"/>
        <v>1.4521939124931794E-7</v>
      </c>
      <c r="AF150" s="51">
        <f t="shared" si="98"/>
        <v>0.18544700000347802</v>
      </c>
      <c r="AG150" s="43"/>
      <c r="AH150" s="51">
        <f t="shared" si="106"/>
        <v>1.3749452136822618E-2</v>
      </c>
      <c r="AI150" s="51">
        <f t="shared" si="107"/>
        <v>0.56177185114417461</v>
      </c>
      <c r="AJ150" s="51">
        <f t="shared" si="108"/>
        <v>-0.13058368543732851</v>
      </c>
      <c r="AK150" s="51">
        <f t="shared" si="109"/>
        <v>-0.3983291726584936</v>
      </c>
      <c r="AL150" s="51">
        <f t="shared" si="110"/>
        <v>-2.4038526280238659</v>
      </c>
      <c r="AM150" s="51">
        <f t="shared" si="111"/>
        <v>-2.5868954306727683</v>
      </c>
      <c r="AN150" s="51">
        <f t="shared" si="99"/>
        <v>17.012561375698649</v>
      </c>
      <c r="AO150" s="51">
        <f t="shared" si="99"/>
        <v>17.012560693398726</v>
      </c>
      <c r="AP150" s="51">
        <f t="shared" si="99"/>
        <v>17.012565073052439</v>
      </c>
      <c r="AQ150" s="51">
        <f t="shared" si="99"/>
        <v>17.012536961467887</v>
      </c>
      <c r="AR150" s="51">
        <f t="shared" si="99"/>
        <v>17.012717451092868</v>
      </c>
      <c r="AS150" s="51">
        <f t="shared" si="99"/>
        <v>17.011560693782947</v>
      </c>
      <c r="AT150" s="51">
        <f t="shared" si="99"/>
        <v>17.019061515451348</v>
      </c>
      <c r="AU150" s="51">
        <f t="shared" si="112"/>
        <v>17.583910285419488</v>
      </c>
    </row>
    <row r="151" spans="1:47" s="51" customFormat="1" ht="12.95" customHeight="1" x14ac:dyDescent="0.2">
      <c r="A151" s="42" t="s">
        <v>79</v>
      </c>
      <c r="C151" s="44">
        <v>44453.466999999997</v>
      </c>
      <c r="D151" s="44"/>
      <c r="E151" s="51">
        <f t="shared" si="101"/>
        <v>9213.0949344776018</v>
      </c>
      <c r="F151" s="51">
        <f t="shared" si="102"/>
        <v>9213</v>
      </c>
      <c r="G151" s="51">
        <f t="shared" si="92"/>
        <v>0.18500099999801023</v>
      </c>
      <c r="I151" s="51">
        <f t="shared" si="100"/>
        <v>0.18500099999801023</v>
      </c>
      <c r="Q151" s="100">
        <f t="shared" si="103"/>
        <v>29434.966999999997</v>
      </c>
      <c r="S151" s="43">
        <f t="shared" si="93"/>
        <v>0.1</v>
      </c>
      <c r="Z151" s="51">
        <f t="shared" si="104"/>
        <v>9213</v>
      </c>
      <c r="AA151" s="51">
        <f t="shared" si="105"/>
        <v>0.18672604739412318</v>
      </c>
      <c r="AB151" s="51">
        <f t="shared" si="94"/>
        <v>0.17121645701761867</v>
      </c>
      <c r="AC151" s="51">
        <f t="shared" si="95"/>
        <v>0.18500099999801023</v>
      </c>
      <c r="AD151" s="51">
        <f t="shared" si="96"/>
        <v>-1.7250473961129553E-3</v>
      </c>
      <c r="AE151" s="51">
        <f t="shared" si="97"/>
        <v>2.9757885188360874E-7</v>
      </c>
      <c r="AF151" s="51">
        <f t="shared" si="98"/>
        <v>0.18500099999801023</v>
      </c>
      <c r="AG151" s="43"/>
      <c r="AH151" s="51">
        <f t="shared" si="106"/>
        <v>1.3784542980391555E-2</v>
      </c>
      <c r="AI151" s="51">
        <f t="shared" si="107"/>
        <v>0.56201642891168535</v>
      </c>
      <c r="AJ151" s="51">
        <f t="shared" si="108"/>
        <v>-0.12997511471426759</v>
      </c>
      <c r="AK151" s="51">
        <f t="shared" si="109"/>
        <v>-0.39859808290699378</v>
      </c>
      <c r="AL151" s="51">
        <f t="shared" si="110"/>
        <v>-2.4032388260535509</v>
      </c>
      <c r="AM151" s="51">
        <f t="shared" si="111"/>
        <v>-2.5845366123519184</v>
      </c>
      <c r="AN151" s="51">
        <f t="shared" ref="AN151:AT160" si="113">$AU151+$AB$7*SIN(AO151)</f>
        <v>17.013441599558103</v>
      </c>
      <c r="AO151" s="51">
        <f t="shared" si="113"/>
        <v>17.013440896039462</v>
      </c>
      <c r="AP151" s="51">
        <f t="shared" si="113"/>
        <v>17.013445426523131</v>
      </c>
      <c r="AQ151" s="51">
        <f t="shared" si="113"/>
        <v>17.013416252667039</v>
      </c>
      <c r="AR151" s="51">
        <f t="shared" si="113"/>
        <v>17.013604171358242</v>
      </c>
      <c r="AS151" s="51">
        <f t="shared" si="113"/>
        <v>17.012395992004105</v>
      </c>
      <c r="AT151" s="51">
        <f t="shared" si="113"/>
        <v>17.020259905415177</v>
      </c>
      <c r="AU151" s="51">
        <f t="shared" si="112"/>
        <v>17.584927414531549</v>
      </c>
    </row>
    <row r="152" spans="1:47" s="51" customFormat="1" ht="12.95" customHeight="1" x14ac:dyDescent="0.2">
      <c r="A152" s="42" t="s">
        <v>75</v>
      </c>
      <c r="C152" s="44">
        <v>44453.470999999998</v>
      </c>
      <c r="D152" s="44"/>
      <c r="E152" s="51">
        <f t="shared" si="101"/>
        <v>9213.0969871038615</v>
      </c>
      <c r="F152" s="51">
        <f t="shared" si="102"/>
        <v>9213</v>
      </c>
      <c r="G152" s="51">
        <f t="shared" si="92"/>
        <v>0.18900099999882514</v>
      </c>
      <c r="I152" s="51">
        <f t="shared" si="100"/>
        <v>0.18900099999882514</v>
      </c>
      <c r="Q152" s="100">
        <f t="shared" si="103"/>
        <v>29434.970999999998</v>
      </c>
      <c r="S152" s="43">
        <f t="shared" si="93"/>
        <v>0.1</v>
      </c>
      <c r="Z152" s="51">
        <f t="shared" si="104"/>
        <v>9213</v>
      </c>
      <c r="AA152" s="51">
        <f t="shared" si="105"/>
        <v>0.18672604739412318</v>
      </c>
      <c r="AB152" s="51">
        <f t="shared" si="94"/>
        <v>0.17521645701843358</v>
      </c>
      <c r="AC152" s="51">
        <f t="shared" si="95"/>
        <v>0.18900099999882514</v>
      </c>
      <c r="AD152" s="51">
        <f t="shared" si="96"/>
        <v>2.2749526047019519E-3</v>
      </c>
      <c r="AE152" s="51">
        <f t="shared" si="97"/>
        <v>5.1754093536401957E-7</v>
      </c>
      <c r="AF152" s="51">
        <f t="shared" si="98"/>
        <v>0.18900099999882514</v>
      </c>
      <c r="AG152" s="43"/>
      <c r="AH152" s="51">
        <f t="shared" si="106"/>
        <v>1.3784542980391555E-2</v>
      </c>
      <c r="AI152" s="51">
        <f t="shared" si="107"/>
        <v>0.56201642891168535</v>
      </c>
      <c r="AJ152" s="51">
        <f t="shared" si="108"/>
        <v>-0.12997511471426759</v>
      </c>
      <c r="AK152" s="51">
        <f t="shared" si="109"/>
        <v>-0.39859808290699378</v>
      </c>
      <c r="AL152" s="51">
        <f t="shared" si="110"/>
        <v>-2.4032388260535509</v>
      </c>
      <c r="AM152" s="51">
        <f t="shared" si="111"/>
        <v>-2.5845366123519184</v>
      </c>
      <c r="AN152" s="51">
        <f t="shared" si="113"/>
        <v>17.013441599558103</v>
      </c>
      <c r="AO152" s="51">
        <f t="shared" si="113"/>
        <v>17.013440896039462</v>
      </c>
      <c r="AP152" s="51">
        <f t="shared" si="113"/>
        <v>17.013445426523131</v>
      </c>
      <c r="AQ152" s="51">
        <f t="shared" si="113"/>
        <v>17.013416252667039</v>
      </c>
      <c r="AR152" s="51">
        <f t="shared" si="113"/>
        <v>17.013604171358242</v>
      </c>
      <c r="AS152" s="51">
        <f t="shared" si="113"/>
        <v>17.012395992004105</v>
      </c>
      <c r="AT152" s="51">
        <f t="shared" si="113"/>
        <v>17.020259905415177</v>
      </c>
      <c r="AU152" s="51">
        <f t="shared" si="112"/>
        <v>17.584927414531549</v>
      </c>
    </row>
    <row r="153" spans="1:47" s="51" customFormat="1" ht="12.95" customHeight="1" x14ac:dyDescent="0.2">
      <c r="A153" s="42" t="s">
        <v>53</v>
      </c>
      <c r="C153" s="44">
        <v>44484.642</v>
      </c>
      <c r="D153" s="44"/>
      <c r="E153" s="51">
        <f t="shared" si="101"/>
        <v>9229.0925903784173</v>
      </c>
      <c r="F153" s="51">
        <f t="shared" si="102"/>
        <v>9229</v>
      </c>
      <c r="G153" s="51">
        <f t="shared" si="92"/>
        <v>0.18043300000135787</v>
      </c>
      <c r="I153" s="51">
        <f>+G153</f>
        <v>0.18043300000135787</v>
      </c>
      <c r="Q153" s="100">
        <f t="shared" si="103"/>
        <v>29466.142</v>
      </c>
      <c r="S153" s="43">
        <f t="shared" si="93"/>
        <v>0.1</v>
      </c>
      <c r="Z153" s="51">
        <f t="shared" si="104"/>
        <v>9229</v>
      </c>
      <c r="AA153" s="51">
        <f t="shared" si="105"/>
        <v>0.18731804188089909</v>
      </c>
      <c r="AB153" s="51">
        <f t="shared" si="94"/>
        <v>0.16636756639525149</v>
      </c>
      <c r="AC153" s="51">
        <f t="shared" si="95"/>
        <v>0.18043300000135787</v>
      </c>
      <c r="AD153" s="51">
        <f t="shared" si="96"/>
        <v>-6.885041879541226E-3</v>
      </c>
      <c r="AE153" s="51">
        <f t="shared" si="97"/>
        <v>4.7403801683036584E-6</v>
      </c>
      <c r="AF153" s="51">
        <f t="shared" si="98"/>
        <v>0.18043300000135787</v>
      </c>
      <c r="AG153" s="43"/>
      <c r="AH153" s="51">
        <f t="shared" si="106"/>
        <v>1.4065433606106376E-2</v>
      </c>
      <c r="AI153" s="51">
        <f t="shared" si="107"/>
        <v>0.56398673476884575</v>
      </c>
      <c r="AJ153" s="51">
        <f t="shared" si="108"/>
        <v>-0.12508561580049704</v>
      </c>
      <c r="AK153" s="51">
        <f t="shared" si="109"/>
        <v>-0.40075238337765456</v>
      </c>
      <c r="AL153" s="51">
        <f t="shared" si="110"/>
        <v>-2.3983090688319511</v>
      </c>
      <c r="AM153" s="51">
        <f t="shared" si="111"/>
        <v>-2.5657265575393775</v>
      </c>
      <c r="AN153" s="51">
        <f t="shared" si="113"/>
        <v>17.020497239114498</v>
      </c>
      <c r="AO153" s="51">
        <f t="shared" si="113"/>
        <v>17.020496398400603</v>
      </c>
      <c r="AP153" s="51">
        <f t="shared" si="113"/>
        <v>17.020501956865289</v>
      </c>
      <c r="AQ153" s="51">
        <f t="shared" si="113"/>
        <v>17.020465208684989</v>
      </c>
      <c r="AR153" s="51">
        <f t="shared" si="113"/>
        <v>17.020708253541191</v>
      </c>
      <c r="AS153" s="51">
        <f t="shared" si="113"/>
        <v>17.019104934204773</v>
      </c>
      <c r="AT153" s="51">
        <f t="shared" si="113"/>
        <v>17.029868039642093</v>
      </c>
      <c r="AU153" s="51">
        <f t="shared" si="112"/>
        <v>17.593064447428041</v>
      </c>
    </row>
    <row r="154" spans="1:47" s="51" customFormat="1" ht="12.95" customHeight="1" x14ac:dyDescent="0.2">
      <c r="A154" s="42" t="s">
        <v>80</v>
      </c>
      <c r="C154" s="44">
        <v>44490.498</v>
      </c>
      <c r="D154" s="44"/>
      <c r="E154" s="51">
        <f t="shared" si="101"/>
        <v>9232.0976352206035</v>
      </c>
      <c r="F154" s="51">
        <f t="shared" si="102"/>
        <v>9232</v>
      </c>
      <c r="G154" s="51">
        <f t="shared" si="92"/>
        <v>0.1902639999971143</v>
      </c>
      <c r="I154" s="51">
        <f>G154</f>
        <v>0.1902639999971143</v>
      </c>
      <c r="Q154" s="100">
        <f t="shared" si="103"/>
        <v>29471.998</v>
      </c>
      <c r="S154" s="43">
        <f t="shared" si="93"/>
        <v>0.1</v>
      </c>
      <c r="Z154" s="51">
        <f t="shared" si="104"/>
        <v>9232</v>
      </c>
      <c r="AA154" s="51">
        <f t="shared" si="105"/>
        <v>0.18742907525155592</v>
      </c>
      <c r="AB154" s="51">
        <f t="shared" si="94"/>
        <v>0.17614586740364196</v>
      </c>
      <c r="AC154" s="51">
        <f t="shared" si="95"/>
        <v>0.1902639999971143</v>
      </c>
      <c r="AD154" s="51">
        <f t="shared" si="96"/>
        <v>2.8349247455583815E-3</v>
      </c>
      <c r="AE154" s="51">
        <f t="shared" si="97"/>
        <v>8.0367983129792545E-7</v>
      </c>
      <c r="AF154" s="51">
        <f t="shared" si="98"/>
        <v>0.1902639999971143</v>
      </c>
      <c r="AG154" s="43"/>
      <c r="AH154" s="51">
        <f t="shared" si="106"/>
        <v>1.4118132593472327E-2</v>
      </c>
      <c r="AI154" s="51">
        <f t="shared" si="107"/>
        <v>0.56435889458234556</v>
      </c>
      <c r="AJ154" s="51">
        <f t="shared" si="108"/>
        <v>-0.12416466780935886</v>
      </c>
      <c r="AK154" s="51">
        <f t="shared" si="109"/>
        <v>-0.40115691133381653</v>
      </c>
      <c r="AL154" s="51">
        <f t="shared" si="110"/>
        <v>-2.3973808845865872</v>
      </c>
      <c r="AM154" s="51">
        <f t="shared" si="111"/>
        <v>-2.5622115540730195</v>
      </c>
      <c r="AN154" s="51">
        <f t="shared" si="113"/>
        <v>17.021822927406362</v>
      </c>
      <c r="AO154" s="51">
        <f t="shared" si="113"/>
        <v>17.021822066942136</v>
      </c>
      <c r="AP154" s="51">
        <f t="shared" si="113"/>
        <v>17.021827784689034</v>
      </c>
      <c r="AQ154" s="51">
        <f t="shared" si="113"/>
        <v>17.021789792846103</v>
      </c>
      <c r="AR154" s="51">
        <f t="shared" si="113"/>
        <v>17.022042334570354</v>
      </c>
      <c r="AS154" s="51">
        <f t="shared" si="113"/>
        <v>17.020368154003375</v>
      </c>
      <c r="AT154" s="51">
        <f t="shared" si="113"/>
        <v>17.031673719186617</v>
      </c>
      <c r="AU154" s="51">
        <f t="shared" si="112"/>
        <v>17.594590141096131</v>
      </c>
    </row>
    <row r="155" spans="1:47" s="51" customFormat="1" ht="12.95" customHeight="1" x14ac:dyDescent="0.2">
      <c r="A155" s="42" t="s">
        <v>80</v>
      </c>
      <c r="C155" s="44">
        <v>44496.341</v>
      </c>
      <c r="D155" s="44"/>
      <c r="E155" s="51">
        <f t="shared" si="101"/>
        <v>9235.0960090274511</v>
      </c>
      <c r="F155" s="51">
        <f t="shared" si="102"/>
        <v>9235</v>
      </c>
      <c r="G155" s="51">
        <f t="shared" si="92"/>
        <v>0.18709500000113621</v>
      </c>
      <c r="I155" s="51">
        <f>G155</f>
        <v>0.18709500000113621</v>
      </c>
      <c r="Q155" s="100">
        <f t="shared" si="103"/>
        <v>29477.841</v>
      </c>
      <c r="S155" s="43">
        <f t="shared" si="93"/>
        <v>0.1</v>
      </c>
      <c r="Z155" s="51">
        <f t="shared" si="104"/>
        <v>9235</v>
      </c>
      <c r="AA155" s="51">
        <f t="shared" si="105"/>
        <v>0.18754011934020895</v>
      </c>
      <c r="AB155" s="51">
        <f t="shared" si="94"/>
        <v>0.17292415846314654</v>
      </c>
      <c r="AC155" s="51">
        <f t="shared" si="95"/>
        <v>0.18709500000113621</v>
      </c>
      <c r="AD155" s="51">
        <f t="shared" si="96"/>
        <v>-4.4511933907273593E-4</v>
      </c>
      <c r="AE155" s="51">
        <f t="shared" si="97"/>
        <v>1.9813122601654927E-8</v>
      </c>
      <c r="AF155" s="51">
        <f t="shared" si="98"/>
        <v>0.18709500000113621</v>
      </c>
      <c r="AG155" s="43"/>
      <c r="AH155" s="51">
        <f t="shared" si="106"/>
        <v>1.4170841537989658E-2</v>
      </c>
      <c r="AI155" s="51">
        <f t="shared" si="107"/>
        <v>0.56473192211410006</v>
      </c>
      <c r="AJ155" s="51">
        <f t="shared" si="108"/>
        <v>-0.12324239597625269</v>
      </c>
      <c r="AK155" s="51">
        <f t="shared" si="109"/>
        <v>-0.40156162741715956</v>
      </c>
      <c r="AL155" s="51">
        <f t="shared" si="110"/>
        <v>-2.396451474122284</v>
      </c>
      <c r="AM155" s="51">
        <f t="shared" si="111"/>
        <v>-2.558700272963605</v>
      </c>
      <c r="AN155" s="51">
        <f t="shared" si="113"/>
        <v>17.023149490962385</v>
      </c>
      <c r="AO155" s="51">
        <f t="shared" si="113"/>
        <v>17.023148612484523</v>
      </c>
      <c r="AP155" s="51">
        <f t="shared" si="113"/>
        <v>17.023154479560048</v>
      </c>
      <c r="AQ155" s="51">
        <f t="shared" si="113"/>
        <v>17.023115297717602</v>
      </c>
      <c r="AR155" s="51">
        <f t="shared" si="113"/>
        <v>17.023377075645591</v>
      </c>
      <c r="AS155" s="51">
        <f t="shared" si="113"/>
        <v>17.021633057609783</v>
      </c>
      <c r="AT155" s="51">
        <f t="shared" si="113"/>
        <v>17.033480709054622</v>
      </c>
      <c r="AU155" s="51">
        <f t="shared" si="112"/>
        <v>17.596115834764223</v>
      </c>
    </row>
    <row r="156" spans="1:47" s="51" customFormat="1" ht="12.95" customHeight="1" x14ac:dyDescent="0.2">
      <c r="A156" s="42" t="s">
        <v>53</v>
      </c>
      <c r="C156" s="44">
        <v>44519.724999999999</v>
      </c>
      <c r="D156" s="44"/>
      <c r="E156" s="51">
        <f t="shared" si="101"/>
        <v>9247.0956621336118</v>
      </c>
      <c r="F156" s="51">
        <f t="shared" si="102"/>
        <v>9247</v>
      </c>
      <c r="G156" s="51">
        <f t="shared" si="92"/>
        <v>0.18641899999784073</v>
      </c>
      <c r="I156" s="51">
        <f>+G156</f>
        <v>0.18641899999784073</v>
      </c>
      <c r="Q156" s="100">
        <f t="shared" si="103"/>
        <v>29501.224999999999</v>
      </c>
      <c r="S156" s="43">
        <f t="shared" si="93"/>
        <v>0.1</v>
      </c>
      <c r="Z156" s="51">
        <f t="shared" si="104"/>
        <v>9247</v>
      </c>
      <c r="AA156" s="51">
        <f t="shared" si="105"/>
        <v>0.18798440166027053</v>
      </c>
      <c r="AB156" s="51">
        <f t="shared" si="94"/>
        <v>0.1720372243247805</v>
      </c>
      <c r="AC156" s="51">
        <f t="shared" si="95"/>
        <v>0.18641899999784073</v>
      </c>
      <c r="AD156" s="51">
        <f t="shared" si="96"/>
        <v>-1.5654016624297995E-3</v>
      </c>
      <c r="AE156" s="51">
        <f t="shared" si="97"/>
        <v>2.4504823647379804E-7</v>
      </c>
      <c r="AF156" s="51">
        <f t="shared" si="98"/>
        <v>0.18641899999784073</v>
      </c>
      <c r="AG156" s="43"/>
      <c r="AH156" s="51">
        <f t="shared" si="106"/>
        <v>1.4381775673060235E-2</v>
      </c>
      <c r="AI156" s="51">
        <f t="shared" si="107"/>
        <v>0.56623276250407695</v>
      </c>
      <c r="AJ156" s="51">
        <f t="shared" si="108"/>
        <v>-0.11954000449691428</v>
      </c>
      <c r="AK156" s="51">
        <f t="shared" si="109"/>
        <v>-0.40318237054161854</v>
      </c>
      <c r="AL156" s="51">
        <f t="shared" si="110"/>
        <v>-2.3927214962567338</v>
      </c>
      <c r="AM156" s="51">
        <f t="shared" si="111"/>
        <v>-2.544692130054611</v>
      </c>
      <c r="AN156" s="51">
        <f t="shared" si="113"/>
        <v>17.028464538973125</v>
      </c>
      <c r="AO156" s="51">
        <f t="shared" si="113"/>
        <v>17.028463604645339</v>
      </c>
      <c r="AP156" s="51">
        <f t="shared" si="113"/>
        <v>17.028469974372211</v>
      </c>
      <c r="AQ156" s="51">
        <f t="shared" si="113"/>
        <v>17.028426552265952</v>
      </c>
      <c r="AR156" s="51">
        <f t="shared" si="113"/>
        <v>17.028722704945725</v>
      </c>
      <c r="AS156" s="51">
        <f t="shared" si="113"/>
        <v>17.026709610581786</v>
      </c>
      <c r="AT156" s="51">
        <f t="shared" si="113"/>
        <v>17.040721758619984</v>
      </c>
      <c r="AU156" s="51">
        <f t="shared" si="112"/>
        <v>17.602218609436591</v>
      </c>
    </row>
    <row r="157" spans="1:47" s="51" customFormat="1" ht="12.95" customHeight="1" x14ac:dyDescent="0.2">
      <c r="A157" s="42" t="s">
        <v>81</v>
      </c>
      <c r="C157" s="44">
        <v>44533.37</v>
      </c>
      <c r="D157" s="44"/>
      <c r="E157" s="51">
        <f t="shared" si="101"/>
        <v>9254.0976834573212</v>
      </c>
      <c r="F157" s="51">
        <f t="shared" si="102"/>
        <v>9254</v>
      </c>
      <c r="G157" s="51">
        <f t="shared" si="92"/>
        <v>0.19035799999983283</v>
      </c>
      <c r="I157" s="51">
        <f t="shared" ref="I157:I163" si="114">G157</f>
        <v>0.19035799999983283</v>
      </c>
      <c r="Q157" s="100">
        <f t="shared" si="103"/>
        <v>29514.870000000003</v>
      </c>
      <c r="S157" s="43">
        <f t="shared" si="93"/>
        <v>0.1</v>
      </c>
      <c r="Z157" s="51">
        <f t="shared" si="104"/>
        <v>9254</v>
      </c>
      <c r="AA157" s="51">
        <f t="shared" si="105"/>
        <v>0.18824364353644507</v>
      </c>
      <c r="AB157" s="51">
        <f t="shared" si="94"/>
        <v>0.175853107846974</v>
      </c>
      <c r="AC157" s="51">
        <f t="shared" si="95"/>
        <v>0.19035799999983283</v>
      </c>
      <c r="AD157" s="51">
        <f t="shared" si="96"/>
        <v>2.1143564633877565E-3</v>
      </c>
      <c r="AE157" s="51">
        <f t="shared" si="97"/>
        <v>4.4705032542695822E-7</v>
      </c>
      <c r="AF157" s="51">
        <f t="shared" si="98"/>
        <v>0.19035799999983283</v>
      </c>
      <c r="AG157" s="43"/>
      <c r="AH157" s="51">
        <f t="shared" si="106"/>
        <v>1.450489215285883E-2</v>
      </c>
      <c r="AI157" s="51">
        <f t="shared" si="107"/>
        <v>0.56711475177054738</v>
      </c>
      <c r="AJ157" s="51">
        <f t="shared" si="108"/>
        <v>-0.11737038611359024</v>
      </c>
      <c r="AK157" s="51">
        <f t="shared" si="109"/>
        <v>-0.40412918987092317</v>
      </c>
      <c r="AL157" s="51">
        <f t="shared" si="110"/>
        <v>-2.3905364936906426</v>
      </c>
      <c r="AM157" s="51">
        <f t="shared" si="111"/>
        <v>-2.5365478211434267</v>
      </c>
      <c r="AN157" s="51">
        <f t="shared" si="113"/>
        <v>17.031571518660748</v>
      </c>
      <c r="AO157" s="51">
        <f t="shared" si="113"/>
        <v>17.031570562718489</v>
      </c>
      <c r="AP157" s="51">
        <f t="shared" si="113"/>
        <v>17.031577160012297</v>
      </c>
      <c r="AQ157" s="51">
        <f t="shared" si="113"/>
        <v>17.031531633278711</v>
      </c>
      <c r="AR157" s="51">
        <f t="shared" si="113"/>
        <v>17.031845972463994</v>
      </c>
      <c r="AS157" s="51">
        <f t="shared" si="113"/>
        <v>17.02968353951378</v>
      </c>
      <c r="AT157" s="51">
        <f t="shared" si="113"/>
        <v>17.044955364341845</v>
      </c>
      <c r="AU157" s="51">
        <f t="shared" si="112"/>
        <v>17.605778561328805</v>
      </c>
    </row>
    <row r="158" spans="1:47" s="51" customFormat="1" ht="12.95" customHeight="1" x14ac:dyDescent="0.2">
      <c r="A158" s="42" t="s">
        <v>82</v>
      </c>
      <c r="C158" s="44">
        <v>44636.646999999997</v>
      </c>
      <c r="D158" s="44"/>
      <c r="E158" s="51">
        <f t="shared" si="101"/>
        <v>9307.094953977552</v>
      </c>
      <c r="F158" s="51">
        <f t="shared" si="102"/>
        <v>9307</v>
      </c>
      <c r="G158" s="51">
        <f t="shared" si="92"/>
        <v>0.18503899999632267</v>
      </c>
      <c r="I158" s="51">
        <f t="shared" si="114"/>
        <v>0.18503899999632267</v>
      </c>
      <c r="Q158" s="100">
        <f t="shared" si="103"/>
        <v>29618.146999999997</v>
      </c>
      <c r="S158" s="43">
        <f t="shared" si="93"/>
        <v>0.1</v>
      </c>
      <c r="Z158" s="51">
        <f t="shared" si="104"/>
        <v>9307</v>
      </c>
      <c r="AA158" s="51">
        <f t="shared" si="105"/>
        <v>0.19020823132238307</v>
      </c>
      <c r="AB158" s="51">
        <f t="shared" si="94"/>
        <v>0.16960031818886179</v>
      </c>
      <c r="AC158" s="51">
        <f t="shared" si="95"/>
        <v>0.18503899999632267</v>
      </c>
      <c r="AD158" s="51">
        <f t="shared" si="96"/>
        <v>-5.1692313260603973E-3</v>
      </c>
      <c r="AE158" s="51">
        <f t="shared" si="97"/>
        <v>2.6720952502324137E-6</v>
      </c>
      <c r="AF158" s="51">
        <f t="shared" si="98"/>
        <v>0.18503899999632267</v>
      </c>
      <c r="AG158" s="43"/>
      <c r="AH158" s="51">
        <f t="shared" si="106"/>
        <v>1.5438681807460894E-2</v>
      </c>
      <c r="AI158" s="51">
        <f t="shared" si="107"/>
        <v>0.57395194243065251</v>
      </c>
      <c r="AJ158" s="51">
        <f t="shared" si="108"/>
        <v>-0.10070204315357753</v>
      </c>
      <c r="AK158" s="51">
        <f t="shared" si="109"/>
        <v>-0.41133088004888418</v>
      </c>
      <c r="AL158" s="51">
        <f t="shared" si="110"/>
        <v>-2.3737679707356469</v>
      </c>
      <c r="AM158" s="51">
        <f t="shared" si="111"/>
        <v>-2.4755151503491057</v>
      </c>
      <c r="AN158" s="51">
        <f t="shared" si="113"/>
        <v>17.055255023800061</v>
      </c>
      <c r="AO158" s="51">
        <f t="shared" si="113"/>
        <v>17.055254096700402</v>
      </c>
      <c r="AP158" s="51">
        <f t="shared" si="113"/>
        <v>17.055261159757887</v>
      </c>
      <c r="AQ158" s="51">
        <f t="shared" si="113"/>
        <v>17.055207355777011</v>
      </c>
      <c r="AR158" s="51">
        <f t="shared" si="113"/>
        <v>17.055617537821664</v>
      </c>
      <c r="AS158" s="51">
        <f t="shared" si="113"/>
        <v>17.05250892009591</v>
      </c>
      <c r="AT158" s="51">
        <f t="shared" si="113"/>
        <v>17.07723981501568</v>
      </c>
      <c r="AU158" s="51">
        <f t="shared" si="112"/>
        <v>17.632732482798428</v>
      </c>
    </row>
    <row r="159" spans="1:47" s="51" customFormat="1" ht="12.95" customHeight="1" x14ac:dyDescent="0.2">
      <c r="A159" s="42" t="s">
        <v>83</v>
      </c>
      <c r="C159" s="44">
        <v>44755.527999999998</v>
      </c>
      <c r="D159" s="44"/>
      <c r="E159" s="51">
        <f t="shared" si="101"/>
        <v>9368.0995195315081</v>
      </c>
      <c r="F159" s="51">
        <f t="shared" si="102"/>
        <v>9368</v>
      </c>
      <c r="G159" s="51">
        <f t="shared" si="92"/>
        <v>0.1939360000033048</v>
      </c>
      <c r="I159" s="51">
        <f t="shared" si="114"/>
        <v>0.1939360000033048</v>
      </c>
      <c r="Q159" s="100">
        <f t="shared" si="103"/>
        <v>29737.027999999998</v>
      </c>
      <c r="S159" s="43">
        <f t="shared" si="93"/>
        <v>0.1</v>
      </c>
      <c r="Z159" s="51">
        <f t="shared" si="104"/>
        <v>9368</v>
      </c>
      <c r="AA159" s="51">
        <f t="shared" si="105"/>
        <v>0.19247285697037736</v>
      </c>
      <c r="AB159" s="51">
        <f t="shared" si="94"/>
        <v>0.17741937678966874</v>
      </c>
      <c r="AC159" s="51">
        <f t="shared" si="95"/>
        <v>0.1939360000033048</v>
      </c>
      <c r="AD159" s="51">
        <f t="shared" si="96"/>
        <v>1.4631430329274386E-3</v>
      </c>
      <c r="AE159" s="51">
        <f t="shared" si="97"/>
        <v>2.140787534804104E-7</v>
      </c>
      <c r="AF159" s="51">
        <f t="shared" si="98"/>
        <v>0.1939360000033048</v>
      </c>
      <c r="AG159" s="43"/>
      <c r="AH159" s="51">
        <f t="shared" si="106"/>
        <v>1.6516623213636058E-2</v>
      </c>
      <c r="AI159" s="51">
        <f t="shared" si="107"/>
        <v>0.58218439159865398</v>
      </c>
      <c r="AJ159" s="51">
        <f t="shared" si="108"/>
        <v>-8.0972085740048966E-2</v>
      </c>
      <c r="AK159" s="51">
        <f t="shared" si="109"/>
        <v>-0.41969054983001064</v>
      </c>
      <c r="AL159" s="51">
        <f t="shared" si="110"/>
        <v>-2.3539557743597168</v>
      </c>
      <c r="AM159" s="51">
        <f t="shared" si="111"/>
        <v>-2.40659070500524</v>
      </c>
      <c r="AN159" s="51">
        <f t="shared" si="113"/>
        <v>17.082872921921986</v>
      </c>
      <c r="AO159" s="51">
        <f t="shared" si="113"/>
        <v>17.082872248893477</v>
      </c>
      <c r="AP159" s="51">
        <f t="shared" si="113"/>
        <v>17.082878087919063</v>
      </c>
      <c r="AQ159" s="51">
        <f t="shared" si="113"/>
        <v>17.08282743572552</v>
      </c>
      <c r="AR159" s="51">
        <f t="shared" si="113"/>
        <v>17.083267263037804</v>
      </c>
      <c r="AS159" s="51">
        <f t="shared" si="113"/>
        <v>17.07948008294365</v>
      </c>
      <c r="AT159" s="51">
        <f t="shared" si="113"/>
        <v>17.114896650164152</v>
      </c>
      <c r="AU159" s="51">
        <f t="shared" si="112"/>
        <v>17.663754920716293</v>
      </c>
    </row>
    <row r="160" spans="1:47" s="51" customFormat="1" ht="12.95" customHeight="1" x14ac:dyDescent="0.2">
      <c r="A160" s="42" t="s">
        <v>83</v>
      </c>
      <c r="C160" s="44">
        <v>44755.529000000002</v>
      </c>
      <c r="D160" s="44"/>
      <c r="E160" s="51">
        <f t="shared" si="101"/>
        <v>9368.1000326880749</v>
      </c>
      <c r="F160" s="51">
        <f t="shared" si="102"/>
        <v>9368</v>
      </c>
      <c r="G160" s="51">
        <f t="shared" si="92"/>
        <v>0.1949360000071465</v>
      </c>
      <c r="I160" s="51">
        <f t="shared" si="114"/>
        <v>0.1949360000071465</v>
      </c>
      <c r="Q160" s="100">
        <f t="shared" si="103"/>
        <v>29737.029000000002</v>
      </c>
      <c r="S160" s="43">
        <f t="shared" si="93"/>
        <v>0.1</v>
      </c>
      <c r="Z160" s="51">
        <f t="shared" si="104"/>
        <v>9368</v>
      </c>
      <c r="AA160" s="51">
        <f t="shared" si="105"/>
        <v>0.19247285697037736</v>
      </c>
      <c r="AB160" s="51">
        <f t="shared" si="94"/>
        <v>0.17841937679351044</v>
      </c>
      <c r="AC160" s="51">
        <f t="shared" si="95"/>
        <v>0.1949360000071465</v>
      </c>
      <c r="AD160" s="51">
        <f t="shared" si="96"/>
        <v>2.4631430367691443E-3</v>
      </c>
      <c r="AE160" s="51">
        <f t="shared" si="97"/>
        <v>6.0670736195843225E-7</v>
      </c>
      <c r="AF160" s="51">
        <f t="shared" si="98"/>
        <v>0.1949360000071465</v>
      </c>
      <c r="AG160" s="43"/>
      <c r="AH160" s="51">
        <f t="shared" si="106"/>
        <v>1.6516623213636058E-2</v>
      </c>
      <c r="AI160" s="51">
        <f t="shared" si="107"/>
        <v>0.58218439159865398</v>
      </c>
      <c r="AJ160" s="51">
        <f t="shared" si="108"/>
        <v>-8.0972085740048966E-2</v>
      </c>
      <c r="AK160" s="51">
        <f t="shared" si="109"/>
        <v>-0.41969054983001064</v>
      </c>
      <c r="AL160" s="51">
        <f t="shared" si="110"/>
        <v>-2.3539557743597168</v>
      </c>
      <c r="AM160" s="51">
        <f t="shared" si="111"/>
        <v>-2.40659070500524</v>
      </c>
      <c r="AN160" s="51">
        <f t="shared" si="113"/>
        <v>17.082872921921986</v>
      </c>
      <c r="AO160" s="51">
        <f t="shared" si="113"/>
        <v>17.082872248893477</v>
      </c>
      <c r="AP160" s="51">
        <f t="shared" si="113"/>
        <v>17.082878087919063</v>
      </c>
      <c r="AQ160" s="51">
        <f t="shared" si="113"/>
        <v>17.08282743572552</v>
      </c>
      <c r="AR160" s="51">
        <f t="shared" si="113"/>
        <v>17.083267263037804</v>
      </c>
      <c r="AS160" s="51">
        <f t="shared" si="113"/>
        <v>17.07948008294365</v>
      </c>
      <c r="AT160" s="51">
        <f t="shared" si="113"/>
        <v>17.114896650164152</v>
      </c>
      <c r="AU160" s="51">
        <f t="shared" si="112"/>
        <v>17.663754920716293</v>
      </c>
    </row>
    <row r="161" spans="1:47" s="51" customFormat="1" ht="12.95" customHeight="1" x14ac:dyDescent="0.2">
      <c r="A161" s="42" t="s">
        <v>83</v>
      </c>
      <c r="C161" s="44">
        <v>44755.534</v>
      </c>
      <c r="D161" s="44"/>
      <c r="E161" s="51">
        <f t="shared" si="101"/>
        <v>9368.1025984708958</v>
      </c>
      <c r="F161" s="51">
        <f t="shared" si="102"/>
        <v>9368</v>
      </c>
      <c r="G161" s="51">
        <f t="shared" si="92"/>
        <v>0.19993600000452716</v>
      </c>
      <c r="I161" s="51">
        <f t="shared" si="114"/>
        <v>0.19993600000452716</v>
      </c>
      <c r="Q161" s="100">
        <f t="shared" si="103"/>
        <v>29737.034</v>
      </c>
      <c r="S161" s="43">
        <f t="shared" si="93"/>
        <v>0.1</v>
      </c>
      <c r="Z161" s="51">
        <f t="shared" si="104"/>
        <v>9368</v>
      </c>
      <c r="AA161" s="51">
        <f t="shared" si="105"/>
        <v>0.19247285697037736</v>
      </c>
      <c r="AB161" s="51">
        <f t="shared" si="94"/>
        <v>0.1834193767908911</v>
      </c>
      <c r="AC161" s="51">
        <f t="shared" si="95"/>
        <v>0.19993600000452716</v>
      </c>
      <c r="AD161" s="51">
        <f t="shared" si="96"/>
        <v>7.4631430341497995E-3</v>
      </c>
      <c r="AE161" s="51">
        <f t="shared" si="97"/>
        <v>5.569850394817868E-6</v>
      </c>
      <c r="AF161" s="51">
        <f t="shared" si="98"/>
        <v>0.19993600000452716</v>
      </c>
      <c r="AG161" s="43"/>
      <c r="AH161" s="51">
        <f t="shared" si="106"/>
        <v>1.6516623213636058E-2</v>
      </c>
      <c r="AI161" s="51">
        <f t="shared" si="107"/>
        <v>0.58218439159865398</v>
      </c>
      <c r="AJ161" s="51">
        <f t="shared" si="108"/>
        <v>-8.0972085740048966E-2</v>
      </c>
      <c r="AK161" s="51">
        <f t="shared" si="109"/>
        <v>-0.41969054983001064</v>
      </c>
      <c r="AL161" s="51">
        <f t="shared" si="110"/>
        <v>-2.3539557743597168</v>
      </c>
      <c r="AM161" s="51">
        <f t="shared" si="111"/>
        <v>-2.40659070500524</v>
      </c>
      <c r="AN161" s="51">
        <f t="shared" ref="AN161:AT170" si="115">$AU161+$AB$7*SIN(AO161)</f>
        <v>17.082872921921986</v>
      </c>
      <c r="AO161" s="51">
        <f t="shared" si="115"/>
        <v>17.082872248893477</v>
      </c>
      <c r="AP161" s="51">
        <f t="shared" si="115"/>
        <v>17.082878087919063</v>
      </c>
      <c r="AQ161" s="51">
        <f t="shared" si="115"/>
        <v>17.08282743572552</v>
      </c>
      <c r="AR161" s="51">
        <f t="shared" si="115"/>
        <v>17.083267263037804</v>
      </c>
      <c r="AS161" s="51">
        <f t="shared" si="115"/>
        <v>17.07948008294365</v>
      </c>
      <c r="AT161" s="51">
        <f t="shared" si="115"/>
        <v>17.114896650164152</v>
      </c>
      <c r="AU161" s="51">
        <f t="shared" si="112"/>
        <v>17.663754920716293</v>
      </c>
    </row>
    <row r="162" spans="1:47" s="51" customFormat="1" ht="12.95" customHeight="1" x14ac:dyDescent="0.2">
      <c r="A162" s="42" t="s">
        <v>84</v>
      </c>
      <c r="C162" s="44">
        <v>44757.470999999998</v>
      </c>
      <c r="D162" s="44"/>
      <c r="E162" s="51">
        <f t="shared" si="101"/>
        <v>9369.0965827364889</v>
      </c>
      <c r="F162" s="51">
        <f t="shared" si="102"/>
        <v>9369</v>
      </c>
      <c r="G162" s="51">
        <f t="shared" si="92"/>
        <v>0.18821299999399344</v>
      </c>
      <c r="I162" s="51">
        <f t="shared" si="114"/>
        <v>0.18821299999399344</v>
      </c>
      <c r="Q162" s="100">
        <f t="shared" si="103"/>
        <v>29738.970999999998</v>
      </c>
      <c r="S162" s="43">
        <f t="shared" si="93"/>
        <v>0.1</v>
      </c>
      <c r="Z162" s="51">
        <f t="shared" si="104"/>
        <v>9369</v>
      </c>
      <c r="AA162" s="51">
        <f t="shared" si="105"/>
        <v>0.19251001009436611</v>
      </c>
      <c r="AB162" s="51">
        <f t="shared" si="94"/>
        <v>0.17167868011708617</v>
      </c>
      <c r="AC162" s="51">
        <f t="shared" si="95"/>
        <v>0.18821299999399344</v>
      </c>
      <c r="AD162" s="51">
        <f t="shared" si="96"/>
        <v>-4.2970101003726724E-3</v>
      </c>
      <c r="AE162" s="51">
        <f t="shared" si="97"/>
        <v>1.8464295802704764E-6</v>
      </c>
      <c r="AF162" s="51">
        <f t="shared" si="98"/>
        <v>0.18821299999399344</v>
      </c>
      <c r="AG162" s="43"/>
      <c r="AH162" s="51">
        <f t="shared" si="106"/>
        <v>1.6534319876907264E-2</v>
      </c>
      <c r="AI162" s="51">
        <f t="shared" si="107"/>
        <v>0.58232272024735154</v>
      </c>
      <c r="AJ162" s="51">
        <f t="shared" si="108"/>
        <v>-8.0643620728638801E-2</v>
      </c>
      <c r="AK162" s="51">
        <f t="shared" si="109"/>
        <v>-0.41982821512951146</v>
      </c>
      <c r="AL162" s="51">
        <f t="shared" si="110"/>
        <v>-2.3536262316425809</v>
      </c>
      <c r="AM162" s="51">
        <f t="shared" si="111"/>
        <v>-2.4054720744274127</v>
      </c>
      <c r="AN162" s="51">
        <f t="shared" si="115"/>
        <v>17.08332897870261</v>
      </c>
      <c r="AO162" s="51">
        <f t="shared" si="115"/>
        <v>17.083328310511359</v>
      </c>
      <c r="AP162" s="51">
        <f t="shared" si="115"/>
        <v>17.083334120924736</v>
      </c>
      <c r="AQ162" s="51">
        <f t="shared" si="115"/>
        <v>17.083283600820778</v>
      </c>
      <c r="AR162" s="51">
        <f t="shared" si="115"/>
        <v>17.083723292770859</v>
      </c>
      <c r="AS162" s="51">
        <f t="shared" si="115"/>
        <v>17.07992869551753</v>
      </c>
      <c r="AT162" s="51">
        <f t="shared" si="115"/>
        <v>17.115518393742118</v>
      </c>
      <c r="AU162" s="51">
        <f t="shared" si="112"/>
        <v>17.664263485272325</v>
      </c>
    </row>
    <row r="163" spans="1:47" s="51" customFormat="1" ht="12.95" customHeight="1" x14ac:dyDescent="0.2">
      <c r="A163" s="42" t="s">
        <v>84</v>
      </c>
      <c r="C163" s="44">
        <v>44757.476999999999</v>
      </c>
      <c r="D163" s="44"/>
      <c r="E163" s="51">
        <f t="shared" si="101"/>
        <v>9369.0996616758766</v>
      </c>
      <c r="F163" s="51">
        <f t="shared" si="102"/>
        <v>9369</v>
      </c>
      <c r="G163" s="51">
        <f t="shared" si="92"/>
        <v>0.1942129999952158</v>
      </c>
      <c r="I163" s="51">
        <f t="shared" si="114"/>
        <v>0.1942129999952158</v>
      </c>
      <c r="Q163" s="100">
        <f t="shared" si="103"/>
        <v>29738.976999999999</v>
      </c>
      <c r="S163" s="43">
        <f t="shared" si="93"/>
        <v>0.1</v>
      </c>
      <c r="Z163" s="51">
        <f t="shared" si="104"/>
        <v>9369</v>
      </c>
      <c r="AA163" s="51">
        <f t="shared" si="105"/>
        <v>0.19251001009436611</v>
      </c>
      <c r="AB163" s="51">
        <f t="shared" si="94"/>
        <v>0.17767868011830854</v>
      </c>
      <c r="AC163" s="51">
        <f t="shared" si="95"/>
        <v>0.1942129999952158</v>
      </c>
      <c r="AD163" s="51">
        <f t="shared" si="96"/>
        <v>1.7029899008496885E-3</v>
      </c>
      <c r="AE163" s="51">
        <f t="shared" si="97"/>
        <v>2.9001746023960317E-7</v>
      </c>
      <c r="AF163" s="51">
        <f t="shared" si="98"/>
        <v>0.1942129999952158</v>
      </c>
      <c r="AG163" s="43"/>
      <c r="AH163" s="51">
        <f t="shared" si="106"/>
        <v>1.6534319876907264E-2</v>
      </c>
      <c r="AI163" s="51">
        <f t="shared" si="107"/>
        <v>0.58232272024735154</v>
      </c>
      <c r="AJ163" s="51">
        <f t="shared" si="108"/>
        <v>-8.0643620728638801E-2</v>
      </c>
      <c r="AK163" s="51">
        <f t="shared" si="109"/>
        <v>-0.41982821512951146</v>
      </c>
      <c r="AL163" s="51">
        <f t="shared" si="110"/>
        <v>-2.3536262316425809</v>
      </c>
      <c r="AM163" s="51">
        <f t="shared" si="111"/>
        <v>-2.4054720744274127</v>
      </c>
      <c r="AN163" s="51">
        <f t="shared" si="115"/>
        <v>17.08332897870261</v>
      </c>
      <c r="AO163" s="51">
        <f t="shared" si="115"/>
        <v>17.083328310511359</v>
      </c>
      <c r="AP163" s="51">
        <f t="shared" si="115"/>
        <v>17.083334120924736</v>
      </c>
      <c r="AQ163" s="51">
        <f t="shared" si="115"/>
        <v>17.083283600820778</v>
      </c>
      <c r="AR163" s="51">
        <f t="shared" si="115"/>
        <v>17.083723292770859</v>
      </c>
      <c r="AS163" s="51">
        <f t="shared" si="115"/>
        <v>17.07992869551753</v>
      </c>
      <c r="AT163" s="51">
        <f t="shared" si="115"/>
        <v>17.115518393742118</v>
      </c>
      <c r="AU163" s="51">
        <f t="shared" si="112"/>
        <v>17.664263485272325</v>
      </c>
    </row>
    <row r="164" spans="1:47" s="51" customFormat="1" ht="12.95" customHeight="1" x14ac:dyDescent="0.2">
      <c r="A164" s="42" t="s">
        <v>53</v>
      </c>
      <c r="C164" s="44">
        <v>44786.705999999998</v>
      </c>
      <c r="D164" s="44"/>
      <c r="E164" s="51">
        <f t="shared" si="101"/>
        <v>9384.0987149020148</v>
      </c>
      <c r="F164" s="51">
        <f t="shared" si="102"/>
        <v>9384</v>
      </c>
      <c r="G164" s="51">
        <f t="shared" si="92"/>
        <v>0.19236799999634968</v>
      </c>
      <c r="I164" s="51">
        <f>+G164</f>
        <v>0.19236799999634968</v>
      </c>
      <c r="Q164" s="100">
        <f t="shared" si="103"/>
        <v>29768.205999999998</v>
      </c>
      <c r="S164" s="43">
        <f t="shared" si="93"/>
        <v>0.1</v>
      </c>
      <c r="Z164" s="51">
        <f t="shared" si="104"/>
        <v>9384</v>
      </c>
      <c r="AA164" s="51">
        <f t="shared" si="105"/>
        <v>0.19306740745271028</v>
      </c>
      <c r="AB164" s="51">
        <f t="shared" si="94"/>
        <v>0.17556813981645888</v>
      </c>
      <c r="AC164" s="51">
        <f t="shared" si="95"/>
        <v>0.19236799999634968</v>
      </c>
      <c r="AD164" s="51">
        <f t="shared" si="96"/>
        <v>-6.994074563606012E-4</v>
      </c>
      <c r="AE164" s="51">
        <f t="shared" si="97"/>
        <v>4.8917079001280624E-8</v>
      </c>
      <c r="AF164" s="51">
        <f t="shared" si="98"/>
        <v>0.19236799999634968</v>
      </c>
      <c r="AG164" s="43"/>
      <c r="AH164" s="51">
        <f t="shared" si="106"/>
        <v>1.6799860179890796E-2</v>
      </c>
      <c r="AI164" s="51">
        <f t="shared" si="107"/>
        <v>0.58441105484520395</v>
      </c>
      <c r="AJ164" s="51">
        <f t="shared" si="108"/>
        <v>-7.5696777234797966E-2</v>
      </c>
      <c r="AK164" s="51">
        <f t="shared" si="109"/>
        <v>-0.42189556634969211</v>
      </c>
      <c r="AL164" s="51">
        <f t="shared" si="110"/>
        <v>-2.3486641993015032</v>
      </c>
      <c r="AM164" s="51">
        <f t="shared" si="111"/>
        <v>-2.3887350172283393</v>
      </c>
      <c r="AN164" s="51">
        <f t="shared" si="115"/>
        <v>17.09018288653299</v>
      </c>
      <c r="AO164" s="51">
        <f t="shared" si="115"/>
        <v>17.090182291129679</v>
      </c>
      <c r="AP164" s="51">
        <f t="shared" si="115"/>
        <v>17.090187654415057</v>
      </c>
      <c r="AQ164" s="51">
        <f t="shared" si="115"/>
        <v>17.090139348345012</v>
      </c>
      <c r="AR164" s="51">
        <f t="shared" si="115"/>
        <v>17.090574873539168</v>
      </c>
      <c r="AS164" s="51">
        <f t="shared" si="115"/>
        <v>17.086683458224538</v>
      </c>
      <c r="AT164" s="51">
        <f t="shared" si="115"/>
        <v>17.12486156208524</v>
      </c>
      <c r="AU164" s="51">
        <f t="shared" si="112"/>
        <v>17.671891953612786</v>
      </c>
    </row>
    <row r="165" spans="1:47" s="51" customFormat="1" ht="12.95" customHeight="1" x14ac:dyDescent="0.2">
      <c r="A165" s="42" t="s">
        <v>53</v>
      </c>
      <c r="C165" s="44">
        <v>44786.705999999998</v>
      </c>
      <c r="D165" s="44"/>
      <c r="E165" s="51">
        <f t="shared" si="101"/>
        <v>9384.0987149020148</v>
      </c>
      <c r="F165" s="51">
        <f t="shared" si="102"/>
        <v>9384</v>
      </c>
      <c r="G165" s="51">
        <f t="shared" si="92"/>
        <v>0.19236799999634968</v>
      </c>
      <c r="I165" s="51">
        <f>+G165</f>
        <v>0.19236799999634968</v>
      </c>
      <c r="Q165" s="100">
        <f t="shared" si="103"/>
        <v>29768.205999999998</v>
      </c>
      <c r="S165" s="43">
        <f t="shared" si="93"/>
        <v>0.1</v>
      </c>
      <c r="Z165" s="51">
        <f t="shared" si="104"/>
        <v>9384</v>
      </c>
      <c r="AA165" s="51">
        <f t="shared" si="105"/>
        <v>0.19306740745271028</v>
      </c>
      <c r="AB165" s="51">
        <f t="shared" si="94"/>
        <v>0.17556813981645888</v>
      </c>
      <c r="AC165" s="51">
        <f t="shared" si="95"/>
        <v>0.19236799999634968</v>
      </c>
      <c r="AD165" s="51">
        <f t="shared" si="96"/>
        <v>-6.994074563606012E-4</v>
      </c>
      <c r="AE165" s="51">
        <f t="shared" si="97"/>
        <v>4.8917079001280624E-8</v>
      </c>
      <c r="AF165" s="51">
        <f t="shared" si="98"/>
        <v>0.19236799999634968</v>
      </c>
      <c r="AG165" s="43"/>
      <c r="AH165" s="51">
        <f t="shared" si="106"/>
        <v>1.6799860179890796E-2</v>
      </c>
      <c r="AI165" s="51">
        <f t="shared" si="107"/>
        <v>0.58441105484520395</v>
      </c>
      <c r="AJ165" s="51">
        <f t="shared" si="108"/>
        <v>-7.5696777234797966E-2</v>
      </c>
      <c r="AK165" s="51">
        <f t="shared" si="109"/>
        <v>-0.42189556634969211</v>
      </c>
      <c r="AL165" s="51">
        <f t="shared" si="110"/>
        <v>-2.3486641993015032</v>
      </c>
      <c r="AM165" s="51">
        <f t="shared" si="111"/>
        <v>-2.3887350172283393</v>
      </c>
      <c r="AN165" s="51">
        <f t="shared" si="115"/>
        <v>17.09018288653299</v>
      </c>
      <c r="AO165" s="51">
        <f t="shared" si="115"/>
        <v>17.090182291129679</v>
      </c>
      <c r="AP165" s="51">
        <f t="shared" si="115"/>
        <v>17.090187654415057</v>
      </c>
      <c r="AQ165" s="51">
        <f t="shared" si="115"/>
        <v>17.090139348345012</v>
      </c>
      <c r="AR165" s="51">
        <f t="shared" si="115"/>
        <v>17.090574873539168</v>
      </c>
      <c r="AS165" s="51">
        <f t="shared" si="115"/>
        <v>17.086683458224538</v>
      </c>
      <c r="AT165" s="51">
        <f t="shared" si="115"/>
        <v>17.12486156208524</v>
      </c>
      <c r="AU165" s="51">
        <f t="shared" si="112"/>
        <v>17.671891953612786</v>
      </c>
    </row>
    <row r="166" spans="1:47" s="51" customFormat="1" ht="12.95" customHeight="1" x14ac:dyDescent="0.2">
      <c r="A166" s="42" t="s">
        <v>85</v>
      </c>
      <c r="C166" s="44">
        <v>44835.421999999999</v>
      </c>
      <c r="D166" s="44"/>
      <c r="E166" s="51">
        <f t="shared" si="101"/>
        <v>9409.0976501021432</v>
      </c>
      <c r="F166" s="51">
        <f t="shared" si="102"/>
        <v>9409</v>
      </c>
      <c r="G166" s="51">
        <f t="shared" si="92"/>
        <v>0.19029299999965588</v>
      </c>
      <c r="I166" s="51">
        <f t="shared" ref="I166:I171" si="116">G166</f>
        <v>0.19029299999965588</v>
      </c>
      <c r="Q166" s="100">
        <f t="shared" si="103"/>
        <v>29816.921999999999</v>
      </c>
      <c r="S166" s="43">
        <f t="shared" si="93"/>
        <v>0.1</v>
      </c>
      <c r="Z166" s="51">
        <f t="shared" si="104"/>
        <v>9409</v>
      </c>
      <c r="AA166" s="51">
        <f t="shared" si="105"/>
        <v>0.19399680258639193</v>
      </c>
      <c r="AB166" s="51">
        <f t="shared" si="94"/>
        <v>0.17305021538084114</v>
      </c>
      <c r="AC166" s="51">
        <f t="shared" si="95"/>
        <v>0.19029299999965588</v>
      </c>
      <c r="AD166" s="51">
        <f t="shared" si="96"/>
        <v>-3.7038025867360547E-3</v>
      </c>
      <c r="AE166" s="51">
        <f t="shared" si="97"/>
        <v>1.371815360151269E-6</v>
      </c>
      <c r="AF166" s="51">
        <f t="shared" si="98"/>
        <v>0.19029299999965588</v>
      </c>
      <c r="AG166" s="43"/>
      <c r="AH166" s="51">
        <f t="shared" si="106"/>
        <v>1.7242784618814733E-2</v>
      </c>
      <c r="AI166" s="51">
        <f t="shared" si="107"/>
        <v>0.5879482890590676</v>
      </c>
      <c r="AJ166" s="51">
        <f t="shared" si="108"/>
        <v>-6.736828769962605E-2</v>
      </c>
      <c r="AK166" s="51">
        <f t="shared" si="109"/>
        <v>-0.42535094657359562</v>
      </c>
      <c r="AL166" s="51">
        <f t="shared" si="110"/>
        <v>-2.3403142949742763</v>
      </c>
      <c r="AM166" s="51">
        <f t="shared" si="111"/>
        <v>-2.3610138565079408</v>
      </c>
      <c r="AN166" s="51">
        <f t="shared" si="115"/>
        <v>17.101661070700448</v>
      </c>
      <c r="AO166" s="51">
        <f t="shared" si="115"/>
        <v>17.101660593791987</v>
      </c>
      <c r="AP166" s="51">
        <f t="shared" si="115"/>
        <v>17.101665164915392</v>
      </c>
      <c r="AQ166" s="51">
        <f t="shared" si="115"/>
        <v>17.101621355923402</v>
      </c>
      <c r="AR166" s="51">
        <f t="shared" si="115"/>
        <v>17.102041657069854</v>
      </c>
      <c r="AS166" s="51">
        <f t="shared" si="115"/>
        <v>17.098049183637887</v>
      </c>
      <c r="AT166" s="51">
        <f t="shared" si="115"/>
        <v>17.140504200263869</v>
      </c>
      <c r="AU166" s="51">
        <f t="shared" si="112"/>
        <v>17.684606067513549</v>
      </c>
    </row>
    <row r="167" spans="1:47" s="51" customFormat="1" ht="12.95" customHeight="1" x14ac:dyDescent="0.2">
      <c r="A167" s="42" t="s">
        <v>85</v>
      </c>
      <c r="C167" s="44">
        <v>44835.425000000003</v>
      </c>
      <c r="D167" s="44"/>
      <c r="E167" s="51">
        <f t="shared" si="101"/>
        <v>9409.0991895718398</v>
      </c>
      <c r="F167" s="51">
        <f t="shared" si="102"/>
        <v>9409</v>
      </c>
      <c r="G167" s="51">
        <f t="shared" si="92"/>
        <v>0.19329300000390504</v>
      </c>
      <c r="I167" s="51">
        <f t="shared" si="116"/>
        <v>0.19329300000390504</v>
      </c>
      <c r="Q167" s="100">
        <f t="shared" si="103"/>
        <v>29816.925000000003</v>
      </c>
      <c r="S167" s="43">
        <f t="shared" si="93"/>
        <v>0.1</v>
      </c>
      <c r="Z167" s="51">
        <f t="shared" si="104"/>
        <v>9409</v>
      </c>
      <c r="AA167" s="51">
        <f t="shared" si="105"/>
        <v>0.19399680258639193</v>
      </c>
      <c r="AB167" s="51">
        <f t="shared" si="94"/>
        <v>0.1760502153850903</v>
      </c>
      <c r="AC167" s="51">
        <f t="shared" si="95"/>
        <v>0.19329300000390504</v>
      </c>
      <c r="AD167" s="51">
        <f t="shared" si="96"/>
        <v>-7.0380258248689542E-4</v>
      </c>
      <c r="AE167" s="51">
        <f t="shared" si="97"/>
        <v>4.953380751152233E-8</v>
      </c>
      <c r="AF167" s="51">
        <f t="shared" si="98"/>
        <v>0.19329300000390504</v>
      </c>
      <c r="AG167" s="43"/>
      <c r="AH167" s="51">
        <f t="shared" si="106"/>
        <v>1.7242784618814733E-2</v>
      </c>
      <c r="AI167" s="51">
        <f t="shared" si="107"/>
        <v>0.5879482890590676</v>
      </c>
      <c r="AJ167" s="51">
        <f t="shared" si="108"/>
        <v>-6.736828769962605E-2</v>
      </c>
      <c r="AK167" s="51">
        <f t="shared" si="109"/>
        <v>-0.42535094657359562</v>
      </c>
      <c r="AL167" s="51">
        <f t="shared" si="110"/>
        <v>-2.3403142949742763</v>
      </c>
      <c r="AM167" s="51">
        <f t="shared" si="111"/>
        <v>-2.3610138565079408</v>
      </c>
      <c r="AN167" s="51">
        <f t="shared" si="115"/>
        <v>17.101661070700448</v>
      </c>
      <c r="AO167" s="51">
        <f t="shared" si="115"/>
        <v>17.101660593791987</v>
      </c>
      <c r="AP167" s="51">
        <f t="shared" si="115"/>
        <v>17.101665164915392</v>
      </c>
      <c r="AQ167" s="51">
        <f t="shared" si="115"/>
        <v>17.101621355923402</v>
      </c>
      <c r="AR167" s="51">
        <f t="shared" si="115"/>
        <v>17.102041657069854</v>
      </c>
      <c r="AS167" s="51">
        <f t="shared" si="115"/>
        <v>17.098049183637887</v>
      </c>
      <c r="AT167" s="51">
        <f t="shared" si="115"/>
        <v>17.140504200263869</v>
      </c>
      <c r="AU167" s="51">
        <f t="shared" si="112"/>
        <v>17.684606067513549</v>
      </c>
    </row>
    <row r="168" spans="1:47" s="51" customFormat="1" ht="12.95" customHeight="1" x14ac:dyDescent="0.2">
      <c r="A168" s="42" t="s">
        <v>85</v>
      </c>
      <c r="C168" s="44">
        <v>44878.294999999998</v>
      </c>
      <c r="D168" s="44"/>
      <c r="E168" s="51">
        <f t="shared" si="101"/>
        <v>9431.098211495424</v>
      </c>
      <c r="F168" s="51">
        <f t="shared" si="102"/>
        <v>9431</v>
      </c>
      <c r="G168" s="51">
        <f t="shared" si="92"/>
        <v>0.19138699999894015</v>
      </c>
      <c r="I168" s="51">
        <f t="shared" si="116"/>
        <v>0.19138699999894015</v>
      </c>
      <c r="Q168" s="100">
        <f t="shared" si="103"/>
        <v>29859.794999999998</v>
      </c>
      <c r="S168" s="43">
        <f t="shared" si="93"/>
        <v>0.1</v>
      </c>
      <c r="Z168" s="51">
        <f t="shared" si="104"/>
        <v>9431</v>
      </c>
      <c r="AA168" s="51">
        <f t="shared" si="105"/>
        <v>0.19481505265444254</v>
      </c>
      <c r="AB168" s="51">
        <f t="shared" si="94"/>
        <v>0.17375410322976961</v>
      </c>
      <c r="AC168" s="51">
        <f t="shared" si="95"/>
        <v>0.19138699999894015</v>
      </c>
      <c r="AD168" s="51">
        <f t="shared" si="96"/>
        <v>-3.4280526555023894E-3</v>
      </c>
      <c r="AE168" s="51">
        <f t="shared" si="97"/>
        <v>1.1751545008896985E-6</v>
      </c>
      <c r="AF168" s="51">
        <f t="shared" si="98"/>
        <v>0.19138699999894015</v>
      </c>
      <c r="AG168" s="43"/>
      <c r="AH168" s="51">
        <f t="shared" si="106"/>
        <v>1.7632896769170552E-2</v>
      </c>
      <c r="AI168" s="51">
        <f t="shared" si="107"/>
        <v>0.5911209745528101</v>
      </c>
      <c r="AJ168" s="51">
        <f t="shared" si="108"/>
        <v>-5.9951084526200508E-2</v>
      </c>
      <c r="AK168" s="51">
        <f t="shared" si="109"/>
        <v>-0.4284016605824022</v>
      </c>
      <c r="AL168" s="51">
        <f t="shared" si="110"/>
        <v>-2.3328819993362497</v>
      </c>
      <c r="AM168" s="51">
        <f t="shared" si="111"/>
        <v>-2.33679484781719</v>
      </c>
      <c r="AN168" s="51">
        <f t="shared" si="115"/>
        <v>17.111819707602677</v>
      </c>
      <c r="AO168" s="51">
        <f t="shared" si="115"/>
        <v>17.111819327411826</v>
      </c>
      <c r="AP168" s="51">
        <f t="shared" si="115"/>
        <v>17.111823190997434</v>
      </c>
      <c r="AQ168" s="51">
        <f t="shared" si="115"/>
        <v>17.111783932487576</v>
      </c>
      <c r="AR168" s="51">
        <f t="shared" si="115"/>
        <v>17.112183271105323</v>
      </c>
      <c r="AS168" s="51">
        <f t="shared" si="115"/>
        <v>17.108164384599196</v>
      </c>
      <c r="AT168" s="51">
        <f t="shared" si="115"/>
        <v>17.154342491899026</v>
      </c>
      <c r="AU168" s="51">
        <f t="shared" si="112"/>
        <v>17.695794487746223</v>
      </c>
    </row>
    <row r="169" spans="1:47" s="51" customFormat="1" ht="12.95" customHeight="1" x14ac:dyDescent="0.2">
      <c r="A169" s="42" t="s">
        <v>86</v>
      </c>
      <c r="C169" s="44">
        <v>44915.326000000001</v>
      </c>
      <c r="D169" s="44"/>
      <c r="E169" s="51">
        <f t="shared" si="101"/>
        <v>9450.1009122384257</v>
      </c>
      <c r="F169" s="51">
        <f t="shared" si="102"/>
        <v>9450</v>
      </c>
      <c r="G169" s="51">
        <f t="shared" si="92"/>
        <v>0.19664999999804422</v>
      </c>
      <c r="I169" s="51">
        <f t="shared" si="116"/>
        <v>0.19664999999804422</v>
      </c>
      <c r="Q169" s="100">
        <f t="shared" si="103"/>
        <v>29896.826000000001</v>
      </c>
      <c r="S169" s="43">
        <f t="shared" si="93"/>
        <v>0.1</v>
      </c>
      <c r="Z169" s="51">
        <f t="shared" si="104"/>
        <v>9450</v>
      </c>
      <c r="AA169" s="51">
        <f t="shared" si="105"/>
        <v>0.19552198576487803</v>
      </c>
      <c r="AB169" s="51">
        <f t="shared" si="94"/>
        <v>0.17867995852048404</v>
      </c>
      <c r="AC169" s="51">
        <f t="shared" si="95"/>
        <v>0.19664999999804422</v>
      </c>
      <c r="AD169" s="51">
        <f t="shared" si="96"/>
        <v>1.1280142331661913E-3</v>
      </c>
      <c r="AE169" s="51">
        <f t="shared" si="97"/>
        <v>1.2724161102255105E-7</v>
      </c>
      <c r="AF169" s="51">
        <f t="shared" si="98"/>
        <v>0.19664999999804422</v>
      </c>
      <c r="AG169" s="43"/>
      <c r="AH169" s="51">
        <f t="shared" si="106"/>
        <v>1.7970041477560188E-2</v>
      </c>
      <c r="AI169" s="51">
        <f t="shared" si="107"/>
        <v>0.59390724958927443</v>
      </c>
      <c r="AJ169" s="51">
        <f t="shared" si="108"/>
        <v>-5.3477664207145253E-2</v>
      </c>
      <c r="AK169" s="51">
        <f t="shared" si="109"/>
        <v>-0.43104375451252702</v>
      </c>
      <c r="AL169" s="51">
        <f t="shared" si="110"/>
        <v>-2.3263981314229549</v>
      </c>
      <c r="AM169" s="51">
        <f t="shared" si="111"/>
        <v>-2.3160073838392865</v>
      </c>
      <c r="AN169" s="51">
        <f t="shared" si="115"/>
        <v>17.120637434643335</v>
      </c>
      <c r="AO169" s="51">
        <f t="shared" si="115"/>
        <v>17.120637129729744</v>
      </c>
      <c r="AP169" s="51">
        <f t="shared" si="115"/>
        <v>17.120640399557136</v>
      </c>
      <c r="AQ169" s="51">
        <f t="shared" si="115"/>
        <v>17.120605338130783</v>
      </c>
      <c r="AR169" s="51">
        <f t="shared" si="115"/>
        <v>17.120981694551592</v>
      </c>
      <c r="AS169" s="51">
        <f t="shared" si="115"/>
        <v>17.116987165305062</v>
      </c>
      <c r="AT169" s="51">
        <f t="shared" si="115"/>
        <v>17.166348301137401</v>
      </c>
      <c r="AU169" s="51">
        <f t="shared" si="112"/>
        <v>17.705457214310805</v>
      </c>
    </row>
    <row r="170" spans="1:47" s="51" customFormat="1" ht="12.95" customHeight="1" x14ac:dyDescent="0.2">
      <c r="A170" s="42" t="s">
        <v>86</v>
      </c>
      <c r="C170" s="44">
        <v>44917.269</v>
      </c>
      <c r="D170" s="44"/>
      <c r="E170" s="51">
        <f t="shared" si="101"/>
        <v>9451.0979754434065</v>
      </c>
      <c r="F170" s="51">
        <f t="shared" si="102"/>
        <v>9451</v>
      </c>
      <c r="G170" s="51">
        <f t="shared" si="92"/>
        <v>0.19092700000328477</v>
      </c>
      <c r="I170" s="51">
        <f t="shared" si="116"/>
        <v>0.19092700000328477</v>
      </c>
      <c r="Q170" s="100">
        <f t="shared" si="103"/>
        <v>29898.769</v>
      </c>
      <c r="S170" s="43">
        <f t="shared" si="93"/>
        <v>0.1</v>
      </c>
      <c r="Z170" s="51">
        <f t="shared" si="104"/>
        <v>9451</v>
      </c>
      <c r="AA170" s="51">
        <f t="shared" si="105"/>
        <v>0.1955591990857477</v>
      </c>
      <c r="AB170" s="51">
        <f t="shared" si="94"/>
        <v>0.17293920859771414</v>
      </c>
      <c r="AC170" s="51">
        <f t="shared" si="95"/>
        <v>0.19092700000328477</v>
      </c>
      <c r="AD170" s="51">
        <f t="shared" si="96"/>
        <v>-4.6321990824629289E-3</v>
      </c>
      <c r="AE170" s="51">
        <f t="shared" si="97"/>
        <v>2.14572683395704E-6</v>
      </c>
      <c r="AF170" s="51">
        <f t="shared" si="98"/>
        <v>0.19092700000328477</v>
      </c>
      <c r="AG170" s="43"/>
      <c r="AH170" s="51">
        <f t="shared" si="106"/>
        <v>1.7987791405570636E-2</v>
      </c>
      <c r="AI170" s="51">
        <f t="shared" si="107"/>
        <v>0.59405510068408174</v>
      </c>
      <c r="AJ170" s="51">
        <f t="shared" si="108"/>
        <v>-5.3135200052600688E-2</v>
      </c>
      <c r="AK170" s="51">
        <f t="shared" si="109"/>
        <v>-0.43118299938633081</v>
      </c>
      <c r="AL170" s="51">
        <f t="shared" si="110"/>
        <v>-2.3260551796583764</v>
      </c>
      <c r="AM170" s="51">
        <f t="shared" si="111"/>
        <v>-2.3149165633492204</v>
      </c>
      <c r="AN170" s="51">
        <f t="shared" si="115"/>
        <v>17.121102677495287</v>
      </c>
      <c r="AO170" s="51">
        <f t="shared" si="115"/>
        <v>17.121102376304052</v>
      </c>
      <c r="AP170" s="51">
        <f t="shared" si="115"/>
        <v>17.121105615665524</v>
      </c>
      <c r="AQ170" s="51">
        <f t="shared" si="115"/>
        <v>17.121070779260087</v>
      </c>
      <c r="AR170" s="51">
        <f t="shared" si="115"/>
        <v>17.121445814567039</v>
      </c>
      <c r="AS170" s="51">
        <f t="shared" si="115"/>
        <v>17.117453778549873</v>
      </c>
      <c r="AT170" s="51">
        <f t="shared" si="115"/>
        <v>17.166981582098156</v>
      </c>
      <c r="AU170" s="51">
        <f t="shared" si="112"/>
        <v>17.705965778866837</v>
      </c>
    </row>
    <row r="171" spans="1:47" s="51" customFormat="1" ht="12.95" customHeight="1" x14ac:dyDescent="0.2">
      <c r="A171" s="42" t="s">
        <v>87</v>
      </c>
      <c r="C171" s="44">
        <v>44956.241999999998</v>
      </c>
      <c r="D171" s="44"/>
      <c r="E171" s="51">
        <f t="shared" si="101"/>
        <v>9471.0972262348205</v>
      </c>
      <c r="F171" s="51">
        <f t="shared" si="102"/>
        <v>9471</v>
      </c>
      <c r="G171" s="51">
        <f t="shared" si="92"/>
        <v>0.18946700000378769</v>
      </c>
      <c r="I171" s="51">
        <f t="shared" si="116"/>
        <v>0.18946700000378769</v>
      </c>
      <c r="Q171" s="100">
        <f t="shared" si="103"/>
        <v>29937.741999999998</v>
      </c>
      <c r="S171" s="43">
        <f t="shared" si="93"/>
        <v>0.1</v>
      </c>
      <c r="Z171" s="51">
        <f t="shared" si="104"/>
        <v>9471</v>
      </c>
      <c r="AA171" s="51">
        <f t="shared" si="105"/>
        <v>0.1963035893747021</v>
      </c>
      <c r="AB171" s="51">
        <f t="shared" si="94"/>
        <v>0.17112410391949304</v>
      </c>
      <c r="AC171" s="51">
        <f t="shared" si="95"/>
        <v>0.18946700000378769</v>
      </c>
      <c r="AD171" s="51">
        <f t="shared" si="96"/>
        <v>-6.8365893709144143E-3</v>
      </c>
      <c r="AE171" s="51">
        <f t="shared" si="97"/>
        <v>4.6738954226499953E-6</v>
      </c>
      <c r="AF171" s="51">
        <f t="shared" si="98"/>
        <v>0.18946700000378769</v>
      </c>
      <c r="AG171" s="43"/>
      <c r="AH171" s="51">
        <f t="shared" si="106"/>
        <v>1.8342896084294645E-2</v>
      </c>
      <c r="AI171" s="51">
        <f t="shared" si="107"/>
        <v>0.59703780005150908</v>
      </c>
      <c r="AJ171" s="51">
        <f t="shared" si="108"/>
        <v>-4.6248578491872208E-2</v>
      </c>
      <c r="AK171" s="51">
        <f t="shared" si="109"/>
        <v>-0.4339717797888199</v>
      </c>
      <c r="AL171" s="51">
        <f t="shared" si="110"/>
        <v>-2.3191600260466267</v>
      </c>
      <c r="AM171" s="51">
        <f t="shared" si="111"/>
        <v>-2.2931674687023622</v>
      </c>
      <c r="AN171" s="51">
        <f t="shared" ref="AN171:AT180" si="117">$AU171+$AB$7*SIN(AO171)</f>
        <v>17.130431991815776</v>
      </c>
      <c r="AO171" s="51">
        <f t="shared" si="117"/>
        <v>17.130431759710547</v>
      </c>
      <c r="AP171" s="51">
        <f t="shared" si="117"/>
        <v>17.130434411784861</v>
      </c>
      <c r="AQ171" s="51">
        <f t="shared" si="117"/>
        <v>17.130404111530492</v>
      </c>
      <c r="AR171" s="51">
        <f t="shared" si="117"/>
        <v>17.130750662127284</v>
      </c>
      <c r="AS171" s="51">
        <f t="shared" si="117"/>
        <v>17.126833916587728</v>
      </c>
      <c r="AT171" s="51">
        <f t="shared" si="117"/>
        <v>17.179676432514523</v>
      </c>
      <c r="AU171" s="51">
        <f t="shared" si="112"/>
        <v>17.716137069987447</v>
      </c>
    </row>
    <row r="172" spans="1:47" s="51" customFormat="1" ht="12.95" customHeight="1" x14ac:dyDescent="0.2">
      <c r="A172" s="42" t="s">
        <v>88</v>
      </c>
      <c r="C172" s="44">
        <v>44965.241999999998</v>
      </c>
      <c r="D172" s="44"/>
      <c r="E172" s="51">
        <f t="shared" si="101"/>
        <v>9475.7156353160499</v>
      </c>
      <c r="F172" s="51">
        <f t="shared" si="102"/>
        <v>9475.5</v>
      </c>
      <c r="Q172" s="100">
        <f t="shared" si="103"/>
        <v>29946.741999999998</v>
      </c>
      <c r="S172" s="43"/>
      <c r="U172" s="51">
        <f>+C172-(C$7+F172*C$8)</f>
        <v>0.4202134999941336</v>
      </c>
      <c r="Z172" s="51">
        <f t="shared" si="104"/>
        <v>9475.5</v>
      </c>
      <c r="AA172" s="51">
        <f t="shared" si="105"/>
        <v>0.19647110821708783</v>
      </c>
      <c r="AB172" s="51">
        <f t="shared" si="94"/>
        <v>-9999</v>
      </c>
      <c r="AC172" s="51">
        <f t="shared" si="95"/>
        <v>0</v>
      </c>
      <c r="AD172" s="51">
        <f t="shared" si="96"/>
        <v>-9999</v>
      </c>
      <c r="AE172" s="51">
        <f t="shared" si="97"/>
        <v>0</v>
      </c>
      <c r="AF172" s="51">
        <f t="shared" si="98"/>
        <v>-9999</v>
      </c>
      <c r="AG172" s="43"/>
      <c r="AH172" s="51">
        <f t="shared" si="106"/>
        <v>1.8422821004204008E-2</v>
      </c>
      <c r="AI172" s="51">
        <f t="shared" si="107"/>
        <v>0.59771571093739662</v>
      </c>
      <c r="AJ172" s="51">
        <f t="shared" si="108"/>
        <v>-4.4689215496895897E-2</v>
      </c>
      <c r="AK172" s="51">
        <f t="shared" si="109"/>
        <v>-0.43460026577741445</v>
      </c>
      <c r="AL172" s="51">
        <f t="shared" si="110"/>
        <v>-2.3175990484588831</v>
      </c>
      <c r="AM172" s="51">
        <f t="shared" si="111"/>
        <v>-2.2882914143684401</v>
      </c>
      <c r="AN172" s="51">
        <f t="shared" si="117"/>
        <v>17.132537552668513</v>
      </c>
      <c r="AO172" s="51">
        <f t="shared" si="117"/>
        <v>17.132537334669266</v>
      </c>
      <c r="AP172" s="51">
        <f t="shared" si="117"/>
        <v>17.132539861172351</v>
      </c>
      <c r="AQ172" s="51">
        <f t="shared" si="117"/>
        <v>17.132510582914385</v>
      </c>
      <c r="AR172" s="51">
        <f t="shared" si="117"/>
        <v>17.132850230449378</v>
      </c>
      <c r="AS172" s="51">
        <f t="shared" si="117"/>
        <v>17.12895709580965</v>
      </c>
      <c r="AT172" s="51">
        <f t="shared" si="117"/>
        <v>17.182540431742524</v>
      </c>
      <c r="AU172" s="51">
        <f t="shared" si="112"/>
        <v>17.718425610489586</v>
      </c>
    </row>
    <row r="173" spans="1:47" s="51" customFormat="1" ht="12.95" customHeight="1" x14ac:dyDescent="0.2">
      <c r="A173" s="42" t="s">
        <v>89</v>
      </c>
      <c r="C173" s="44">
        <v>45055.635000000002</v>
      </c>
      <c r="D173" s="44"/>
      <c r="E173" s="51">
        <f t="shared" si="101"/>
        <v>9522.1013966582232</v>
      </c>
      <c r="F173" s="51">
        <f t="shared" si="102"/>
        <v>9522</v>
      </c>
      <c r="G173" s="51">
        <f t="shared" ref="G173:G204" si="118">+C173-(C$7+F173*C$8)</f>
        <v>0.1975940000047558</v>
      </c>
      <c r="I173" s="51">
        <f>G173</f>
        <v>0.1975940000047558</v>
      </c>
      <c r="Q173" s="100">
        <f t="shared" si="103"/>
        <v>30037.135000000002</v>
      </c>
      <c r="S173" s="43">
        <f t="shared" ref="S173:S204" si="119">S$16</f>
        <v>0.1</v>
      </c>
      <c r="Z173" s="51">
        <f t="shared" si="104"/>
        <v>9522</v>
      </c>
      <c r="AA173" s="51">
        <f t="shared" si="105"/>
        <v>0.19820271192745584</v>
      </c>
      <c r="AB173" s="51">
        <f t="shared" si="94"/>
        <v>0.17834481273041122</v>
      </c>
      <c r="AC173" s="51">
        <f t="shared" si="95"/>
        <v>0.1975940000047558</v>
      </c>
      <c r="AD173" s="51">
        <f t="shared" si="96"/>
        <v>-6.0871192270003927E-4</v>
      </c>
      <c r="AE173" s="51">
        <f t="shared" si="97"/>
        <v>3.7053020483717859E-8</v>
      </c>
      <c r="AF173" s="51">
        <f t="shared" si="98"/>
        <v>0.1975940000047558</v>
      </c>
      <c r="AG173" s="43"/>
      <c r="AH173" s="51">
        <f t="shared" si="106"/>
        <v>1.9249187274344576E-2</v>
      </c>
      <c r="AI173" s="51">
        <f t="shared" si="107"/>
        <v>0.6048710202407348</v>
      </c>
      <c r="AJ173" s="51">
        <f t="shared" si="108"/>
        <v>-2.8359045169442095E-2</v>
      </c>
      <c r="AK173" s="51">
        <f t="shared" si="109"/>
        <v>-0.44111577799349427</v>
      </c>
      <c r="AL173" s="51">
        <f t="shared" si="110"/>
        <v>-2.3012577923495794</v>
      </c>
      <c r="AM173" s="51">
        <f t="shared" si="111"/>
        <v>-2.2382712131687175</v>
      </c>
      <c r="AN173" s="51">
        <f t="shared" si="117"/>
        <v>17.154436835961558</v>
      </c>
      <c r="AO173" s="51">
        <f t="shared" si="117"/>
        <v>17.154436732852574</v>
      </c>
      <c r="AP173" s="51">
        <f t="shared" si="117"/>
        <v>17.154438136936854</v>
      </c>
      <c r="AQ173" s="51">
        <f t="shared" si="117"/>
        <v>17.154419018205559</v>
      </c>
      <c r="AR173" s="51">
        <f t="shared" si="117"/>
        <v>17.154679600387382</v>
      </c>
      <c r="AS173" s="51">
        <f t="shared" si="117"/>
        <v>17.151173511999733</v>
      </c>
      <c r="AT173" s="51">
        <f t="shared" si="117"/>
        <v>17.212298878277107</v>
      </c>
      <c r="AU173" s="51">
        <f t="shared" si="112"/>
        <v>17.742073862345009</v>
      </c>
    </row>
    <row r="174" spans="1:47" s="51" customFormat="1" ht="12.95" customHeight="1" x14ac:dyDescent="0.2">
      <c r="A174" s="42" t="s">
        <v>90</v>
      </c>
      <c r="C174" s="44">
        <v>45061.485999999997</v>
      </c>
      <c r="D174" s="44"/>
      <c r="E174" s="51">
        <f t="shared" si="101"/>
        <v>9525.1038757175847</v>
      </c>
      <c r="F174" s="51">
        <f t="shared" si="102"/>
        <v>9525</v>
      </c>
      <c r="G174" s="51">
        <f t="shared" si="118"/>
        <v>0.20242499999585561</v>
      </c>
      <c r="I174" s="51">
        <f>G174</f>
        <v>0.20242499999585561</v>
      </c>
      <c r="Q174" s="100">
        <f t="shared" si="103"/>
        <v>30042.985999999997</v>
      </c>
      <c r="S174" s="43">
        <f t="shared" si="119"/>
        <v>0.1</v>
      </c>
      <c r="Z174" s="51">
        <f t="shared" si="104"/>
        <v>9525</v>
      </c>
      <c r="AA174" s="51">
        <f t="shared" si="105"/>
        <v>0.19831445984603752</v>
      </c>
      <c r="AB174" s="51">
        <f t="shared" si="94"/>
        <v>0.18312247349539768</v>
      </c>
      <c r="AC174" s="51">
        <f t="shared" si="95"/>
        <v>0.20242499999585561</v>
      </c>
      <c r="AD174" s="51">
        <f t="shared" si="96"/>
        <v>4.1105401498180982E-3</v>
      </c>
      <c r="AE174" s="51">
        <f t="shared" si="97"/>
        <v>1.6896540323266593E-6</v>
      </c>
      <c r="AF174" s="51">
        <f t="shared" si="98"/>
        <v>0.20242499999585561</v>
      </c>
      <c r="AG174" s="43"/>
      <c r="AH174" s="51">
        <f t="shared" si="106"/>
        <v>1.9302526500457939E-2</v>
      </c>
      <c r="AI174" s="51">
        <f t="shared" si="107"/>
        <v>0.60534225035132527</v>
      </c>
      <c r="AJ174" s="51">
        <f t="shared" si="108"/>
        <v>-2.7291700533366933E-2</v>
      </c>
      <c r="AK174" s="51">
        <f t="shared" si="109"/>
        <v>-0.44153742863164774</v>
      </c>
      <c r="AL174" s="51">
        <f t="shared" si="110"/>
        <v>-2.300190034226044</v>
      </c>
      <c r="AM174" s="51">
        <f t="shared" si="111"/>
        <v>-2.2350665050189042</v>
      </c>
      <c r="AN174" s="51">
        <f t="shared" si="117"/>
        <v>17.155858707501565</v>
      </c>
      <c r="AO174" s="51">
        <f t="shared" si="117"/>
        <v>17.155858609953736</v>
      </c>
      <c r="AP174" s="51">
        <f t="shared" si="117"/>
        <v>17.155859953598235</v>
      </c>
      <c r="AQ174" s="51">
        <f t="shared" si="117"/>
        <v>17.155841447239748</v>
      </c>
      <c r="AR174" s="51">
        <f t="shared" si="117"/>
        <v>17.156096584402743</v>
      </c>
      <c r="AS174" s="51">
        <f t="shared" si="117"/>
        <v>17.152624395917933</v>
      </c>
      <c r="AT174" s="51">
        <f t="shared" si="117"/>
        <v>17.214228988814284</v>
      </c>
      <c r="AU174" s="51">
        <f t="shared" si="112"/>
        <v>17.743599556013102</v>
      </c>
    </row>
    <row r="175" spans="1:47" s="51" customFormat="1" ht="12.95" customHeight="1" x14ac:dyDescent="0.2">
      <c r="A175" s="42" t="s">
        <v>53</v>
      </c>
      <c r="C175" s="44">
        <v>45084.862999999998</v>
      </c>
      <c r="D175" s="44"/>
      <c r="E175" s="51">
        <f t="shared" si="101"/>
        <v>9537.0999367277946</v>
      </c>
      <c r="F175" s="51">
        <f t="shared" si="102"/>
        <v>9537</v>
      </c>
      <c r="G175" s="51">
        <f t="shared" si="118"/>
        <v>0.19474900000204798</v>
      </c>
      <c r="I175" s="51">
        <f>+G175</f>
        <v>0.19474900000204798</v>
      </c>
      <c r="Q175" s="100">
        <f t="shared" si="103"/>
        <v>30066.362999999998</v>
      </c>
      <c r="S175" s="43">
        <f t="shared" si="119"/>
        <v>0.1</v>
      </c>
      <c r="Z175" s="51">
        <f t="shared" si="104"/>
        <v>9537</v>
      </c>
      <c r="AA175" s="51">
        <f t="shared" si="105"/>
        <v>0.19876148339040284</v>
      </c>
      <c r="AB175" s="51">
        <f t="shared" si="94"/>
        <v>0.17523309233554618</v>
      </c>
      <c r="AC175" s="51">
        <f t="shared" si="95"/>
        <v>0.19474900000204798</v>
      </c>
      <c r="AD175" s="51">
        <f t="shared" si="96"/>
        <v>-4.0124833883548594E-3</v>
      </c>
      <c r="AE175" s="51">
        <f t="shared" si="97"/>
        <v>1.6100022941823695E-6</v>
      </c>
      <c r="AF175" s="51">
        <f t="shared" si="98"/>
        <v>0.19474900000204798</v>
      </c>
      <c r="AG175" s="43"/>
      <c r="AH175" s="51">
        <f t="shared" si="106"/>
        <v>1.9515907666501811E-2</v>
      </c>
      <c r="AI175" s="51">
        <f t="shared" si="107"/>
        <v>0.60723907256768328</v>
      </c>
      <c r="AJ175" s="51">
        <f t="shared" si="108"/>
        <v>-2.3005314298226203E-2</v>
      </c>
      <c r="AK175" s="51">
        <f t="shared" si="109"/>
        <v>-0.44322555671227931</v>
      </c>
      <c r="AL175" s="51">
        <f t="shared" si="110"/>
        <v>-2.2959022885998688</v>
      </c>
      <c r="AM175" s="51">
        <f t="shared" si="111"/>
        <v>-2.2222741453282366</v>
      </c>
      <c r="AN175" s="51">
        <f t="shared" si="117"/>
        <v>17.161557308680123</v>
      </c>
      <c r="AO175" s="51">
        <f t="shared" si="117"/>
        <v>17.161557231321925</v>
      </c>
      <c r="AP175" s="51">
        <f t="shared" si="117"/>
        <v>17.161558348423505</v>
      </c>
      <c r="AQ175" s="51">
        <f t="shared" si="117"/>
        <v>17.161542217794693</v>
      </c>
      <c r="AR175" s="51">
        <f t="shared" si="117"/>
        <v>17.161775354314837</v>
      </c>
      <c r="AS175" s="51">
        <f t="shared" si="117"/>
        <v>17.158449536022065</v>
      </c>
      <c r="AT175" s="51">
        <f t="shared" si="117"/>
        <v>17.221961743880435</v>
      </c>
      <c r="AU175" s="51">
        <f t="shared" si="112"/>
        <v>17.749702330685469</v>
      </c>
    </row>
    <row r="176" spans="1:47" s="51" customFormat="1" ht="12.95" customHeight="1" x14ac:dyDescent="0.2">
      <c r="A176" s="42" t="s">
        <v>90</v>
      </c>
      <c r="C176" s="44">
        <v>45100.457999999999</v>
      </c>
      <c r="D176" s="44"/>
      <c r="E176" s="51">
        <f t="shared" si="101"/>
        <v>9545.1026133524356</v>
      </c>
      <c r="F176" s="51">
        <f t="shared" si="102"/>
        <v>9545</v>
      </c>
      <c r="G176" s="51">
        <f t="shared" si="118"/>
        <v>0.19996499999979278</v>
      </c>
      <c r="I176" s="51">
        <f>G176</f>
        <v>0.19996499999979278</v>
      </c>
      <c r="Q176" s="100">
        <f t="shared" si="103"/>
        <v>30081.957999999999</v>
      </c>
      <c r="S176" s="43">
        <f t="shared" si="119"/>
        <v>0.1</v>
      </c>
      <c r="Z176" s="51">
        <f t="shared" si="104"/>
        <v>9545</v>
      </c>
      <c r="AA176" s="51">
        <f t="shared" si="105"/>
        <v>0.1990595252381962</v>
      </c>
      <c r="AB176" s="51">
        <f t="shared" si="94"/>
        <v>0.18030681883411032</v>
      </c>
      <c r="AC176" s="51">
        <f t="shared" si="95"/>
        <v>0.19996499999979278</v>
      </c>
      <c r="AD176" s="51">
        <f t="shared" si="96"/>
        <v>9.054747615965808E-4</v>
      </c>
      <c r="AE176" s="51">
        <f t="shared" si="97"/>
        <v>8.198845438883848E-8</v>
      </c>
      <c r="AF176" s="51">
        <f t="shared" si="98"/>
        <v>0.19996499999979278</v>
      </c>
      <c r="AG176" s="43"/>
      <c r="AH176" s="51">
        <f t="shared" si="106"/>
        <v>1.9658181165682454E-2</v>
      </c>
      <c r="AI176" s="51">
        <f t="shared" si="107"/>
        <v>0.60851429169462068</v>
      </c>
      <c r="AJ176" s="51">
        <f t="shared" si="108"/>
        <v>-2.0132504625322477E-2</v>
      </c>
      <c r="AK176" s="51">
        <f t="shared" si="109"/>
        <v>-0.44435231566071426</v>
      </c>
      <c r="AL176" s="51">
        <f t="shared" si="110"/>
        <v>-2.293028809462577</v>
      </c>
      <c r="AM176" s="51">
        <f t="shared" si="111"/>
        <v>-2.2137692129291739</v>
      </c>
      <c r="AN176" s="51">
        <f t="shared" si="117"/>
        <v>17.165366319967369</v>
      </c>
      <c r="AO176" s="51">
        <f t="shared" si="117"/>
        <v>17.165366254325349</v>
      </c>
      <c r="AP176" s="51">
        <f t="shared" si="117"/>
        <v>17.165367233935431</v>
      </c>
      <c r="AQ176" s="51">
        <f t="shared" si="117"/>
        <v>17.165352615578687</v>
      </c>
      <c r="AR176" s="51">
        <f t="shared" si="117"/>
        <v>17.16557095515925</v>
      </c>
      <c r="AS176" s="51">
        <f t="shared" si="117"/>
        <v>17.162352269092523</v>
      </c>
      <c r="AT176" s="51">
        <f t="shared" si="117"/>
        <v>17.22712783716581</v>
      </c>
      <c r="AU176" s="51">
        <f t="shared" si="112"/>
        <v>17.753770847133715</v>
      </c>
    </row>
    <row r="177" spans="1:47" s="51" customFormat="1" ht="12.95" customHeight="1" x14ac:dyDescent="0.2">
      <c r="A177" s="42" t="s">
        <v>91</v>
      </c>
      <c r="C177" s="44">
        <v>45176.46</v>
      </c>
      <c r="D177" s="44"/>
      <c r="E177" s="51">
        <f t="shared" si="101"/>
        <v>9584.1035385737214</v>
      </c>
      <c r="F177" s="51">
        <f t="shared" si="102"/>
        <v>9584</v>
      </c>
      <c r="G177" s="51">
        <f t="shared" si="118"/>
        <v>0.20176799999899231</v>
      </c>
      <c r="I177" s="51">
        <f>G177</f>
        <v>0.20176799999899231</v>
      </c>
      <c r="Q177" s="100">
        <f t="shared" si="103"/>
        <v>30157.96</v>
      </c>
      <c r="S177" s="43">
        <f t="shared" si="119"/>
        <v>0.1</v>
      </c>
      <c r="Z177" s="51">
        <f t="shared" si="104"/>
        <v>9584</v>
      </c>
      <c r="AA177" s="51">
        <f t="shared" si="105"/>
        <v>0.20051271324685854</v>
      </c>
      <c r="AB177" s="51">
        <f t="shared" si="94"/>
        <v>0.1814160790034986</v>
      </c>
      <c r="AC177" s="51">
        <f t="shared" si="95"/>
        <v>0.20176799999899231</v>
      </c>
      <c r="AD177" s="51">
        <f t="shared" si="96"/>
        <v>1.2552867521337663E-3</v>
      </c>
      <c r="AE177" s="51">
        <f t="shared" si="97"/>
        <v>1.5757448300825398E-7</v>
      </c>
      <c r="AF177" s="51">
        <f t="shared" si="98"/>
        <v>0.20176799999899231</v>
      </c>
      <c r="AG177" s="43"/>
      <c r="AH177" s="51">
        <f t="shared" si="106"/>
        <v>2.03519209954937E-2</v>
      </c>
      <c r="AI177" s="51">
        <f t="shared" si="107"/>
        <v>0.6148559894404072</v>
      </c>
      <c r="AJ177" s="51">
        <f t="shared" si="108"/>
        <v>-5.9501947736863986E-3</v>
      </c>
      <c r="AK177" s="51">
        <f t="shared" si="109"/>
        <v>-0.44986012422804911</v>
      </c>
      <c r="AL177" s="51">
        <f t="shared" si="110"/>
        <v>-2.2788451744640899</v>
      </c>
      <c r="AM177" s="51">
        <f t="shared" si="111"/>
        <v>-2.1725681511220949</v>
      </c>
      <c r="AN177" s="51">
        <f t="shared" si="117"/>
        <v>17.184051077741682</v>
      </c>
      <c r="AO177" s="51">
        <f t="shared" si="117"/>
        <v>17.184051051993947</v>
      </c>
      <c r="AP177" s="51">
        <f t="shared" si="117"/>
        <v>17.184051511748791</v>
      </c>
      <c r="AQ177" s="51">
        <f t="shared" si="117"/>
        <v>17.184043302643222</v>
      </c>
      <c r="AR177" s="51">
        <f t="shared" si="117"/>
        <v>17.184189986397044</v>
      </c>
      <c r="AS177" s="51">
        <f t="shared" si="117"/>
        <v>17.181602248752451</v>
      </c>
      <c r="AT177" s="51">
        <f t="shared" si="117"/>
        <v>17.252437037447596</v>
      </c>
      <c r="AU177" s="51">
        <f t="shared" si="112"/>
        <v>17.773604864818907</v>
      </c>
    </row>
    <row r="178" spans="1:47" s="51" customFormat="1" ht="12.95" customHeight="1" x14ac:dyDescent="0.2">
      <c r="A178" s="42" t="s">
        <v>53</v>
      </c>
      <c r="C178" s="44">
        <v>45203.743000000002</v>
      </c>
      <c r="D178" s="44"/>
      <c r="E178" s="51">
        <f t="shared" si="101"/>
        <v>9598.1039891251876</v>
      </c>
      <c r="F178" s="51">
        <f t="shared" si="102"/>
        <v>9598</v>
      </c>
      <c r="G178" s="51">
        <f t="shared" si="118"/>
        <v>0.2026460000051884</v>
      </c>
      <c r="I178" s="51">
        <f>+G178</f>
        <v>0.2026460000051884</v>
      </c>
      <c r="Q178" s="100">
        <f t="shared" si="103"/>
        <v>30185.243000000002</v>
      </c>
      <c r="S178" s="43">
        <f t="shared" si="119"/>
        <v>0.1</v>
      </c>
      <c r="Z178" s="51">
        <f t="shared" si="104"/>
        <v>9598</v>
      </c>
      <c r="AA178" s="51">
        <f t="shared" si="105"/>
        <v>0.20103443693330092</v>
      </c>
      <c r="AB178" s="51">
        <f t="shared" si="94"/>
        <v>0.18204500911014387</v>
      </c>
      <c r="AC178" s="51">
        <f t="shared" si="95"/>
        <v>0.2026460000051884</v>
      </c>
      <c r="AD178" s="51">
        <f t="shared" si="96"/>
        <v>1.6115630718874785E-3</v>
      </c>
      <c r="AE178" s="51">
        <f t="shared" si="97"/>
        <v>2.5971355346714064E-7</v>
      </c>
      <c r="AF178" s="51">
        <f t="shared" si="98"/>
        <v>0.2026460000051884</v>
      </c>
      <c r="AG178" s="43"/>
      <c r="AH178" s="51">
        <f t="shared" si="106"/>
        <v>2.060099089504451E-2</v>
      </c>
      <c r="AI178" s="51">
        <f t="shared" si="107"/>
        <v>0.61718428282575544</v>
      </c>
      <c r="AJ178" s="51">
        <f t="shared" si="108"/>
        <v>-7.8602897680793427E-4</v>
      </c>
      <c r="AK178" s="51">
        <f t="shared" si="109"/>
        <v>-0.45184307776569099</v>
      </c>
      <c r="AL178" s="51">
        <f t="shared" si="110"/>
        <v>-2.2736809736366652</v>
      </c>
      <c r="AM178" s="51">
        <f t="shared" si="111"/>
        <v>-2.1578807620417968</v>
      </c>
      <c r="AN178" s="51">
        <f t="shared" si="117"/>
        <v>17.190806129434581</v>
      </c>
      <c r="AO178" s="51">
        <f t="shared" si="117"/>
        <v>17.190806112272949</v>
      </c>
      <c r="AP178" s="51">
        <f t="shared" si="117"/>
        <v>17.190806442180541</v>
      </c>
      <c r="AQ178" s="51">
        <f t="shared" si="117"/>
        <v>17.190800100399255</v>
      </c>
      <c r="AR178" s="51">
        <f t="shared" si="117"/>
        <v>17.190922087827367</v>
      </c>
      <c r="AS178" s="51">
        <f t="shared" si="117"/>
        <v>17.188604466489725</v>
      </c>
      <c r="AT178" s="51">
        <f t="shared" si="117"/>
        <v>17.261572512981473</v>
      </c>
      <c r="AU178" s="51">
        <f t="shared" si="112"/>
        <v>17.780724768603335</v>
      </c>
    </row>
    <row r="179" spans="1:47" s="51" customFormat="1" ht="12.95" customHeight="1" x14ac:dyDescent="0.2">
      <c r="A179" s="42" t="s">
        <v>92</v>
      </c>
      <c r="C179" s="44">
        <v>45211.533000000003</v>
      </c>
      <c r="D179" s="44"/>
      <c r="E179" s="51">
        <f t="shared" si="101"/>
        <v>9602.1014787632739</v>
      </c>
      <c r="F179" s="51">
        <f t="shared" si="102"/>
        <v>9602</v>
      </c>
      <c r="G179" s="51">
        <f t="shared" si="118"/>
        <v>0.19775400000071386</v>
      </c>
      <c r="I179" s="51">
        <f t="shared" ref="I179:I190" si="120">G179</f>
        <v>0.19775400000071386</v>
      </c>
      <c r="Q179" s="100">
        <f t="shared" si="103"/>
        <v>30193.033000000003</v>
      </c>
      <c r="S179" s="43">
        <f t="shared" si="119"/>
        <v>0.1</v>
      </c>
      <c r="Z179" s="51">
        <f t="shared" si="104"/>
        <v>9602</v>
      </c>
      <c r="AA179" s="51">
        <f t="shared" si="105"/>
        <v>0.2011835046606035</v>
      </c>
      <c r="AB179" s="51">
        <f t="shared" si="94"/>
        <v>0.17708184550371503</v>
      </c>
      <c r="AC179" s="51">
        <f t="shared" si="95"/>
        <v>0.19775400000071386</v>
      </c>
      <c r="AD179" s="51">
        <f t="shared" si="96"/>
        <v>-3.4295046598896428E-3</v>
      </c>
      <c r="AE179" s="51">
        <f t="shared" si="97"/>
        <v>1.1761502212204776E-6</v>
      </c>
      <c r="AF179" s="51">
        <f t="shared" si="98"/>
        <v>0.19775400000071386</v>
      </c>
      <c r="AG179" s="43"/>
      <c r="AH179" s="51">
        <f t="shared" si="106"/>
        <v>2.0672154496998826E-2</v>
      </c>
      <c r="AI179" s="51">
        <f t="shared" si="107"/>
        <v>0.61785464463246531</v>
      </c>
      <c r="AJ179" s="51">
        <f t="shared" si="108"/>
        <v>6.9665658461349404E-4</v>
      </c>
      <c r="AK179" s="51">
        <f t="shared" si="109"/>
        <v>-0.45241017629074626</v>
      </c>
      <c r="AL179" s="51">
        <f t="shared" si="110"/>
        <v>-2.2721982879379525</v>
      </c>
      <c r="AM179" s="51">
        <f t="shared" si="111"/>
        <v>-2.1536940905136754</v>
      </c>
      <c r="AN179" s="51">
        <f t="shared" si="117"/>
        <v>17.192740848375227</v>
      </c>
      <c r="AO179" s="51">
        <f t="shared" si="117"/>
        <v>17.192740833224025</v>
      </c>
      <c r="AP179" s="51">
        <f t="shared" si="117"/>
        <v>17.192741131018241</v>
      </c>
      <c r="AQ179" s="51">
        <f t="shared" si="117"/>
        <v>17.192735278113666</v>
      </c>
      <c r="AR179" s="51">
        <f t="shared" si="117"/>
        <v>17.192850385138289</v>
      </c>
      <c r="AS179" s="51">
        <f t="shared" si="117"/>
        <v>17.190614134486847</v>
      </c>
      <c r="AT179" s="51">
        <f t="shared" si="117"/>
        <v>17.264187487137871</v>
      </c>
      <c r="AU179" s="51">
        <f t="shared" si="112"/>
        <v>17.78275902682746</v>
      </c>
    </row>
    <row r="180" spans="1:47" s="51" customFormat="1" ht="12.95" customHeight="1" x14ac:dyDescent="0.2">
      <c r="A180" s="42" t="s">
        <v>92</v>
      </c>
      <c r="C180" s="44">
        <v>45217.38</v>
      </c>
      <c r="D180" s="44"/>
      <c r="E180" s="51">
        <f t="shared" si="101"/>
        <v>9605.1019051963758</v>
      </c>
      <c r="F180" s="51">
        <f t="shared" si="102"/>
        <v>9605</v>
      </c>
      <c r="G180" s="51">
        <f t="shared" si="118"/>
        <v>0.19858499999827472</v>
      </c>
      <c r="I180" s="51">
        <f t="shared" si="120"/>
        <v>0.19858499999827472</v>
      </c>
      <c r="Q180" s="100">
        <f t="shared" si="103"/>
        <v>30198.879999999997</v>
      </c>
      <c r="S180" s="43">
        <f t="shared" si="119"/>
        <v>0.1</v>
      </c>
      <c r="Z180" s="51">
        <f t="shared" si="104"/>
        <v>9605</v>
      </c>
      <c r="AA180" s="51">
        <f t="shared" si="105"/>
        <v>0.20129530627966827</v>
      </c>
      <c r="AB180" s="51">
        <f t="shared" si="94"/>
        <v>0.17785947286387463</v>
      </c>
      <c r="AC180" s="51">
        <f t="shared" si="95"/>
        <v>0.19858499999827472</v>
      </c>
      <c r="AD180" s="51">
        <f t="shared" si="96"/>
        <v>-2.710306281393543E-3</v>
      </c>
      <c r="AE180" s="51">
        <f t="shared" si="97"/>
        <v>7.3457601389612956E-7</v>
      </c>
      <c r="AF180" s="51">
        <f t="shared" si="98"/>
        <v>0.19858499999827472</v>
      </c>
      <c r="AG180" s="43"/>
      <c r="AH180" s="51">
        <f t="shared" si="106"/>
        <v>2.0725527134400103E-2</v>
      </c>
      <c r="AI180" s="51">
        <f t="shared" si="107"/>
        <v>0.61835892581985219</v>
      </c>
      <c r="AJ180" s="51">
        <f t="shared" si="108"/>
        <v>1.8107864600739902E-3</v>
      </c>
      <c r="AK180" s="51">
        <f t="shared" si="109"/>
        <v>-0.45283565533096709</v>
      </c>
      <c r="AL180" s="51">
        <f t="shared" si="110"/>
        <v>-2.271084157129263</v>
      </c>
      <c r="AM180" s="51">
        <f t="shared" si="111"/>
        <v>-2.1505568974388298</v>
      </c>
      <c r="AN180" s="51">
        <f t="shared" si="117"/>
        <v>17.194193267865685</v>
      </c>
      <c r="AO180" s="51">
        <f t="shared" si="117"/>
        <v>17.194193254105141</v>
      </c>
      <c r="AP180" s="51">
        <f t="shared" si="117"/>
        <v>17.194193529199996</v>
      </c>
      <c r="AQ180" s="51">
        <f t="shared" si="117"/>
        <v>17.194188029792272</v>
      </c>
      <c r="AR180" s="51">
        <f t="shared" si="117"/>
        <v>17.194298035989679</v>
      </c>
      <c r="AS180" s="51">
        <f t="shared" si="117"/>
        <v>17.192124032205577</v>
      </c>
      <c r="AT180" s="51">
        <f t="shared" si="117"/>
        <v>17.266150126170139</v>
      </c>
      <c r="AU180" s="51">
        <f t="shared" si="112"/>
        <v>17.784284720495549</v>
      </c>
    </row>
    <row r="181" spans="1:47" s="51" customFormat="1" ht="12.95" customHeight="1" x14ac:dyDescent="0.2">
      <c r="A181" s="42" t="s">
        <v>93</v>
      </c>
      <c r="C181" s="44">
        <v>45258.307000000001</v>
      </c>
      <c r="D181" s="44"/>
      <c r="E181" s="51">
        <f t="shared" si="101"/>
        <v>9626.1038639149847</v>
      </c>
      <c r="F181" s="51">
        <f t="shared" si="102"/>
        <v>9626</v>
      </c>
      <c r="G181" s="51">
        <f t="shared" si="118"/>
        <v>0.20240199999534525</v>
      </c>
      <c r="I181" s="51">
        <f t="shared" si="120"/>
        <v>0.20240199999534525</v>
      </c>
      <c r="Q181" s="100">
        <f t="shared" si="103"/>
        <v>30239.807000000001</v>
      </c>
      <c r="S181" s="43">
        <f t="shared" si="119"/>
        <v>0.1</v>
      </c>
      <c r="Z181" s="51">
        <f t="shared" si="104"/>
        <v>9626</v>
      </c>
      <c r="AA181" s="51">
        <f t="shared" si="105"/>
        <v>0.20207792794979107</v>
      </c>
      <c r="AB181" s="51">
        <f t="shared" si="94"/>
        <v>0.18130287536612194</v>
      </c>
      <c r="AC181" s="51">
        <f t="shared" si="95"/>
        <v>0.20240199999534525</v>
      </c>
      <c r="AD181" s="51">
        <f t="shared" si="96"/>
        <v>3.2407204555418012E-4</v>
      </c>
      <c r="AE181" s="51">
        <f t="shared" si="97"/>
        <v>1.0502269070967061E-8</v>
      </c>
      <c r="AF181" s="51">
        <f t="shared" si="98"/>
        <v>0.20240199999534525</v>
      </c>
      <c r="AG181" s="43"/>
      <c r="AH181" s="51">
        <f t="shared" si="106"/>
        <v>2.109912462922332E-2</v>
      </c>
      <c r="AI181" s="51">
        <f t="shared" si="107"/>
        <v>0.62192552301565196</v>
      </c>
      <c r="AJ181" s="51">
        <f t="shared" si="108"/>
        <v>9.6608895279121539E-3</v>
      </c>
      <c r="AK181" s="51">
        <f t="shared" si="109"/>
        <v>-0.45581765004595332</v>
      </c>
      <c r="AL181" s="51">
        <f t="shared" si="110"/>
        <v>-2.2632339047650696</v>
      </c>
      <c r="AM181" s="51">
        <f t="shared" si="111"/>
        <v>-2.1286631719605955</v>
      </c>
      <c r="AN181" s="51">
        <f t="shared" ref="AN181:AT190" si="121">$AU181+$AB$7*SIN(AO181)</f>
        <v>17.204393597872524</v>
      </c>
      <c r="AO181" s="51">
        <f t="shared" si="121"/>
        <v>17.204393591402301</v>
      </c>
      <c r="AP181" s="51">
        <f t="shared" si="121"/>
        <v>17.204393738454513</v>
      </c>
      <c r="AQ181" s="51">
        <f t="shared" si="121"/>
        <v>17.204390396392441</v>
      </c>
      <c r="AR181" s="51">
        <f t="shared" si="121"/>
        <v>17.204466388633257</v>
      </c>
      <c r="AS181" s="51">
        <f t="shared" si="121"/>
        <v>17.202757208680556</v>
      </c>
      <c r="AT181" s="51">
        <f t="shared" si="121"/>
        <v>17.279922312409052</v>
      </c>
      <c r="AU181" s="51">
        <f t="shared" si="112"/>
        <v>17.794964576172195</v>
      </c>
    </row>
    <row r="182" spans="1:47" s="51" customFormat="1" ht="12.95" customHeight="1" x14ac:dyDescent="0.2">
      <c r="A182" s="42" t="s">
        <v>94</v>
      </c>
      <c r="C182" s="44">
        <v>45396.673000000003</v>
      </c>
      <c r="D182" s="44"/>
      <c r="E182" s="51">
        <f t="shared" si="101"/>
        <v>9697.1072851298013</v>
      </c>
      <c r="F182" s="51">
        <f t="shared" si="102"/>
        <v>9697</v>
      </c>
      <c r="G182" s="51">
        <f t="shared" si="118"/>
        <v>0.20906900000409223</v>
      </c>
      <c r="I182" s="51">
        <f t="shared" si="120"/>
        <v>0.20906900000409223</v>
      </c>
      <c r="Q182" s="100">
        <f t="shared" si="103"/>
        <v>30378.173000000003</v>
      </c>
      <c r="S182" s="43">
        <f t="shared" si="119"/>
        <v>0.1</v>
      </c>
      <c r="Z182" s="51">
        <f t="shared" si="104"/>
        <v>9697</v>
      </c>
      <c r="AA182" s="51">
        <f t="shared" si="105"/>
        <v>0.20472363653675754</v>
      </c>
      <c r="AB182" s="51">
        <f t="shared" si="94"/>
        <v>0.18670733414937996</v>
      </c>
      <c r="AC182" s="51">
        <f t="shared" si="95"/>
        <v>0.20906900000409223</v>
      </c>
      <c r="AD182" s="51">
        <f t="shared" si="96"/>
        <v>4.3453634673346897E-3</v>
      </c>
      <c r="AE182" s="51">
        <f t="shared" si="97"/>
        <v>1.8882183663246958E-6</v>
      </c>
      <c r="AF182" s="51">
        <f t="shared" si="98"/>
        <v>0.20906900000409223</v>
      </c>
      <c r="AG182" s="43"/>
      <c r="AH182" s="51">
        <f t="shared" si="106"/>
        <v>2.2361665854712269E-2</v>
      </c>
      <c r="AI182" s="51">
        <f t="shared" si="107"/>
        <v>0.63447667559315768</v>
      </c>
      <c r="AJ182" s="51">
        <f t="shared" si="108"/>
        <v>3.6883990366433285E-2</v>
      </c>
      <c r="AK182" s="51">
        <f t="shared" si="109"/>
        <v>-0.46594285009534564</v>
      </c>
      <c r="AL182" s="51">
        <f t="shared" si="110"/>
        <v>-2.2360025860817707</v>
      </c>
      <c r="AM182" s="51">
        <f t="shared" si="111"/>
        <v>-2.0554690173032126</v>
      </c>
      <c r="AN182" s="51">
        <f t="shared" si="121"/>
        <v>17.239325292725418</v>
      </c>
      <c r="AO182" s="51">
        <f t="shared" si="121"/>
        <v>17.23932529279401</v>
      </c>
      <c r="AP182" s="51">
        <f t="shared" si="121"/>
        <v>17.2393252898562</v>
      </c>
      <c r="AQ182" s="51">
        <f t="shared" si="121"/>
        <v>17.239325415687418</v>
      </c>
      <c r="AR182" s="51">
        <f t="shared" si="121"/>
        <v>17.239320026486311</v>
      </c>
      <c r="AS182" s="51">
        <f t="shared" si="121"/>
        <v>17.239551502724225</v>
      </c>
      <c r="AT182" s="51">
        <f t="shared" si="121"/>
        <v>17.326918350218072</v>
      </c>
      <c r="AU182" s="51">
        <f t="shared" si="112"/>
        <v>17.831072659650367</v>
      </c>
    </row>
    <row r="183" spans="1:47" s="51" customFormat="1" ht="12.95" customHeight="1" x14ac:dyDescent="0.2">
      <c r="A183" s="42" t="s">
        <v>94</v>
      </c>
      <c r="C183" s="44">
        <v>45398.618999999999</v>
      </c>
      <c r="D183" s="44"/>
      <c r="E183" s="51">
        <f t="shared" si="101"/>
        <v>9698.1058878044751</v>
      </c>
      <c r="F183" s="51">
        <f t="shared" si="102"/>
        <v>9698</v>
      </c>
      <c r="G183" s="51">
        <f t="shared" si="118"/>
        <v>0.20634599999903003</v>
      </c>
      <c r="I183" s="51">
        <f t="shared" si="120"/>
        <v>0.20634599999903003</v>
      </c>
      <c r="Q183" s="100">
        <f t="shared" si="103"/>
        <v>30380.118999999999</v>
      </c>
      <c r="S183" s="43">
        <f t="shared" si="119"/>
        <v>0.1</v>
      </c>
      <c r="Z183" s="51">
        <f t="shared" si="104"/>
        <v>9698</v>
      </c>
      <c r="AA183" s="51">
        <f t="shared" si="105"/>
        <v>0.20476089190292807</v>
      </c>
      <c r="AB183" s="51">
        <f t="shared" si="94"/>
        <v>0.18396656305196984</v>
      </c>
      <c r="AC183" s="51">
        <f t="shared" si="95"/>
        <v>0.20634599999903003</v>
      </c>
      <c r="AD183" s="51">
        <f t="shared" si="96"/>
        <v>1.5851080961019615E-3</v>
      </c>
      <c r="AE183" s="51">
        <f t="shared" si="97"/>
        <v>2.5125676763279853E-7</v>
      </c>
      <c r="AF183" s="51">
        <f t="shared" si="98"/>
        <v>0.20634599999903003</v>
      </c>
      <c r="AG183" s="43"/>
      <c r="AH183" s="51">
        <f t="shared" si="106"/>
        <v>2.2379436947060176E-2</v>
      </c>
      <c r="AI183" s="51">
        <f t="shared" si="107"/>
        <v>0.63465908344411204</v>
      </c>
      <c r="AJ183" s="51">
        <f t="shared" si="108"/>
        <v>3.7275142272246112E-2</v>
      </c>
      <c r="AK183" s="51">
        <f t="shared" si="109"/>
        <v>-0.4660858879332298</v>
      </c>
      <c r="AL183" s="51">
        <f t="shared" si="110"/>
        <v>-2.2356111649996024</v>
      </c>
      <c r="AM183" s="51">
        <f t="shared" si="111"/>
        <v>-2.0544468501289606</v>
      </c>
      <c r="AN183" s="51">
        <f t="shared" si="121"/>
        <v>17.239822326015688</v>
      </c>
      <c r="AO183" s="51">
        <f t="shared" si="121"/>
        <v>17.239822326089673</v>
      </c>
      <c r="AP183" s="51">
        <f t="shared" si="121"/>
        <v>17.239822322880354</v>
      </c>
      <c r="AQ183" s="51">
        <f t="shared" si="121"/>
        <v>17.239822462094541</v>
      </c>
      <c r="AR183" s="51">
        <f t="shared" si="121"/>
        <v>17.239816423699548</v>
      </c>
      <c r="AS183" s="51">
        <f t="shared" si="121"/>
        <v>17.24007920405063</v>
      </c>
      <c r="AT183" s="51">
        <f t="shared" si="121"/>
        <v>17.327584994230889</v>
      </c>
      <c r="AU183" s="51">
        <f t="shared" si="112"/>
        <v>17.831581224206399</v>
      </c>
    </row>
    <row r="184" spans="1:47" s="51" customFormat="1" ht="12.95" customHeight="1" x14ac:dyDescent="0.2">
      <c r="A184" s="42" t="s">
        <v>95</v>
      </c>
      <c r="C184" s="44">
        <v>45519.445</v>
      </c>
      <c r="D184" s="44"/>
      <c r="E184" s="51">
        <f t="shared" si="101"/>
        <v>9760.10854287654</v>
      </c>
      <c r="F184" s="51">
        <f t="shared" si="102"/>
        <v>9760</v>
      </c>
      <c r="G184" s="51">
        <f t="shared" si="118"/>
        <v>0.2115200000043842</v>
      </c>
      <c r="I184" s="51">
        <f t="shared" si="120"/>
        <v>0.2115200000043842</v>
      </c>
      <c r="Q184" s="100">
        <f t="shared" si="103"/>
        <v>30500.945</v>
      </c>
      <c r="S184" s="43">
        <f t="shared" si="119"/>
        <v>0.1</v>
      </c>
      <c r="Z184" s="51">
        <f t="shared" si="104"/>
        <v>9760</v>
      </c>
      <c r="AA184" s="51">
        <f t="shared" si="105"/>
        <v>0.20706987874995286</v>
      </c>
      <c r="AB184" s="51">
        <f t="shared" si="94"/>
        <v>0.18803976629062796</v>
      </c>
      <c r="AC184" s="51">
        <f t="shared" si="95"/>
        <v>0.2115200000043842</v>
      </c>
      <c r="AD184" s="51">
        <f t="shared" si="96"/>
        <v>4.4501212544313384E-3</v>
      </c>
      <c r="AE184" s="51">
        <f t="shared" si="97"/>
        <v>1.9803579179141551E-6</v>
      </c>
      <c r="AF184" s="51">
        <f t="shared" si="98"/>
        <v>0.2115200000043842</v>
      </c>
      <c r="AG184" s="43"/>
      <c r="AH184" s="51">
        <f t="shared" si="106"/>
        <v>2.3480233713756252E-2</v>
      </c>
      <c r="AI184" s="51">
        <f t="shared" si="107"/>
        <v>0.64629048998161243</v>
      </c>
      <c r="AJ184" s="51">
        <f t="shared" si="108"/>
        <v>6.1962622360556788E-2</v>
      </c>
      <c r="AK184" s="51">
        <f t="shared" si="109"/>
        <v>-0.47497328636772373</v>
      </c>
      <c r="AL184" s="51">
        <f t="shared" si="110"/>
        <v>-2.2108926040214887</v>
      </c>
      <c r="AM184" s="51">
        <f t="shared" si="111"/>
        <v>-1.9915167967660299</v>
      </c>
      <c r="AN184" s="51">
        <f t="shared" si="121"/>
        <v>17.270922644833469</v>
      </c>
      <c r="AO184" s="51">
        <f t="shared" si="121"/>
        <v>17.270922644834418</v>
      </c>
      <c r="AP184" s="51">
        <f t="shared" si="121"/>
        <v>17.270922644630136</v>
      </c>
      <c r="AQ184" s="51">
        <f t="shared" si="121"/>
        <v>17.270922688646802</v>
      </c>
      <c r="AR184" s="51">
        <f t="shared" si="121"/>
        <v>17.270913210131461</v>
      </c>
      <c r="AS184" s="51">
        <f t="shared" si="121"/>
        <v>17.273323168381321</v>
      </c>
      <c r="AT184" s="51">
        <f t="shared" si="121"/>
        <v>17.369169856574306</v>
      </c>
      <c r="AU184" s="51">
        <f t="shared" si="112"/>
        <v>17.863112226680297</v>
      </c>
    </row>
    <row r="185" spans="1:47" s="51" customFormat="1" ht="12.95" customHeight="1" x14ac:dyDescent="0.2">
      <c r="A185" s="42" t="s">
        <v>96</v>
      </c>
      <c r="C185" s="44">
        <v>45554.517999999996</v>
      </c>
      <c r="D185" s="44"/>
      <c r="E185" s="51">
        <f t="shared" si="101"/>
        <v>9778.1064830660889</v>
      </c>
      <c r="F185" s="51">
        <f t="shared" si="102"/>
        <v>9778</v>
      </c>
      <c r="G185" s="51">
        <f t="shared" si="118"/>
        <v>0.20750599999155384</v>
      </c>
      <c r="I185" s="51">
        <f t="shared" si="120"/>
        <v>0.20750599999155384</v>
      </c>
      <c r="Q185" s="100">
        <f t="shared" si="103"/>
        <v>30536.017999999996</v>
      </c>
      <c r="S185" s="43">
        <f t="shared" si="119"/>
        <v>0.1</v>
      </c>
      <c r="Z185" s="51">
        <f t="shared" si="104"/>
        <v>9778</v>
      </c>
      <c r="AA185" s="51">
        <f t="shared" si="105"/>
        <v>0.20773982183044237</v>
      </c>
      <c r="AB185" s="51">
        <f t="shared" si="94"/>
        <v>0.18370664892692462</v>
      </c>
      <c r="AC185" s="51">
        <f t="shared" si="95"/>
        <v>0.20750599999155384</v>
      </c>
      <c r="AD185" s="51">
        <f t="shared" si="96"/>
        <v>-2.3382183888853714E-4</v>
      </c>
      <c r="AE185" s="51">
        <f t="shared" si="97"/>
        <v>5.467265234121702E-9</v>
      </c>
      <c r="AF185" s="51">
        <f t="shared" si="98"/>
        <v>0.20750599999155384</v>
      </c>
      <c r="AG185" s="43"/>
      <c r="AH185" s="51">
        <f t="shared" si="106"/>
        <v>2.3799351064629222E-2</v>
      </c>
      <c r="AI185" s="51">
        <f t="shared" si="107"/>
        <v>0.64979003120973955</v>
      </c>
      <c r="AJ185" s="51">
        <f t="shared" si="108"/>
        <v>6.9294597148611775E-2</v>
      </c>
      <c r="AK185" s="51">
        <f t="shared" si="109"/>
        <v>-0.47755943923278099</v>
      </c>
      <c r="AL185" s="51">
        <f t="shared" si="110"/>
        <v>-2.2035447714717988</v>
      </c>
      <c r="AM185" s="51">
        <f t="shared" si="111"/>
        <v>-1.9734040606597356</v>
      </c>
      <c r="AN185" s="51">
        <f t="shared" si="121"/>
        <v>17.280059120941548</v>
      </c>
      <c r="AO185" s="51">
        <f t="shared" si="121"/>
        <v>17.280059120941551</v>
      </c>
      <c r="AP185" s="51">
        <f t="shared" si="121"/>
        <v>17.280059120944671</v>
      </c>
      <c r="AQ185" s="51">
        <f t="shared" si="121"/>
        <v>17.280059125000399</v>
      </c>
      <c r="AR185" s="51">
        <f t="shared" si="121"/>
        <v>17.28006438433145</v>
      </c>
      <c r="AS185" s="51">
        <f t="shared" si="121"/>
        <v>17.283171429266016</v>
      </c>
      <c r="AT185" s="51">
        <f t="shared" si="121"/>
        <v>17.381335310432149</v>
      </c>
      <c r="AU185" s="51">
        <f t="shared" si="112"/>
        <v>17.87226638868885</v>
      </c>
    </row>
    <row r="186" spans="1:47" s="51" customFormat="1" ht="12.95" customHeight="1" x14ac:dyDescent="0.2">
      <c r="A186" s="42" t="s">
        <v>96</v>
      </c>
      <c r="C186" s="44">
        <v>45554.519</v>
      </c>
      <c r="D186" s="44"/>
      <c r="E186" s="51">
        <f t="shared" si="101"/>
        <v>9778.1069962226538</v>
      </c>
      <c r="F186" s="51">
        <f t="shared" si="102"/>
        <v>9778</v>
      </c>
      <c r="G186" s="51">
        <f t="shared" si="118"/>
        <v>0.20850599999539554</v>
      </c>
      <c r="I186" s="51">
        <f t="shared" si="120"/>
        <v>0.20850599999539554</v>
      </c>
      <c r="Q186" s="100">
        <f t="shared" si="103"/>
        <v>30536.019</v>
      </c>
      <c r="S186" s="43">
        <f t="shared" si="119"/>
        <v>0.1</v>
      </c>
      <c r="Z186" s="51">
        <f t="shared" si="104"/>
        <v>9778</v>
      </c>
      <c r="AA186" s="51">
        <f t="shared" si="105"/>
        <v>0.20773982183044237</v>
      </c>
      <c r="AB186" s="51">
        <f t="shared" si="94"/>
        <v>0.18470664893076633</v>
      </c>
      <c r="AC186" s="51">
        <f t="shared" si="95"/>
        <v>0.20850599999539554</v>
      </c>
      <c r="AD186" s="51">
        <f t="shared" si="96"/>
        <v>7.6617816495316848E-4</v>
      </c>
      <c r="AE186" s="51">
        <f t="shared" si="97"/>
        <v>5.8702898045100468E-8</v>
      </c>
      <c r="AF186" s="51">
        <f t="shared" si="98"/>
        <v>0.20850599999539554</v>
      </c>
      <c r="AG186" s="43"/>
      <c r="AH186" s="51">
        <f t="shared" si="106"/>
        <v>2.3799351064629222E-2</v>
      </c>
      <c r="AI186" s="51">
        <f t="shared" si="107"/>
        <v>0.64979003120973955</v>
      </c>
      <c r="AJ186" s="51">
        <f t="shared" si="108"/>
        <v>6.9294597148611775E-2</v>
      </c>
      <c r="AK186" s="51">
        <f t="shared" si="109"/>
        <v>-0.47755943923278099</v>
      </c>
      <c r="AL186" s="51">
        <f t="shared" si="110"/>
        <v>-2.2035447714717988</v>
      </c>
      <c r="AM186" s="51">
        <f t="shared" si="111"/>
        <v>-1.9734040606597356</v>
      </c>
      <c r="AN186" s="51">
        <f t="shared" si="121"/>
        <v>17.280059120941548</v>
      </c>
      <c r="AO186" s="51">
        <f t="shared" si="121"/>
        <v>17.280059120941551</v>
      </c>
      <c r="AP186" s="51">
        <f t="shared" si="121"/>
        <v>17.280059120944671</v>
      </c>
      <c r="AQ186" s="51">
        <f t="shared" si="121"/>
        <v>17.280059125000399</v>
      </c>
      <c r="AR186" s="51">
        <f t="shared" si="121"/>
        <v>17.28006438433145</v>
      </c>
      <c r="AS186" s="51">
        <f t="shared" si="121"/>
        <v>17.283171429266016</v>
      </c>
      <c r="AT186" s="51">
        <f t="shared" si="121"/>
        <v>17.381335310432149</v>
      </c>
      <c r="AU186" s="51">
        <f t="shared" si="112"/>
        <v>17.87226638868885</v>
      </c>
    </row>
    <row r="187" spans="1:47" s="51" customFormat="1" ht="12.95" customHeight="1" x14ac:dyDescent="0.2">
      <c r="A187" s="42" t="s">
        <v>97</v>
      </c>
      <c r="C187" s="44">
        <v>45556.463000000003</v>
      </c>
      <c r="D187" s="44"/>
      <c r="E187" s="51">
        <f t="shared" si="101"/>
        <v>9779.1045725842014</v>
      </c>
      <c r="F187" s="51">
        <f t="shared" si="102"/>
        <v>9779</v>
      </c>
      <c r="G187" s="51">
        <f t="shared" si="118"/>
        <v>0.2037830000044778</v>
      </c>
      <c r="I187" s="51">
        <f t="shared" si="120"/>
        <v>0.2037830000044778</v>
      </c>
      <c r="Q187" s="100">
        <f t="shared" si="103"/>
        <v>30537.963000000003</v>
      </c>
      <c r="S187" s="43">
        <f t="shared" si="119"/>
        <v>0.1</v>
      </c>
      <c r="Z187" s="51">
        <f t="shared" si="104"/>
        <v>9779</v>
      </c>
      <c r="AA187" s="51">
        <f t="shared" si="105"/>
        <v>0.20777703419481194</v>
      </c>
      <c r="AB187" s="51">
        <f t="shared" si="94"/>
        <v>0.179965927696905</v>
      </c>
      <c r="AC187" s="51">
        <f t="shared" si="95"/>
        <v>0.2037830000044778</v>
      </c>
      <c r="AD187" s="51">
        <f t="shared" si="96"/>
        <v>-3.9940341903341448E-3</v>
      </c>
      <c r="AE187" s="51">
        <f t="shared" si="97"/>
        <v>1.5952309113558127E-6</v>
      </c>
      <c r="AF187" s="51">
        <f t="shared" si="98"/>
        <v>0.2037830000044778</v>
      </c>
      <c r="AG187" s="43"/>
      <c r="AH187" s="51">
        <f t="shared" si="106"/>
        <v>2.3817072307572806E-2</v>
      </c>
      <c r="AI187" s="51">
        <f t="shared" si="107"/>
        <v>0.64998612235048647</v>
      </c>
      <c r="AJ187" s="51">
        <f t="shared" si="108"/>
        <v>6.9704153607431124E-2</v>
      </c>
      <c r="AK187" s="51">
        <f t="shared" si="109"/>
        <v>-0.47770317739487028</v>
      </c>
      <c r="AL187" s="51">
        <f t="shared" si="110"/>
        <v>-2.2031342223001271</v>
      </c>
      <c r="AM187" s="51">
        <f t="shared" si="111"/>
        <v>-1.9723997872192667</v>
      </c>
      <c r="AN187" s="51">
        <f t="shared" si="121"/>
        <v>17.280568153968705</v>
      </c>
      <c r="AO187" s="51">
        <f t="shared" si="121"/>
        <v>17.280568153968712</v>
      </c>
      <c r="AP187" s="51">
        <f t="shared" si="121"/>
        <v>17.28056815397597</v>
      </c>
      <c r="AQ187" s="51">
        <f t="shared" si="121"/>
        <v>17.280568160750345</v>
      </c>
      <c r="AR187" s="51">
        <f t="shared" si="121"/>
        <v>17.280574474735875</v>
      </c>
      <c r="AS187" s="51">
        <f t="shared" si="121"/>
        <v>17.283721185969689</v>
      </c>
      <c r="AT187" s="51">
        <f t="shared" si="121"/>
        <v>17.382012377564227</v>
      </c>
      <c r="AU187" s="51">
        <f t="shared" si="112"/>
        <v>17.872774953244878</v>
      </c>
    </row>
    <row r="188" spans="1:47" s="51" customFormat="1" ht="12.95" customHeight="1" x14ac:dyDescent="0.2">
      <c r="A188" s="42" t="s">
        <v>97</v>
      </c>
      <c r="C188" s="44">
        <v>45556.466</v>
      </c>
      <c r="D188" s="44"/>
      <c r="E188" s="51">
        <f t="shared" si="101"/>
        <v>9779.1061120538943</v>
      </c>
      <c r="F188" s="51">
        <f t="shared" si="102"/>
        <v>9779</v>
      </c>
      <c r="G188" s="51">
        <f t="shared" si="118"/>
        <v>0.206783000001451</v>
      </c>
      <c r="I188" s="51">
        <f t="shared" si="120"/>
        <v>0.206783000001451</v>
      </c>
      <c r="Q188" s="100">
        <f t="shared" si="103"/>
        <v>30537.966</v>
      </c>
      <c r="S188" s="43">
        <f t="shared" si="119"/>
        <v>0.1</v>
      </c>
      <c r="Z188" s="51">
        <f t="shared" si="104"/>
        <v>9779</v>
      </c>
      <c r="AA188" s="51">
        <f t="shared" si="105"/>
        <v>0.20777703419481194</v>
      </c>
      <c r="AB188" s="51">
        <f t="shared" si="94"/>
        <v>0.18296592769387821</v>
      </c>
      <c r="AC188" s="51">
        <f t="shared" si="95"/>
        <v>0.206783000001451</v>
      </c>
      <c r="AD188" s="51">
        <f t="shared" si="96"/>
        <v>-9.9403419336094312E-4</v>
      </c>
      <c r="AE188" s="51">
        <f t="shared" si="97"/>
        <v>9.8810397757074085E-8</v>
      </c>
      <c r="AF188" s="51">
        <f t="shared" si="98"/>
        <v>0.206783000001451</v>
      </c>
      <c r="AG188" s="43"/>
      <c r="AH188" s="51">
        <f t="shared" si="106"/>
        <v>2.3817072307572806E-2</v>
      </c>
      <c r="AI188" s="51">
        <f t="shared" si="107"/>
        <v>0.64998612235048647</v>
      </c>
      <c r="AJ188" s="51">
        <f t="shared" si="108"/>
        <v>6.9704153607431124E-2</v>
      </c>
      <c r="AK188" s="51">
        <f t="shared" si="109"/>
        <v>-0.47770317739487028</v>
      </c>
      <c r="AL188" s="51">
        <f t="shared" si="110"/>
        <v>-2.2031342223001271</v>
      </c>
      <c r="AM188" s="51">
        <f t="shared" si="111"/>
        <v>-1.9723997872192667</v>
      </c>
      <c r="AN188" s="51">
        <f t="shared" si="121"/>
        <v>17.280568153968705</v>
      </c>
      <c r="AO188" s="51">
        <f t="shared" si="121"/>
        <v>17.280568153968712</v>
      </c>
      <c r="AP188" s="51">
        <f t="shared" si="121"/>
        <v>17.28056815397597</v>
      </c>
      <c r="AQ188" s="51">
        <f t="shared" si="121"/>
        <v>17.280568160750345</v>
      </c>
      <c r="AR188" s="51">
        <f t="shared" si="121"/>
        <v>17.280574474735875</v>
      </c>
      <c r="AS188" s="51">
        <f t="shared" si="121"/>
        <v>17.283721185969689</v>
      </c>
      <c r="AT188" s="51">
        <f t="shared" si="121"/>
        <v>17.382012377564227</v>
      </c>
      <c r="AU188" s="51">
        <f t="shared" si="112"/>
        <v>17.872774953244878</v>
      </c>
    </row>
    <row r="189" spans="1:47" s="51" customFormat="1" ht="12.95" customHeight="1" x14ac:dyDescent="0.2">
      <c r="A189" s="42" t="s">
        <v>97</v>
      </c>
      <c r="C189" s="44">
        <v>45556.468000000001</v>
      </c>
      <c r="D189" s="44"/>
      <c r="E189" s="51">
        <f t="shared" si="101"/>
        <v>9779.1071383670242</v>
      </c>
      <c r="F189" s="51">
        <f t="shared" si="102"/>
        <v>9779</v>
      </c>
      <c r="G189" s="51">
        <f t="shared" si="118"/>
        <v>0.20878300000185845</v>
      </c>
      <c r="I189" s="51">
        <f t="shared" si="120"/>
        <v>0.20878300000185845</v>
      </c>
      <c r="Q189" s="100">
        <f t="shared" si="103"/>
        <v>30537.968000000001</v>
      </c>
      <c r="S189" s="43">
        <f t="shared" si="119"/>
        <v>0.1</v>
      </c>
      <c r="Z189" s="51">
        <f t="shared" si="104"/>
        <v>9779</v>
      </c>
      <c r="AA189" s="51">
        <f t="shared" si="105"/>
        <v>0.20777703419481194</v>
      </c>
      <c r="AB189" s="51">
        <f t="shared" si="94"/>
        <v>0.18496592769428566</v>
      </c>
      <c r="AC189" s="51">
        <f t="shared" si="95"/>
        <v>0.20878300000185845</v>
      </c>
      <c r="AD189" s="51">
        <f t="shared" si="96"/>
        <v>1.0059658070465105E-3</v>
      </c>
      <c r="AE189" s="51">
        <f t="shared" si="97"/>
        <v>1.0119672049467373E-7</v>
      </c>
      <c r="AF189" s="51">
        <f t="shared" si="98"/>
        <v>0.20878300000185845</v>
      </c>
      <c r="AG189" s="43"/>
      <c r="AH189" s="51">
        <f t="shared" si="106"/>
        <v>2.3817072307572806E-2</v>
      </c>
      <c r="AI189" s="51">
        <f t="shared" si="107"/>
        <v>0.64998612235048647</v>
      </c>
      <c r="AJ189" s="51">
        <f t="shared" si="108"/>
        <v>6.9704153607431124E-2</v>
      </c>
      <c r="AK189" s="51">
        <f t="shared" si="109"/>
        <v>-0.47770317739487028</v>
      </c>
      <c r="AL189" s="51">
        <f t="shared" si="110"/>
        <v>-2.2031342223001271</v>
      </c>
      <c r="AM189" s="51">
        <f t="shared" si="111"/>
        <v>-1.9723997872192667</v>
      </c>
      <c r="AN189" s="51">
        <f t="shared" si="121"/>
        <v>17.280568153968705</v>
      </c>
      <c r="AO189" s="51">
        <f t="shared" si="121"/>
        <v>17.280568153968712</v>
      </c>
      <c r="AP189" s="51">
        <f t="shared" si="121"/>
        <v>17.28056815397597</v>
      </c>
      <c r="AQ189" s="51">
        <f t="shared" si="121"/>
        <v>17.280568160750345</v>
      </c>
      <c r="AR189" s="51">
        <f t="shared" si="121"/>
        <v>17.280574474735875</v>
      </c>
      <c r="AS189" s="51">
        <f t="shared" si="121"/>
        <v>17.283721185969689</v>
      </c>
      <c r="AT189" s="51">
        <f t="shared" si="121"/>
        <v>17.382012377564227</v>
      </c>
      <c r="AU189" s="51">
        <f t="shared" si="112"/>
        <v>17.872774953244878</v>
      </c>
    </row>
    <row r="190" spans="1:47" s="51" customFormat="1" ht="12.95" customHeight="1" x14ac:dyDescent="0.2">
      <c r="A190" s="42" t="s">
        <v>97</v>
      </c>
      <c r="C190" s="44">
        <v>45556.472999999998</v>
      </c>
      <c r="D190" s="44"/>
      <c r="E190" s="51">
        <f t="shared" si="101"/>
        <v>9779.1097041498451</v>
      </c>
      <c r="F190" s="51">
        <f t="shared" si="102"/>
        <v>9779</v>
      </c>
      <c r="G190" s="51">
        <f t="shared" si="118"/>
        <v>0.21378299999923911</v>
      </c>
      <c r="I190" s="51">
        <f t="shared" si="120"/>
        <v>0.21378299999923911</v>
      </c>
      <c r="Q190" s="100">
        <f t="shared" si="103"/>
        <v>30537.972999999998</v>
      </c>
      <c r="S190" s="43">
        <f t="shared" si="119"/>
        <v>0.1</v>
      </c>
      <c r="Z190" s="51">
        <f t="shared" si="104"/>
        <v>9779</v>
      </c>
      <c r="AA190" s="51">
        <f t="shared" si="105"/>
        <v>0.20777703419481194</v>
      </c>
      <c r="AB190" s="51">
        <f t="shared" si="94"/>
        <v>0.18996592769166631</v>
      </c>
      <c r="AC190" s="51">
        <f t="shared" si="95"/>
        <v>0.21378299999923911</v>
      </c>
      <c r="AD190" s="51">
        <f t="shared" si="96"/>
        <v>6.0059658044271658E-3</v>
      </c>
      <c r="AE190" s="51">
        <f t="shared" si="97"/>
        <v>3.6071625243948456E-6</v>
      </c>
      <c r="AF190" s="51">
        <f t="shared" si="98"/>
        <v>0.21378299999923911</v>
      </c>
      <c r="AG190" s="43"/>
      <c r="AH190" s="51">
        <f t="shared" si="106"/>
        <v>2.3817072307572806E-2</v>
      </c>
      <c r="AI190" s="51">
        <f t="shared" si="107"/>
        <v>0.64998612235048647</v>
      </c>
      <c r="AJ190" s="51">
        <f t="shared" si="108"/>
        <v>6.9704153607431124E-2</v>
      </c>
      <c r="AK190" s="51">
        <f t="shared" si="109"/>
        <v>-0.47770317739487028</v>
      </c>
      <c r="AL190" s="51">
        <f t="shared" si="110"/>
        <v>-2.2031342223001271</v>
      </c>
      <c r="AM190" s="51">
        <f t="shared" si="111"/>
        <v>-1.9723997872192667</v>
      </c>
      <c r="AN190" s="51">
        <f t="shared" si="121"/>
        <v>17.280568153968705</v>
      </c>
      <c r="AO190" s="51">
        <f t="shared" si="121"/>
        <v>17.280568153968712</v>
      </c>
      <c r="AP190" s="51">
        <f t="shared" si="121"/>
        <v>17.28056815397597</v>
      </c>
      <c r="AQ190" s="51">
        <f t="shared" si="121"/>
        <v>17.280568160750345</v>
      </c>
      <c r="AR190" s="51">
        <f t="shared" si="121"/>
        <v>17.280574474735875</v>
      </c>
      <c r="AS190" s="51">
        <f t="shared" si="121"/>
        <v>17.283721185969689</v>
      </c>
      <c r="AT190" s="51">
        <f t="shared" si="121"/>
        <v>17.382012377564227</v>
      </c>
      <c r="AU190" s="51">
        <f t="shared" si="112"/>
        <v>17.872774953244878</v>
      </c>
    </row>
    <row r="191" spans="1:47" s="51" customFormat="1" ht="12.95" customHeight="1" x14ac:dyDescent="0.2">
      <c r="A191" s="42" t="s">
        <v>53</v>
      </c>
      <c r="C191" s="44">
        <v>45585.705000000002</v>
      </c>
      <c r="D191" s="44"/>
      <c r="E191" s="51">
        <f t="shared" si="101"/>
        <v>9794.110296845678</v>
      </c>
      <c r="F191" s="51">
        <f t="shared" si="102"/>
        <v>9794</v>
      </c>
      <c r="G191" s="51">
        <f t="shared" si="118"/>
        <v>0.21493800000462215</v>
      </c>
      <c r="I191" s="51">
        <f>+G191</f>
        <v>0.21493800000462215</v>
      </c>
      <c r="Q191" s="100">
        <f t="shared" si="103"/>
        <v>30567.205000000002</v>
      </c>
      <c r="S191" s="43">
        <f t="shared" si="119"/>
        <v>0.1</v>
      </c>
      <c r="Z191" s="51">
        <f t="shared" si="104"/>
        <v>9794</v>
      </c>
      <c r="AA191" s="51">
        <f t="shared" si="105"/>
        <v>0.20833512783006852</v>
      </c>
      <c r="AB191" s="51">
        <f t="shared" si="94"/>
        <v>0.1908552110277805</v>
      </c>
      <c r="AC191" s="51">
        <f t="shared" si="95"/>
        <v>0.21493800000462215</v>
      </c>
      <c r="AD191" s="51">
        <f t="shared" si="96"/>
        <v>6.6028721745536312E-3</v>
      </c>
      <c r="AE191" s="51">
        <f t="shared" si="97"/>
        <v>4.3597920953494604E-6</v>
      </c>
      <c r="AF191" s="51">
        <f t="shared" si="98"/>
        <v>0.21493800000462215</v>
      </c>
      <c r="AG191" s="43"/>
      <c r="AH191" s="51">
        <f t="shared" si="106"/>
        <v>2.4082788976841654E-2</v>
      </c>
      <c r="AI191" s="51">
        <f t="shared" si="107"/>
        <v>0.65294890590273724</v>
      </c>
      <c r="AJ191" s="51">
        <f t="shared" si="108"/>
        <v>7.5875882270989806E-2</v>
      </c>
      <c r="AK191" s="51">
        <f t="shared" si="109"/>
        <v>-0.4798599569940134</v>
      </c>
      <c r="AL191" s="51">
        <f t="shared" si="110"/>
        <v>-2.1969460682426205</v>
      </c>
      <c r="AM191" s="51">
        <f t="shared" si="111"/>
        <v>-1.9573603677605393</v>
      </c>
      <c r="AN191" s="51">
        <f t="shared" ref="AN191:AT200" si="122">$AU191+$AB$7*SIN(AO191)</f>
        <v>17.288222166811181</v>
      </c>
      <c r="AO191" s="51">
        <f t="shared" si="122"/>
        <v>17.288222166815633</v>
      </c>
      <c r="AP191" s="51">
        <f t="shared" si="122"/>
        <v>17.288222167609938</v>
      </c>
      <c r="AQ191" s="51">
        <f t="shared" si="122"/>
        <v>17.288222309354421</v>
      </c>
      <c r="AR191" s="51">
        <f t="shared" si="122"/>
        <v>17.288247569947465</v>
      </c>
      <c r="AS191" s="51">
        <f t="shared" si="122"/>
        <v>17.292000948943052</v>
      </c>
      <c r="AT191" s="51">
        <f t="shared" si="122"/>
        <v>17.392183591638226</v>
      </c>
      <c r="AU191" s="51">
        <f t="shared" si="112"/>
        <v>17.880403421585335</v>
      </c>
    </row>
    <row r="192" spans="1:47" s="51" customFormat="1" ht="12.95" customHeight="1" x14ac:dyDescent="0.2">
      <c r="A192" s="42" t="s">
        <v>53</v>
      </c>
      <c r="C192" s="44">
        <v>45587.652000000002</v>
      </c>
      <c r="D192" s="44"/>
      <c r="E192" s="51">
        <f t="shared" si="101"/>
        <v>9795.1094126769185</v>
      </c>
      <c r="F192" s="51">
        <f t="shared" si="102"/>
        <v>9795</v>
      </c>
      <c r="G192" s="51">
        <f t="shared" si="118"/>
        <v>0.21321500000340166</v>
      </c>
      <c r="I192" s="51">
        <f>+G192</f>
        <v>0.21321500000340166</v>
      </c>
      <c r="Q192" s="100">
        <f t="shared" si="103"/>
        <v>30569.152000000002</v>
      </c>
      <c r="S192" s="43">
        <f t="shared" si="119"/>
        <v>0.1</v>
      </c>
      <c r="Z192" s="51">
        <f t="shared" si="104"/>
        <v>9795</v>
      </c>
      <c r="AA192" s="51">
        <f t="shared" si="105"/>
        <v>0.20837232770493302</v>
      </c>
      <c r="AB192" s="51">
        <f t="shared" si="94"/>
        <v>0.18911450362573451</v>
      </c>
      <c r="AC192" s="51">
        <f t="shared" si="95"/>
        <v>0.21321500000340166</v>
      </c>
      <c r="AD192" s="51">
        <f t="shared" si="96"/>
        <v>4.842672298468631E-3</v>
      </c>
      <c r="AE192" s="51">
        <f t="shared" si="97"/>
        <v>2.3451474990355456E-6</v>
      </c>
      <c r="AF192" s="51">
        <f t="shared" si="98"/>
        <v>0.21321500000340166</v>
      </c>
      <c r="AG192" s="43"/>
      <c r="AH192" s="51">
        <f t="shared" si="106"/>
        <v>2.4100496377667154E-2</v>
      </c>
      <c r="AI192" s="51">
        <f t="shared" si="107"/>
        <v>0.65314786250619117</v>
      </c>
      <c r="AJ192" s="51">
        <f t="shared" si="108"/>
        <v>7.6289232455586053E-2</v>
      </c>
      <c r="AK192" s="51">
        <f t="shared" si="109"/>
        <v>-0.48000378639796104</v>
      </c>
      <c r="AL192" s="51">
        <f t="shared" si="110"/>
        <v>-2.1965315164857189</v>
      </c>
      <c r="AM192" s="51">
        <f t="shared" si="111"/>
        <v>-1.956359370284946</v>
      </c>
      <c r="AN192" s="51">
        <f t="shared" si="122"/>
        <v>17.288733675188805</v>
      </c>
      <c r="AO192" s="51">
        <f t="shared" si="122"/>
        <v>17.288733675194322</v>
      </c>
      <c r="AP192" s="51">
        <f t="shared" si="122"/>
        <v>17.288733676128402</v>
      </c>
      <c r="AQ192" s="51">
        <f t="shared" si="122"/>
        <v>17.288733834268275</v>
      </c>
      <c r="AR192" s="51">
        <f t="shared" si="122"/>
        <v>17.28876057128911</v>
      </c>
      <c r="AS192" s="51">
        <f t="shared" si="122"/>
        <v>17.292555166477015</v>
      </c>
      <c r="AT192" s="51">
        <f t="shared" si="122"/>
        <v>17.392862684395123</v>
      </c>
      <c r="AU192" s="51">
        <f t="shared" si="112"/>
        <v>17.880911986141371</v>
      </c>
    </row>
    <row r="193" spans="1:47" s="51" customFormat="1" ht="12.95" customHeight="1" x14ac:dyDescent="0.2">
      <c r="A193" s="42" t="s">
        <v>96</v>
      </c>
      <c r="C193" s="44">
        <v>45597.391000000003</v>
      </c>
      <c r="D193" s="44"/>
      <c r="E193" s="51">
        <f t="shared" si="101"/>
        <v>9800.1070444593734</v>
      </c>
      <c r="F193" s="51">
        <f t="shared" si="102"/>
        <v>9800</v>
      </c>
      <c r="G193" s="51">
        <f t="shared" si="118"/>
        <v>0.20859999999811407</v>
      </c>
      <c r="I193" s="51">
        <f>G193</f>
        <v>0.20859999999811407</v>
      </c>
      <c r="Q193" s="100">
        <f t="shared" si="103"/>
        <v>30578.891000000003</v>
      </c>
      <c r="S193" s="43">
        <f t="shared" si="119"/>
        <v>0.1</v>
      </c>
      <c r="Z193" s="51">
        <f t="shared" si="104"/>
        <v>9800</v>
      </c>
      <c r="AA193" s="51">
        <f t="shared" si="105"/>
        <v>0.2085583145662239</v>
      </c>
      <c r="AB193" s="51">
        <f t="shared" si="94"/>
        <v>0.18441098039742587</v>
      </c>
      <c r="AC193" s="51">
        <f t="shared" si="95"/>
        <v>0.20859999999811407</v>
      </c>
      <c r="AD193" s="51">
        <f t="shared" si="96"/>
        <v>4.1685431890176039E-5</v>
      </c>
      <c r="AE193" s="51">
        <f t="shared" si="97"/>
        <v>1.7376752318705057E-10</v>
      </c>
      <c r="AF193" s="51">
        <f t="shared" si="98"/>
        <v>0.20859999999811407</v>
      </c>
      <c r="AG193" s="43"/>
      <c r="AH193" s="51">
        <f t="shared" si="106"/>
        <v>2.4189019600688207E-2</v>
      </c>
      <c r="AI193" s="51">
        <f t="shared" si="107"/>
        <v>0.65414536442384486</v>
      </c>
      <c r="AJ193" s="51">
        <f t="shared" si="108"/>
        <v>7.8359570972050874E-2</v>
      </c>
      <c r="AK193" s="51">
        <f t="shared" si="109"/>
        <v>-0.48072300890522013</v>
      </c>
      <c r="AL193" s="51">
        <f t="shared" si="110"/>
        <v>-2.1944549603532422</v>
      </c>
      <c r="AM193" s="51">
        <f t="shared" si="111"/>
        <v>-1.9513574054018299</v>
      </c>
      <c r="AN193" s="51">
        <f t="shared" si="122"/>
        <v>17.291293558508023</v>
      </c>
      <c r="AO193" s="51">
        <f t="shared" si="122"/>
        <v>17.291293558522163</v>
      </c>
      <c r="AP193" s="51">
        <f t="shared" si="122"/>
        <v>17.291293560427249</v>
      </c>
      <c r="AQ193" s="51">
        <f t="shared" si="122"/>
        <v>17.291293817087659</v>
      </c>
      <c r="AR193" s="51">
        <f t="shared" si="122"/>
        <v>17.291328347438654</v>
      </c>
      <c r="AS193" s="51">
        <f t="shared" si="122"/>
        <v>17.295330455069916</v>
      </c>
      <c r="AT193" s="51">
        <f t="shared" si="122"/>
        <v>17.396260040717035</v>
      </c>
      <c r="AU193" s="51">
        <f t="shared" si="112"/>
        <v>17.88345480892152</v>
      </c>
    </row>
    <row r="194" spans="1:47" s="51" customFormat="1" ht="12.95" customHeight="1" x14ac:dyDescent="0.2">
      <c r="A194" s="42" t="s">
        <v>98</v>
      </c>
      <c r="C194" s="44">
        <v>45640.262999999999</v>
      </c>
      <c r="D194" s="44"/>
      <c r="E194" s="51">
        <f t="shared" si="101"/>
        <v>9822.1070926960874</v>
      </c>
      <c r="F194" s="51">
        <f t="shared" si="102"/>
        <v>9822</v>
      </c>
      <c r="G194" s="51">
        <f t="shared" si="118"/>
        <v>0.2086940000008326</v>
      </c>
      <c r="I194" s="51">
        <f>G194</f>
        <v>0.2086940000008326</v>
      </c>
      <c r="Q194" s="100">
        <f t="shared" si="103"/>
        <v>30621.762999999999</v>
      </c>
      <c r="S194" s="43">
        <f t="shared" si="119"/>
        <v>0.1</v>
      </c>
      <c r="Z194" s="51">
        <f t="shared" si="104"/>
        <v>9822</v>
      </c>
      <c r="AA194" s="51">
        <f t="shared" si="105"/>
        <v>0.2093763935581561</v>
      </c>
      <c r="AB194" s="51">
        <f t="shared" si="94"/>
        <v>0.18411576652447836</v>
      </c>
      <c r="AC194" s="51">
        <f t="shared" si="95"/>
        <v>0.2086940000008326</v>
      </c>
      <c r="AD194" s="51">
        <f t="shared" si="96"/>
        <v>-6.8239355732349627E-4</v>
      </c>
      <c r="AE194" s="51">
        <f t="shared" si="97"/>
        <v>4.6566096707661583E-8</v>
      </c>
      <c r="AF194" s="51">
        <f t="shared" si="98"/>
        <v>0.2086940000008326</v>
      </c>
      <c r="AG194" s="43"/>
      <c r="AH194" s="51">
        <f t="shared" si="106"/>
        <v>2.4578233476354242E-2</v>
      </c>
      <c r="AI194" s="51">
        <f t="shared" si="107"/>
        <v>0.65858883020925485</v>
      </c>
      <c r="AJ194" s="51">
        <f t="shared" si="108"/>
        <v>8.7540683059970023E-2</v>
      </c>
      <c r="AK194" s="51">
        <f t="shared" si="109"/>
        <v>-0.48388888536782754</v>
      </c>
      <c r="AL194" s="51">
        <f t="shared" si="110"/>
        <v>-2.185242064715986</v>
      </c>
      <c r="AM194" s="51">
        <f t="shared" si="111"/>
        <v>-1.9294076921794798</v>
      </c>
      <c r="AN194" s="51">
        <f t="shared" si="122"/>
        <v>17.302603802128797</v>
      </c>
      <c r="AO194" s="51">
        <f t="shared" si="122"/>
        <v>17.302603802346621</v>
      </c>
      <c r="AP194" s="51">
        <f t="shared" si="122"/>
        <v>17.302603817774045</v>
      </c>
      <c r="AQ194" s="51">
        <f t="shared" si="122"/>
        <v>17.302604910389441</v>
      </c>
      <c r="AR194" s="51">
        <f t="shared" si="122"/>
        <v>17.302682165723585</v>
      </c>
      <c r="AS194" s="51">
        <f t="shared" si="122"/>
        <v>17.30762525161899</v>
      </c>
      <c r="AT194" s="51">
        <f t="shared" si="122"/>
        <v>17.411245757770889</v>
      </c>
      <c r="AU194" s="51">
        <f t="shared" si="112"/>
        <v>17.894643229154195</v>
      </c>
    </row>
    <row r="195" spans="1:47" s="51" customFormat="1" ht="12.95" customHeight="1" x14ac:dyDescent="0.2">
      <c r="A195" s="42" t="s">
        <v>99</v>
      </c>
      <c r="C195" s="44">
        <v>45821.506999999998</v>
      </c>
      <c r="D195" s="44"/>
      <c r="E195" s="51">
        <f t="shared" si="101"/>
        <v>9915.1136410870076</v>
      </c>
      <c r="F195" s="51">
        <f t="shared" si="102"/>
        <v>9915</v>
      </c>
      <c r="G195" s="51">
        <f t="shared" si="118"/>
        <v>0.22145499999896856</v>
      </c>
      <c r="I195" s="51">
        <f>G195</f>
        <v>0.22145499999896856</v>
      </c>
      <c r="Q195" s="100">
        <f t="shared" si="103"/>
        <v>30803.006999999998</v>
      </c>
      <c r="S195" s="43">
        <f t="shared" si="119"/>
        <v>0.1</v>
      </c>
      <c r="Z195" s="51">
        <f t="shared" si="104"/>
        <v>9915</v>
      </c>
      <c r="AA195" s="51">
        <f t="shared" si="105"/>
        <v>0.2128286404679198</v>
      </c>
      <c r="AB195" s="51">
        <f t="shared" si="94"/>
        <v>0.19523790149115189</v>
      </c>
      <c r="AC195" s="51">
        <f t="shared" si="95"/>
        <v>0.22145499999896856</v>
      </c>
      <c r="AD195" s="51">
        <f t="shared" si="96"/>
        <v>8.6263595310487606E-3</v>
      </c>
      <c r="AE195" s="51">
        <f t="shared" si="97"/>
        <v>7.4414078758915796E-6</v>
      </c>
      <c r="AF195" s="51">
        <f t="shared" si="98"/>
        <v>0.22145499999896856</v>
      </c>
      <c r="AG195" s="43"/>
      <c r="AH195" s="51">
        <f t="shared" si="106"/>
        <v>2.6217098507816679E-2</v>
      </c>
      <c r="AI195" s="51">
        <f t="shared" si="107"/>
        <v>0.67840350577656139</v>
      </c>
      <c r="AJ195" s="51">
        <f t="shared" si="108"/>
        <v>0.12768785273841735</v>
      </c>
      <c r="AK195" s="51">
        <f t="shared" si="109"/>
        <v>-0.49727832764317947</v>
      </c>
      <c r="AL195" s="51">
        <f t="shared" si="110"/>
        <v>-2.1448575466919433</v>
      </c>
      <c r="AM195" s="51">
        <f t="shared" si="111"/>
        <v>-1.8376112756661938</v>
      </c>
      <c r="AN195" s="51">
        <f t="shared" si="122"/>
        <v>17.351288940054079</v>
      </c>
      <c r="AO195" s="51">
        <f t="shared" si="122"/>
        <v>17.351288974267238</v>
      </c>
      <c r="AP195" s="51">
        <f t="shared" si="122"/>
        <v>17.351289771497118</v>
      </c>
      <c r="AQ195" s="51">
        <f t="shared" si="122"/>
        <v>17.351308345951544</v>
      </c>
      <c r="AR195" s="51">
        <f t="shared" si="122"/>
        <v>17.351739771583549</v>
      </c>
      <c r="AS195" s="51">
        <f t="shared" si="122"/>
        <v>17.361128189325314</v>
      </c>
      <c r="AT195" s="51">
        <f t="shared" si="122"/>
        <v>17.475257245118545</v>
      </c>
      <c r="AU195" s="51">
        <f t="shared" si="112"/>
        <v>17.941939732865041</v>
      </c>
    </row>
    <row r="196" spans="1:47" s="51" customFormat="1" ht="12.95" customHeight="1" x14ac:dyDescent="0.2">
      <c r="A196" s="42" t="s">
        <v>99</v>
      </c>
      <c r="C196" s="44">
        <v>45823.447</v>
      </c>
      <c r="D196" s="44"/>
      <c r="E196" s="51">
        <f t="shared" si="101"/>
        <v>9916.1091648222973</v>
      </c>
      <c r="F196" s="51">
        <f t="shared" si="102"/>
        <v>9916</v>
      </c>
      <c r="G196" s="51">
        <f t="shared" si="118"/>
        <v>0.21273199999995995</v>
      </c>
      <c r="I196" s="51">
        <f>G196</f>
        <v>0.21273199999995995</v>
      </c>
      <c r="Q196" s="100">
        <f t="shared" si="103"/>
        <v>30804.947</v>
      </c>
      <c r="S196" s="43">
        <f t="shared" si="119"/>
        <v>0.1</v>
      </c>
      <c r="Z196" s="51">
        <f t="shared" si="104"/>
        <v>9916</v>
      </c>
      <c r="AA196" s="51">
        <f t="shared" si="105"/>
        <v>0.21286569743193273</v>
      </c>
      <c r="AB196" s="51">
        <f t="shared" si="94"/>
        <v>0.18649734723130529</v>
      </c>
      <c r="AC196" s="51">
        <f t="shared" si="95"/>
        <v>0.21273199999995995</v>
      </c>
      <c r="AD196" s="51">
        <f t="shared" si="96"/>
        <v>-1.3369743197277906E-4</v>
      </c>
      <c r="AE196" s="51">
        <f t="shared" si="97"/>
        <v>1.7875003316115884E-9</v>
      </c>
      <c r="AF196" s="51">
        <f t="shared" si="98"/>
        <v>0.21273199999995995</v>
      </c>
      <c r="AG196" s="43"/>
      <c r="AH196" s="51">
        <f t="shared" si="106"/>
        <v>2.6234652768654679E-2</v>
      </c>
      <c r="AI196" s="51">
        <f t="shared" si="107"/>
        <v>0.67862607703992728</v>
      </c>
      <c r="AJ196" s="51">
        <f t="shared" si="108"/>
        <v>0.12813169087739201</v>
      </c>
      <c r="AK196" s="51">
        <f t="shared" si="109"/>
        <v>-0.49742219681238259</v>
      </c>
      <c r="AL196" s="51">
        <f t="shared" si="110"/>
        <v>-2.1444100325825621</v>
      </c>
      <c r="AM196" s="51">
        <f t="shared" si="111"/>
        <v>-1.8366323348910643</v>
      </c>
      <c r="AN196" s="51">
        <f t="shared" si="122"/>
        <v>17.351820395380223</v>
      </c>
      <c r="AO196" s="51">
        <f t="shared" si="122"/>
        <v>17.351820430796948</v>
      </c>
      <c r="AP196" s="51">
        <f t="shared" si="122"/>
        <v>17.351821250079468</v>
      </c>
      <c r="AQ196" s="51">
        <f t="shared" si="122"/>
        <v>17.35184019969094</v>
      </c>
      <c r="AR196" s="51">
        <f t="shared" si="122"/>
        <v>17.352277134553429</v>
      </c>
      <c r="AS196" s="51">
        <f t="shared" si="122"/>
        <v>17.361717138292715</v>
      </c>
      <c r="AT196" s="51">
        <f t="shared" si="122"/>
        <v>17.475951281729678</v>
      </c>
      <c r="AU196" s="51">
        <f t="shared" si="112"/>
        <v>17.942448297421073</v>
      </c>
    </row>
    <row r="197" spans="1:47" s="51" customFormat="1" ht="12.95" customHeight="1" x14ac:dyDescent="0.2">
      <c r="A197" s="42" t="s">
        <v>53</v>
      </c>
      <c r="C197" s="44">
        <v>45844.896999999997</v>
      </c>
      <c r="D197" s="44"/>
      <c r="E197" s="51">
        <f t="shared" si="101"/>
        <v>9927.1163731325578</v>
      </c>
      <c r="F197" s="51">
        <f t="shared" si="102"/>
        <v>9927</v>
      </c>
      <c r="G197" s="51">
        <f t="shared" si="118"/>
        <v>0.22677899999689544</v>
      </c>
      <c r="I197" s="51">
        <f>+G197</f>
        <v>0.22677899999689544</v>
      </c>
      <c r="Q197" s="100">
        <f t="shared" si="103"/>
        <v>30826.396999999997</v>
      </c>
      <c r="S197" s="43">
        <f t="shared" si="119"/>
        <v>0.1</v>
      </c>
      <c r="Z197" s="51">
        <f t="shared" si="104"/>
        <v>9927</v>
      </c>
      <c r="AA197" s="51">
        <f t="shared" si="105"/>
        <v>0.21327321905102842</v>
      </c>
      <c r="AB197" s="51">
        <f t="shared" si="94"/>
        <v>0.20035136092359804</v>
      </c>
      <c r="AC197" s="51">
        <f t="shared" si="95"/>
        <v>0.22677899999689544</v>
      </c>
      <c r="AD197" s="51">
        <f t="shared" si="96"/>
        <v>1.3505780945867019E-2</v>
      </c>
      <c r="AE197" s="51">
        <f t="shared" si="97"/>
        <v>1.8240611895774462E-5</v>
      </c>
      <c r="AF197" s="51">
        <f t="shared" si="98"/>
        <v>0.22677899999689544</v>
      </c>
      <c r="AG197" s="43"/>
      <c r="AH197" s="51">
        <f t="shared" si="106"/>
        <v>2.6427639073297388E-2</v>
      </c>
      <c r="AI197" s="51">
        <f t="shared" si="107"/>
        <v>0.68108831569298167</v>
      </c>
      <c r="AJ197" s="51">
        <f t="shared" si="108"/>
        <v>0.13303149655404226</v>
      </c>
      <c r="AK197" s="51">
        <f t="shared" si="109"/>
        <v>-0.49900438660683549</v>
      </c>
      <c r="AL197" s="51">
        <f t="shared" si="110"/>
        <v>-2.139467905019087</v>
      </c>
      <c r="AM197" s="51">
        <f t="shared" si="111"/>
        <v>-1.8258746346913046</v>
      </c>
      <c r="AN197" s="51">
        <f t="shared" si="122"/>
        <v>17.357677951883694</v>
      </c>
      <c r="AO197" s="51">
        <f t="shared" si="122"/>
        <v>17.357678002965926</v>
      </c>
      <c r="AP197" s="51">
        <f t="shared" si="122"/>
        <v>17.357679097086894</v>
      </c>
      <c r="AQ197" s="51">
        <f t="shared" si="122"/>
        <v>17.357702528230334</v>
      </c>
      <c r="AR197" s="51">
        <f t="shared" si="122"/>
        <v>17.358202662521371</v>
      </c>
      <c r="AS197" s="51">
        <f t="shared" si="122"/>
        <v>17.368214988466161</v>
      </c>
      <c r="AT197" s="51">
        <f t="shared" si="122"/>
        <v>17.483593637027827</v>
      </c>
      <c r="AU197" s="51">
        <f t="shared" si="112"/>
        <v>17.948042507537409</v>
      </c>
    </row>
    <row r="198" spans="1:47" s="51" customFormat="1" ht="12.95" customHeight="1" x14ac:dyDescent="0.2">
      <c r="A198" s="42" t="s">
        <v>53</v>
      </c>
      <c r="C198" s="44">
        <v>45846.841</v>
      </c>
      <c r="D198" s="44"/>
      <c r="E198" s="51">
        <f t="shared" si="101"/>
        <v>9928.1139494941053</v>
      </c>
      <c r="F198" s="51">
        <f t="shared" si="102"/>
        <v>9928</v>
      </c>
      <c r="G198" s="51">
        <f t="shared" si="118"/>
        <v>0.22205599999870174</v>
      </c>
      <c r="I198" s="51">
        <f>+G198</f>
        <v>0.22205599999870174</v>
      </c>
      <c r="Q198" s="100">
        <f t="shared" si="103"/>
        <v>30828.341</v>
      </c>
      <c r="S198" s="43">
        <f t="shared" si="119"/>
        <v>0.1</v>
      </c>
      <c r="Z198" s="51">
        <f t="shared" si="104"/>
        <v>9928</v>
      </c>
      <c r="AA198" s="51">
        <f t="shared" si="105"/>
        <v>0.21331025674807383</v>
      </c>
      <c r="AB198" s="51">
        <f t="shared" si="94"/>
        <v>0.1956108269459936</v>
      </c>
      <c r="AC198" s="51">
        <f t="shared" si="95"/>
        <v>0.22205599999870174</v>
      </c>
      <c r="AD198" s="51">
        <f t="shared" si="96"/>
        <v>8.7457432506279076E-3</v>
      </c>
      <c r="AE198" s="51">
        <f t="shared" si="97"/>
        <v>7.6488025005903605E-6</v>
      </c>
      <c r="AF198" s="51">
        <f t="shared" si="98"/>
        <v>0.22205599999870174</v>
      </c>
      <c r="AG198" s="43"/>
      <c r="AH198" s="51">
        <f t="shared" si="106"/>
        <v>2.6445173052708121E-2</v>
      </c>
      <c r="AI198" s="51">
        <f t="shared" si="107"/>
        <v>0.68131343122180166</v>
      </c>
      <c r="AJ198" s="51">
        <f t="shared" si="108"/>
        <v>0.13347853821902617</v>
      </c>
      <c r="AK198" s="51">
        <f t="shared" si="109"/>
        <v>-0.49914818553289581</v>
      </c>
      <c r="AL198" s="51">
        <f t="shared" si="110"/>
        <v>-2.1390168406602172</v>
      </c>
      <c r="AM198" s="51">
        <f t="shared" si="111"/>
        <v>-1.8248976215426167</v>
      </c>
      <c r="AN198" s="51">
        <f t="shared" si="122"/>
        <v>17.358211511150721</v>
      </c>
      <c r="AO198" s="51">
        <f t="shared" si="122"/>
        <v>17.358211563898646</v>
      </c>
      <c r="AP198" s="51">
        <f t="shared" si="122"/>
        <v>17.358212686125285</v>
      </c>
      <c r="AQ198" s="51">
        <f t="shared" si="122"/>
        <v>17.358236558059254</v>
      </c>
      <c r="AR198" s="51">
        <f t="shared" si="122"/>
        <v>17.358742676133982</v>
      </c>
      <c r="AS198" s="51">
        <f t="shared" si="122"/>
        <v>17.368807469409795</v>
      </c>
      <c r="AT198" s="51">
        <f t="shared" si="122"/>
        <v>17.484289118309732</v>
      </c>
      <c r="AU198" s="51">
        <f t="shared" si="112"/>
        <v>17.948551072093441</v>
      </c>
    </row>
    <row r="199" spans="1:47" s="51" customFormat="1" ht="12.95" customHeight="1" x14ac:dyDescent="0.2">
      <c r="A199" s="42" t="s">
        <v>53</v>
      </c>
      <c r="C199" s="44">
        <v>45848.790999999997</v>
      </c>
      <c r="D199" s="44"/>
      <c r="E199" s="51">
        <f t="shared" si="101"/>
        <v>9929.1146047950369</v>
      </c>
      <c r="F199" s="51">
        <f t="shared" si="102"/>
        <v>9929</v>
      </c>
      <c r="G199" s="51">
        <f t="shared" si="118"/>
        <v>0.2233330000017304</v>
      </c>
      <c r="I199" s="51">
        <f>+G199</f>
        <v>0.2233330000017304</v>
      </c>
      <c r="Q199" s="100">
        <f t="shared" si="103"/>
        <v>30830.290999999997</v>
      </c>
      <c r="S199" s="43">
        <f t="shared" si="119"/>
        <v>0.1</v>
      </c>
      <c r="Z199" s="51">
        <f t="shared" si="104"/>
        <v>9929</v>
      </c>
      <c r="AA199" s="51">
        <f t="shared" si="105"/>
        <v>0.21334729279465542</v>
      </c>
      <c r="AB199" s="51">
        <f t="shared" si="94"/>
        <v>0.1968702947046137</v>
      </c>
      <c r="AC199" s="51">
        <f t="shared" si="95"/>
        <v>0.2233330000017304</v>
      </c>
      <c r="AD199" s="51">
        <f t="shared" si="96"/>
        <v>9.9857072070749786E-3</v>
      </c>
      <c r="AE199" s="51">
        <f t="shared" si="97"/>
        <v>9.9714348425429175E-6</v>
      </c>
      <c r="AF199" s="51">
        <f t="shared" si="98"/>
        <v>0.2233330000017304</v>
      </c>
      <c r="AG199" s="43"/>
      <c r="AH199" s="51">
        <f t="shared" si="106"/>
        <v>2.6462705297116706E-2</v>
      </c>
      <c r="AI199" s="51">
        <f t="shared" si="107"/>
        <v>0.6815387605385026</v>
      </c>
      <c r="AJ199" s="51">
        <f t="shared" si="108"/>
        <v>0.13392584835803822</v>
      </c>
      <c r="AK199" s="51">
        <f t="shared" si="109"/>
        <v>-0.49929197790576441</v>
      </c>
      <c r="AL199" s="51">
        <f t="shared" si="110"/>
        <v>-2.1385654779824592</v>
      </c>
      <c r="AM199" s="51">
        <f t="shared" si="111"/>
        <v>-1.8239207669214175</v>
      </c>
      <c r="AN199" s="51">
        <f t="shared" si="122"/>
        <v>17.358745246829358</v>
      </c>
      <c r="AO199" s="51">
        <f t="shared" si="122"/>
        <v>17.35874530128692</v>
      </c>
      <c r="AP199" s="51">
        <f t="shared" si="122"/>
        <v>17.358746452171527</v>
      </c>
      <c r="AQ199" s="51">
        <f t="shared" si="122"/>
        <v>17.358770770648238</v>
      </c>
      <c r="AR199" s="51">
        <f t="shared" si="122"/>
        <v>17.359282912601433</v>
      </c>
      <c r="AS199" s="51">
        <f t="shared" si="122"/>
        <v>17.36940024533294</v>
      </c>
      <c r="AT199" s="51">
        <f t="shared" si="122"/>
        <v>17.484984719667374</v>
      </c>
      <c r="AU199" s="51">
        <f t="shared" si="112"/>
        <v>17.949059636649473</v>
      </c>
    </row>
    <row r="200" spans="1:47" s="51" customFormat="1" ht="12.95" customHeight="1" x14ac:dyDescent="0.2">
      <c r="A200" s="42" t="s">
        <v>53</v>
      </c>
      <c r="C200" s="44">
        <v>45850.732000000004</v>
      </c>
      <c r="D200" s="44"/>
      <c r="E200" s="51">
        <f t="shared" si="101"/>
        <v>9930.1106416868915</v>
      </c>
      <c r="F200" s="51">
        <f t="shared" si="102"/>
        <v>9930</v>
      </c>
      <c r="G200" s="51">
        <f t="shared" si="118"/>
        <v>0.21560999999928754</v>
      </c>
      <c r="I200" s="51">
        <f>+G200</f>
        <v>0.21560999999928754</v>
      </c>
      <c r="Q200" s="100">
        <f t="shared" si="103"/>
        <v>30832.232000000004</v>
      </c>
      <c r="S200" s="43">
        <f t="shared" si="119"/>
        <v>0.1</v>
      </c>
      <c r="Z200" s="51">
        <f t="shared" si="104"/>
        <v>9930</v>
      </c>
      <c r="AA200" s="51">
        <f t="shared" si="105"/>
        <v>0.21338432718380956</v>
      </c>
      <c r="AB200" s="51">
        <f t="shared" si="94"/>
        <v>0.18912976419972805</v>
      </c>
      <c r="AC200" s="51">
        <f t="shared" si="95"/>
        <v>0.21560999999928754</v>
      </c>
      <c r="AD200" s="51">
        <f t="shared" si="96"/>
        <v>2.2256728154779748E-3</v>
      </c>
      <c r="AE200" s="51">
        <f t="shared" si="97"/>
        <v>4.9536194815576553E-7</v>
      </c>
      <c r="AF200" s="51">
        <f t="shared" si="98"/>
        <v>0.21560999999928754</v>
      </c>
      <c r="AG200" s="43"/>
      <c r="AH200" s="51">
        <f t="shared" si="106"/>
        <v>2.6480235799559507E-2</v>
      </c>
      <c r="AI200" s="51">
        <f t="shared" si="107"/>
        <v>0.68176430391674181</v>
      </c>
      <c r="AJ200" s="51">
        <f t="shared" si="108"/>
        <v>0.13437342720465584</v>
      </c>
      <c r="AK200" s="51">
        <f t="shared" si="109"/>
        <v>-0.49943576361611075</v>
      </c>
      <c r="AL200" s="51">
        <f t="shared" si="110"/>
        <v>-2.1381138166036306</v>
      </c>
      <c r="AM200" s="51">
        <f t="shared" si="111"/>
        <v>-1.8229440705034545</v>
      </c>
      <c r="AN200" s="51">
        <f t="shared" si="122"/>
        <v>17.359279159087251</v>
      </c>
      <c r="AO200" s="51">
        <f t="shared" si="122"/>
        <v>17.359279215299289</v>
      </c>
      <c r="AP200" s="51">
        <f t="shared" si="122"/>
        <v>17.359280395401829</v>
      </c>
      <c r="AQ200" s="51">
        <f t="shared" si="122"/>
        <v>17.359305166217567</v>
      </c>
      <c r="AR200" s="51">
        <f t="shared" si="122"/>
        <v>17.3598233722273</v>
      </c>
      <c r="AS200" s="51">
        <f t="shared" si="122"/>
        <v>17.369993316334217</v>
      </c>
      <c r="AT200" s="51">
        <f t="shared" si="122"/>
        <v>17.485680441052377</v>
      </c>
      <c r="AU200" s="51">
        <f t="shared" si="112"/>
        <v>17.949568201205501</v>
      </c>
    </row>
    <row r="201" spans="1:47" s="51" customFormat="1" ht="12.95" customHeight="1" x14ac:dyDescent="0.2">
      <c r="A201" s="42" t="s">
        <v>100</v>
      </c>
      <c r="C201" s="44">
        <v>45936.478000000003</v>
      </c>
      <c r="D201" s="44"/>
      <c r="E201" s="51">
        <f t="shared" si="101"/>
        <v>9974.111764473455</v>
      </c>
      <c r="F201" s="51">
        <f t="shared" si="102"/>
        <v>9974</v>
      </c>
      <c r="G201" s="51">
        <f t="shared" si="118"/>
        <v>0.2177979999978561</v>
      </c>
      <c r="I201" s="51">
        <f>G201</f>
        <v>0.2177979999978561</v>
      </c>
      <c r="Q201" s="100">
        <f t="shared" si="103"/>
        <v>30917.978000000003</v>
      </c>
      <c r="S201" s="43">
        <f t="shared" si="119"/>
        <v>0.1</v>
      </c>
      <c r="Z201" s="51">
        <f t="shared" si="104"/>
        <v>9974</v>
      </c>
      <c r="AA201" s="51">
        <f t="shared" si="105"/>
        <v>0.21501209145684022</v>
      </c>
      <c r="AB201" s="51">
        <f t="shared" si="94"/>
        <v>0.19054825463349429</v>
      </c>
      <c r="AC201" s="51">
        <f t="shared" si="95"/>
        <v>0.2177979999978561</v>
      </c>
      <c r="AD201" s="51">
        <f t="shared" si="96"/>
        <v>2.7859085410158746E-3</v>
      </c>
      <c r="AE201" s="51">
        <f t="shared" si="97"/>
        <v>7.7612863989051992E-7</v>
      </c>
      <c r="AF201" s="51">
        <f t="shared" si="98"/>
        <v>0.2177979999978561</v>
      </c>
      <c r="AG201" s="43"/>
      <c r="AH201" s="51">
        <f t="shared" si="106"/>
        <v>2.7249745364361807E-2</v>
      </c>
      <c r="AI201" s="51">
        <f t="shared" si="107"/>
        <v>0.69190436584916415</v>
      </c>
      <c r="AJ201" s="51">
        <f t="shared" si="108"/>
        <v>0.15433648992305837</v>
      </c>
      <c r="AK201" s="51">
        <f t="shared" si="109"/>
        <v>-0.50575401180573731</v>
      </c>
      <c r="AL201" s="51">
        <f t="shared" si="110"/>
        <v>-2.1179390829481153</v>
      </c>
      <c r="AM201" s="51">
        <f t="shared" si="111"/>
        <v>-1.780121127926402</v>
      </c>
      <c r="AN201" s="51">
        <f t="shared" ref="AN201:AT210" si="123">$AU201+$AB$7*SIN(AO201)</f>
        <v>17.382948696021217</v>
      </c>
      <c r="AO201" s="51">
        <f t="shared" si="123"/>
        <v>17.382948889925025</v>
      </c>
      <c r="AP201" s="51">
        <f t="shared" si="123"/>
        <v>17.382952038170767</v>
      </c>
      <c r="AQ201" s="51">
        <f t="shared" si="123"/>
        <v>17.383003140214832</v>
      </c>
      <c r="AR201" s="51">
        <f t="shared" si="123"/>
        <v>17.383829160743591</v>
      </c>
      <c r="AS201" s="51">
        <f t="shared" si="123"/>
        <v>17.396382022557017</v>
      </c>
      <c r="AT201" s="51">
        <f t="shared" si="123"/>
        <v>17.516410269234456</v>
      </c>
      <c r="AU201" s="51">
        <f t="shared" si="112"/>
        <v>17.97194504167085</v>
      </c>
    </row>
    <row r="202" spans="1:47" s="51" customFormat="1" ht="12.95" customHeight="1" x14ac:dyDescent="0.2">
      <c r="A202" s="42" t="s">
        <v>101</v>
      </c>
      <c r="C202" s="44">
        <v>45940.375999999997</v>
      </c>
      <c r="D202" s="44"/>
      <c r="E202" s="51">
        <f t="shared" si="101"/>
        <v>9976.1120487621884</v>
      </c>
      <c r="F202" s="51">
        <f t="shared" si="102"/>
        <v>9976</v>
      </c>
      <c r="G202" s="51">
        <f t="shared" si="118"/>
        <v>0.21835199999623001</v>
      </c>
      <c r="I202" s="51">
        <f>G202</f>
        <v>0.21835199999623001</v>
      </c>
      <c r="Q202" s="100">
        <f t="shared" si="103"/>
        <v>30921.875999999997</v>
      </c>
      <c r="S202" s="43">
        <f t="shared" si="119"/>
        <v>0.1</v>
      </c>
      <c r="Z202" s="51">
        <f t="shared" si="104"/>
        <v>9976</v>
      </c>
      <c r="AA202" s="51">
        <f t="shared" si="105"/>
        <v>0.21508599424180952</v>
      </c>
      <c r="AB202" s="51">
        <f t="shared" si="94"/>
        <v>0.19106736731330806</v>
      </c>
      <c r="AC202" s="51">
        <f t="shared" si="95"/>
        <v>0.21835199999623001</v>
      </c>
      <c r="AD202" s="51">
        <f t="shared" si="96"/>
        <v>3.2660057544204868E-3</v>
      </c>
      <c r="AE202" s="51">
        <f t="shared" si="97"/>
        <v>1.0666793587907734E-6</v>
      </c>
      <c r="AF202" s="51">
        <f t="shared" si="98"/>
        <v>0.21835199999623001</v>
      </c>
      <c r="AG202" s="43"/>
      <c r="AH202" s="51">
        <f t="shared" si="106"/>
        <v>2.7284632682921944E-2</v>
      </c>
      <c r="AI202" s="51">
        <f t="shared" si="107"/>
        <v>0.69237552602780417</v>
      </c>
      <c r="AJ202" s="51">
        <f t="shared" si="108"/>
        <v>0.15525659934029981</v>
      </c>
      <c r="AK202" s="51">
        <f t="shared" si="109"/>
        <v>-0.50604073280096074</v>
      </c>
      <c r="AL202" s="51">
        <f t="shared" si="110"/>
        <v>-2.1170077475224374</v>
      </c>
      <c r="AM202" s="51">
        <f t="shared" si="111"/>
        <v>-1.7781814455719316</v>
      </c>
      <c r="AN202" s="51">
        <f t="shared" si="123"/>
        <v>17.384032951392847</v>
      </c>
      <c r="AO202" s="51">
        <f t="shared" si="123"/>
        <v>17.384033155263513</v>
      </c>
      <c r="AP202" s="51">
        <f t="shared" si="123"/>
        <v>17.384036431362915</v>
      </c>
      <c r="AQ202" s="51">
        <f t="shared" si="123"/>
        <v>17.384089062714928</v>
      </c>
      <c r="AR202" s="51">
        <f t="shared" si="123"/>
        <v>17.384931035325362</v>
      </c>
      <c r="AS202" s="51">
        <f t="shared" si="123"/>
        <v>17.397595217384218</v>
      </c>
      <c r="AT202" s="51">
        <f t="shared" si="123"/>
        <v>17.517812531097793</v>
      </c>
      <c r="AU202" s="51">
        <f t="shared" si="112"/>
        <v>17.97296217078291</v>
      </c>
    </row>
    <row r="203" spans="1:47" s="51" customFormat="1" ht="12.95" customHeight="1" x14ac:dyDescent="0.2">
      <c r="A203" s="42" t="s">
        <v>102</v>
      </c>
      <c r="C203" s="44">
        <v>45940.377999999997</v>
      </c>
      <c r="D203" s="44"/>
      <c r="E203" s="51">
        <f t="shared" si="101"/>
        <v>9976.1130750753164</v>
      </c>
      <c r="F203" s="51">
        <f t="shared" si="102"/>
        <v>9976</v>
      </c>
      <c r="G203" s="51">
        <f t="shared" si="118"/>
        <v>0.22035199999663746</v>
      </c>
      <c r="I203" s="51">
        <f>G203</f>
        <v>0.22035199999663746</v>
      </c>
      <c r="Q203" s="100">
        <f t="shared" si="103"/>
        <v>30921.877999999997</v>
      </c>
      <c r="S203" s="43">
        <f t="shared" si="119"/>
        <v>0.1</v>
      </c>
      <c r="Z203" s="51">
        <f t="shared" si="104"/>
        <v>9976</v>
      </c>
      <c r="AA203" s="51">
        <f t="shared" si="105"/>
        <v>0.21508599424180952</v>
      </c>
      <c r="AB203" s="51">
        <f t="shared" ref="AB203:AB266" si="124">IF(S203&lt;&gt;0,G203-AH203, -9999)</f>
        <v>0.19306736731371552</v>
      </c>
      <c r="AC203" s="51">
        <f t="shared" ref="AC203:AC266" si="125">+G203-P203</f>
        <v>0.22035199999663746</v>
      </c>
      <c r="AD203" s="51">
        <f t="shared" ref="AD203:AD266" si="126">IF(S203&lt;&gt;0,G203-AA203, -9999)</f>
        <v>5.2660057548279404E-3</v>
      </c>
      <c r="AE203" s="51">
        <f t="shared" ref="AE203:AE266" si="127">+(G203-AA203)^2*S203</f>
        <v>2.7730816609880988E-6</v>
      </c>
      <c r="AF203" s="51">
        <f t="shared" ref="AF203:AF266" si="128">IF(S203&lt;&gt;0,G203-P203, -9999)</f>
        <v>0.22035199999663746</v>
      </c>
      <c r="AG203" s="43"/>
      <c r="AH203" s="51">
        <f t="shared" si="106"/>
        <v>2.7284632682921944E-2</v>
      </c>
      <c r="AI203" s="51">
        <f t="shared" si="107"/>
        <v>0.69237552602780417</v>
      </c>
      <c r="AJ203" s="51">
        <f t="shared" si="108"/>
        <v>0.15525659934029981</v>
      </c>
      <c r="AK203" s="51">
        <f t="shared" si="109"/>
        <v>-0.50604073280096074</v>
      </c>
      <c r="AL203" s="51">
        <f t="shared" si="110"/>
        <v>-2.1170077475224374</v>
      </c>
      <c r="AM203" s="51">
        <f t="shared" si="111"/>
        <v>-1.7781814455719316</v>
      </c>
      <c r="AN203" s="51">
        <f t="shared" si="123"/>
        <v>17.384032951392847</v>
      </c>
      <c r="AO203" s="51">
        <f t="shared" si="123"/>
        <v>17.384033155263513</v>
      </c>
      <c r="AP203" s="51">
        <f t="shared" si="123"/>
        <v>17.384036431362915</v>
      </c>
      <c r="AQ203" s="51">
        <f t="shared" si="123"/>
        <v>17.384089062714928</v>
      </c>
      <c r="AR203" s="51">
        <f t="shared" si="123"/>
        <v>17.384931035325362</v>
      </c>
      <c r="AS203" s="51">
        <f t="shared" si="123"/>
        <v>17.397595217384218</v>
      </c>
      <c r="AT203" s="51">
        <f t="shared" si="123"/>
        <v>17.517812531097793</v>
      </c>
      <c r="AU203" s="51">
        <f t="shared" si="112"/>
        <v>17.97296217078291</v>
      </c>
    </row>
    <row r="204" spans="1:47" s="51" customFormat="1" ht="12.95" customHeight="1" x14ac:dyDescent="0.2">
      <c r="A204" s="42" t="s">
        <v>53</v>
      </c>
      <c r="C204" s="44">
        <v>46263.875</v>
      </c>
      <c r="D204" s="44"/>
      <c r="E204" s="51">
        <f t="shared" si="101"/>
        <v>10142.117684247582</v>
      </c>
      <c r="F204" s="51">
        <f t="shared" si="102"/>
        <v>10142</v>
      </c>
      <c r="G204" s="51">
        <f t="shared" si="118"/>
        <v>0.22933400000329129</v>
      </c>
      <c r="I204" s="51">
        <f>+G204</f>
        <v>0.22933400000329129</v>
      </c>
      <c r="Q204" s="100">
        <f t="shared" si="103"/>
        <v>31245.375</v>
      </c>
      <c r="S204" s="43">
        <f t="shared" si="119"/>
        <v>0.1</v>
      </c>
      <c r="Z204" s="51">
        <f t="shared" si="104"/>
        <v>10142</v>
      </c>
      <c r="AA204" s="51">
        <f t="shared" si="105"/>
        <v>0.22118578485637891</v>
      </c>
      <c r="AB204" s="51">
        <f t="shared" si="124"/>
        <v>0.1991890392200012</v>
      </c>
      <c r="AC204" s="51">
        <f t="shared" si="125"/>
        <v>0.22933400000329129</v>
      </c>
      <c r="AD204" s="51">
        <f t="shared" si="126"/>
        <v>8.1482151469123854E-3</v>
      </c>
      <c r="AE204" s="51">
        <f t="shared" si="127"/>
        <v>6.639341008037243E-6</v>
      </c>
      <c r="AF204" s="51">
        <f t="shared" si="128"/>
        <v>0.22933400000329129</v>
      </c>
      <c r="AG204" s="43"/>
      <c r="AH204" s="51">
        <f t="shared" si="106"/>
        <v>3.0144960783290098E-2</v>
      </c>
      <c r="AI204" s="51">
        <f t="shared" si="107"/>
        <v>0.73489355909154197</v>
      </c>
      <c r="AJ204" s="51">
        <f t="shared" si="108"/>
        <v>0.23571504888823805</v>
      </c>
      <c r="AK204" s="51">
        <f t="shared" si="109"/>
        <v>-0.52955511066295424</v>
      </c>
      <c r="AL204" s="51">
        <f t="shared" si="110"/>
        <v>-2.0349406604772615</v>
      </c>
      <c r="AM204" s="51">
        <f t="shared" si="111"/>
        <v>-1.6189329334075833</v>
      </c>
      <c r="AN204" s="51">
        <f t="shared" si="123"/>
        <v>17.47674559420966</v>
      </c>
      <c r="AO204" s="51">
        <f t="shared" si="123"/>
        <v>17.476750096582549</v>
      </c>
      <c r="AP204" s="51">
        <f t="shared" si="123"/>
        <v>17.476788744162096</v>
      </c>
      <c r="AQ204" s="51">
        <f t="shared" si="123"/>
        <v>17.477120182541476</v>
      </c>
      <c r="AR204" s="51">
        <f t="shared" si="123"/>
        <v>17.479940444976815</v>
      </c>
      <c r="AS204" s="51">
        <f t="shared" si="123"/>
        <v>17.50252409700493</v>
      </c>
      <c r="AT204" s="51">
        <f t="shared" si="123"/>
        <v>17.635802801123223</v>
      </c>
      <c r="AU204" s="51">
        <f t="shared" si="112"/>
        <v>18.057383887083994</v>
      </c>
    </row>
    <row r="205" spans="1:47" s="51" customFormat="1" ht="12.95" customHeight="1" x14ac:dyDescent="0.2">
      <c r="A205" s="42" t="s">
        <v>53</v>
      </c>
      <c r="C205" s="44">
        <v>46269.722000000002</v>
      </c>
      <c r="D205" s="44"/>
      <c r="E205" s="51">
        <f t="shared" si="101"/>
        <v>10145.118110680687</v>
      </c>
      <c r="F205" s="51">
        <f t="shared" si="102"/>
        <v>10145</v>
      </c>
      <c r="G205" s="51">
        <f t="shared" ref="G205:G236" si="129">+C205-(C$7+F205*C$8)</f>
        <v>0.23016500000085216</v>
      </c>
      <c r="I205" s="51">
        <f>+G205</f>
        <v>0.23016500000085216</v>
      </c>
      <c r="Q205" s="100">
        <f t="shared" si="103"/>
        <v>31251.222000000002</v>
      </c>
      <c r="S205" s="43">
        <f t="shared" ref="S205:S236" si="130">S$16</f>
        <v>0.1</v>
      </c>
      <c r="Z205" s="51">
        <f t="shared" si="104"/>
        <v>10145</v>
      </c>
      <c r="AA205" s="51">
        <f t="shared" si="105"/>
        <v>0.22129527298608126</v>
      </c>
      <c r="AB205" s="51">
        <f t="shared" si="124"/>
        <v>0.19996911702159084</v>
      </c>
      <c r="AC205" s="51">
        <f t="shared" si="125"/>
        <v>0.23016500000085216</v>
      </c>
      <c r="AD205" s="51">
        <f t="shared" si="126"/>
        <v>8.8697270147709006E-3</v>
      </c>
      <c r="AE205" s="51">
        <f t="shared" si="127"/>
        <v>7.8672057316556725E-6</v>
      </c>
      <c r="AF205" s="51">
        <f t="shared" si="128"/>
        <v>0.23016500000085216</v>
      </c>
      <c r="AG205" s="43"/>
      <c r="AH205" s="51">
        <f t="shared" si="106"/>
        <v>3.0195882979261311E-2</v>
      </c>
      <c r="AI205" s="51">
        <f t="shared" si="107"/>
        <v>0.7357288575979346</v>
      </c>
      <c r="AJ205" s="51">
        <f t="shared" si="108"/>
        <v>0.23724706361168674</v>
      </c>
      <c r="AK205" s="51">
        <f t="shared" si="109"/>
        <v>-0.52997245544830984</v>
      </c>
      <c r="AL205" s="51">
        <f t="shared" si="110"/>
        <v>-2.0333639231462919</v>
      </c>
      <c r="AM205" s="51">
        <f t="shared" si="111"/>
        <v>-1.6160819329292426</v>
      </c>
      <c r="AN205" s="51">
        <f t="shared" si="123"/>
        <v>17.47847345037459</v>
      </c>
      <c r="AO205" s="51">
        <f t="shared" si="123"/>
        <v>17.478478149632409</v>
      </c>
      <c r="AP205" s="51">
        <f t="shared" si="123"/>
        <v>17.478518142713074</v>
      </c>
      <c r="AQ205" s="51">
        <f t="shared" si="123"/>
        <v>17.478858185053983</v>
      </c>
      <c r="AR205" s="51">
        <f t="shared" si="123"/>
        <v>17.481726699509711</v>
      </c>
      <c r="AS205" s="51">
        <f t="shared" si="123"/>
        <v>17.504498313586016</v>
      </c>
      <c r="AT205" s="51">
        <f t="shared" si="123"/>
        <v>17.637963533346465</v>
      </c>
      <c r="AU205" s="51">
        <f t="shared" si="112"/>
        <v>18.058909580752086</v>
      </c>
    </row>
    <row r="206" spans="1:47" s="51" customFormat="1" ht="12.95" customHeight="1" x14ac:dyDescent="0.2">
      <c r="A206" s="42" t="s">
        <v>103</v>
      </c>
      <c r="C206" s="44">
        <v>46316.487000000001</v>
      </c>
      <c r="D206" s="44"/>
      <c r="E206" s="51">
        <f t="shared" si="101"/>
        <v>10169.115877423319</v>
      </c>
      <c r="F206" s="51">
        <f t="shared" si="102"/>
        <v>10169</v>
      </c>
      <c r="G206" s="51">
        <f t="shared" si="129"/>
        <v>0.22581300000456395</v>
      </c>
      <c r="I206" s="51">
        <f>G206</f>
        <v>0.22581300000456395</v>
      </c>
      <c r="Q206" s="100">
        <f t="shared" si="103"/>
        <v>31297.987000000001</v>
      </c>
      <c r="S206" s="43">
        <f t="shared" si="130"/>
        <v>0.1</v>
      </c>
      <c r="Z206" s="51">
        <f t="shared" si="104"/>
        <v>10169</v>
      </c>
      <c r="AA206" s="51">
        <f t="shared" si="105"/>
        <v>0.22217001772295039</v>
      </c>
      <c r="AB206" s="51">
        <f t="shared" si="124"/>
        <v>0.19521092714869609</v>
      </c>
      <c r="AC206" s="51">
        <f t="shared" si="125"/>
        <v>0.22581300000456395</v>
      </c>
      <c r="AD206" s="51">
        <f t="shared" si="126"/>
        <v>3.6429822816135549E-3</v>
      </c>
      <c r="AE206" s="51">
        <f t="shared" si="127"/>
        <v>1.3271319904150302E-6</v>
      </c>
      <c r="AF206" s="51">
        <f t="shared" si="128"/>
        <v>0.22581300000456395</v>
      </c>
      <c r="AG206" s="43"/>
      <c r="AH206" s="51">
        <f t="shared" si="106"/>
        <v>3.0602072855867867E-2</v>
      </c>
      <c r="AI206" s="51">
        <f t="shared" si="107"/>
        <v>0.74250435027702466</v>
      </c>
      <c r="AJ206" s="51">
        <f t="shared" si="108"/>
        <v>0.24960806165073432</v>
      </c>
      <c r="AK206" s="51">
        <f t="shared" si="109"/>
        <v>-0.53329731915147127</v>
      </c>
      <c r="AL206" s="51">
        <f t="shared" si="110"/>
        <v>-2.0206194604828092</v>
      </c>
      <c r="AM206" s="51">
        <f t="shared" si="111"/>
        <v>-1.5933014980705944</v>
      </c>
      <c r="AN206" s="51">
        <f t="shared" si="123"/>
        <v>17.492367633882051</v>
      </c>
      <c r="AO206" s="51">
        <f t="shared" si="123"/>
        <v>17.492374177627617</v>
      </c>
      <c r="AP206" s="51">
        <f t="shared" si="123"/>
        <v>17.492426294359547</v>
      </c>
      <c r="AQ206" s="51">
        <f t="shared" si="123"/>
        <v>17.492840924665806</v>
      </c>
      <c r="AR206" s="51">
        <f t="shared" si="123"/>
        <v>17.496111894972362</v>
      </c>
      <c r="AS206" s="51">
        <f t="shared" si="123"/>
        <v>17.520392704281505</v>
      </c>
      <c r="AT206" s="51">
        <f t="shared" si="123"/>
        <v>17.655284541202199</v>
      </c>
      <c r="AU206" s="51">
        <f t="shared" si="112"/>
        <v>18.071115130096821</v>
      </c>
    </row>
    <row r="207" spans="1:47" s="51" customFormat="1" ht="12.95" customHeight="1" x14ac:dyDescent="0.2">
      <c r="A207" s="42" t="s">
        <v>103</v>
      </c>
      <c r="C207" s="44">
        <v>46320.39</v>
      </c>
      <c r="D207" s="44"/>
      <c r="E207" s="51">
        <f t="shared" si="101"/>
        <v>10171.118727494877</v>
      </c>
      <c r="F207" s="51">
        <f t="shared" si="102"/>
        <v>10171</v>
      </c>
      <c r="G207" s="51">
        <f t="shared" si="129"/>
        <v>0.23136700000031851</v>
      </c>
      <c r="I207" s="51">
        <f>G207</f>
        <v>0.23136700000031851</v>
      </c>
      <c r="Q207" s="100">
        <f t="shared" si="103"/>
        <v>31301.89</v>
      </c>
      <c r="S207" s="43">
        <f t="shared" si="130"/>
        <v>0.1</v>
      </c>
      <c r="Z207" s="51">
        <f t="shared" si="104"/>
        <v>10171</v>
      </c>
      <c r="AA207" s="51">
        <f t="shared" si="105"/>
        <v>0.22224281732740786</v>
      </c>
      <c r="AB207" s="51">
        <f t="shared" si="124"/>
        <v>0.20073117597634452</v>
      </c>
      <c r="AC207" s="51">
        <f t="shared" si="125"/>
        <v>0.23136700000031851</v>
      </c>
      <c r="AD207" s="51">
        <f t="shared" si="126"/>
        <v>9.1241826729106523E-3</v>
      </c>
      <c r="AE207" s="51">
        <f t="shared" si="127"/>
        <v>8.3250709448642978E-6</v>
      </c>
      <c r="AF207" s="51">
        <f t="shared" si="128"/>
        <v>0.23136700000031851</v>
      </c>
      <c r="AG207" s="43"/>
      <c r="AH207" s="51">
        <f t="shared" si="106"/>
        <v>3.0635824023973988E-2</v>
      </c>
      <c r="AI207" s="51">
        <f t="shared" si="107"/>
        <v>0.74307654491277764</v>
      </c>
      <c r="AJ207" s="51">
        <f t="shared" si="108"/>
        <v>0.25064662472080262</v>
      </c>
      <c r="AK207" s="51">
        <f t="shared" si="109"/>
        <v>-0.53357321753105957</v>
      </c>
      <c r="AL207" s="51">
        <f t="shared" si="110"/>
        <v>-2.0195468006591191</v>
      </c>
      <c r="AM207" s="51">
        <f t="shared" si="111"/>
        <v>-1.5914052560853844</v>
      </c>
      <c r="AN207" s="51">
        <f t="shared" si="123"/>
        <v>17.493531264349791</v>
      </c>
      <c r="AO207" s="51">
        <f t="shared" si="123"/>
        <v>17.493537985347764</v>
      </c>
      <c r="AP207" s="51">
        <f t="shared" si="123"/>
        <v>17.493591228065696</v>
      </c>
      <c r="AQ207" s="51">
        <f t="shared" si="123"/>
        <v>17.494012550518388</v>
      </c>
      <c r="AR207" s="51">
        <f t="shared" si="123"/>
        <v>17.497318378209695</v>
      </c>
      <c r="AS207" s="51">
        <f t="shared" si="123"/>
        <v>17.521725323822682</v>
      </c>
      <c r="AT207" s="51">
        <f t="shared" si="123"/>
        <v>17.656730765354567</v>
      </c>
      <c r="AU207" s="51">
        <f t="shared" si="112"/>
        <v>18.072132259208878</v>
      </c>
    </row>
    <row r="208" spans="1:47" s="51" customFormat="1" ht="12.95" customHeight="1" x14ac:dyDescent="0.2">
      <c r="A208" s="42" t="s">
        <v>53</v>
      </c>
      <c r="C208" s="44">
        <v>46345.726999999999</v>
      </c>
      <c r="D208" s="44"/>
      <c r="E208" s="51">
        <f t="shared" si="101"/>
        <v>10184.120575371666</v>
      </c>
      <c r="F208" s="51">
        <f t="shared" si="102"/>
        <v>10184</v>
      </c>
      <c r="G208" s="51">
        <f t="shared" si="129"/>
        <v>0.23496800000430085</v>
      </c>
      <c r="I208" s="51">
        <f>+G208</f>
        <v>0.23496800000430085</v>
      </c>
      <c r="Q208" s="100">
        <f t="shared" si="103"/>
        <v>31327.226999999999</v>
      </c>
      <c r="S208" s="43">
        <f t="shared" si="130"/>
        <v>0.1</v>
      </c>
      <c r="Z208" s="51">
        <f t="shared" si="104"/>
        <v>10184</v>
      </c>
      <c r="AA208" s="51">
        <f t="shared" si="105"/>
        <v>0.22271564175224901</v>
      </c>
      <c r="AB208" s="51">
        <f t="shared" si="124"/>
        <v>0.20411317463425516</v>
      </c>
      <c r="AC208" s="51">
        <f t="shared" si="125"/>
        <v>0.23496800000430085</v>
      </c>
      <c r="AD208" s="51">
        <f t="shared" si="126"/>
        <v>1.2252358252051843E-2</v>
      </c>
      <c r="AE208" s="51">
        <f t="shared" si="127"/>
        <v>1.5012028273662289E-5</v>
      </c>
      <c r="AF208" s="51">
        <f t="shared" si="128"/>
        <v>0.23496800000430085</v>
      </c>
      <c r="AG208" s="43"/>
      <c r="AH208" s="51">
        <f t="shared" si="106"/>
        <v>3.0854825370045705E-2</v>
      </c>
      <c r="AI208" s="51">
        <f t="shared" si="107"/>
        <v>0.74682470556401603</v>
      </c>
      <c r="AJ208" s="51">
        <f t="shared" si="108"/>
        <v>0.25742940443876872</v>
      </c>
      <c r="AK208" s="51">
        <f t="shared" si="109"/>
        <v>-0.53536185008614157</v>
      </c>
      <c r="AL208" s="51">
        <f t="shared" si="110"/>
        <v>-2.0125339419673169</v>
      </c>
      <c r="AM208" s="51">
        <f t="shared" si="111"/>
        <v>-1.5790872324915473</v>
      </c>
      <c r="AN208" s="51">
        <f t="shared" si="123"/>
        <v>17.501116838678353</v>
      </c>
      <c r="AO208" s="51">
        <f t="shared" si="123"/>
        <v>17.501124810470696</v>
      </c>
      <c r="AP208" s="51">
        <f t="shared" si="123"/>
        <v>17.501185840190633</v>
      </c>
      <c r="AQ208" s="51">
        <f t="shared" si="123"/>
        <v>17.501652521445543</v>
      </c>
      <c r="AR208" s="51">
        <f t="shared" si="123"/>
        <v>17.505189864269198</v>
      </c>
      <c r="AS208" s="51">
        <f t="shared" si="123"/>
        <v>17.530417720903348</v>
      </c>
      <c r="AT208" s="51">
        <f t="shared" si="123"/>
        <v>17.666141677725086</v>
      </c>
      <c r="AU208" s="51">
        <f t="shared" si="112"/>
        <v>18.078743598437278</v>
      </c>
    </row>
    <row r="209" spans="1:47" s="51" customFormat="1" ht="12.95" customHeight="1" x14ac:dyDescent="0.2">
      <c r="A209" s="42" t="s">
        <v>53</v>
      </c>
      <c r="C209" s="44">
        <v>46347.663999999997</v>
      </c>
      <c r="D209" s="44"/>
      <c r="E209" s="51">
        <f t="shared" si="101"/>
        <v>10185.114559637259</v>
      </c>
      <c r="F209" s="51">
        <f t="shared" si="102"/>
        <v>10185</v>
      </c>
      <c r="G209" s="51">
        <f t="shared" si="129"/>
        <v>0.22324499999376712</v>
      </c>
      <c r="I209" s="51">
        <f>+G209</f>
        <v>0.22324499999376712</v>
      </c>
      <c r="Q209" s="100">
        <f t="shared" si="103"/>
        <v>31329.163999999997</v>
      </c>
      <c r="S209" s="43">
        <f t="shared" si="130"/>
        <v>0.1</v>
      </c>
      <c r="Z209" s="51">
        <f t="shared" si="104"/>
        <v>10185</v>
      </c>
      <c r="AA209" s="51">
        <f t="shared" si="105"/>
        <v>0.22275198566797227</v>
      </c>
      <c r="AB209" s="51">
        <f t="shared" si="124"/>
        <v>0.19237335615197934</v>
      </c>
      <c r="AC209" s="51">
        <f t="shared" si="125"/>
        <v>0.22324499999376712</v>
      </c>
      <c r="AD209" s="51">
        <f t="shared" si="126"/>
        <v>4.9301432579484938E-4</v>
      </c>
      <c r="AE209" s="51">
        <f t="shared" si="127"/>
        <v>2.4306312543894992E-8</v>
      </c>
      <c r="AF209" s="51">
        <f t="shared" si="128"/>
        <v>0.22324499999376712</v>
      </c>
      <c r="AG209" s="43"/>
      <c r="AH209" s="51">
        <f t="shared" si="106"/>
        <v>3.0871643841787772E-2</v>
      </c>
      <c r="AI209" s="51">
        <f t="shared" si="107"/>
        <v>0.74711511533905517</v>
      </c>
      <c r="AJ209" s="51">
        <f t="shared" si="108"/>
        <v>0.25795347216851217</v>
      </c>
      <c r="AK209" s="51">
        <f t="shared" si="109"/>
        <v>-0.53549908996227447</v>
      </c>
      <c r="AL209" s="51">
        <f t="shared" si="110"/>
        <v>-2.0119915563837947</v>
      </c>
      <c r="AM209" s="51">
        <f t="shared" si="111"/>
        <v>-1.5781402215241431</v>
      </c>
      <c r="AN209" s="51">
        <f t="shared" si="123"/>
        <v>17.501701930977976</v>
      </c>
      <c r="AO209" s="51">
        <f t="shared" si="123"/>
        <v>17.501710006391871</v>
      </c>
      <c r="AP209" s="51">
        <f t="shared" si="123"/>
        <v>17.501771669759819</v>
      </c>
      <c r="AQ209" s="51">
        <f t="shared" si="123"/>
        <v>17.502241975818485</v>
      </c>
      <c r="AR209" s="51">
        <f t="shared" si="123"/>
        <v>17.505797481969719</v>
      </c>
      <c r="AS209" s="51">
        <f t="shared" si="123"/>
        <v>17.531088548427878</v>
      </c>
      <c r="AT209" s="51">
        <f t="shared" si="123"/>
        <v>17.666866342624811</v>
      </c>
      <c r="AU209" s="51">
        <f t="shared" si="112"/>
        <v>18.079252162993306</v>
      </c>
    </row>
    <row r="210" spans="1:47" s="51" customFormat="1" ht="12.95" customHeight="1" x14ac:dyDescent="0.2">
      <c r="A210" s="42" t="s">
        <v>103</v>
      </c>
      <c r="C210" s="44">
        <v>46359.364999999998</v>
      </c>
      <c r="D210" s="44"/>
      <c r="E210" s="51">
        <f t="shared" si="101"/>
        <v>10191.119004599421</v>
      </c>
      <c r="F210" s="51">
        <f t="shared" si="102"/>
        <v>10191</v>
      </c>
      <c r="G210" s="51">
        <f t="shared" si="129"/>
        <v>0.23190700000122888</v>
      </c>
      <c r="I210" s="51">
        <f>G210</f>
        <v>0.23190700000122888</v>
      </c>
      <c r="Q210" s="100">
        <f t="shared" si="103"/>
        <v>31340.864999999998</v>
      </c>
      <c r="S210" s="43">
        <f t="shared" si="130"/>
        <v>0.1</v>
      </c>
      <c r="Z210" s="51">
        <f t="shared" si="104"/>
        <v>10191</v>
      </c>
      <c r="AA210" s="51">
        <f t="shared" si="105"/>
        <v>0.22296996601117378</v>
      </c>
      <c r="AB210" s="51">
        <f t="shared" si="124"/>
        <v>0.20093453025543151</v>
      </c>
      <c r="AC210" s="51">
        <f t="shared" si="125"/>
        <v>0.23190700000122888</v>
      </c>
      <c r="AD210" s="51">
        <f t="shared" si="126"/>
        <v>8.9370339900551043E-3</v>
      </c>
      <c r="AE210" s="51">
        <f t="shared" si="127"/>
        <v>7.9870576539400259E-6</v>
      </c>
      <c r="AF210" s="51">
        <f t="shared" si="128"/>
        <v>0.23190700000122888</v>
      </c>
      <c r="AG210" s="43"/>
      <c r="AH210" s="51">
        <f t="shared" si="106"/>
        <v>3.0972469745797364E-2</v>
      </c>
      <c r="AI210" s="51">
        <f t="shared" si="107"/>
        <v>0.74886390056890151</v>
      </c>
      <c r="AJ210" s="51">
        <f t="shared" si="108"/>
        <v>0.2611048601107222</v>
      </c>
      <c r="AK210" s="51">
        <f t="shared" si="109"/>
        <v>-0.53632145193245517</v>
      </c>
      <c r="AL210" s="51">
        <f t="shared" si="110"/>
        <v>-2.0087283539918572</v>
      </c>
      <c r="AM210" s="51">
        <f t="shared" si="111"/>
        <v>-1.5724596959351267</v>
      </c>
      <c r="AN210" s="51">
        <f t="shared" si="123"/>
        <v>17.505217277777149</v>
      </c>
      <c r="AO210" s="51">
        <f t="shared" si="123"/>
        <v>17.505225998393708</v>
      </c>
      <c r="AP210" s="51">
        <f t="shared" si="123"/>
        <v>17.505291571561273</v>
      </c>
      <c r="AQ210" s="51">
        <f t="shared" si="123"/>
        <v>17.505784041417229</v>
      </c>
      <c r="AR210" s="51">
        <f t="shared" si="123"/>
        <v>17.509449589256658</v>
      </c>
      <c r="AS210" s="51">
        <f t="shared" si="123"/>
        <v>17.535120062555279</v>
      </c>
      <c r="AT210" s="51">
        <f t="shared" si="123"/>
        <v>17.671216569895705</v>
      </c>
      <c r="AU210" s="51">
        <f t="shared" si="112"/>
        <v>18.082303550329492</v>
      </c>
    </row>
    <row r="211" spans="1:47" s="51" customFormat="1" ht="12.95" customHeight="1" x14ac:dyDescent="0.2">
      <c r="A211" s="42" t="s">
        <v>103</v>
      </c>
      <c r="C211" s="44">
        <v>46361.317000000003</v>
      </c>
      <c r="D211" s="44"/>
      <c r="E211" s="51">
        <f t="shared" si="101"/>
        <v>10192.120686213486</v>
      </c>
      <c r="F211" s="51">
        <f t="shared" si="102"/>
        <v>10192</v>
      </c>
      <c r="G211" s="51">
        <f t="shared" si="129"/>
        <v>0.23518399999738904</v>
      </c>
      <c r="I211" s="51">
        <f>G211</f>
        <v>0.23518399999738904</v>
      </c>
      <c r="Q211" s="100">
        <f t="shared" si="103"/>
        <v>31342.817000000003</v>
      </c>
      <c r="S211" s="43">
        <f t="shared" si="130"/>
        <v>0.1</v>
      </c>
      <c r="Z211" s="51">
        <f t="shared" si="104"/>
        <v>10192</v>
      </c>
      <c r="AA211" s="51">
        <f t="shared" si="105"/>
        <v>0.22300628210414772</v>
      </c>
      <c r="AB211" s="51">
        <f t="shared" si="124"/>
        <v>0.20419474019436715</v>
      </c>
      <c r="AC211" s="51">
        <f t="shared" si="125"/>
        <v>0.23518399999738904</v>
      </c>
      <c r="AD211" s="51">
        <f t="shared" si="126"/>
        <v>1.2177717893241319E-2</v>
      </c>
      <c r="AE211" s="51">
        <f t="shared" si="127"/>
        <v>1.4829681308736978E-5</v>
      </c>
      <c r="AF211" s="51">
        <f t="shared" si="128"/>
        <v>0.23518399999738904</v>
      </c>
      <c r="AG211" s="43"/>
      <c r="AH211" s="51">
        <f t="shared" si="106"/>
        <v>3.0989259803021887E-2</v>
      </c>
      <c r="AI211" s="51">
        <f t="shared" si="107"/>
        <v>0.74915642306275898</v>
      </c>
      <c r="AJ211" s="51">
        <f t="shared" si="108"/>
        <v>0.26163125737341919</v>
      </c>
      <c r="AK211" s="51">
        <f t="shared" si="109"/>
        <v>-0.53645833030137013</v>
      </c>
      <c r="AL211" s="51">
        <f t="shared" si="110"/>
        <v>-2.0081829997794607</v>
      </c>
      <c r="AM211" s="51">
        <f t="shared" si="111"/>
        <v>-1.5715131951846655</v>
      </c>
      <c r="AN211" s="51">
        <f t="shared" ref="AN211:AT220" si="131">$AU211+$AB$7*SIN(AO211)</f>
        <v>17.505803969977983</v>
      </c>
      <c r="AO211" s="51">
        <f t="shared" si="131"/>
        <v>17.50581280212667</v>
      </c>
      <c r="AP211" s="51">
        <f t="shared" si="131"/>
        <v>17.505879045181292</v>
      </c>
      <c r="AQ211" s="51">
        <f t="shared" si="131"/>
        <v>17.506375278695362</v>
      </c>
      <c r="AR211" s="51">
        <f t="shared" si="131"/>
        <v>17.510059343632559</v>
      </c>
      <c r="AS211" s="51">
        <f t="shared" si="131"/>
        <v>17.535793073338006</v>
      </c>
      <c r="AT211" s="51">
        <f t="shared" si="131"/>
        <v>17.671941980230383</v>
      </c>
      <c r="AU211" s="51">
        <f t="shared" si="112"/>
        <v>18.08281211488552</v>
      </c>
    </row>
    <row r="212" spans="1:47" s="51" customFormat="1" ht="12.95" customHeight="1" x14ac:dyDescent="0.2">
      <c r="A212" s="42" t="s">
        <v>104</v>
      </c>
      <c r="C212" s="44">
        <v>46622.440999999999</v>
      </c>
      <c r="D212" s="44"/>
      <c r="E212" s="51">
        <f t="shared" si="101"/>
        <v>10326.118180983136</v>
      </c>
      <c r="F212" s="51">
        <f t="shared" si="102"/>
        <v>10326</v>
      </c>
      <c r="G212" s="51">
        <f t="shared" si="129"/>
        <v>0.23030200000357581</v>
      </c>
      <c r="I212" s="51">
        <f>G212</f>
        <v>0.23030200000357581</v>
      </c>
      <c r="Q212" s="100">
        <f t="shared" si="103"/>
        <v>31603.940999999999</v>
      </c>
      <c r="S212" s="43">
        <f t="shared" si="130"/>
        <v>0.1</v>
      </c>
      <c r="Z212" s="51">
        <f t="shared" si="104"/>
        <v>10326</v>
      </c>
      <c r="AA212" s="51">
        <f t="shared" si="105"/>
        <v>0.22783138241466078</v>
      </c>
      <c r="AB212" s="51">
        <f t="shared" si="124"/>
        <v>0.19710489332950698</v>
      </c>
      <c r="AC212" s="51">
        <f t="shared" si="125"/>
        <v>0.23030200000357581</v>
      </c>
      <c r="AD212" s="51">
        <f t="shared" si="126"/>
        <v>2.4706175889150361E-3</v>
      </c>
      <c r="AE212" s="51">
        <f t="shared" si="127"/>
        <v>6.103951270656347E-7</v>
      </c>
      <c r="AF212" s="51">
        <f t="shared" si="128"/>
        <v>0.23030200000357581</v>
      </c>
      <c r="AG212" s="43"/>
      <c r="AH212" s="51">
        <f t="shared" si="106"/>
        <v>3.3197106674068819E-2</v>
      </c>
      <c r="AI212" s="51">
        <f t="shared" si="107"/>
        <v>0.79127540951090858</v>
      </c>
      <c r="AJ212" s="51">
        <f t="shared" si="108"/>
        <v>0.33528626643621989</v>
      </c>
      <c r="AK212" s="51">
        <f t="shared" si="109"/>
        <v>-0.55420581516758249</v>
      </c>
      <c r="AL212" s="51">
        <f t="shared" si="110"/>
        <v>-1.9309858762304799</v>
      </c>
      <c r="AM212" s="51">
        <f t="shared" si="111"/>
        <v>-1.4451893797703999</v>
      </c>
      <c r="AN212" s="51">
        <f t="shared" si="131"/>
        <v>17.586598258107227</v>
      </c>
      <c r="AO212" s="51">
        <f t="shared" si="131"/>
        <v>17.58663713089086</v>
      </c>
      <c r="AP212" s="51">
        <f t="shared" si="131"/>
        <v>17.586853666106315</v>
      </c>
      <c r="AQ212" s="51">
        <f t="shared" si="131"/>
        <v>17.588057158378678</v>
      </c>
      <c r="AR212" s="51">
        <f t="shared" si="131"/>
        <v>17.594665236554398</v>
      </c>
      <c r="AS212" s="51">
        <f t="shared" si="131"/>
        <v>17.628805333324337</v>
      </c>
      <c r="AT212" s="51">
        <f t="shared" si="131"/>
        <v>17.770085287320939</v>
      </c>
      <c r="AU212" s="51">
        <f t="shared" si="112"/>
        <v>18.150959765393626</v>
      </c>
    </row>
    <row r="213" spans="1:47" s="51" customFormat="1" ht="12.95" customHeight="1" x14ac:dyDescent="0.2">
      <c r="A213" s="42" t="s">
        <v>104</v>
      </c>
      <c r="C213" s="44">
        <v>46622.442999999999</v>
      </c>
      <c r="D213" s="44"/>
      <c r="E213" s="51">
        <f t="shared" ref="E213:E276" si="132">+(C213-C$7)/C$8</f>
        <v>10326.119207296266</v>
      </c>
      <c r="F213" s="51">
        <f t="shared" ref="F213:F276" si="133">ROUND(2*E213,0)/2</f>
        <v>10326</v>
      </c>
      <c r="G213" s="51">
        <f t="shared" si="129"/>
        <v>0.23230200000398327</v>
      </c>
      <c r="I213" s="51">
        <f>G213</f>
        <v>0.23230200000398327</v>
      </c>
      <c r="Q213" s="100">
        <f t="shared" ref="Q213:Q276" si="134">+C213-15018.5</f>
        <v>31603.942999999999</v>
      </c>
      <c r="S213" s="43">
        <f t="shared" si="130"/>
        <v>0.1</v>
      </c>
      <c r="Z213" s="51">
        <f t="shared" ref="Z213:Z276" si="135">F213</f>
        <v>10326</v>
      </c>
      <c r="AA213" s="51">
        <f t="shared" ref="AA213:AA276" si="136">AB$3+AB$4*Z213+AB$5*Z213^2+AH213</f>
        <v>0.22783138241466078</v>
      </c>
      <c r="AB213" s="51">
        <f t="shared" si="124"/>
        <v>0.19910489332991443</v>
      </c>
      <c r="AC213" s="51">
        <f t="shared" si="125"/>
        <v>0.23230200000398327</v>
      </c>
      <c r="AD213" s="51">
        <f t="shared" si="126"/>
        <v>4.4706175893224898E-3</v>
      </c>
      <c r="AE213" s="51">
        <f t="shared" si="127"/>
        <v>1.998642162995963E-6</v>
      </c>
      <c r="AF213" s="51">
        <f t="shared" si="128"/>
        <v>0.23230200000398327</v>
      </c>
      <c r="AG213" s="43"/>
      <c r="AH213" s="51">
        <f t="shared" ref="AH213:AH276" si="137">$AB$6*($AB$11/AI213*AJ213+$AB$12)</f>
        <v>3.3197106674068819E-2</v>
      </c>
      <c r="AI213" s="51">
        <f t="shared" ref="AI213:AI276" si="138">1+$AB$7*COS(AL213)</f>
        <v>0.79127540951090858</v>
      </c>
      <c r="AJ213" s="51">
        <f t="shared" ref="AJ213:AJ276" si="139">SIN(AL213+RADIANS($AB$9))</f>
        <v>0.33528626643621989</v>
      </c>
      <c r="AK213" s="51">
        <f t="shared" ref="AK213:AK276" si="140">$AB$7*SIN(AL213)</f>
        <v>-0.55420581516758249</v>
      </c>
      <c r="AL213" s="51">
        <f t="shared" ref="AL213:AL276" si="141">2*ATAN(AM213)</f>
        <v>-1.9309858762304799</v>
      </c>
      <c r="AM213" s="51">
        <f t="shared" ref="AM213:AM276" si="142">SQRT((1+$AB$7)/(1-$AB$7))*TAN(AN213/2)</f>
        <v>-1.4451893797703999</v>
      </c>
      <c r="AN213" s="51">
        <f t="shared" si="131"/>
        <v>17.586598258107227</v>
      </c>
      <c r="AO213" s="51">
        <f t="shared" si="131"/>
        <v>17.58663713089086</v>
      </c>
      <c r="AP213" s="51">
        <f t="shared" si="131"/>
        <v>17.586853666106315</v>
      </c>
      <c r="AQ213" s="51">
        <f t="shared" si="131"/>
        <v>17.588057158378678</v>
      </c>
      <c r="AR213" s="51">
        <f t="shared" si="131"/>
        <v>17.594665236554398</v>
      </c>
      <c r="AS213" s="51">
        <f t="shared" si="131"/>
        <v>17.628805333324337</v>
      </c>
      <c r="AT213" s="51">
        <f t="shared" si="131"/>
        <v>17.770085287320939</v>
      </c>
      <c r="AU213" s="51">
        <f t="shared" ref="AU213:AU276" si="143">RADIANS($AB$9)+$AB$18*(F213-AB$15)</f>
        <v>18.150959765393626</v>
      </c>
    </row>
    <row r="214" spans="1:47" s="51" customFormat="1" ht="12.95" customHeight="1" x14ac:dyDescent="0.2">
      <c r="A214" s="42" t="s">
        <v>53</v>
      </c>
      <c r="C214" s="44">
        <v>46647.784</v>
      </c>
      <c r="D214" s="44"/>
      <c r="E214" s="51">
        <f t="shared" si="132"/>
        <v>10339.123107799312</v>
      </c>
      <c r="F214" s="51">
        <f t="shared" si="133"/>
        <v>10339</v>
      </c>
      <c r="G214" s="51">
        <f t="shared" si="129"/>
        <v>0.23990300000150455</v>
      </c>
      <c r="I214" s="51">
        <f>+G214</f>
        <v>0.23990300000150455</v>
      </c>
      <c r="Q214" s="100">
        <f t="shared" si="134"/>
        <v>31629.284</v>
      </c>
      <c r="S214" s="43">
        <f t="shared" si="130"/>
        <v>0.1</v>
      </c>
      <c r="Z214" s="51">
        <f t="shared" si="135"/>
        <v>10339</v>
      </c>
      <c r="AA214" s="51">
        <f t="shared" si="136"/>
        <v>0.22829451204229928</v>
      </c>
      <c r="AB214" s="51">
        <f t="shared" si="124"/>
        <v>0.20649675712326798</v>
      </c>
      <c r="AC214" s="51">
        <f t="shared" si="125"/>
        <v>0.23990300000150455</v>
      </c>
      <c r="AD214" s="51">
        <f t="shared" si="126"/>
        <v>1.1608487959205271E-2</v>
      </c>
      <c r="AE214" s="51">
        <f t="shared" si="127"/>
        <v>1.3475699269901378E-5</v>
      </c>
      <c r="AF214" s="51">
        <f t="shared" si="128"/>
        <v>0.23990300000150455</v>
      </c>
      <c r="AG214" s="43"/>
      <c r="AH214" s="51">
        <f t="shared" si="137"/>
        <v>3.3406242878236556E-2</v>
      </c>
      <c r="AI214" s="51">
        <f t="shared" si="138"/>
        <v>0.79569206477555821</v>
      </c>
      <c r="AJ214" s="51">
        <f t="shared" si="139"/>
        <v>0.34277246346398721</v>
      </c>
      <c r="AK214" s="51">
        <f t="shared" si="140"/>
        <v>-0.55584917724570648</v>
      </c>
      <c r="AL214" s="51">
        <f t="shared" si="141"/>
        <v>-1.9230283750455452</v>
      </c>
      <c r="AM214" s="51">
        <f t="shared" si="142"/>
        <v>-1.4329709130260122</v>
      </c>
      <c r="AN214" s="51">
        <f t="shared" si="131"/>
        <v>17.594679158307574</v>
      </c>
      <c r="AO214" s="51">
        <f t="shared" si="131"/>
        <v>17.594723174548644</v>
      </c>
      <c r="AP214" s="51">
        <f t="shared" si="131"/>
        <v>17.594962282153915</v>
      </c>
      <c r="AQ214" s="51">
        <f t="shared" si="131"/>
        <v>17.596258136006117</v>
      </c>
      <c r="AR214" s="51">
        <f t="shared" si="131"/>
        <v>17.603194081083387</v>
      </c>
      <c r="AS214" s="51">
        <f t="shared" si="131"/>
        <v>17.638127989186867</v>
      </c>
      <c r="AT214" s="51">
        <f t="shared" si="131"/>
        <v>17.779703042861261</v>
      </c>
      <c r="AU214" s="51">
        <f t="shared" si="143"/>
        <v>18.157571104622022</v>
      </c>
    </row>
    <row r="215" spans="1:47" s="51" customFormat="1" ht="12.95" customHeight="1" x14ac:dyDescent="0.2">
      <c r="A215" s="42" t="s">
        <v>105</v>
      </c>
      <c r="C215" s="44">
        <v>46657.521999999997</v>
      </c>
      <c r="D215" s="44"/>
      <c r="E215" s="51">
        <f t="shared" si="132"/>
        <v>10344.120226425201</v>
      </c>
      <c r="F215" s="51">
        <f t="shared" si="133"/>
        <v>10344</v>
      </c>
      <c r="G215" s="51">
        <f t="shared" si="129"/>
        <v>0.23428799999237526</v>
      </c>
      <c r="I215" s="51">
        <f>G215</f>
        <v>0.23428799999237526</v>
      </c>
      <c r="Q215" s="100">
        <f t="shared" si="134"/>
        <v>31639.021999999997</v>
      </c>
      <c r="S215" s="43">
        <f t="shared" si="130"/>
        <v>0.1</v>
      </c>
      <c r="Z215" s="51">
        <f t="shared" si="135"/>
        <v>10344</v>
      </c>
      <c r="AA215" s="51">
        <f t="shared" si="136"/>
        <v>0.22847237211621571</v>
      </c>
      <c r="AB215" s="51">
        <f t="shared" si="124"/>
        <v>0.20080159062270436</v>
      </c>
      <c r="AC215" s="51">
        <f t="shared" si="125"/>
        <v>0.23428799999237526</v>
      </c>
      <c r="AD215" s="51">
        <f t="shared" si="126"/>
        <v>5.8156278761595515E-3</v>
      </c>
      <c r="AE215" s="51">
        <f t="shared" si="127"/>
        <v>3.3821527593964057E-6</v>
      </c>
      <c r="AF215" s="51">
        <f t="shared" si="128"/>
        <v>0.23428799999237526</v>
      </c>
      <c r="AG215" s="43"/>
      <c r="AH215" s="51">
        <f t="shared" si="137"/>
        <v>3.3486409369670893E-2</v>
      </c>
      <c r="AI215" s="51">
        <f t="shared" si="138"/>
        <v>0.79740746722535305</v>
      </c>
      <c r="AJ215" s="51">
        <f t="shared" si="139"/>
        <v>0.34566832366610217</v>
      </c>
      <c r="AK215" s="51">
        <f t="shared" si="140"/>
        <v>-0.55647668945280815</v>
      </c>
      <c r="AL215" s="51">
        <f t="shared" si="141"/>
        <v>-1.9199440251419146</v>
      </c>
      <c r="AM215" s="51">
        <f t="shared" si="142"/>
        <v>-1.4282724067997923</v>
      </c>
      <c r="AN215" s="51">
        <f t="shared" si="131"/>
        <v>17.597799271326885</v>
      </c>
      <c r="AO215" s="51">
        <f t="shared" si="131"/>
        <v>17.597845406769576</v>
      </c>
      <c r="AP215" s="51">
        <f t="shared" si="131"/>
        <v>17.598093654228453</v>
      </c>
      <c r="AQ215" s="51">
        <f t="shared" si="131"/>
        <v>17.599426247829026</v>
      </c>
      <c r="AR215" s="51">
        <f t="shared" si="131"/>
        <v>17.606490202752841</v>
      </c>
      <c r="AS215" s="51">
        <f t="shared" si="131"/>
        <v>17.641727695255547</v>
      </c>
      <c r="AT215" s="51">
        <f t="shared" si="131"/>
        <v>17.783406584687885</v>
      </c>
      <c r="AU215" s="51">
        <f t="shared" si="143"/>
        <v>18.160113927402179</v>
      </c>
    </row>
    <row r="216" spans="1:47" s="51" customFormat="1" ht="12.95" customHeight="1" x14ac:dyDescent="0.2">
      <c r="A216" s="42" t="s">
        <v>105</v>
      </c>
      <c r="C216" s="44">
        <v>46657.525999999998</v>
      </c>
      <c r="D216" s="44"/>
      <c r="E216" s="51">
        <f t="shared" si="132"/>
        <v>10344.12227905146</v>
      </c>
      <c r="F216" s="51">
        <f t="shared" si="133"/>
        <v>10344</v>
      </c>
      <c r="G216" s="51">
        <f t="shared" si="129"/>
        <v>0.23828799999319017</v>
      </c>
      <c r="I216" s="51">
        <f>G216</f>
        <v>0.23828799999319017</v>
      </c>
      <c r="Q216" s="100">
        <f t="shared" si="134"/>
        <v>31639.025999999998</v>
      </c>
      <c r="S216" s="43">
        <f t="shared" si="130"/>
        <v>0.1</v>
      </c>
      <c r="Z216" s="51">
        <f t="shared" si="135"/>
        <v>10344</v>
      </c>
      <c r="AA216" s="51">
        <f t="shared" si="136"/>
        <v>0.22847237211621571</v>
      </c>
      <c r="AB216" s="51">
        <f t="shared" si="124"/>
        <v>0.20480159062351927</v>
      </c>
      <c r="AC216" s="51">
        <f t="shared" si="125"/>
        <v>0.23828799999319017</v>
      </c>
      <c r="AD216" s="51">
        <f t="shared" si="126"/>
        <v>9.8156278769744587E-3</v>
      </c>
      <c r="AE216" s="51">
        <f t="shared" si="127"/>
        <v>9.634655061923812E-6</v>
      </c>
      <c r="AF216" s="51">
        <f t="shared" si="128"/>
        <v>0.23828799999319017</v>
      </c>
      <c r="AG216" s="43"/>
      <c r="AH216" s="51">
        <f t="shared" si="137"/>
        <v>3.3486409369670893E-2</v>
      </c>
      <c r="AI216" s="51">
        <f t="shared" si="138"/>
        <v>0.79740746722535305</v>
      </c>
      <c r="AJ216" s="51">
        <f t="shared" si="139"/>
        <v>0.34566832366610217</v>
      </c>
      <c r="AK216" s="51">
        <f t="shared" si="140"/>
        <v>-0.55647668945280815</v>
      </c>
      <c r="AL216" s="51">
        <f t="shared" si="141"/>
        <v>-1.9199440251419146</v>
      </c>
      <c r="AM216" s="51">
        <f t="shared" si="142"/>
        <v>-1.4282724067997923</v>
      </c>
      <c r="AN216" s="51">
        <f t="shared" si="131"/>
        <v>17.597799271326885</v>
      </c>
      <c r="AO216" s="51">
        <f t="shared" si="131"/>
        <v>17.597845406769576</v>
      </c>
      <c r="AP216" s="51">
        <f t="shared" si="131"/>
        <v>17.598093654228453</v>
      </c>
      <c r="AQ216" s="51">
        <f t="shared" si="131"/>
        <v>17.599426247829026</v>
      </c>
      <c r="AR216" s="51">
        <f t="shared" si="131"/>
        <v>17.606490202752841</v>
      </c>
      <c r="AS216" s="51">
        <f t="shared" si="131"/>
        <v>17.641727695255547</v>
      </c>
      <c r="AT216" s="51">
        <f t="shared" si="131"/>
        <v>17.783406584687885</v>
      </c>
      <c r="AU216" s="51">
        <f t="shared" si="143"/>
        <v>18.160113927402179</v>
      </c>
    </row>
    <row r="217" spans="1:47" s="51" customFormat="1" ht="12.95" customHeight="1" x14ac:dyDescent="0.2">
      <c r="A217" s="42" t="s">
        <v>53</v>
      </c>
      <c r="C217" s="44">
        <v>46686.748</v>
      </c>
      <c r="D217" s="44"/>
      <c r="E217" s="51">
        <f t="shared" si="132"/>
        <v>10359.117740181648</v>
      </c>
      <c r="F217" s="51">
        <f t="shared" si="133"/>
        <v>10359</v>
      </c>
      <c r="G217" s="51">
        <f t="shared" si="129"/>
        <v>0.22944299999653595</v>
      </c>
      <c r="I217" s="51">
        <f>+G217</f>
        <v>0.22944299999653595</v>
      </c>
      <c r="Q217" s="100">
        <f t="shared" si="134"/>
        <v>31668.248</v>
      </c>
      <c r="S217" s="43">
        <f t="shared" si="130"/>
        <v>0.1</v>
      </c>
      <c r="Z217" s="51">
        <f t="shared" si="135"/>
        <v>10359</v>
      </c>
      <c r="AA217" s="51">
        <f t="shared" si="136"/>
        <v>0.22900503791214849</v>
      </c>
      <c r="AB217" s="51">
        <f t="shared" si="124"/>
        <v>0.19571701825912557</v>
      </c>
      <c r="AC217" s="51">
        <f t="shared" si="125"/>
        <v>0.22944299999653595</v>
      </c>
      <c r="AD217" s="51">
        <f t="shared" si="126"/>
        <v>4.3796208438745543E-4</v>
      </c>
      <c r="AE217" s="51">
        <f t="shared" si="127"/>
        <v>1.9181078736100467E-8</v>
      </c>
      <c r="AF217" s="51">
        <f t="shared" si="128"/>
        <v>0.22944299999653595</v>
      </c>
      <c r="AG217" s="43"/>
      <c r="AH217" s="51">
        <f t="shared" si="137"/>
        <v>3.3725981737410378E-2</v>
      </c>
      <c r="AI217" s="51">
        <f t="shared" si="138"/>
        <v>0.80261017060140261</v>
      </c>
      <c r="AJ217" s="51">
        <f t="shared" si="139"/>
        <v>0.35441142597415026</v>
      </c>
      <c r="AK217" s="51">
        <f t="shared" si="140"/>
        <v>-0.55834334910554462</v>
      </c>
      <c r="AL217" s="51">
        <f t="shared" si="141"/>
        <v>-1.9106103830727403</v>
      </c>
      <c r="AM217" s="51">
        <f t="shared" si="142"/>
        <v>-1.4141792831626159</v>
      </c>
      <c r="AN217" s="51">
        <f t="shared" si="131"/>
        <v>17.607200357429694</v>
      </c>
      <c r="AO217" s="51">
        <f t="shared" si="131"/>
        <v>17.607253350555869</v>
      </c>
      <c r="AP217" s="51">
        <f t="shared" si="131"/>
        <v>17.607530606373327</v>
      </c>
      <c r="AQ217" s="51">
        <f t="shared" si="131"/>
        <v>17.608977529374705</v>
      </c>
      <c r="AR217" s="51">
        <f t="shared" si="131"/>
        <v>17.616431704764224</v>
      </c>
      <c r="AS217" s="51">
        <f t="shared" si="131"/>
        <v>17.65257367654598</v>
      </c>
      <c r="AT217" s="51">
        <f t="shared" si="131"/>
        <v>17.794531794680427</v>
      </c>
      <c r="AU217" s="51">
        <f t="shared" si="143"/>
        <v>18.167742395742636</v>
      </c>
    </row>
    <row r="218" spans="1:47" s="51" customFormat="1" ht="12.95" customHeight="1" x14ac:dyDescent="0.2">
      <c r="A218" s="42" t="s">
        <v>106</v>
      </c>
      <c r="C218" s="44">
        <v>46881.63</v>
      </c>
      <c r="D218" s="44"/>
      <c r="E218" s="51">
        <f t="shared" si="132"/>
        <v>10459.122717800323</v>
      </c>
      <c r="F218" s="51">
        <f t="shared" si="133"/>
        <v>10459</v>
      </c>
      <c r="G218" s="51">
        <f t="shared" si="129"/>
        <v>0.23914299999887589</v>
      </c>
      <c r="I218" s="51">
        <f>G218</f>
        <v>0.23914299999887589</v>
      </c>
      <c r="Q218" s="100">
        <f t="shared" si="134"/>
        <v>31863.129999999997</v>
      </c>
      <c r="S218" s="43">
        <f t="shared" si="130"/>
        <v>0.1</v>
      </c>
      <c r="Z218" s="51">
        <f t="shared" si="135"/>
        <v>10459</v>
      </c>
      <c r="AA218" s="51">
        <f t="shared" si="136"/>
        <v>0.23251729226172757</v>
      </c>
      <c r="AB218" s="51">
        <f t="shared" si="124"/>
        <v>0.20385920619514336</v>
      </c>
      <c r="AC218" s="51">
        <f t="shared" si="125"/>
        <v>0.23914299999887589</v>
      </c>
      <c r="AD218" s="51">
        <f t="shared" si="126"/>
        <v>6.6257077371483231E-3</v>
      </c>
      <c r="AE218" s="51">
        <f t="shared" si="127"/>
        <v>4.3900003018107152E-6</v>
      </c>
      <c r="AF218" s="51">
        <f t="shared" si="128"/>
        <v>0.23914299999887589</v>
      </c>
      <c r="AG218" s="43"/>
      <c r="AH218" s="51">
        <f t="shared" si="137"/>
        <v>3.5283793803732526E-2</v>
      </c>
      <c r="AI218" s="51">
        <f t="shared" si="138"/>
        <v>0.83958741529460534</v>
      </c>
      <c r="AJ218" s="51">
        <f t="shared" si="139"/>
        <v>0.41486979026610332</v>
      </c>
      <c r="AK218" s="51">
        <f t="shared" si="140"/>
        <v>-0.57006827916359115</v>
      </c>
      <c r="AL218" s="51">
        <f t="shared" si="141"/>
        <v>-1.8450952526412701</v>
      </c>
      <c r="AM218" s="51">
        <f t="shared" si="142"/>
        <v>-1.3202284358072709</v>
      </c>
      <c r="AN218" s="51">
        <f t="shared" si="131"/>
        <v>17.671509516519972</v>
      </c>
      <c r="AO218" s="51">
        <f t="shared" si="131"/>
        <v>17.671632055708749</v>
      </c>
      <c r="AP218" s="51">
        <f t="shared" si="131"/>
        <v>17.672172183590256</v>
      </c>
      <c r="AQ218" s="51">
        <f t="shared" si="131"/>
        <v>17.67454463018095</v>
      </c>
      <c r="AR218" s="51">
        <f t="shared" si="131"/>
        <v>17.684809807727447</v>
      </c>
      <c r="AS218" s="51">
        <f t="shared" si="131"/>
        <v>17.726669294049355</v>
      </c>
      <c r="AT218" s="51">
        <f t="shared" si="131"/>
        <v>17.86924493180754</v>
      </c>
      <c r="AU218" s="51">
        <f t="shared" si="143"/>
        <v>18.218598851345696</v>
      </c>
    </row>
    <row r="219" spans="1:47" s="51" customFormat="1" ht="12.95" customHeight="1" x14ac:dyDescent="0.2">
      <c r="A219" s="42" t="s">
        <v>53</v>
      </c>
      <c r="C219" s="44">
        <v>46947.879000000001</v>
      </c>
      <c r="D219" s="44"/>
      <c r="E219" s="51">
        <f t="shared" si="132"/>
        <v>10493.118827047252</v>
      </c>
      <c r="F219" s="51">
        <f t="shared" si="133"/>
        <v>10493</v>
      </c>
      <c r="G219" s="51">
        <f t="shared" si="129"/>
        <v>0.23156100000051083</v>
      </c>
      <c r="I219" s="51">
        <f>+G219</f>
        <v>0.23156100000051083</v>
      </c>
      <c r="Q219" s="100">
        <f t="shared" si="134"/>
        <v>31929.379000000001</v>
      </c>
      <c r="S219" s="43">
        <f t="shared" si="130"/>
        <v>0.1</v>
      </c>
      <c r="Z219" s="51">
        <f t="shared" si="135"/>
        <v>10493</v>
      </c>
      <c r="AA219" s="51">
        <f t="shared" si="136"/>
        <v>0.23369403954137916</v>
      </c>
      <c r="AB219" s="51">
        <f t="shared" si="124"/>
        <v>0.19576516187171186</v>
      </c>
      <c r="AC219" s="51">
        <f t="shared" si="125"/>
        <v>0.23156100000051083</v>
      </c>
      <c r="AD219" s="51">
        <f t="shared" si="126"/>
        <v>-2.1330395408683256E-3</v>
      </c>
      <c r="AE219" s="51">
        <f t="shared" si="127"/>
        <v>4.5498576829077574E-7</v>
      </c>
      <c r="AF219" s="51">
        <f t="shared" si="128"/>
        <v>0.23156100000051083</v>
      </c>
      <c r="AG219" s="43"/>
      <c r="AH219" s="51">
        <f t="shared" si="137"/>
        <v>3.5795838128798975E-2</v>
      </c>
      <c r="AI219" s="51">
        <f t="shared" si="138"/>
        <v>0.85313386156035231</v>
      </c>
      <c r="AJ219" s="51">
        <f t="shared" si="139"/>
        <v>0.43630295940654484</v>
      </c>
      <c r="AK219" s="51">
        <f t="shared" si="140"/>
        <v>-0.57370757152074414</v>
      </c>
      <c r="AL219" s="51">
        <f t="shared" si="141"/>
        <v>-1.8214091205756708</v>
      </c>
      <c r="AM219" s="51">
        <f t="shared" si="142"/>
        <v>-1.2882415065198769</v>
      </c>
      <c r="AN219" s="51">
        <f t="shared" si="131"/>
        <v>17.694060785782845</v>
      </c>
      <c r="AO219" s="51">
        <f t="shared" si="131"/>
        <v>17.694218927098667</v>
      </c>
      <c r="AP219" s="51">
        <f t="shared" si="131"/>
        <v>17.694880052435167</v>
      </c>
      <c r="AQ219" s="51">
        <f t="shared" si="131"/>
        <v>17.697633311295988</v>
      </c>
      <c r="AR219" s="51">
        <f t="shared" si="131"/>
        <v>17.708920954939401</v>
      </c>
      <c r="AS219" s="51">
        <f t="shared" si="131"/>
        <v>17.752565494901148</v>
      </c>
      <c r="AT219" s="51">
        <f t="shared" si="131"/>
        <v>17.894856347102692</v>
      </c>
      <c r="AU219" s="51">
        <f t="shared" si="143"/>
        <v>18.235890046250738</v>
      </c>
    </row>
    <row r="220" spans="1:47" s="51" customFormat="1" ht="12.95" customHeight="1" x14ac:dyDescent="0.2">
      <c r="A220" s="42" t="s">
        <v>107</v>
      </c>
      <c r="C220" s="44">
        <v>47039.476999999999</v>
      </c>
      <c r="D220" s="44"/>
      <c r="E220" s="51">
        <f t="shared" si="132"/>
        <v>10540.122942049742</v>
      </c>
      <c r="F220" s="51">
        <f t="shared" si="133"/>
        <v>10540</v>
      </c>
      <c r="G220" s="51">
        <f t="shared" si="129"/>
        <v>0.23957999999402091</v>
      </c>
      <c r="I220" s="51">
        <f t="shared" ref="I220:I226" si="144">G220</f>
        <v>0.23957999999402091</v>
      </c>
      <c r="Q220" s="100">
        <f t="shared" si="134"/>
        <v>32020.976999999999</v>
      </c>
      <c r="S220" s="43">
        <f t="shared" si="130"/>
        <v>0.1</v>
      </c>
      <c r="Z220" s="51">
        <f t="shared" si="135"/>
        <v>10540</v>
      </c>
      <c r="AA220" s="51">
        <f t="shared" si="136"/>
        <v>0.2353038777204968</v>
      </c>
      <c r="AB220" s="51">
        <f t="shared" si="124"/>
        <v>0.20309333868906324</v>
      </c>
      <c r="AC220" s="51">
        <f t="shared" si="125"/>
        <v>0.23957999999402091</v>
      </c>
      <c r="AD220" s="51">
        <f t="shared" si="126"/>
        <v>4.2761222735241133E-3</v>
      </c>
      <c r="AE220" s="51">
        <f t="shared" si="127"/>
        <v>1.8285221698129032E-6</v>
      </c>
      <c r="AF220" s="51">
        <f t="shared" si="128"/>
        <v>0.23957999999402091</v>
      </c>
      <c r="AG220" s="43"/>
      <c r="AH220" s="51">
        <f t="shared" si="137"/>
        <v>3.6486661304957681E-2</v>
      </c>
      <c r="AI220" s="51">
        <f t="shared" si="138"/>
        <v>0.87274531965062829</v>
      </c>
      <c r="AJ220" s="51">
        <f t="shared" si="139"/>
        <v>0.46667522661955746</v>
      </c>
      <c r="AK220" s="51">
        <f t="shared" si="140"/>
        <v>-0.57837382943005189</v>
      </c>
      <c r="AL220" s="51">
        <f t="shared" si="141"/>
        <v>-1.7873671437977163</v>
      </c>
      <c r="AM220" s="51">
        <f t="shared" si="142"/>
        <v>-1.2439401845973028</v>
      </c>
      <c r="AN220" s="51">
        <f t="shared" si="131"/>
        <v>17.725849947588522</v>
      </c>
      <c r="AO220" s="51">
        <f t="shared" si="131"/>
        <v>17.726070073192233</v>
      </c>
      <c r="AP220" s="51">
        <f t="shared" si="131"/>
        <v>17.72692865086421</v>
      </c>
      <c r="AQ220" s="51">
        <f t="shared" si="131"/>
        <v>17.730262900861977</v>
      </c>
      <c r="AR220" s="51">
        <f t="shared" si="131"/>
        <v>17.742999847275424</v>
      </c>
      <c r="AS220" s="51">
        <f t="shared" si="131"/>
        <v>17.788944078978563</v>
      </c>
      <c r="AT220" s="51">
        <f t="shared" si="131"/>
        <v>17.930427727479515</v>
      </c>
      <c r="AU220" s="51">
        <f t="shared" si="143"/>
        <v>18.259792580384179</v>
      </c>
    </row>
    <row r="221" spans="1:47" s="51" customFormat="1" ht="12.95" customHeight="1" x14ac:dyDescent="0.2">
      <c r="A221" s="42" t="s">
        <v>108</v>
      </c>
      <c r="C221" s="44">
        <v>47304.51</v>
      </c>
      <c r="D221" s="44"/>
      <c r="E221" s="51">
        <f t="shared" si="132"/>
        <v>10676.126365830341</v>
      </c>
      <c r="F221" s="51">
        <f t="shared" si="133"/>
        <v>10676</v>
      </c>
      <c r="G221" s="51">
        <f t="shared" si="129"/>
        <v>0.24625200000446057</v>
      </c>
      <c r="I221" s="51">
        <f t="shared" si="144"/>
        <v>0.24625200000446057</v>
      </c>
      <c r="Q221" s="100">
        <f t="shared" si="134"/>
        <v>32286.010000000002</v>
      </c>
      <c r="S221" s="43">
        <f t="shared" si="130"/>
        <v>0.1</v>
      </c>
      <c r="Z221" s="51">
        <f t="shared" si="135"/>
        <v>10676</v>
      </c>
      <c r="AA221" s="51">
        <f t="shared" si="136"/>
        <v>0.23983064938108709</v>
      </c>
      <c r="AB221" s="51">
        <f t="shared" si="124"/>
        <v>0.20789889648905441</v>
      </c>
      <c r="AC221" s="51">
        <f t="shared" si="125"/>
        <v>0.24625200000446057</v>
      </c>
      <c r="AD221" s="51">
        <f t="shared" si="126"/>
        <v>6.4213506233734841E-3</v>
      </c>
      <c r="AE221" s="51">
        <f t="shared" si="127"/>
        <v>4.1233743828299032E-6</v>
      </c>
      <c r="AF221" s="51">
        <f t="shared" si="128"/>
        <v>0.24625200000446057</v>
      </c>
      <c r="AG221" s="43"/>
      <c r="AH221" s="51">
        <f t="shared" si="137"/>
        <v>3.8353103515406162E-2</v>
      </c>
      <c r="AI221" s="51">
        <f t="shared" si="138"/>
        <v>0.93589503588541034</v>
      </c>
      <c r="AJ221" s="51">
        <f t="shared" si="139"/>
        <v>0.55938085627330503</v>
      </c>
      <c r="AK221" s="51">
        <f t="shared" si="140"/>
        <v>-0.58872794550307417</v>
      </c>
      <c r="AL221" s="51">
        <f t="shared" si="141"/>
        <v>-1.6792562695180204</v>
      </c>
      <c r="AM221" s="51">
        <f t="shared" si="142"/>
        <v>-1.1147979927330602</v>
      </c>
      <c r="AN221" s="51">
        <f t="shared" ref="AN221:AT230" si="145">$AU221+$AB$7*SIN(AO221)</f>
        <v>17.822230180492038</v>
      </c>
      <c r="AO221" s="51">
        <f t="shared" si="145"/>
        <v>17.82273545925057</v>
      </c>
      <c r="AP221" s="51">
        <f t="shared" si="145"/>
        <v>17.824381804209988</v>
      </c>
      <c r="AQ221" s="51">
        <f t="shared" si="145"/>
        <v>17.829715394889227</v>
      </c>
      <c r="AR221" s="51">
        <f t="shared" si="145"/>
        <v>17.846685771745289</v>
      </c>
      <c r="AS221" s="51">
        <f t="shared" si="145"/>
        <v>17.897926648512399</v>
      </c>
      <c r="AT221" s="51">
        <f t="shared" si="145"/>
        <v>18.034393517153525</v>
      </c>
      <c r="AU221" s="51">
        <f t="shared" si="143"/>
        <v>18.328957360004338</v>
      </c>
    </row>
    <row r="222" spans="1:47" s="51" customFormat="1" ht="12.95" customHeight="1" x14ac:dyDescent="0.2">
      <c r="A222" s="42" t="s">
        <v>108</v>
      </c>
      <c r="C222" s="44">
        <v>47306.459000000003</v>
      </c>
      <c r="D222" s="44"/>
      <c r="E222" s="51">
        <f t="shared" si="132"/>
        <v>10677.126507974712</v>
      </c>
      <c r="F222" s="51">
        <f t="shared" si="133"/>
        <v>10677</v>
      </c>
      <c r="G222" s="51">
        <f t="shared" si="129"/>
        <v>0.24652900000364752</v>
      </c>
      <c r="I222" s="51">
        <f t="shared" si="144"/>
        <v>0.24652900000364752</v>
      </c>
      <c r="Q222" s="100">
        <f t="shared" si="134"/>
        <v>32287.959000000003</v>
      </c>
      <c r="S222" s="43">
        <f t="shared" si="130"/>
        <v>0.1</v>
      </c>
      <c r="Z222" s="51">
        <f t="shared" si="135"/>
        <v>10677</v>
      </c>
      <c r="AA222" s="51">
        <f t="shared" si="136"/>
        <v>0.2398630977526359</v>
      </c>
      <c r="AB222" s="51">
        <f t="shared" si="124"/>
        <v>0.20816301515352392</v>
      </c>
      <c r="AC222" s="51">
        <f t="shared" si="125"/>
        <v>0.24652900000364752</v>
      </c>
      <c r="AD222" s="51">
        <f t="shared" si="126"/>
        <v>6.6659022510116295E-3</v>
      </c>
      <c r="AE222" s="51">
        <f t="shared" si="127"/>
        <v>4.4434252820041908E-6</v>
      </c>
      <c r="AF222" s="51">
        <f t="shared" si="128"/>
        <v>0.24652900000364752</v>
      </c>
      <c r="AG222" s="43"/>
      <c r="AH222" s="51">
        <f t="shared" si="137"/>
        <v>3.8365984850123609E-2</v>
      </c>
      <c r="AI222" s="51">
        <f t="shared" si="138"/>
        <v>0.9363976065367634</v>
      </c>
      <c r="AJ222" s="51">
        <f t="shared" si="139"/>
        <v>0.56008822354698662</v>
      </c>
      <c r="AK222" s="51">
        <f t="shared" si="140"/>
        <v>-0.58878245200256363</v>
      </c>
      <c r="AL222" s="51">
        <f t="shared" si="141"/>
        <v>-1.6784026539203989</v>
      </c>
      <c r="AM222" s="51">
        <f t="shared" si="142"/>
        <v>-1.1138412142393079</v>
      </c>
      <c r="AN222" s="51">
        <f t="shared" si="145"/>
        <v>17.822964927731363</v>
      </c>
      <c r="AO222" s="51">
        <f t="shared" si="145"/>
        <v>17.823472981199135</v>
      </c>
      <c r="AP222" s="51">
        <f t="shared" si="145"/>
        <v>17.825126345554754</v>
      </c>
      <c r="AQ222" s="51">
        <f t="shared" si="145"/>
        <v>17.830476085864479</v>
      </c>
      <c r="AR222" s="51">
        <f t="shared" si="145"/>
        <v>17.84747678870588</v>
      </c>
      <c r="AS222" s="51">
        <f t="shared" si="145"/>
        <v>17.898747993805635</v>
      </c>
      <c r="AT222" s="51">
        <f t="shared" si="145"/>
        <v>18.03516339637601</v>
      </c>
      <c r="AU222" s="51">
        <f t="shared" si="143"/>
        <v>18.329465924560374</v>
      </c>
    </row>
    <row r="223" spans="1:47" s="51" customFormat="1" ht="12.95" customHeight="1" x14ac:dyDescent="0.2">
      <c r="A223" s="42" t="s">
        <v>109</v>
      </c>
      <c r="C223" s="44">
        <v>47423.387999999999</v>
      </c>
      <c r="D223" s="44"/>
      <c r="E223" s="51">
        <f t="shared" si="132"/>
        <v>10737.129391914603</v>
      </c>
      <c r="F223" s="51">
        <f t="shared" si="133"/>
        <v>10737</v>
      </c>
      <c r="G223" s="51">
        <f t="shared" si="129"/>
        <v>0.25214899999991758</v>
      </c>
      <c r="I223" s="51">
        <f t="shared" si="144"/>
        <v>0.25214899999991758</v>
      </c>
      <c r="Q223" s="100">
        <f t="shared" si="134"/>
        <v>32404.887999999999</v>
      </c>
      <c r="S223" s="43">
        <f t="shared" si="130"/>
        <v>0.1</v>
      </c>
      <c r="Z223" s="51">
        <f t="shared" si="135"/>
        <v>10737</v>
      </c>
      <c r="AA223" s="51">
        <f t="shared" si="136"/>
        <v>0.24178392886009462</v>
      </c>
      <c r="AB223" s="51">
        <f t="shared" si="124"/>
        <v>0.21303636095733203</v>
      </c>
      <c r="AC223" s="51">
        <f t="shared" si="125"/>
        <v>0.25214899999991758</v>
      </c>
      <c r="AD223" s="51">
        <f t="shared" si="126"/>
        <v>1.0365071139822962E-2</v>
      </c>
      <c r="AE223" s="51">
        <f t="shared" si="127"/>
        <v>1.0743469973359089E-5</v>
      </c>
      <c r="AF223" s="51">
        <f t="shared" si="128"/>
        <v>0.25214899999991758</v>
      </c>
      <c r="AG223" s="43"/>
      <c r="AH223" s="51">
        <f t="shared" si="137"/>
        <v>3.9112639042585551E-2</v>
      </c>
      <c r="AI223" s="51">
        <f t="shared" si="138"/>
        <v>0.96766136596544228</v>
      </c>
      <c r="AJ223" s="51">
        <f t="shared" si="139"/>
        <v>0.60316602103377315</v>
      </c>
      <c r="AK223" s="51">
        <f t="shared" si="140"/>
        <v>-0.59132415221195089</v>
      </c>
      <c r="AL223" s="51">
        <f t="shared" si="141"/>
        <v>-1.6254304083404647</v>
      </c>
      <c r="AM223" s="51">
        <f t="shared" si="142"/>
        <v>-1.0561828051440638</v>
      </c>
      <c r="AN223" s="51">
        <f t="shared" si="145"/>
        <v>17.867804502334398</v>
      </c>
      <c r="AO223" s="51">
        <f t="shared" si="145"/>
        <v>17.868499223301377</v>
      </c>
      <c r="AP223" s="51">
        <f t="shared" si="145"/>
        <v>17.870605260292667</v>
      </c>
      <c r="AQ223" s="51">
        <f t="shared" si="145"/>
        <v>17.876949779578837</v>
      </c>
      <c r="AR223" s="51">
        <f t="shared" si="145"/>
        <v>17.895716504835036</v>
      </c>
      <c r="AS223" s="51">
        <f t="shared" si="145"/>
        <v>17.948547429267478</v>
      </c>
      <c r="AT223" s="51">
        <f t="shared" si="145"/>
        <v>18.081493001993007</v>
      </c>
      <c r="AU223" s="51">
        <f t="shared" si="143"/>
        <v>18.359979797922207</v>
      </c>
    </row>
    <row r="224" spans="1:47" s="51" customFormat="1" ht="12.95" customHeight="1" x14ac:dyDescent="0.2">
      <c r="A224" s="42" t="s">
        <v>109</v>
      </c>
      <c r="C224" s="44">
        <v>47427.286999999997</v>
      </c>
      <c r="D224" s="44"/>
      <c r="E224" s="51">
        <f t="shared" si="132"/>
        <v>10739.130189359903</v>
      </c>
      <c r="F224" s="51">
        <f t="shared" si="133"/>
        <v>10739</v>
      </c>
      <c r="G224" s="51">
        <f t="shared" si="129"/>
        <v>0.25370299999485724</v>
      </c>
      <c r="I224" s="51">
        <f t="shared" si="144"/>
        <v>0.25370299999485724</v>
      </c>
      <c r="Q224" s="100">
        <f t="shared" si="134"/>
        <v>32408.786999999997</v>
      </c>
      <c r="S224" s="43">
        <f t="shared" si="130"/>
        <v>0.1</v>
      </c>
      <c r="Z224" s="51">
        <f t="shared" si="135"/>
        <v>10739</v>
      </c>
      <c r="AA224" s="51">
        <f t="shared" si="136"/>
        <v>0.24184702810925263</v>
      </c>
      <c r="AB224" s="51">
        <f t="shared" si="124"/>
        <v>0.21456640617498896</v>
      </c>
      <c r="AC224" s="51">
        <f t="shared" si="125"/>
        <v>0.25370299999485724</v>
      </c>
      <c r="AD224" s="51">
        <f t="shared" si="126"/>
        <v>1.185597188560461E-2</v>
      </c>
      <c r="AE224" s="51">
        <f t="shared" si="127"/>
        <v>1.4056406935224694E-5</v>
      </c>
      <c r="AF224" s="51">
        <f t="shared" si="128"/>
        <v>0.25370299999485724</v>
      </c>
      <c r="AG224" s="43"/>
      <c r="AH224" s="51">
        <f t="shared" si="137"/>
        <v>3.9136593819868289E-2</v>
      </c>
      <c r="AI224" s="51">
        <f t="shared" si="138"/>
        <v>0.96874203381538315</v>
      </c>
      <c r="AJ224" s="51">
        <f t="shared" si="139"/>
        <v>0.60462261464280043</v>
      </c>
      <c r="AK224" s="51">
        <f t="shared" si="140"/>
        <v>-0.59138226198492361</v>
      </c>
      <c r="AL224" s="51">
        <f t="shared" si="141"/>
        <v>-1.6236029598101753</v>
      </c>
      <c r="AM224" s="51">
        <f t="shared" si="142"/>
        <v>-1.0542516643805036</v>
      </c>
      <c r="AN224" s="51">
        <f t="shared" si="145"/>
        <v>17.869325395491398</v>
      </c>
      <c r="AO224" s="51">
        <f t="shared" si="145"/>
        <v>17.870027035533464</v>
      </c>
      <c r="AP224" s="51">
        <f t="shared" si="145"/>
        <v>17.872149190512406</v>
      </c>
      <c r="AQ224" s="51">
        <f t="shared" si="145"/>
        <v>17.878527564787504</v>
      </c>
      <c r="AR224" s="51">
        <f t="shared" si="145"/>
        <v>17.89735097628148</v>
      </c>
      <c r="AS224" s="51">
        <f t="shared" si="145"/>
        <v>17.950224792005635</v>
      </c>
      <c r="AT224" s="51">
        <f t="shared" si="145"/>
        <v>18.083041869932789</v>
      </c>
      <c r="AU224" s="51">
        <f t="shared" si="143"/>
        <v>18.360996927034272</v>
      </c>
    </row>
    <row r="225" spans="1:47" s="51" customFormat="1" ht="12.95" customHeight="1" x14ac:dyDescent="0.2">
      <c r="A225" s="42" t="s">
        <v>110</v>
      </c>
      <c r="C225" s="44">
        <v>47563.692999999999</v>
      </c>
      <c r="D225" s="44"/>
      <c r="E225" s="51">
        <f t="shared" si="132"/>
        <v>10809.127823708141</v>
      </c>
      <c r="F225" s="51">
        <f t="shared" si="133"/>
        <v>10809</v>
      </c>
      <c r="G225" s="51">
        <f t="shared" si="129"/>
        <v>0.24909299999853829</v>
      </c>
      <c r="I225" s="51">
        <f t="shared" si="144"/>
        <v>0.24909299999853829</v>
      </c>
      <c r="Q225" s="100">
        <f t="shared" si="134"/>
        <v>32545.192999999999</v>
      </c>
      <c r="S225" s="43">
        <f t="shared" si="130"/>
        <v>0.1</v>
      </c>
      <c r="Z225" s="51">
        <f t="shared" si="135"/>
        <v>10809</v>
      </c>
      <c r="AA225" s="51">
        <f t="shared" si="136"/>
        <v>0.24401360134235206</v>
      </c>
      <c r="AB225" s="51">
        <f t="shared" si="124"/>
        <v>0.20916010249775635</v>
      </c>
      <c r="AC225" s="51">
        <f t="shared" si="125"/>
        <v>0.24909299999853829</v>
      </c>
      <c r="AD225" s="51">
        <f t="shared" si="126"/>
        <v>5.0793986561862292E-3</v>
      </c>
      <c r="AE225" s="51">
        <f t="shared" si="127"/>
        <v>2.5800290708466472E-6</v>
      </c>
      <c r="AF225" s="51">
        <f t="shared" si="128"/>
        <v>0.24909299999853829</v>
      </c>
      <c r="AG225" s="43"/>
      <c r="AH225" s="51">
        <f t="shared" si="137"/>
        <v>3.9932897500781925E-2</v>
      </c>
      <c r="AI225" s="51">
        <f t="shared" si="138"/>
        <v>1.0082107275465582</v>
      </c>
      <c r="AJ225" s="51">
        <f t="shared" si="139"/>
        <v>0.65634477159207039</v>
      </c>
      <c r="AK225" s="51">
        <f t="shared" si="140"/>
        <v>-0.59215084581005173</v>
      </c>
      <c r="AL225" s="51">
        <f t="shared" si="141"/>
        <v>-1.5569312762667906</v>
      </c>
      <c r="AM225" s="51">
        <f t="shared" si="142"/>
        <v>-0.98623018844571653</v>
      </c>
      <c r="AN225" s="51">
        <f t="shared" si="145"/>
        <v>17.923682218294168</v>
      </c>
      <c r="AO225" s="51">
        <f t="shared" si="145"/>
        <v>17.924654654495633</v>
      </c>
      <c r="AP225" s="51">
        <f t="shared" si="145"/>
        <v>17.927377792884311</v>
      </c>
      <c r="AQ225" s="51">
        <f t="shared" si="145"/>
        <v>17.934951993355561</v>
      </c>
      <c r="AR225" s="51">
        <f t="shared" si="145"/>
        <v>17.955638844726842</v>
      </c>
      <c r="AS225" s="51">
        <f t="shared" si="145"/>
        <v>18.009621287684674</v>
      </c>
      <c r="AT225" s="51">
        <f t="shared" si="145"/>
        <v>18.13742946269635</v>
      </c>
      <c r="AU225" s="51">
        <f t="shared" si="143"/>
        <v>18.396596445956412</v>
      </c>
    </row>
    <row r="226" spans="1:47" s="51" customFormat="1" ht="12.95" customHeight="1" x14ac:dyDescent="0.2">
      <c r="A226" s="42" t="s">
        <v>111</v>
      </c>
      <c r="C226" s="44">
        <v>47649.434999999998</v>
      </c>
      <c r="D226" s="44"/>
      <c r="E226" s="51">
        <f t="shared" si="132"/>
        <v>10853.126893868444</v>
      </c>
      <c r="F226" s="51">
        <f t="shared" si="133"/>
        <v>10853</v>
      </c>
      <c r="G226" s="51">
        <f t="shared" si="129"/>
        <v>0.24728099999629194</v>
      </c>
      <c r="I226" s="51">
        <f t="shared" si="144"/>
        <v>0.24728099999629194</v>
      </c>
      <c r="Q226" s="100">
        <f t="shared" si="134"/>
        <v>32630.934999999998</v>
      </c>
      <c r="S226" s="43">
        <f t="shared" si="130"/>
        <v>0.1</v>
      </c>
      <c r="Z226" s="51">
        <f t="shared" si="135"/>
        <v>10853</v>
      </c>
      <c r="AA226" s="51">
        <f t="shared" si="136"/>
        <v>0.24532970817002514</v>
      </c>
      <c r="AB226" s="51">
        <f t="shared" si="124"/>
        <v>0.20689351997987221</v>
      </c>
      <c r="AC226" s="51">
        <f t="shared" si="125"/>
        <v>0.24728099999629194</v>
      </c>
      <c r="AD226" s="51">
        <f t="shared" si="126"/>
        <v>1.9512918262667989E-3</v>
      </c>
      <c r="AE226" s="51">
        <f t="shared" si="127"/>
        <v>3.8075397912556194E-7</v>
      </c>
      <c r="AF226" s="51">
        <f t="shared" si="128"/>
        <v>0.24728099999629194</v>
      </c>
      <c r="AG226" s="43"/>
      <c r="AH226" s="51">
        <f t="shared" si="137"/>
        <v>4.0387480016419744E-2</v>
      </c>
      <c r="AI226" s="51">
        <f t="shared" si="138"/>
        <v>1.034720768531276</v>
      </c>
      <c r="AJ226" s="51">
        <f t="shared" si="139"/>
        <v>0.68947330135021812</v>
      </c>
      <c r="AK226" s="51">
        <f t="shared" si="140"/>
        <v>-0.59118906322174214</v>
      </c>
      <c r="AL226" s="51">
        <f t="shared" si="141"/>
        <v>-1.5121333156046726</v>
      </c>
      <c r="AM226" s="51">
        <f t="shared" si="142"/>
        <v>-0.9429927479184752</v>
      </c>
      <c r="AN226" s="51">
        <f t="shared" si="145"/>
        <v>17.959023039168905</v>
      </c>
      <c r="AO226" s="51">
        <f t="shared" si="145"/>
        <v>17.960193316475838</v>
      </c>
      <c r="AP226" s="51">
        <f t="shared" si="145"/>
        <v>17.963324447900568</v>
      </c>
      <c r="AQ226" s="51">
        <f t="shared" si="145"/>
        <v>17.971643555974424</v>
      </c>
      <c r="AR226" s="51">
        <f t="shared" si="145"/>
        <v>17.993353465419379</v>
      </c>
      <c r="AS226" s="51">
        <f t="shared" si="145"/>
        <v>18.047624817025302</v>
      </c>
      <c r="AT226" s="51">
        <f t="shared" si="145"/>
        <v>18.171785570485618</v>
      </c>
      <c r="AU226" s="51">
        <f t="shared" si="143"/>
        <v>18.41897328642176</v>
      </c>
    </row>
    <row r="227" spans="1:47" s="51" customFormat="1" ht="12.95" customHeight="1" x14ac:dyDescent="0.2">
      <c r="A227" s="42" t="s">
        <v>53</v>
      </c>
      <c r="C227" s="44">
        <v>47676.722000000002</v>
      </c>
      <c r="D227" s="44"/>
      <c r="E227" s="51">
        <f t="shared" si="132"/>
        <v>10867.129397046168</v>
      </c>
      <c r="F227" s="51">
        <f t="shared" si="133"/>
        <v>10867</v>
      </c>
      <c r="G227" s="51">
        <f t="shared" si="129"/>
        <v>0.25215900000330294</v>
      </c>
      <c r="I227" s="51">
        <f>+G227</f>
        <v>0.25215900000330294</v>
      </c>
      <c r="Q227" s="100">
        <f t="shared" si="134"/>
        <v>32658.222000000002</v>
      </c>
      <c r="S227" s="43">
        <f t="shared" si="130"/>
        <v>0.1</v>
      </c>
      <c r="Z227" s="51">
        <f t="shared" si="135"/>
        <v>10867</v>
      </c>
      <c r="AA227" s="51">
        <f t="shared" si="136"/>
        <v>0.24574028711682055</v>
      </c>
      <c r="AB227" s="51">
        <f t="shared" si="124"/>
        <v>0.21163509673465417</v>
      </c>
      <c r="AC227" s="51">
        <f t="shared" si="125"/>
        <v>0.25215900000330294</v>
      </c>
      <c r="AD227" s="51">
        <f t="shared" si="126"/>
        <v>6.4187128864823806E-3</v>
      </c>
      <c r="AE227" s="51">
        <f t="shared" si="127"/>
        <v>4.1199875119094979E-6</v>
      </c>
      <c r="AF227" s="51">
        <f t="shared" si="128"/>
        <v>0.25215900000330294</v>
      </c>
      <c r="AG227" s="43"/>
      <c r="AH227" s="51">
        <f t="shared" si="137"/>
        <v>4.0523903268648763E-2</v>
      </c>
      <c r="AI227" s="51">
        <f t="shared" si="138"/>
        <v>1.0434414067068165</v>
      </c>
      <c r="AJ227" s="51">
        <f t="shared" si="139"/>
        <v>0.70008717565973355</v>
      </c>
      <c r="AK227" s="51">
        <f t="shared" si="140"/>
        <v>-0.59061229620093114</v>
      </c>
      <c r="AL227" s="51">
        <f t="shared" si="141"/>
        <v>-1.4973753703238168</v>
      </c>
      <c r="AM227" s="51">
        <f t="shared" si="142"/>
        <v>-0.92914821554034233</v>
      </c>
      <c r="AN227" s="51">
        <f t="shared" si="145"/>
        <v>17.97046757153857</v>
      </c>
      <c r="AO227" s="51">
        <f t="shared" si="145"/>
        <v>17.971704936760098</v>
      </c>
      <c r="AP227" s="51">
        <f t="shared" si="145"/>
        <v>17.974969331683383</v>
      </c>
      <c r="AQ227" s="51">
        <f t="shared" si="145"/>
        <v>17.983520925196515</v>
      </c>
      <c r="AR227" s="51">
        <f t="shared" si="145"/>
        <v>18.005527330862993</v>
      </c>
      <c r="AS227" s="51">
        <f t="shared" si="145"/>
        <v>18.059821865782979</v>
      </c>
      <c r="AT227" s="51">
        <f t="shared" si="145"/>
        <v>18.182743302298533</v>
      </c>
      <c r="AU227" s="51">
        <f t="shared" si="143"/>
        <v>18.426093190206188</v>
      </c>
    </row>
    <row r="228" spans="1:47" s="51" customFormat="1" ht="12.95" customHeight="1" x14ac:dyDescent="0.2">
      <c r="A228" s="42" t="s">
        <v>53</v>
      </c>
      <c r="C228" s="44">
        <v>47678.67</v>
      </c>
      <c r="D228" s="44"/>
      <c r="E228" s="51">
        <f t="shared" si="132"/>
        <v>10868.129026033972</v>
      </c>
      <c r="F228" s="51">
        <f t="shared" si="133"/>
        <v>10868</v>
      </c>
      <c r="G228" s="51">
        <f t="shared" si="129"/>
        <v>0.25143599999864819</v>
      </c>
      <c r="I228" s="51">
        <f>+G228</f>
        <v>0.25143599999864819</v>
      </c>
      <c r="Q228" s="100">
        <f t="shared" si="134"/>
        <v>32660.17</v>
      </c>
      <c r="S228" s="43">
        <f t="shared" si="130"/>
        <v>0.1</v>
      </c>
      <c r="Z228" s="51">
        <f t="shared" si="135"/>
        <v>10868</v>
      </c>
      <c r="AA228" s="51">
        <f t="shared" si="136"/>
        <v>0.24576945590714946</v>
      </c>
      <c r="AB228" s="51">
        <f t="shared" si="124"/>
        <v>0.21090251112331973</v>
      </c>
      <c r="AC228" s="51">
        <f t="shared" si="125"/>
        <v>0.25143599999864819</v>
      </c>
      <c r="AD228" s="51">
        <f t="shared" si="126"/>
        <v>5.6665440914987208E-3</v>
      </c>
      <c r="AE228" s="51">
        <f t="shared" si="127"/>
        <v>3.2109721940899066E-6</v>
      </c>
      <c r="AF228" s="51">
        <f t="shared" si="128"/>
        <v>0.25143599999864819</v>
      </c>
      <c r="AG228" s="43"/>
      <c r="AH228" s="51">
        <f t="shared" si="137"/>
        <v>4.0533488875328448E-2</v>
      </c>
      <c r="AI228" s="51">
        <f t="shared" si="138"/>
        <v>1.0440696601933008</v>
      </c>
      <c r="AJ228" s="51">
        <f t="shared" si="139"/>
        <v>0.70084637529764771</v>
      </c>
      <c r="AK228" s="51">
        <f t="shared" si="140"/>
        <v>-0.59056575018438928</v>
      </c>
      <c r="AL228" s="51">
        <f t="shared" si="141"/>
        <v>-1.4963115960195759</v>
      </c>
      <c r="AM228" s="51">
        <f t="shared" si="142"/>
        <v>-0.9281576309388968</v>
      </c>
      <c r="AN228" s="51">
        <f t="shared" si="145"/>
        <v>17.971288811473151</v>
      </c>
      <c r="AO228" s="51">
        <f t="shared" si="145"/>
        <v>17.972531040618353</v>
      </c>
      <c r="AP228" s="51">
        <f t="shared" si="145"/>
        <v>17.975805003176355</v>
      </c>
      <c r="AQ228" s="51">
        <f t="shared" si="145"/>
        <v>17.984373087563213</v>
      </c>
      <c r="AR228" s="51">
        <f t="shared" si="145"/>
        <v>18.006400093202771</v>
      </c>
      <c r="AS228" s="51">
        <f t="shared" si="145"/>
        <v>18.060694994531332</v>
      </c>
      <c r="AT228" s="51">
        <f t="shared" si="145"/>
        <v>18.183526471780443</v>
      </c>
      <c r="AU228" s="51">
        <f t="shared" si="143"/>
        <v>18.426601754762217</v>
      </c>
    </row>
    <row r="229" spans="1:47" s="51" customFormat="1" ht="12.95" customHeight="1" x14ac:dyDescent="0.2">
      <c r="A229" s="42" t="s">
        <v>112</v>
      </c>
      <c r="C229" s="44">
        <v>47684.514000000003</v>
      </c>
      <c r="D229" s="44"/>
      <c r="E229" s="51">
        <f t="shared" si="132"/>
        <v>10871.127912997385</v>
      </c>
      <c r="F229" s="51">
        <f t="shared" si="133"/>
        <v>10871</v>
      </c>
      <c r="G229" s="51">
        <f t="shared" si="129"/>
        <v>0.24926699999923585</v>
      </c>
      <c r="I229" s="51">
        <f>G229</f>
        <v>0.24926699999923585</v>
      </c>
      <c r="Q229" s="100">
        <f t="shared" si="134"/>
        <v>32666.014000000003</v>
      </c>
      <c r="S229" s="43">
        <f t="shared" si="130"/>
        <v>0.1</v>
      </c>
      <c r="Z229" s="51">
        <f t="shared" si="135"/>
        <v>10871</v>
      </c>
      <c r="AA229" s="51">
        <f t="shared" si="136"/>
        <v>0.24585683385556426</v>
      </c>
      <c r="AB229" s="51">
        <f t="shared" si="124"/>
        <v>0.20870488323367023</v>
      </c>
      <c r="AC229" s="51">
        <f t="shared" si="125"/>
        <v>0.24926699999923585</v>
      </c>
      <c r="AD229" s="51">
        <f t="shared" si="126"/>
        <v>3.4101661436715947E-3</v>
      </c>
      <c r="AE229" s="51">
        <f t="shared" si="127"/>
        <v>1.1629233127443996E-6</v>
      </c>
      <c r="AF229" s="51">
        <f t="shared" si="128"/>
        <v>0.24926699999923585</v>
      </c>
      <c r="AG229" s="43"/>
      <c r="AH229" s="51">
        <f t="shared" si="137"/>
        <v>4.056211676556562E-2</v>
      </c>
      <c r="AI229" s="51">
        <f t="shared" si="138"/>
        <v>1.0459587174961942</v>
      </c>
      <c r="AJ229" s="51">
        <f t="shared" si="139"/>
        <v>0.70312475089792259</v>
      </c>
      <c r="AK229" s="51">
        <f t="shared" si="140"/>
        <v>-0.59042174462540631</v>
      </c>
      <c r="AL229" s="51">
        <f t="shared" si="141"/>
        <v>-1.4931124839204317</v>
      </c>
      <c r="AM229" s="51">
        <f t="shared" si="142"/>
        <v>-0.92518450628621396</v>
      </c>
      <c r="AN229" s="51">
        <f t="shared" si="145"/>
        <v>17.973755570448578</v>
      </c>
      <c r="AO229" s="51">
        <f t="shared" si="145"/>
        <v>17.975012447590291</v>
      </c>
      <c r="AP229" s="51">
        <f t="shared" si="145"/>
        <v>17.978315148169791</v>
      </c>
      <c r="AQ229" s="51">
        <f t="shared" si="145"/>
        <v>17.986932605060634</v>
      </c>
      <c r="AR229" s="51">
        <f t="shared" si="145"/>
        <v>18.009020937771751</v>
      </c>
      <c r="AS229" s="51">
        <f t="shared" si="145"/>
        <v>18.06331590230084</v>
      </c>
      <c r="AT229" s="51">
        <f t="shared" si="145"/>
        <v>18.185876357152889</v>
      </c>
      <c r="AU229" s="51">
        <f t="shared" si="143"/>
        <v>18.42812744843031</v>
      </c>
    </row>
    <row r="230" spans="1:47" s="51" customFormat="1" ht="12.95" customHeight="1" x14ac:dyDescent="0.2">
      <c r="A230" s="42" t="s">
        <v>112</v>
      </c>
      <c r="C230" s="44">
        <v>47684.514000000003</v>
      </c>
      <c r="D230" s="44"/>
      <c r="E230" s="51">
        <f t="shared" si="132"/>
        <v>10871.127912997385</v>
      </c>
      <c r="F230" s="51">
        <f t="shared" si="133"/>
        <v>10871</v>
      </c>
      <c r="G230" s="51">
        <f t="shared" si="129"/>
        <v>0.24926699999923585</v>
      </c>
      <c r="I230" s="51">
        <f>G230</f>
        <v>0.24926699999923585</v>
      </c>
      <c r="Q230" s="100">
        <f t="shared" si="134"/>
        <v>32666.014000000003</v>
      </c>
      <c r="S230" s="43">
        <f t="shared" si="130"/>
        <v>0.1</v>
      </c>
      <c r="Z230" s="51">
        <f t="shared" si="135"/>
        <v>10871</v>
      </c>
      <c r="AA230" s="51">
        <f t="shared" si="136"/>
        <v>0.24585683385556426</v>
      </c>
      <c r="AB230" s="51">
        <f t="shared" si="124"/>
        <v>0.20870488323367023</v>
      </c>
      <c r="AC230" s="51">
        <f t="shared" si="125"/>
        <v>0.24926699999923585</v>
      </c>
      <c r="AD230" s="51">
        <f t="shared" si="126"/>
        <v>3.4101661436715947E-3</v>
      </c>
      <c r="AE230" s="51">
        <f t="shared" si="127"/>
        <v>1.1629233127443996E-6</v>
      </c>
      <c r="AF230" s="51">
        <f t="shared" si="128"/>
        <v>0.24926699999923585</v>
      </c>
      <c r="AG230" s="43"/>
      <c r="AH230" s="51">
        <f t="shared" si="137"/>
        <v>4.056211676556562E-2</v>
      </c>
      <c r="AI230" s="51">
        <f t="shared" si="138"/>
        <v>1.0459587174961942</v>
      </c>
      <c r="AJ230" s="51">
        <f t="shared" si="139"/>
        <v>0.70312475089792259</v>
      </c>
      <c r="AK230" s="51">
        <f t="shared" si="140"/>
        <v>-0.59042174462540631</v>
      </c>
      <c r="AL230" s="51">
        <f t="shared" si="141"/>
        <v>-1.4931124839204317</v>
      </c>
      <c r="AM230" s="51">
        <f t="shared" si="142"/>
        <v>-0.92518450628621396</v>
      </c>
      <c r="AN230" s="51">
        <f t="shared" si="145"/>
        <v>17.973755570448578</v>
      </c>
      <c r="AO230" s="51">
        <f t="shared" si="145"/>
        <v>17.975012447590291</v>
      </c>
      <c r="AP230" s="51">
        <f t="shared" si="145"/>
        <v>17.978315148169791</v>
      </c>
      <c r="AQ230" s="51">
        <f t="shared" si="145"/>
        <v>17.986932605060634</v>
      </c>
      <c r="AR230" s="51">
        <f t="shared" si="145"/>
        <v>18.009020937771751</v>
      </c>
      <c r="AS230" s="51">
        <f t="shared" si="145"/>
        <v>18.06331590230084</v>
      </c>
      <c r="AT230" s="51">
        <f t="shared" si="145"/>
        <v>18.185876357152889</v>
      </c>
      <c r="AU230" s="51">
        <f t="shared" si="143"/>
        <v>18.42812744843031</v>
      </c>
    </row>
    <row r="231" spans="1:47" s="51" customFormat="1" ht="12.95" customHeight="1" x14ac:dyDescent="0.2">
      <c r="A231" s="42" t="s">
        <v>53</v>
      </c>
      <c r="C231" s="44">
        <v>47713.741999999998</v>
      </c>
      <c r="D231" s="44"/>
      <c r="E231" s="51">
        <f t="shared" si="132"/>
        <v>10886.126453066956</v>
      </c>
      <c r="F231" s="51">
        <f t="shared" si="133"/>
        <v>10886</v>
      </c>
      <c r="G231" s="51">
        <f t="shared" si="129"/>
        <v>0.24642199999652803</v>
      </c>
      <c r="I231" s="51">
        <f>+G231</f>
        <v>0.24642199999652803</v>
      </c>
      <c r="Q231" s="100">
        <f t="shared" si="134"/>
        <v>32695.241999999998</v>
      </c>
      <c r="S231" s="43">
        <f t="shared" si="130"/>
        <v>0.1</v>
      </c>
      <c r="Z231" s="51">
        <f t="shared" si="135"/>
        <v>10886</v>
      </c>
      <c r="AA231" s="51">
        <f t="shared" si="136"/>
        <v>0.24629079052809488</v>
      </c>
      <c r="AB231" s="51">
        <f t="shared" si="124"/>
        <v>0.20571968826199205</v>
      </c>
      <c r="AC231" s="51">
        <f t="shared" si="125"/>
        <v>0.24642199999652803</v>
      </c>
      <c r="AD231" s="51">
        <f t="shared" si="126"/>
        <v>1.3120946843314663E-4</v>
      </c>
      <c r="AE231" s="51">
        <f t="shared" si="127"/>
        <v>1.7215924606508903E-9</v>
      </c>
      <c r="AF231" s="51">
        <f t="shared" si="128"/>
        <v>0.24642199999652803</v>
      </c>
      <c r="AG231" s="43"/>
      <c r="AH231" s="51">
        <f t="shared" si="137"/>
        <v>4.0702311734535979E-2</v>
      </c>
      <c r="AI231" s="51">
        <f t="shared" si="138"/>
        <v>1.0555010404643625</v>
      </c>
      <c r="AJ231" s="51">
        <f t="shared" si="139"/>
        <v>0.71453220604865086</v>
      </c>
      <c r="AK231" s="51">
        <f t="shared" si="140"/>
        <v>-0.58960128455404226</v>
      </c>
      <c r="AL231" s="51">
        <f t="shared" si="141"/>
        <v>-1.4769397233184514</v>
      </c>
      <c r="AM231" s="51">
        <f t="shared" si="142"/>
        <v>-0.91028758144528688</v>
      </c>
      <c r="AN231" s="51">
        <f t="shared" ref="AN231:AT240" si="146">$AU231+$AB$7*SIN(AO231)</f>
        <v>17.986158233558907</v>
      </c>
      <c r="AO231" s="51">
        <f t="shared" si="146"/>
        <v>17.987489581604752</v>
      </c>
      <c r="AP231" s="51">
        <f t="shared" si="146"/>
        <v>17.990936665185888</v>
      </c>
      <c r="AQ231" s="51">
        <f t="shared" si="146"/>
        <v>17.99979854078509</v>
      </c>
      <c r="AR231" s="51">
        <f t="shared" si="146"/>
        <v>18.022182629717189</v>
      </c>
      <c r="AS231" s="51">
        <f t="shared" si="146"/>
        <v>18.076454500707836</v>
      </c>
      <c r="AT231" s="51">
        <f t="shared" si="146"/>
        <v>18.197634204065118</v>
      </c>
      <c r="AU231" s="51">
        <f t="shared" si="143"/>
        <v>18.43575591677077</v>
      </c>
    </row>
    <row r="232" spans="1:47" s="51" customFormat="1" ht="12.95" customHeight="1" x14ac:dyDescent="0.2">
      <c r="A232" s="42" t="s">
        <v>111</v>
      </c>
      <c r="C232" s="44">
        <v>47723.49</v>
      </c>
      <c r="D232" s="44"/>
      <c r="E232" s="51">
        <f t="shared" si="132"/>
        <v>10891.128703258491</v>
      </c>
      <c r="F232" s="51">
        <f t="shared" si="133"/>
        <v>10891</v>
      </c>
      <c r="G232" s="51">
        <f t="shared" si="129"/>
        <v>0.25080699999671197</v>
      </c>
      <c r="I232" s="51">
        <f>G232</f>
        <v>0.25080699999671197</v>
      </c>
      <c r="Q232" s="100">
        <f t="shared" si="134"/>
        <v>32704.989999999998</v>
      </c>
      <c r="S232" s="43">
        <f t="shared" si="130"/>
        <v>0.1</v>
      </c>
      <c r="Z232" s="51">
        <f t="shared" si="135"/>
        <v>10891</v>
      </c>
      <c r="AA232" s="51">
        <f t="shared" si="136"/>
        <v>0.24643433663813133</v>
      </c>
      <c r="AB232" s="51">
        <f t="shared" si="124"/>
        <v>0.21005906694690862</v>
      </c>
      <c r="AC232" s="51">
        <f t="shared" si="125"/>
        <v>0.25080699999671197</v>
      </c>
      <c r="AD232" s="51">
        <f t="shared" si="126"/>
        <v>4.3726633585806363E-3</v>
      </c>
      <c r="AE232" s="51">
        <f t="shared" si="127"/>
        <v>1.9120184847473691E-6</v>
      </c>
      <c r="AF232" s="51">
        <f t="shared" si="128"/>
        <v>0.25080699999671197</v>
      </c>
      <c r="AG232" s="43"/>
      <c r="AH232" s="51">
        <f t="shared" si="137"/>
        <v>4.0747933049803335E-2</v>
      </c>
      <c r="AI232" s="51">
        <f t="shared" si="138"/>
        <v>1.058717904670063</v>
      </c>
      <c r="AJ232" s="51">
        <f t="shared" si="139"/>
        <v>0.71833957716770092</v>
      </c>
      <c r="AK232" s="51">
        <f t="shared" si="140"/>
        <v>-0.58928961293370929</v>
      </c>
      <c r="AL232" s="51">
        <f t="shared" si="141"/>
        <v>-1.4714822951061837</v>
      </c>
      <c r="AM232" s="51">
        <f t="shared" si="142"/>
        <v>-0.90531014193872539</v>
      </c>
      <c r="AN232" s="51">
        <f t="shared" si="146"/>
        <v>17.990318179507117</v>
      </c>
      <c r="AO232" s="51">
        <f t="shared" si="146"/>
        <v>17.991674790828121</v>
      </c>
      <c r="AP232" s="51">
        <f t="shared" si="146"/>
        <v>17.995170213860987</v>
      </c>
      <c r="AQ232" s="51">
        <f t="shared" si="146"/>
        <v>18.004112570685511</v>
      </c>
      <c r="AR232" s="51">
        <f t="shared" si="146"/>
        <v>18.026591108739176</v>
      </c>
      <c r="AS232" s="51">
        <f t="shared" si="146"/>
        <v>18.080846569062512</v>
      </c>
      <c r="AT232" s="51">
        <f t="shared" si="146"/>
        <v>18.201556577609466</v>
      </c>
      <c r="AU232" s="51">
        <f t="shared" si="143"/>
        <v>18.438298739550923</v>
      </c>
    </row>
    <row r="233" spans="1:47" s="51" customFormat="1" ht="12.95" customHeight="1" x14ac:dyDescent="0.2">
      <c r="A233" s="42" t="s">
        <v>53</v>
      </c>
      <c r="C233" s="44">
        <v>47748.824000000001</v>
      </c>
      <c r="D233" s="44"/>
      <c r="E233" s="51">
        <f t="shared" si="132"/>
        <v>10904.129011665589</v>
      </c>
      <c r="F233" s="51">
        <f t="shared" si="133"/>
        <v>10904</v>
      </c>
      <c r="G233" s="51">
        <f t="shared" si="129"/>
        <v>0.2514080000037211</v>
      </c>
      <c r="I233" s="51">
        <f>+G233</f>
        <v>0.2514080000037211</v>
      </c>
      <c r="Q233" s="100">
        <f t="shared" si="134"/>
        <v>32730.324000000001</v>
      </c>
      <c r="S233" s="43">
        <f t="shared" si="130"/>
        <v>0.1</v>
      </c>
      <c r="Z233" s="51">
        <f t="shared" si="135"/>
        <v>10904</v>
      </c>
      <c r="AA233" s="51">
        <f t="shared" si="136"/>
        <v>0.24680490043881745</v>
      </c>
      <c r="AB233" s="51">
        <f t="shared" si="124"/>
        <v>0.21054411751061392</v>
      </c>
      <c r="AC233" s="51">
        <f t="shared" si="125"/>
        <v>0.2514080000037211</v>
      </c>
      <c r="AD233" s="51">
        <f t="shared" si="126"/>
        <v>4.603099564903651E-3</v>
      </c>
      <c r="AE233" s="51">
        <f t="shared" si="127"/>
        <v>2.1188525604416184E-6</v>
      </c>
      <c r="AF233" s="51">
        <f t="shared" si="128"/>
        <v>0.2514080000037211</v>
      </c>
      <c r="AG233" s="43"/>
      <c r="AH233" s="51">
        <f t="shared" si="137"/>
        <v>4.0863882493107184E-2</v>
      </c>
      <c r="AI233" s="51">
        <f t="shared" si="138"/>
        <v>1.0671666543017073</v>
      </c>
      <c r="AJ233" s="51">
        <f t="shared" si="139"/>
        <v>0.72824704249156891</v>
      </c>
      <c r="AK233" s="51">
        <f t="shared" si="140"/>
        <v>-0.58838650629523992</v>
      </c>
      <c r="AL233" s="51">
        <f t="shared" si="141"/>
        <v>-1.4571343694705898</v>
      </c>
      <c r="AM233" s="51">
        <f t="shared" si="142"/>
        <v>-0.89234050726672198</v>
      </c>
      <c r="AN233" s="51">
        <f t="shared" si="146"/>
        <v>18.001194966516113</v>
      </c>
      <c r="AO233" s="51">
        <f t="shared" si="146"/>
        <v>18.002618231692573</v>
      </c>
      <c r="AP233" s="51">
        <f t="shared" si="146"/>
        <v>18.006239676093372</v>
      </c>
      <c r="AQ233" s="51">
        <f t="shared" si="146"/>
        <v>18.015388668903402</v>
      </c>
      <c r="AR233" s="51">
        <f t="shared" si="146"/>
        <v>18.038102740204366</v>
      </c>
      <c r="AS233" s="51">
        <f t="shared" si="146"/>
        <v>18.09229501062045</v>
      </c>
      <c r="AT233" s="51">
        <f t="shared" si="146"/>
        <v>18.211761890496149</v>
      </c>
      <c r="AU233" s="51">
        <f t="shared" si="143"/>
        <v>18.444910078779323</v>
      </c>
    </row>
    <row r="234" spans="1:47" s="51" customFormat="1" ht="12.95" customHeight="1" x14ac:dyDescent="0.2">
      <c r="A234" s="42" t="s">
        <v>53</v>
      </c>
      <c r="C234" s="44">
        <v>47791.701000000001</v>
      </c>
      <c r="D234" s="44"/>
      <c r="E234" s="51">
        <f t="shared" si="132"/>
        <v>10926.131625685128</v>
      </c>
      <c r="F234" s="51">
        <f t="shared" si="133"/>
        <v>10926</v>
      </c>
      <c r="G234" s="51">
        <f t="shared" si="129"/>
        <v>0.25650200000382029</v>
      </c>
      <c r="I234" s="51">
        <f>+G234</f>
        <v>0.25650200000382029</v>
      </c>
      <c r="Q234" s="100">
        <f t="shared" si="134"/>
        <v>32773.201000000001</v>
      </c>
      <c r="S234" s="43">
        <f t="shared" si="130"/>
        <v>0.1</v>
      </c>
      <c r="Z234" s="51">
        <f t="shared" si="135"/>
        <v>10926</v>
      </c>
      <c r="AA234" s="51">
        <f t="shared" si="136"/>
        <v>0.24742298976292626</v>
      </c>
      <c r="AB234" s="51">
        <f t="shared" si="124"/>
        <v>0.21545094656942498</v>
      </c>
      <c r="AC234" s="51">
        <f t="shared" si="125"/>
        <v>0.25650200000382029</v>
      </c>
      <c r="AD234" s="51">
        <f t="shared" si="126"/>
        <v>9.0790102408940254E-3</v>
      </c>
      <c r="AE234" s="51">
        <f t="shared" si="127"/>
        <v>8.242842695425859E-6</v>
      </c>
      <c r="AF234" s="51">
        <f t="shared" si="128"/>
        <v>0.25650200000382029</v>
      </c>
      <c r="AG234" s="43"/>
      <c r="AH234" s="51">
        <f t="shared" si="137"/>
        <v>4.1051053434395315E-2</v>
      </c>
      <c r="AI234" s="51">
        <f t="shared" si="138"/>
        <v>1.0817453680838995</v>
      </c>
      <c r="AJ234" s="51">
        <f t="shared" si="139"/>
        <v>0.74502726268068953</v>
      </c>
      <c r="AK234" s="51">
        <f t="shared" si="140"/>
        <v>-0.58653877539104882</v>
      </c>
      <c r="AL234" s="51">
        <f t="shared" si="141"/>
        <v>-1.4323192329139454</v>
      </c>
      <c r="AM234" s="51">
        <f t="shared" si="142"/>
        <v>-0.87029608464311359</v>
      </c>
      <c r="AN234" s="51">
        <f t="shared" si="146"/>
        <v>18.019805228711594</v>
      </c>
      <c r="AO234" s="51">
        <f t="shared" si="146"/>
        <v>18.021344215225913</v>
      </c>
      <c r="AP234" s="51">
        <f t="shared" si="146"/>
        <v>18.0251793785656</v>
      </c>
      <c r="AQ234" s="51">
        <f t="shared" si="146"/>
        <v>18.034668259747328</v>
      </c>
      <c r="AR234" s="51">
        <f t="shared" si="146"/>
        <v>18.057746512945453</v>
      </c>
      <c r="AS234" s="51">
        <f t="shared" si="146"/>
        <v>18.111763836451114</v>
      </c>
      <c r="AT234" s="51">
        <f t="shared" si="146"/>
        <v>18.229055552979638</v>
      </c>
      <c r="AU234" s="51">
        <f t="shared" si="143"/>
        <v>18.456098499011993</v>
      </c>
    </row>
    <row r="235" spans="1:47" s="51" customFormat="1" ht="12.95" customHeight="1" x14ac:dyDescent="0.2">
      <c r="A235" s="101" t="s">
        <v>816</v>
      </c>
      <c r="B235" s="102" t="s">
        <v>119</v>
      </c>
      <c r="C235" s="103">
        <v>47803.383999999998</v>
      </c>
      <c r="D235" s="44"/>
      <c r="E235" s="51">
        <f t="shared" si="132"/>
        <v>10932.126833829127</v>
      </c>
      <c r="F235" s="51">
        <f t="shared" si="133"/>
        <v>10932</v>
      </c>
      <c r="G235" s="51">
        <f t="shared" si="129"/>
        <v>0.24716399999306304</v>
      </c>
      <c r="I235" s="51">
        <f>G235</f>
        <v>0.24716399999306304</v>
      </c>
      <c r="O235" s="51">
        <f ca="1">+C$11+C$12*F235</f>
        <v>7.8561792638749628E-2</v>
      </c>
      <c r="Q235" s="100">
        <f t="shared" si="134"/>
        <v>32784.883999999998</v>
      </c>
      <c r="S235" s="43">
        <f t="shared" si="130"/>
        <v>0.1</v>
      </c>
      <c r="Z235" s="51">
        <f t="shared" si="135"/>
        <v>10932</v>
      </c>
      <c r="AA235" s="51">
        <f t="shared" si="136"/>
        <v>0.24758952803317341</v>
      </c>
      <c r="AB235" s="51">
        <f t="shared" si="124"/>
        <v>0.20606393858495362</v>
      </c>
      <c r="AC235" s="51">
        <f t="shared" si="125"/>
        <v>0.24716399999306304</v>
      </c>
      <c r="AD235" s="51">
        <f t="shared" si="126"/>
        <v>-4.2552804011036782E-4</v>
      </c>
      <c r="AE235" s="51">
        <f t="shared" si="127"/>
        <v>1.8107411292017083E-8</v>
      </c>
      <c r="AF235" s="51">
        <f t="shared" si="128"/>
        <v>0.24716399999306304</v>
      </c>
      <c r="AG235" s="43"/>
      <c r="AH235" s="51">
        <f t="shared" si="137"/>
        <v>4.1100061408109435E-2</v>
      </c>
      <c r="AI235" s="51">
        <f t="shared" si="138"/>
        <v>1.0857829035029929</v>
      </c>
      <c r="AJ235" s="51">
        <f t="shared" si="139"/>
        <v>0.7496034362521925</v>
      </c>
      <c r="AK235" s="51">
        <f t="shared" si="140"/>
        <v>-0.58596188758911594</v>
      </c>
      <c r="AL235" s="51">
        <f t="shared" si="141"/>
        <v>-1.4254322100101031</v>
      </c>
      <c r="AM235" s="51">
        <f t="shared" si="142"/>
        <v>-0.86426246317612843</v>
      </c>
      <c r="AN235" s="51">
        <f t="shared" si="146"/>
        <v>18.024925776992873</v>
      </c>
      <c r="AO235" s="51">
        <f t="shared" si="146"/>
        <v>18.026496895979232</v>
      </c>
      <c r="AP235" s="51">
        <f t="shared" si="146"/>
        <v>18.030390289800124</v>
      </c>
      <c r="AQ235" s="51">
        <f t="shared" si="146"/>
        <v>18.039969457350271</v>
      </c>
      <c r="AR235" s="51">
        <f t="shared" si="146"/>
        <v>18.063139218205936</v>
      </c>
      <c r="AS235" s="51">
        <f t="shared" si="146"/>
        <v>18.117093893506116</v>
      </c>
      <c r="AT235" s="51">
        <f t="shared" si="146"/>
        <v>18.23377697121407</v>
      </c>
      <c r="AU235" s="51">
        <f t="shared" si="143"/>
        <v>18.459149886348179</v>
      </c>
    </row>
    <row r="236" spans="1:47" s="51" customFormat="1" ht="12.95" customHeight="1" x14ac:dyDescent="0.2">
      <c r="A236" s="101" t="s">
        <v>840</v>
      </c>
      <c r="B236" s="102" t="s">
        <v>119</v>
      </c>
      <c r="C236" s="103">
        <v>47805.338000000003</v>
      </c>
      <c r="D236" s="44"/>
      <c r="E236" s="51">
        <f t="shared" si="132"/>
        <v>10933.129541756321</v>
      </c>
      <c r="F236" s="51">
        <f t="shared" si="133"/>
        <v>10933</v>
      </c>
      <c r="G236" s="51">
        <f t="shared" si="129"/>
        <v>0.25244100000418257</v>
      </c>
      <c r="I236" s="51">
        <f>G236</f>
        <v>0.25244100000418257</v>
      </c>
      <c r="O236" s="51">
        <f ca="1">+C$11+C$12*F236</f>
        <v>7.8600996332569562E-2</v>
      </c>
      <c r="Q236" s="100">
        <f t="shared" si="134"/>
        <v>32786.838000000003</v>
      </c>
      <c r="S236" s="43">
        <f t="shared" si="130"/>
        <v>0.1</v>
      </c>
      <c r="Z236" s="51">
        <f t="shared" si="135"/>
        <v>10933</v>
      </c>
      <c r="AA236" s="51">
        <f t="shared" si="136"/>
        <v>0.24761719784032879</v>
      </c>
      <c r="AB236" s="51">
        <f t="shared" si="124"/>
        <v>0.21133285746755737</v>
      </c>
      <c r="AC236" s="51">
        <f t="shared" si="125"/>
        <v>0.25244100000418257</v>
      </c>
      <c r="AD236" s="51">
        <f t="shared" si="126"/>
        <v>4.8238021638537798E-3</v>
      </c>
      <c r="AE236" s="51">
        <f t="shared" si="127"/>
        <v>2.3269067316000408E-6</v>
      </c>
      <c r="AF236" s="51">
        <f t="shared" si="128"/>
        <v>0.25244100000418257</v>
      </c>
      <c r="AG236" s="43"/>
      <c r="AH236" s="51">
        <f t="shared" si="137"/>
        <v>4.110814253662521E-2</v>
      </c>
      <c r="AI236" s="51">
        <f t="shared" si="138"/>
        <v>1.0864583947685811</v>
      </c>
      <c r="AJ236" s="51">
        <f t="shared" si="139"/>
        <v>0.75036601974058303</v>
      </c>
      <c r="AK236" s="51">
        <f t="shared" si="140"/>
        <v>-0.58586260011579827</v>
      </c>
      <c r="AL236" s="51">
        <f t="shared" si="141"/>
        <v>-1.4242793220173084</v>
      </c>
      <c r="AM236" s="51">
        <f t="shared" si="142"/>
        <v>-0.86325594589849475</v>
      </c>
      <c r="AN236" s="51">
        <f t="shared" si="146"/>
        <v>18.025781096544033</v>
      </c>
      <c r="AO236" s="51">
        <f t="shared" si="146"/>
        <v>18.027357592691327</v>
      </c>
      <c r="AP236" s="51">
        <f t="shared" si="146"/>
        <v>18.031260684484149</v>
      </c>
      <c r="AQ236" s="51">
        <f t="shared" si="146"/>
        <v>18.040854791234043</v>
      </c>
      <c r="AR236" s="51">
        <f t="shared" si="146"/>
        <v>18.064039468875112</v>
      </c>
      <c r="AS236" s="51">
        <f t="shared" si="146"/>
        <v>18.117983077930575</v>
      </c>
      <c r="AT236" s="51">
        <f t="shared" si="146"/>
        <v>18.23456407868813</v>
      </c>
      <c r="AU236" s="51">
        <f t="shared" si="143"/>
        <v>18.459658450904207</v>
      </c>
    </row>
    <row r="237" spans="1:47" s="51" customFormat="1" ht="12.95" customHeight="1" x14ac:dyDescent="0.2">
      <c r="A237" s="101" t="s">
        <v>840</v>
      </c>
      <c r="B237" s="102" t="s">
        <v>119</v>
      </c>
      <c r="C237" s="103">
        <v>47885.235999999997</v>
      </c>
      <c r="D237" s="44"/>
      <c r="E237" s="51">
        <f t="shared" si="132"/>
        <v>10974.129724953211</v>
      </c>
      <c r="F237" s="51">
        <f t="shared" si="133"/>
        <v>10974</v>
      </c>
      <c r="G237" s="51">
        <f t="shared" ref="G237:G268" si="147">+C237-(C$7+F237*C$8)</f>
        <v>0.2527979999940726</v>
      </c>
      <c r="I237" s="51">
        <f>G237</f>
        <v>0.2527979999940726</v>
      </c>
      <c r="O237" s="51">
        <f ca="1">+C$11+C$12*F237</f>
        <v>8.0208347779186229E-2</v>
      </c>
      <c r="Q237" s="100">
        <f t="shared" si="134"/>
        <v>32866.735999999997</v>
      </c>
      <c r="S237" s="43">
        <f t="shared" ref="S237:S268" si="148">S$16</f>
        <v>0.1</v>
      </c>
      <c r="Z237" s="51">
        <f t="shared" si="135"/>
        <v>10974</v>
      </c>
      <c r="AA237" s="51">
        <f t="shared" si="136"/>
        <v>0.24872955146186981</v>
      </c>
      <c r="AB237" s="51">
        <f t="shared" si="124"/>
        <v>0.21138071244761794</v>
      </c>
      <c r="AC237" s="51">
        <f t="shared" si="125"/>
        <v>0.2527979999940726</v>
      </c>
      <c r="AD237" s="51">
        <f t="shared" si="126"/>
        <v>4.0684485322027841E-3</v>
      </c>
      <c r="AE237" s="51">
        <f t="shared" si="127"/>
        <v>1.6552273459182989E-6</v>
      </c>
      <c r="AF237" s="51">
        <f t="shared" si="128"/>
        <v>0.2527979999940726</v>
      </c>
      <c r="AG237" s="43"/>
      <c r="AH237" s="51">
        <f t="shared" si="137"/>
        <v>4.1417287546454663E-2</v>
      </c>
      <c r="AI237" s="51">
        <f t="shared" si="138"/>
        <v>1.1147859305620069</v>
      </c>
      <c r="AJ237" s="51">
        <f t="shared" si="139"/>
        <v>0.78155861857977127</v>
      </c>
      <c r="AK237" s="51">
        <f t="shared" si="140"/>
        <v>-0.58097696200918125</v>
      </c>
      <c r="AL237" s="51">
        <f t="shared" si="141"/>
        <v>-1.3757345632459617</v>
      </c>
      <c r="AM237" s="51">
        <f t="shared" si="142"/>
        <v>-0.82175691715043298</v>
      </c>
      <c r="AN237" s="51">
        <f t="shared" si="146"/>
        <v>18.061322912664096</v>
      </c>
      <c r="AO237" s="51">
        <f t="shared" si="146"/>
        <v>18.063124263205545</v>
      </c>
      <c r="AP237" s="51">
        <f t="shared" si="146"/>
        <v>18.067421168544502</v>
      </c>
      <c r="AQ237" s="51">
        <f t="shared" si="146"/>
        <v>18.077597742372319</v>
      </c>
      <c r="AR237" s="51">
        <f t="shared" si="146"/>
        <v>18.101308225010126</v>
      </c>
      <c r="AS237" s="51">
        <f t="shared" si="146"/>
        <v>18.154643549896292</v>
      </c>
      <c r="AT237" s="51">
        <f t="shared" si="146"/>
        <v>18.266884781888116</v>
      </c>
      <c r="AU237" s="51">
        <f t="shared" si="143"/>
        <v>18.480509597701463</v>
      </c>
    </row>
    <row r="238" spans="1:47" s="51" customFormat="1" ht="12.95" customHeight="1" x14ac:dyDescent="0.2">
      <c r="A238" s="101" t="s">
        <v>847</v>
      </c>
      <c r="B238" s="102" t="s">
        <v>119</v>
      </c>
      <c r="C238" s="103">
        <v>48029.436999999998</v>
      </c>
      <c r="D238" s="44"/>
      <c r="E238" s="51">
        <f t="shared" si="132"/>
        <v>11048.127414722358</v>
      </c>
      <c r="F238" s="51">
        <f t="shared" si="133"/>
        <v>11048</v>
      </c>
      <c r="G238" s="51">
        <f t="shared" si="147"/>
        <v>0.24829599999793572</v>
      </c>
      <c r="I238" s="51">
        <f>G238</f>
        <v>0.24829599999793572</v>
      </c>
      <c r="O238" s="51">
        <f ca="1">+C$11+C$12*F238</f>
        <v>8.3109421121860316E-2</v>
      </c>
      <c r="Q238" s="100">
        <f t="shared" si="134"/>
        <v>33010.936999999998</v>
      </c>
      <c r="S238" s="43">
        <f t="shared" si="148"/>
        <v>0.1</v>
      </c>
      <c r="Z238" s="51">
        <f t="shared" si="135"/>
        <v>11048</v>
      </c>
      <c r="AA238" s="51">
        <f t="shared" si="136"/>
        <v>0.25061765923934076</v>
      </c>
      <c r="AB238" s="51">
        <f t="shared" si="124"/>
        <v>0.20644065797640312</v>
      </c>
      <c r="AC238" s="51">
        <f t="shared" si="125"/>
        <v>0.24829599999793572</v>
      </c>
      <c r="AD238" s="51">
        <f t="shared" si="126"/>
        <v>-2.3216592414050385E-3</v>
      </c>
      <c r="AE238" s="51">
        <f t="shared" si="127"/>
        <v>5.3901016332014189E-7</v>
      </c>
      <c r="AF238" s="51">
        <f t="shared" si="128"/>
        <v>0.24829599999793572</v>
      </c>
      <c r="AG238" s="43"/>
      <c r="AH238" s="51">
        <f t="shared" si="137"/>
        <v>4.1855342021532599E-2</v>
      </c>
      <c r="AI238" s="51">
        <f t="shared" si="138"/>
        <v>1.1690024048387158</v>
      </c>
      <c r="AJ238" s="51">
        <f t="shared" si="139"/>
        <v>0.8368471172423575</v>
      </c>
      <c r="AK238" s="51">
        <f t="shared" si="140"/>
        <v>-0.56758103157094175</v>
      </c>
      <c r="AL238" s="51">
        <f t="shared" si="141"/>
        <v>-1.281396689644023</v>
      </c>
      <c r="AM238" s="51">
        <f t="shared" si="142"/>
        <v>-0.74562985621284616</v>
      </c>
      <c r="AN238" s="51">
        <f t="shared" si="146"/>
        <v>18.12789944010855</v>
      </c>
      <c r="AO238" s="51">
        <f t="shared" si="146"/>
        <v>18.130114580505047</v>
      </c>
      <c r="AP238" s="51">
        <f t="shared" si="146"/>
        <v>18.135076705141373</v>
      </c>
      <c r="AQ238" s="51">
        <f t="shared" si="146"/>
        <v>18.146115746399499</v>
      </c>
      <c r="AR238" s="51">
        <f t="shared" si="146"/>
        <v>18.170312468393391</v>
      </c>
      <c r="AS238" s="51">
        <f t="shared" si="146"/>
        <v>18.2217801400515</v>
      </c>
      <c r="AT238" s="51">
        <f t="shared" si="146"/>
        <v>18.32545138363988</v>
      </c>
      <c r="AU238" s="51">
        <f t="shared" si="143"/>
        <v>18.518143374847732</v>
      </c>
    </row>
    <row r="239" spans="1:47" s="51" customFormat="1" ht="12.95" customHeight="1" x14ac:dyDescent="0.2">
      <c r="A239" s="42" t="s">
        <v>53</v>
      </c>
      <c r="C239" s="44">
        <v>48054.77</v>
      </c>
      <c r="D239" s="44"/>
      <c r="E239" s="51">
        <f t="shared" si="132"/>
        <v>11061.127209972889</v>
      </c>
      <c r="F239" s="51">
        <f t="shared" si="133"/>
        <v>11061</v>
      </c>
      <c r="G239" s="51">
        <f t="shared" si="147"/>
        <v>0.24789700000110315</v>
      </c>
      <c r="I239" s="51">
        <f>+G239</f>
        <v>0.24789700000110315</v>
      </c>
      <c r="Q239" s="100">
        <f t="shared" si="134"/>
        <v>33036.269999999997</v>
      </c>
      <c r="S239" s="43">
        <f t="shared" si="148"/>
        <v>0.1</v>
      </c>
      <c r="Z239" s="51">
        <f t="shared" si="135"/>
        <v>11061</v>
      </c>
      <c r="AA239" s="51">
        <f t="shared" si="136"/>
        <v>0.25093186320351379</v>
      </c>
      <c r="AB239" s="51">
        <f t="shared" si="124"/>
        <v>0.20598224091547729</v>
      </c>
      <c r="AC239" s="51">
        <f t="shared" si="125"/>
        <v>0.24789700000110315</v>
      </c>
      <c r="AD239" s="51">
        <f t="shared" si="126"/>
        <v>-3.0348632024106426E-3</v>
      </c>
      <c r="AE239" s="51">
        <f t="shared" si="127"/>
        <v>9.2103946573461819E-7</v>
      </c>
      <c r="AF239" s="51">
        <f t="shared" si="128"/>
        <v>0.24789700000110315</v>
      </c>
      <c r="AG239" s="43"/>
      <c r="AH239" s="51">
        <f t="shared" si="137"/>
        <v>4.1914759085625863E-2</v>
      </c>
      <c r="AI239" s="51">
        <f t="shared" si="138"/>
        <v>1.1789241475411028</v>
      </c>
      <c r="AJ239" s="51">
        <f t="shared" si="139"/>
        <v>0.84631321857278308</v>
      </c>
      <c r="AK239" s="51">
        <f t="shared" si="140"/>
        <v>-0.56453183228857273</v>
      </c>
      <c r="AL239" s="51">
        <f t="shared" si="141"/>
        <v>-1.2638693052045626</v>
      </c>
      <c r="AM239" s="51">
        <f t="shared" si="142"/>
        <v>-0.73208204855618197</v>
      </c>
      <c r="AN239" s="51">
        <f t="shared" si="146"/>
        <v>18.139929918073271</v>
      </c>
      <c r="AO239" s="51">
        <f t="shared" si="146"/>
        <v>18.142216444766699</v>
      </c>
      <c r="AP239" s="51">
        <f t="shared" si="146"/>
        <v>18.147285150984949</v>
      </c>
      <c r="AQ239" s="51">
        <f t="shared" si="146"/>
        <v>18.158444710607586</v>
      </c>
      <c r="AR239" s="51">
        <f t="shared" si="146"/>
        <v>18.182660182307551</v>
      </c>
      <c r="AS239" s="51">
        <f t="shared" si="146"/>
        <v>18.233697249740658</v>
      </c>
      <c r="AT239" s="51">
        <f t="shared" si="146"/>
        <v>18.335769138089962</v>
      </c>
      <c r="AU239" s="51">
        <f t="shared" si="143"/>
        <v>18.524754714076128</v>
      </c>
    </row>
    <row r="240" spans="1:47" s="51" customFormat="1" ht="12.95" customHeight="1" x14ac:dyDescent="0.2">
      <c r="A240" s="42" t="s">
        <v>53</v>
      </c>
      <c r="C240" s="44">
        <v>48056.724000000002</v>
      </c>
      <c r="D240" s="44"/>
      <c r="E240" s="51">
        <f t="shared" si="132"/>
        <v>11062.129917900082</v>
      </c>
      <c r="F240" s="51">
        <f t="shared" si="133"/>
        <v>11062</v>
      </c>
      <c r="G240" s="51">
        <f t="shared" si="147"/>
        <v>0.25317399999767076</v>
      </c>
      <c r="I240" s="51">
        <f>+G240</f>
        <v>0.25317399999767076</v>
      </c>
      <c r="Q240" s="100">
        <f t="shared" si="134"/>
        <v>33038.224000000002</v>
      </c>
      <c r="S240" s="43">
        <f t="shared" si="148"/>
        <v>0.1</v>
      </c>
      <c r="Z240" s="51">
        <f t="shared" si="135"/>
        <v>11062</v>
      </c>
      <c r="AA240" s="51">
        <f t="shared" si="136"/>
        <v>0.25095580184807309</v>
      </c>
      <c r="AB240" s="51">
        <f t="shared" si="124"/>
        <v>0.21125490185156764</v>
      </c>
      <c r="AC240" s="51">
        <f t="shared" si="125"/>
        <v>0.25317399999767076</v>
      </c>
      <c r="AD240" s="51">
        <f t="shared" si="126"/>
        <v>2.2181981495976721E-3</v>
      </c>
      <c r="AE240" s="51">
        <f t="shared" si="127"/>
        <v>4.9204030308785361E-7</v>
      </c>
      <c r="AF240" s="51">
        <f t="shared" si="128"/>
        <v>0.25317399999767076</v>
      </c>
      <c r="AG240" s="43"/>
      <c r="AH240" s="51">
        <f t="shared" si="137"/>
        <v>4.1919098146103111E-2</v>
      </c>
      <c r="AI240" s="51">
        <f t="shared" si="138"/>
        <v>1.1796920832195883</v>
      </c>
      <c r="AJ240" s="51">
        <f t="shared" si="139"/>
        <v>0.8470372065470394</v>
      </c>
      <c r="AK240" s="51">
        <f t="shared" si="140"/>
        <v>-0.56428786578182599</v>
      </c>
      <c r="AL240" s="51">
        <f t="shared" si="141"/>
        <v>-1.2625087060560367</v>
      </c>
      <c r="AM240" s="51">
        <f t="shared" si="142"/>
        <v>-0.73103766639915835</v>
      </c>
      <c r="AN240" s="51">
        <f t="shared" si="146"/>
        <v>18.140859574030266</v>
      </c>
      <c r="AO240" s="51">
        <f t="shared" si="146"/>
        <v>18.143151552846025</v>
      </c>
      <c r="AP240" s="51">
        <f t="shared" si="146"/>
        <v>18.148228292334881</v>
      </c>
      <c r="AQ240" s="51">
        <f t="shared" si="146"/>
        <v>18.159396689569263</v>
      </c>
      <c r="AR240" s="51">
        <f t="shared" si="146"/>
        <v>18.183612739393755</v>
      </c>
      <c r="AS240" s="51">
        <f t="shared" si="146"/>
        <v>18.234615418699352</v>
      </c>
      <c r="AT240" s="51">
        <f t="shared" si="146"/>
        <v>18.33656315572691</v>
      </c>
      <c r="AU240" s="51">
        <f t="shared" si="143"/>
        <v>18.52526327863216</v>
      </c>
    </row>
    <row r="241" spans="1:47" s="51" customFormat="1" ht="12.95" customHeight="1" x14ac:dyDescent="0.2">
      <c r="A241" s="101" t="s">
        <v>847</v>
      </c>
      <c r="B241" s="102" t="s">
        <v>119</v>
      </c>
      <c r="C241" s="103">
        <v>48068.417999999998</v>
      </c>
      <c r="D241" s="44"/>
      <c r="E241" s="51">
        <f t="shared" si="132"/>
        <v>11068.130770766291</v>
      </c>
      <c r="F241" s="51">
        <f t="shared" si="133"/>
        <v>11068</v>
      </c>
      <c r="G241" s="51">
        <f t="shared" si="147"/>
        <v>0.25483600000006845</v>
      </c>
      <c r="I241" s="51">
        <f t="shared" ref="I241:I249" si="149">G241</f>
        <v>0.25483600000006845</v>
      </c>
      <c r="O241" s="51">
        <f t="shared" ref="O241:O249" ca="1" si="150">+C$11+C$12*F241</f>
        <v>8.3893494998258711E-2</v>
      </c>
      <c r="Q241" s="100">
        <f t="shared" si="134"/>
        <v>33049.917999999998</v>
      </c>
      <c r="S241" s="43">
        <f t="shared" si="148"/>
        <v>0.1</v>
      </c>
      <c r="Z241" s="51">
        <f t="shared" si="135"/>
        <v>11068</v>
      </c>
      <c r="AA241" s="51">
        <f t="shared" si="136"/>
        <v>0.25109873087844725</v>
      </c>
      <c r="AB241" s="51">
        <f t="shared" si="124"/>
        <v>0.21289157210338797</v>
      </c>
      <c r="AC241" s="51">
        <f t="shared" si="125"/>
        <v>0.25483600000006845</v>
      </c>
      <c r="AD241" s="51">
        <f t="shared" si="126"/>
        <v>3.7372691216212006E-3</v>
      </c>
      <c r="AE241" s="51">
        <f t="shared" si="127"/>
        <v>1.3967180487423303E-6</v>
      </c>
      <c r="AF241" s="51">
        <f t="shared" si="128"/>
        <v>0.25483600000006845</v>
      </c>
      <c r="AG241" s="43"/>
      <c r="AH241" s="51">
        <f t="shared" si="137"/>
        <v>4.1944427896680493E-2</v>
      </c>
      <c r="AI241" s="51">
        <f t="shared" si="138"/>
        <v>1.1843136940778209</v>
      </c>
      <c r="AJ241" s="51">
        <f t="shared" si="139"/>
        <v>0.85136776252985091</v>
      </c>
      <c r="AK241" s="51">
        <f t="shared" si="140"/>
        <v>-0.56279525798978702</v>
      </c>
      <c r="AL241" s="51">
        <f t="shared" si="141"/>
        <v>-1.2543077404693765</v>
      </c>
      <c r="AM241" s="51">
        <f t="shared" si="142"/>
        <v>-0.72476458877284455</v>
      </c>
      <c r="AN241" s="51">
        <f t="shared" ref="AN241:AT250" si="151">$AU241+$AB$7*SIN(AO241)</f>
        <v>18.146450271266449</v>
      </c>
      <c r="AO241" s="51">
        <f t="shared" si="151"/>
        <v>18.148774828458048</v>
      </c>
      <c r="AP241" s="51">
        <f t="shared" si="151"/>
        <v>18.153899244933744</v>
      </c>
      <c r="AQ241" s="51">
        <f t="shared" si="151"/>
        <v>18.165119335938588</v>
      </c>
      <c r="AR241" s="51">
        <f t="shared" si="151"/>
        <v>18.189336238340481</v>
      </c>
      <c r="AS241" s="51">
        <f t="shared" si="151"/>
        <v>18.240128800413128</v>
      </c>
      <c r="AT241" s="51">
        <f t="shared" si="151"/>
        <v>18.341328283868776</v>
      </c>
      <c r="AU241" s="51">
        <f t="shared" si="143"/>
        <v>18.528314665968342</v>
      </c>
    </row>
    <row r="242" spans="1:47" s="51" customFormat="1" ht="12.95" customHeight="1" x14ac:dyDescent="0.2">
      <c r="A242" s="101" t="s">
        <v>857</v>
      </c>
      <c r="B242" s="102" t="s">
        <v>119</v>
      </c>
      <c r="C242" s="103">
        <v>48107.392999999996</v>
      </c>
      <c r="D242" s="44"/>
      <c r="E242" s="51">
        <f t="shared" si="132"/>
        <v>11088.131047870835</v>
      </c>
      <c r="F242" s="51">
        <f t="shared" si="133"/>
        <v>11088</v>
      </c>
      <c r="G242" s="51">
        <f t="shared" si="147"/>
        <v>0.25537600000097882</v>
      </c>
      <c r="I242" s="51">
        <f t="shared" si="149"/>
        <v>0.25537600000097882</v>
      </c>
      <c r="O242" s="51">
        <f t="shared" ca="1" si="150"/>
        <v>8.4677568874657105E-2</v>
      </c>
      <c r="Q242" s="100">
        <f t="shared" si="134"/>
        <v>33088.892999999996</v>
      </c>
      <c r="S242" s="43">
        <f t="shared" si="148"/>
        <v>0.1</v>
      </c>
      <c r="Z242" s="51">
        <f t="shared" si="135"/>
        <v>11088</v>
      </c>
      <c r="AA242" s="51">
        <f t="shared" si="136"/>
        <v>0.25156628695221761</v>
      </c>
      <c r="AB242" s="51">
        <f t="shared" si="124"/>
        <v>0.21335603560981189</v>
      </c>
      <c r="AC242" s="51">
        <f t="shared" si="125"/>
        <v>0.25537600000097882</v>
      </c>
      <c r="AD242" s="51">
        <f t="shared" si="126"/>
        <v>3.8097130487612096E-3</v>
      </c>
      <c r="AE242" s="51">
        <f t="shared" si="127"/>
        <v>1.4513913513901432E-6</v>
      </c>
      <c r="AF242" s="51">
        <f t="shared" si="128"/>
        <v>0.25537600000097882</v>
      </c>
      <c r="AG242" s="43"/>
      <c r="AH242" s="51">
        <f t="shared" si="137"/>
        <v>4.2019964391166932E-2</v>
      </c>
      <c r="AI242" s="51">
        <f t="shared" si="138"/>
        <v>1.199889021224372</v>
      </c>
      <c r="AJ242" s="51">
        <f t="shared" si="139"/>
        <v>0.86562250764968762</v>
      </c>
      <c r="AK242" s="51">
        <f t="shared" si="140"/>
        <v>-0.55745351324963954</v>
      </c>
      <c r="AL242" s="51">
        <f t="shared" si="141"/>
        <v>-1.226502624210867</v>
      </c>
      <c r="AM242" s="51">
        <f t="shared" si="142"/>
        <v>-0.7037694395120534</v>
      </c>
      <c r="AN242" s="51">
        <f t="shared" si="151"/>
        <v>18.165244847819487</v>
      </c>
      <c r="AO242" s="51">
        <f t="shared" si="151"/>
        <v>18.167676044149324</v>
      </c>
      <c r="AP242" s="51">
        <f t="shared" si="151"/>
        <v>18.172952463483675</v>
      </c>
      <c r="AQ242" s="51">
        <f t="shared" si="151"/>
        <v>18.184327837074196</v>
      </c>
      <c r="AR242" s="51">
        <f t="shared" si="151"/>
        <v>18.208514816562573</v>
      </c>
      <c r="AS242" s="51">
        <f t="shared" si="151"/>
        <v>18.25856019932181</v>
      </c>
      <c r="AT242" s="51">
        <f t="shared" si="151"/>
        <v>18.357224528637555</v>
      </c>
      <c r="AU242" s="51">
        <f t="shared" si="143"/>
        <v>18.538485957088955</v>
      </c>
    </row>
    <row r="243" spans="1:47" s="51" customFormat="1" ht="12.95" customHeight="1" x14ac:dyDescent="0.2">
      <c r="A243" s="101" t="s">
        <v>857</v>
      </c>
      <c r="B243" s="102" t="s">
        <v>119</v>
      </c>
      <c r="C243" s="103">
        <v>48144.417000000001</v>
      </c>
      <c r="D243" s="44"/>
      <c r="E243" s="51">
        <f t="shared" si="132"/>
        <v>11107.130156517884</v>
      </c>
      <c r="F243" s="51">
        <f t="shared" si="133"/>
        <v>11107</v>
      </c>
      <c r="G243" s="51">
        <f t="shared" si="147"/>
        <v>0.25363900000229478</v>
      </c>
      <c r="I243" s="51">
        <f t="shared" si="149"/>
        <v>0.25363900000229478</v>
      </c>
      <c r="O243" s="51">
        <f t="shared" ca="1" si="150"/>
        <v>8.5422439057235566E-2</v>
      </c>
      <c r="Q243" s="100">
        <f t="shared" si="134"/>
        <v>33125.917000000001</v>
      </c>
      <c r="S243" s="43">
        <f t="shared" si="148"/>
        <v>0.1</v>
      </c>
      <c r="Z243" s="51">
        <f t="shared" si="135"/>
        <v>11107</v>
      </c>
      <c r="AA243" s="51">
        <f t="shared" si="136"/>
        <v>0.25199740454512898</v>
      </c>
      <c r="AB243" s="51">
        <f t="shared" si="124"/>
        <v>0.21156036793998129</v>
      </c>
      <c r="AC243" s="51">
        <f t="shared" si="125"/>
        <v>0.25363900000229478</v>
      </c>
      <c r="AD243" s="51">
        <f t="shared" si="126"/>
        <v>1.6415954571658009E-3</v>
      </c>
      <c r="AE243" s="51">
        <f t="shared" si="127"/>
        <v>2.6948356449873952E-7</v>
      </c>
      <c r="AF243" s="51">
        <f t="shared" si="128"/>
        <v>0.25363900000229478</v>
      </c>
      <c r="AG243" s="43"/>
      <c r="AH243" s="51">
        <f t="shared" si="137"/>
        <v>4.2078632062313506E-2</v>
      </c>
      <c r="AI243" s="51">
        <f t="shared" si="138"/>
        <v>1.2149187666805992</v>
      </c>
      <c r="AJ243" s="51">
        <f t="shared" si="139"/>
        <v>0.8788701702438485</v>
      </c>
      <c r="AK243" s="51">
        <f t="shared" si="140"/>
        <v>-0.55183327551797168</v>
      </c>
      <c r="AL243" s="51">
        <f t="shared" si="141"/>
        <v>-1.1994062483949557</v>
      </c>
      <c r="AM243" s="51">
        <f t="shared" si="142"/>
        <v>-0.6837010703338956</v>
      </c>
      <c r="AN243" s="51">
        <f t="shared" si="151"/>
        <v>18.183328203395099</v>
      </c>
      <c r="AO243" s="51">
        <f t="shared" si="151"/>
        <v>18.185857205621961</v>
      </c>
      <c r="AP243" s="51">
        <f t="shared" si="151"/>
        <v>18.191267091754032</v>
      </c>
      <c r="AQ243" s="51">
        <f t="shared" si="151"/>
        <v>18.202764461025819</v>
      </c>
      <c r="AR243" s="51">
        <f t="shared" si="151"/>
        <v>18.226875496932006</v>
      </c>
      <c r="AS243" s="51">
        <f t="shared" si="151"/>
        <v>18.276144719078225</v>
      </c>
      <c r="AT243" s="51">
        <f t="shared" si="151"/>
        <v>18.372343339622443</v>
      </c>
      <c r="AU243" s="51">
        <f t="shared" si="143"/>
        <v>18.548148683653537</v>
      </c>
    </row>
    <row r="244" spans="1:47" s="51" customFormat="1" ht="12.95" customHeight="1" x14ac:dyDescent="0.2">
      <c r="A244" s="101" t="s">
        <v>857</v>
      </c>
      <c r="B244" s="102" t="s">
        <v>119</v>
      </c>
      <c r="C244" s="103">
        <v>48144.417999999998</v>
      </c>
      <c r="D244" s="44"/>
      <c r="E244" s="51">
        <f t="shared" si="132"/>
        <v>11107.130669674447</v>
      </c>
      <c r="F244" s="51">
        <f t="shared" si="133"/>
        <v>11107</v>
      </c>
      <c r="G244" s="51">
        <f t="shared" si="147"/>
        <v>0.25463899999886053</v>
      </c>
      <c r="I244" s="51">
        <f t="shared" si="149"/>
        <v>0.25463899999886053</v>
      </c>
      <c r="O244" s="51">
        <f t="shared" ca="1" si="150"/>
        <v>8.5422439057235566E-2</v>
      </c>
      <c r="Q244" s="100">
        <f t="shared" si="134"/>
        <v>33125.917999999998</v>
      </c>
      <c r="S244" s="43">
        <f t="shared" si="148"/>
        <v>0.1</v>
      </c>
      <c r="Z244" s="51">
        <f t="shared" si="135"/>
        <v>11107</v>
      </c>
      <c r="AA244" s="51">
        <f t="shared" si="136"/>
        <v>0.25199740454512898</v>
      </c>
      <c r="AB244" s="51">
        <f t="shared" si="124"/>
        <v>0.21256036793654703</v>
      </c>
      <c r="AC244" s="51">
        <f t="shared" si="125"/>
        <v>0.25463899999886053</v>
      </c>
      <c r="AD244" s="51">
        <f t="shared" si="126"/>
        <v>2.6415954537315489E-3</v>
      </c>
      <c r="AE244" s="51">
        <f t="shared" si="127"/>
        <v>6.9780265411751884E-7</v>
      </c>
      <c r="AF244" s="51">
        <f t="shared" si="128"/>
        <v>0.25463899999886053</v>
      </c>
      <c r="AG244" s="43"/>
      <c r="AH244" s="51">
        <f t="shared" si="137"/>
        <v>4.2078632062313506E-2</v>
      </c>
      <c r="AI244" s="51">
        <f t="shared" si="138"/>
        <v>1.2149187666805992</v>
      </c>
      <c r="AJ244" s="51">
        <f t="shared" si="139"/>
        <v>0.8788701702438485</v>
      </c>
      <c r="AK244" s="51">
        <f t="shared" si="140"/>
        <v>-0.55183327551797168</v>
      </c>
      <c r="AL244" s="51">
        <f t="shared" si="141"/>
        <v>-1.1994062483949557</v>
      </c>
      <c r="AM244" s="51">
        <f t="shared" si="142"/>
        <v>-0.6837010703338956</v>
      </c>
      <c r="AN244" s="51">
        <f t="shared" si="151"/>
        <v>18.183328203395099</v>
      </c>
      <c r="AO244" s="51">
        <f t="shared" si="151"/>
        <v>18.185857205621961</v>
      </c>
      <c r="AP244" s="51">
        <f t="shared" si="151"/>
        <v>18.191267091754032</v>
      </c>
      <c r="AQ244" s="51">
        <f t="shared" si="151"/>
        <v>18.202764461025819</v>
      </c>
      <c r="AR244" s="51">
        <f t="shared" si="151"/>
        <v>18.226875496932006</v>
      </c>
      <c r="AS244" s="51">
        <f t="shared" si="151"/>
        <v>18.276144719078225</v>
      </c>
      <c r="AT244" s="51">
        <f t="shared" si="151"/>
        <v>18.372343339622443</v>
      </c>
      <c r="AU244" s="51">
        <f t="shared" si="143"/>
        <v>18.548148683653537</v>
      </c>
    </row>
    <row r="245" spans="1:47" s="51" customFormat="1" ht="12.95" customHeight="1" x14ac:dyDescent="0.2">
      <c r="A245" s="101" t="s">
        <v>857</v>
      </c>
      <c r="B245" s="102" t="s">
        <v>119</v>
      </c>
      <c r="C245" s="103">
        <v>48146.368999999999</v>
      </c>
      <c r="D245" s="44"/>
      <c r="E245" s="51">
        <f t="shared" si="132"/>
        <v>11108.131838131945</v>
      </c>
      <c r="F245" s="51">
        <f t="shared" si="133"/>
        <v>11108</v>
      </c>
      <c r="G245" s="51">
        <f t="shared" si="147"/>
        <v>0.25691599999845494</v>
      </c>
      <c r="I245" s="51">
        <f t="shared" si="149"/>
        <v>0.25691599999845494</v>
      </c>
      <c r="O245" s="51">
        <f t="shared" ca="1" si="150"/>
        <v>8.54616427510555E-2</v>
      </c>
      <c r="Q245" s="100">
        <f t="shared" si="134"/>
        <v>33127.868999999999</v>
      </c>
      <c r="S245" s="43">
        <f t="shared" si="148"/>
        <v>0.1</v>
      </c>
      <c r="Z245" s="51">
        <f t="shared" si="135"/>
        <v>11108</v>
      </c>
      <c r="AA245" s="51">
        <f t="shared" si="136"/>
        <v>0.25201973232863595</v>
      </c>
      <c r="AB245" s="51">
        <f t="shared" si="124"/>
        <v>0.21483464362547888</v>
      </c>
      <c r="AC245" s="51">
        <f t="shared" si="125"/>
        <v>0.25691599999845494</v>
      </c>
      <c r="AD245" s="51">
        <f t="shared" si="126"/>
        <v>4.8962676698189878E-3</v>
      </c>
      <c r="AE245" s="51">
        <f t="shared" si="127"/>
        <v>2.3973437094514664E-6</v>
      </c>
      <c r="AF245" s="51">
        <f t="shared" si="128"/>
        <v>0.25691599999845494</v>
      </c>
      <c r="AG245" s="43"/>
      <c r="AH245" s="51">
        <f t="shared" si="137"/>
        <v>4.2081356372976039E-2</v>
      </c>
      <c r="AI245" s="51">
        <f t="shared" si="138"/>
        <v>1.2157158564178763</v>
      </c>
      <c r="AJ245" s="51">
        <f t="shared" si="139"/>
        <v>0.87955853257590288</v>
      </c>
      <c r="AK245" s="51">
        <f t="shared" si="140"/>
        <v>-0.55152217501230683</v>
      </c>
      <c r="AL245" s="51">
        <f t="shared" si="141"/>
        <v>-1.1979614019527176</v>
      </c>
      <c r="AM245" s="51">
        <f t="shared" si="142"/>
        <v>-0.6826414756067033</v>
      </c>
      <c r="AN245" s="51">
        <f t="shared" si="151"/>
        <v>18.184286172172243</v>
      </c>
      <c r="AO245" s="51">
        <f t="shared" si="151"/>
        <v>18.186820209950376</v>
      </c>
      <c r="AP245" s="51">
        <f t="shared" si="151"/>
        <v>18.192236799620776</v>
      </c>
      <c r="AQ245" s="51">
        <f t="shared" si="151"/>
        <v>18.20373987145118</v>
      </c>
      <c r="AR245" s="51">
        <f t="shared" si="151"/>
        <v>18.227845609505607</v>
      </c>
      <c r="AS245" s="51">
        <f t="shared" si="151"/>
        <v>18.277072199905259</v>
      </c>
      <c r="AT245" s="51">
        <f t="shared" si="151"/>
        <v>18.373139525675299</v>
      </c>
      <c r="AU245" s="51">
        <f t="shared" si="143"/>
        <v>18.548657248209565</v>
      </c>
    </row>
    <row r="246" spans="1:47" s="51" customFormat="1" ht="12.95" customHeight="1" x14ac:dyDescent="0.2">
      <c r="A246" s="101" t="s">
        <v>857</v>
      </c>
      <c r="B246" s="102" t="s">
        <v>119</v>
      </c>
      <c r="C246" s="103">
        <v>48187.286</v>
      </c>
      <c r="D246" s="44"/>
      <c r="E246" s="51">
        <f t="shared" si="132"/>
        <v>11129.128665284907</v>
      </c>
      <c r="F246" s="51">
        <f t="shared" si="133"/>
        <v>11129</v>
      </c>
      <c r="G246" s="51">
        <f t="shared" si="147"/>
        <v>0.25073300000076415</v>
      </c>
      <c r="I246" s="51">
        <f t="shared" si="149"/>
        <v>0.25073300000076415</v>
      </c>
      <c r="O246" s="51">
        <f t="shared" ca="1" si="150"/>
        <v>8.6284920321273828E-2</v>
      </c>
      <c r="Q246" s="100">
        <f t="shared" si="134"/>
        <v>33168.786</v>
      </c>
      <c r="S246" s="43">
        <f t="shared" si="148"/>
        <v>0.1</v>
      </c>
      <c r="Z246" s="51">
        <f t="shared" si="135"/>
        <v>11129</v>
      </c>
      <c r="AA246" s="51">
        <f t="shared" si="136"/>
        <v>0.25247999611882199</v>
      </c>
      <c r="AB246" s="51">
        <f t="shared" si="124"/>
        <v>0.2086030722956857</v>
      </c>
      <c r="AC246" s="51">
        <f t="shared" si="125"/>
        <v>0.25073300000076415</v>
      </c>
      <c r="AD246" s="51">
        <f t="shared" si="126"/>
        <v>-1.7469961180578419E-3</v>
      </c>
      <c r="AE246" s="51">
        <f t="shared" si="127"/>
        <v>3.0519954365091696E-7</v>
      </c>
      <c r="AF246" s="51">
        <f t="shared" si="128"/>
        <v>0.25073300000076415</v>
      </c>
      <c r="AG246" s="43"/>
      <c r="AH246" s="51">
        <f t="shared" si="137"/>
        <v>4.2129927705078445E-2</v>
      </c>
      <c r="AI246" s="51">
        <f t="shared" si="138"/>
        <v>1.2325878338475038</v>
      </c>
      <c r="AJ246" s="51">
        <f t="shared" si="139"/>
        <v>0.89378524949345983</v>
      </c>
      <c r="AK246" s="51">
        <f t="shared" si="140"/>
        <v>-0.54462183190405566</v>
      </c>
      <c r="AL246" s="51">
        <f t="shared" si="141"/>
        <v>-1.1671795975702066</v>
      </c>
      <c r="AM246" s="51">
        <f t="shared" si="142"/>
        <v>-0.66031127083782637</v>
      </c>
      <c r="AN246" s="51">
        <f t="shared" si="151"/>
        <v>18.204548004705828</v>
      </c>
      <c r="AO246" s="51">
        <f t="shared" si="151"/>
        <v>18.207184768316687</v>
      </c>
      <c r="AP246" s="51">
        <f t="shared" si="151"/>
        <v>18.212734104207769</v>
      </c>
      <c r="AQ246" s="51">
        <f t="shared" si="151"/>
        <v>18.224339667595856</v>
      </c>
      <c r="AR246" s="51">
        <f t="shared" si="151"/>
        <v>18.248303717772895</v>
      </c>
      <c r="AS246" s="51">
        <f t="shared" si="151"/>
        <v>18.296594161143169</v>
      </c>
      <c r="AT246" s="51">
        <f t="shared" si="151"/>
        <v>18.389869804490402</v>
      </c>
      <c r="AU246" s="51">
        <f t="shared" si="143"/>
        <v>18.559337103886207</v>
      </c>
    </row>
    <row r="247" spans="1:47" s="51" customFormat="1" ht="12.95" customHeight="1" x14ac:dyDescent="0.2">
      <c r="A247" s="101" t="s">
        <v>870</v>
      </c>
      <c r="B247" s="102" t="s">
        <v>119</v>
      </c>
      <c r="C247" s="103">
        <v>48214.576999999997</v>
      </c>
      <c r="D247" s="44"/>
      <c r="E247" s="51">
        <f t="shared" si="132"/>
        <v>11143.133221088887</v>
      </c>
      <c r="F247" s="51">
        <f t="shared" si="133"/>
        <v>11143</v>
      </c>
      <c r="G247" s="51">
        <f t="shared" si="147"/>
        <v>0.25961099999403814</v>
      </c>
      <c r="I247" s="51">
        <f t="shared" si="149"/>
        <v>0.25961099999403814</v>
      </c>
      <c r="O247" s="51">
        <f t="shared" ca="1" si="150"/>
        <v>8.6833772034752676E-2</v>
      </c>
      <c r="Q247" s="100">
        <f t="shared" si="134"/>
        <v>33196.076999999997</v>
      </c>
      <c r="S247" s="43">
        <f t="shared" si="148"/>
        <v>0.1</v>
      </c>
      <c r="Z247" s="51">
        <f t="shared" si="135"/>
        <v>11143</v>
      </c>
      <c r="AA247" s="51">
        <f t="shared" si="136"/>
        <v>0.2527774670230265</v>
      </c>
      <c r="AB247" s="51">
        <f t="shared" si="124"/>
        <v>0.2174580837353644</v>
      </c>
      <c r="AC247" s="51">
        <f t="shared" si="125"/>
        <v>0.25961099999403814</v>
      </c>
      <c r="AD247" s="51">
        <f t="shared" si="126"/>
        <v>6.8335329710116355E-3</v>
      </c>
      <c r="AE247" s="51">
        <f t="shared" si="127"/>
        <v>4.6697172865903114E-6</v>
      </c>
      <c r="AF247" s="51">
        <f t="shared" si="128"/>
        <v>0.25961099999403814</v>
      </c>
      <c r="AG247" s="43"/>
      <c r="AH247" s="51">
        <f t="shared" si="137"/>
        <v>4.2152916258673748E-2</v>
      </c>
      <c r="AI247" s="51">
        <f t="shared" si="138"/>
        <v>1.2439699405535161</v>
      </c>
      <c r="AJ247" s="51">
        <f t="shared" si="139"/>
        <v>0.90300363253676386</v>
      </c>
      <c r="AK247" s="51">
        <f t="shared" si="140"/>
        <v>-0.5396190400150066</v>
      </c>
      <c r="AL247" s="51">
        <f t="shared" si="141"/>
        <v>-1.1461848372471002</v>
      </c>
      <c r="AM247" s="51">
        <f t="shared" si="142"/>
        <v>-0.64534014076837509</v>
      </c>
      <c r="AN247" s="51">
        <f t="shared" si="151"/>
        <v>18.218209926173618</v>
      </c>
      <c r="AO247" s="51">
        <f t="shared" si="151"/>
        <v>18.220911559534198</v>
      </c>
      <c r="AP247" s="51">
        <f t="shared" si="151"/>
        <v>18.226540310996885</v>
      </c>
      <c r="AQ247" s="51">
        <f t="shared" si="151"/>
        <v>18.238195294211465</v>
      </c>
      <c r="AR247" s="51">
        <f t="shared" si="151"/>
        <v>18.262032294100084</v>
      </c>
      <c r="AS247" s="51">
        <f t="shared" si="151"/>
        <v>18.309655564618279</v>
      </c>
      <c r="AT247" s="51">
        <f t="shared" si="151"/>
        <v>18.401034104802395</v>
      </c>
      <c r="AU247" s="51">
        <f t="shared" si="143"/>
        <v>18.566457007670639</v>
      </c>
    </row>
    <row r="248" spans="1:47" s="51" customFormat="1" ht="12.95" customHeight="1" x14ac:dyDescent="0.2">
      <c r="A248" s="101" t="s">
        <v>870</v>
      </c>
      <c r="B248" s="102" t="s">
        <v>119</v>
      </c>
      <c r="C248" s="103">
        <v>48327.593000000001</v>
      </c>
      <c r="D248" s="44"/>
      <c r="E248" s="51">
        <f t="shared" si="132"/>
        <v>11201.128123391576</v>
      </c>
      <c r="F248" s="51">
        <f t="shared" si="133"/>
        <v>11201</v>
      </c>
      <c r="G248" s="51">
        <f t="shared" si="147"/>
        <v>0.24967699999979232</v>
      </c>
      <c r="I248" s="51">
        <f t="shared" si="149"/>
        <v>0.24967699999979232</v>
      </c>
      <c r="O248" s="51">
        <f t="shared" ca="1" si="150"/>
        <v>8.9107586276307993E-2</v>
      </c>
      <c r="Q248" s="100">
        <f t="shared" si="134"/>
        <v>33309.093000000001</v>
      </c>
      <c r="S248" s="43">
        <f t="shared" si="148"/>
        <v>0.1</v>
      </c>
      <c r="Z248" s="51">
        <f t="shared" si="135"/>
        <v>11201</v>
      </c>
      <c r="AA248" s="51">
        <f t="shared" si="136"/>
        <v>0.25392483392083132</v>
      </c>
      <c r="AB248" s="51">
        <f t="shared" si="124"/>
        <v>0.20751403452612147</v>
      </c>
      <c r="AC248" s="51">
        <f t="shared" si="125"/>
        <v>0.24967699999979232</v>
      </c>
      <c r="AD248" s="51">
        <f t="shared" si="126"/>
        <v>-4.2478339210390015E-3</v>
      </c>
      <c r="AE248" s="51">
        <f t="shared" si="127"/>
        <v>1.804409302072958E-6</v>
      </c>
      <c r="AF248" s="51">
        <f t="shared" si="128"/>
        <v>0.24967699999979232</v>
      </c>
      <c r="AG248" s="43"/>
      <c r="AH248" s="51">
        <f t="shared" si="137"/>
        <v>4.2162965473670856E-2</v>
      </c>
      <c r="AI248" s="51">
        <f t="shared" si="138"/>
        <v>1.2920783733393597</v>
      </c>
      <c r="AJ248" s="51">
        <f t="shared" si="139"/>
        <v>0.93836387282592804</v>
      </c>
      <c r="AK248" s="51">
        <f t="shared" si="140"/>
        <v>-0.51517013118758848</v>
      </c>
      <c r="AL248" s="51">
        <f t="shared" si="141"/>
        <v>-1.0550289611255808</v>
      </c>
      <c r="AM248" s="51">
        <f t="shared" si="142"/>
        <v>-0.58258306584441777</v>
      </c>
      <c r="AN248" s="51">
        <f t="shared" si="151"/>
        <v>18.276134785156422</v>
      </c>
      <c r="AO248" s="51">
        <f t="shared" si="151"/>
        <v>18.279065099386596</v>
      </c>
      <c r="AP248" s="51">
        <f t="shared" si="151"/>
        <v>18.284933252073991</v>
      </c>
      <c r="AQ248" s="51">
        <f t="shared" si="151"/>
        <v>18.296619731333585</v>
      </c>
      <c r="AR248" s="51">
        <f t="shared" si="151"/>
        <v>18.319647415210671</v>
      </c>
      <c r="AS248" s="51">
        <f t="shared" si="151"/>
        <v>18.364147173205851</v>
      </c>
      <c r="AT248" s="51">
        <f t="shared" si="151"/>
        <v>18.447373244707414</v>
      </c>
      <c r="AU248" s="51">
        <f t="shared" si="143"/>
        <v>18.595953751920412</v>
      </c>
    </row>
    <row r="249" spans="1:47" s="51" customFormat="1" ht="12.95" customHeight="1" x14ac:dyDescent="0.2">
      <c r="A249" s="101" t="s">
        <v>876</v>
      </c>
      <c r="B249" s="102" t="s">
        <v>119</v>
      </c>
      <c r="C249" s="103">
        <v>48448.417000000001</v>
      </c>
      <c r="D249" s="44"/>
      <c r="E249" s="51">
        <f t="shared" si="132"/>
        <v>11263.129752150511</v>
      </c>
      <c r="F249" s="51">
        <f t="shared" si="133"/>
        <v>11263</v>
      </c>
      <c r="G249" s="51">
        <f t="shared" si="147"/>
        <v>0.25285099999746308</v>
      </c>
      <c r="I249" s="51">
        <f t="shared" si="149"/>
        <v>0.25285099999746308</v>
      </c>
      <c r="O249" s="51">
        <f t="shared" ca="1" si="150"/>
        <v>9.1538215293143044E-2</v>
      </c>
      <c r="Q249" s="100">
        <f t="shared" si="134"/>
        <v>33429.917000000001</v>
      </c>
      <c r="S249" s="43">
        <f t="shared" si="148"/>
        <v>0.1</v>
      </c>
      <c r="Z249" s="51">
        <f t="shared" si="135"/>
        <v>11263</v>
      </c>
      <c r="AA249" s="51">
        <f t="shared" si="136"/>
        <v>0.25498647050921175</v>
      </c>
      <c r="AB249" s="51">
        <f t="shared" si="124"/>
        <v>0.21084246580300781</v>
      </c>
      <c r="AC249" s="51">
        <f t="shared" si="125"/>
        <v>0.25285099999746308</v>
      </c>
      <c r="AD249" s="51">
        <f t="shared" si="126"/>
        <v>-2.1354705117486716E-3</v>
      </c>
      <c r="AE249" s="51">
        <f t="shared" si="127"/>
        <v>4.5602343065481336E-7</v>
      </c>
      <c r="AF249" s="51">
        <f t="shared" si="128"/>
        <v>0.25285099999746308</v>
      </c>
      <c r="AG249" s="43"/>
      <c r="AH249" s="51">
        <f t="shared" si="137"/>
        <v>4.2008534194455285E-2</v>
      </c>
      <c r="AI249" s="51">
        <f t="shared" si="138"/>
        <v>1.3445567484895062</v>
      </c>
      <c r="AJ249" s="51">
        <f t="shared" si="139"/>
        <v>0.96946998058824474</v>
      </c>
      <c r="AK249" s="51">
        <f t="shared" si="140"/>
        <v>-0.48165411584532586</v>
      </c>
      <c r="AL249" s="51">
        <f t="shared" si="141"/>
        <v>-0.94983494417157022</v>
      </c>
      <c r="AM249" s="51">
        <f t="shared" si="142"/>
        <v>-0.51416776305118939</v>
      </c>
      <c r="AN249" s="51">
        <f t="shared" si="151"/>
        <v>18.34042589508196</v>
      </c>
      <c r="AO249" s="51">
        <f t="shared" si="151"/>
        <v>18.343505354538383</v>
      </c>
      <c r="AP249" s="51">
        <f t="shared" si="151"/>
        <v>18.349440715830568</v>
      </c>
      <c r="AQ249" s="51">
        <f t="shared" si="151"/>
        <v>18.360826758443171</v>
      </c>
      <c r="AR249" s="51">
        <f t="shared" si="151"/>
        <v>18.382479509955289</v>
      </c>
      <c r="AS249" s="51">
        <f t="shared" si="151"/>
        <v>18.423025015037762</v>
      </c>
      <c r="AT249" s="51">
        <f t="shared" si="151"/>
        <v>18.497050756478444</v>
      </c>
      <c r="AU249" s="51">
        <f t="shared" si="143"/>
        <v>18.627484754394313</v>
      </c>
    </row>
    <row r="250" spans="1:47" s="51" customFormat="1" ht="12.95" customHeight="1" x14ac:dyDescent="0.2">
      <c r="A250" s="42" t="s">
        <v>53</v>
      </c>
      <c r="C250" s="44">
        <v>48473.745999999999</v>
      </c>
      <c r="D250" s="44"/>
      <c r="E250" s="51">
        <f t="shared" si="132"/>
        <v>11276.127494774782</v>
      </c>
      <c r="F250" s="51">
        <f t="shared" si="133"/>
        <v>11276</v>
      </c>
      <c r="G250" s="51">
        <f t="shared" si="147"/>
        <v>0.2484519999998156</v>
      </c>
      <c r="I250" s="51">
        <f>+G250</f>
        <v>0.2484519999998156</v>
      </c>
      <c r="Q250" s="100">
        <f t="shared" si="134"/>
        <v>33455.245999999999</v>
      </c>
      <c r="S250" s="43">
        <f t="shared" si="148"/>
        <v>0.1</v>
      </c>
      <c r="Z250" s="51">
        <f t="shared" si="135"/>
        <v>11276</v>
      </c>
      <c r="AA250" s="51">
        <f t="shared" si="136"/>
        <v>0.25518572888836616</v>
      </c>
      <c r="AB250" s="51">
        <f t="shared" si="124"/>
        <v>0.20649923061087144</v>
      </c>
      <c r="AC250" s="51">
        <f t="shared" si="125"/>
        <v>0.2484519999998156</v>
      </c>
      <c r="AD250" s="51">
        <f t="shared" si="126"/>
        <v>-6.7337288885505608E-3</v>
      </c>
      <c r="AE250" s="51">
        <f t="shared" si="127"/>
        <v>4.5343104744500367E-6</v>
      </c>
      <c r="AF250" s="51">
        <f t="shared" si="128"/>
        <v>0.2484519999998156</v>
      </c>
      <c r="AG250" s="43"/>
      <c r="AH250" s="51">
        <f t="shared" si="137"/>
        <v>4.1952769388944149E-2</v>
      </c>
      <c r="AI250" s="51">
        <f t="shared" si="138"/>
        <v>1.3555917898476528</v>
      </c>
      <c r="AJ250" s="51">
        <f t="shared" si="139"/>
        <v>0.97487600182851508</v>
      </c>
      <c r="AK250" s="51">
        <f t="shared" si="140"/>
        <v>-0.47356574964132087</v>
      </c>
      <c r="AL250" s="51">
        <f t="shared" si="141"/>
        <v>-0.92673125695754222</v>
      </c>
      <c r="AM250" s="51">
        <f t="shared" si="142"/>
        <v>-0.49964757402674537</v>
      </c>
      <c r="AN250" s="51">
        <f t="shared" si="151"/>
        <v>18.354215136914387</v>
      </c>
      <c r="AO250" s="51">
        <f t="shared" si="151"/>
        <v>18.357310373301789</v>
      </c>
      <c r="AP250" s="51">
        <f t="shared" si="151"/>
        <v>18.363231745863029</v>
      </c>
      <c r="AQ250" s="51">
        <f t="shared" si="151"/>
        <v>18.374508513736899</v>
      </c>
      <c r="AR250" s="51">
        <f t="shared" si="151"/>
        <v>18.395806422038529</v>
      </c>
      <c r="AS250" s="51">
        <f t="shared" si="151"/>
        <v>18.435446137127933</v>
      </c>
      <c r="AT250" s="51">
        <f t="shared" si="151"/>
        <v>18.507484058688732</v>
      </c>
      <c r="AU250" s="51">
        <f t="shared" si="143"/>
        <v>18.634096093622709</v>
      </c>
    </row>
    <row r="251" spans="1:47" s="51" customFormat="1" ht="12.95" customHeight="1" x14ac:dyDescent="0.2">
      <c r="A251" s="101" t="s">
        <v>876</v>
      </c>
      <c r="B251" s="102" t="s">
        <v>119</v>
      </c>
      <c r="C251" s="103">
        <v>48483.491999999998</v>
      </c>
      <c r="D251" s="44"/>
      <c r="E251" s="51">
        <f t="shared" si="132"/>
        <v>11281.128718653188</v>
      </c>
      <c r="F251" s="51">
        <f t="shared" si="133"/>
        <v>11281</v>
      </c>
      <c r="G251" s="51">
        <f t="shared" si="147"/>
        <v>0.25083699999959208</v>
      </c>
      <c r="I251" s="51">
        <f>G251</f>
        <v>0.25083699999959208</v>
      </c>
      <c r="O251" s="51">
        <f ca="1">+C$11+C$12*F251</f>
        <v>9.2243881781901571E-2</v>
      </c>
      <c r="Q251" s="100">
        <f t="shared" si="134"/>
        <v>33464.991999999998</v>
      </c>
      <c r="S251" s="43">
        <f t="shared" si="148"/>
        <v>0.1</v>
      </c>
      <c r="Z251" s="51">
        <f t="shared" si="135"/>
        <v>11281</v>
      </c>
      <c r="AA251" s="51">
        <f t="shared" si="136"/>
        <v>0.25526011731173115</v>
      </c>
      <c r="AB251" s="51">
        <f t="shared" si="124"/>
        <v>0.20890793183176309</v>
      </c>
      <c r="AC251" s="51">
        <f t="shared" si="125"/>
        <v>0.25083699999959208</v>
      </c>
      <c r="AD251" s="51">
        <f t="shared" si="126"/>
        <v>-4.4231173121390688E-3</v>
      </c>
      <c r="AE251" s="51">
        <f t="shared" si="127"/>
        <v>1.956396675694434E-6</v>
      </c>
      <c r="AF251" s="51">
        <f t="shared" si="128"/>
        <v>0.25083699999959208</v>
      </c>
      <c r="AG251" s="43"/>
      <c r="AH251" s="51">
        <f t="shared" si="137"/>
        <v>4.1929068167828994E-2</v>
      </c>
      <c r="AI251" s="51">
        <f t="shared" si="138"/>
        <v>1.359831802735354</v>
      </c>
      <c r="AJ251" s="51">
        <f t="shared" si="139"/>
        <v>0.97683776026415348</v>
      </c>
      <c r="AK251" s="51">
        <f t="shared" si="140"/>
        <v>-0.47035211701514529</v>
      </c>
      <c r="AL251" s="51">
        <f t="shared" si="141"/>
        <v>-0.91774745758199283</v>
      </c>
      <c r="AM251" s="51">
        <f t="shared" si="142"/>
        <v>-0.49404681441087167</v>
      </c>
      <c r="AN251" s="51">
        <f t="shared" ref="AN251:AT260" si="152">$AU251+$AB$7*SIN(AO251)</f>
        <v>18.359546906592211</v>
      </c>
      <c r="AO251" s="51">
        <f t="shared" si="152"/>
        <v>18.362646625769919</v>
      </c>
      <c r="AP251" s="51">
        <f t="shared" si="152"/>
        <v>18.368559869240681</v>
      </c>
      <c r="AQ251" s="51">
        <f t="shared" si="152"/>
        <v>18.379790245574192</v>
      </c>
      <c r="AR251" s="51">
        <f t="shared" si="152"/>
        <v>18.400945600390212</v>
      </c>
      <c r="AS251" s="51">
        <f t="shared" si="152"/>
        <v>18.440230112546004</v>
      </c>
      <c r="AT251" s="51">
        <f t="shared" si="152"/>
        <v>18.511498349958597</v>
      </c>
      <c r="AU251" s="51">
        <f t="shared" si="143"/>
        <v>18.636638916402866</v>
      </c>
    </row>
    <row r="252" spans="1:47" s="51" customFormat="1" ht="12.95" customHeight="1" x14ac:dyDescent="0.2">
      <c r="A252" s="101" t="s">
        <v>884</v>
      </c>
      <c r="B252" s="102" t="s">
        <v>119</v>
      </c>
      <c r="C252" s="103">
        <v>48524.409</v>
      </c>
      <c r="D252" s="44"/>
      <c r="E252" s="51">
        <f t="shared" si="132"/>
        <v>11302.125545806151</v>
      </c>
      <c r="F252" s="51">
        <f t="shared" si="133"/>
        <v>11302</v>
      </c>
      <c r="G252" s="51">
        <f t="shared" si="147"/>
        <v>0.24465399999462534</v>
      </c>
      <c r="I252" s="51">
        <f>G252</f>
        <v>0.24465399999462534</v>
      </c>
      <c r="O252" s="51">
        <f ca="1">+C$11+C$12*F252</f>
        <v>9.3067159352119899E-2</v>
      </c>
      <c r="Q252" s="100">
        <f t="shared" si="134"/>
        <v>33505.909</v>
      </c>
      <c r="S252" s="43">
        <f t="shared" si="148"/>
        <v>0.1</v>
      </c>
      <c r="Z252" s="51">
        <f t="shared" si="135"/>
        <v>11302</v>
      </c>
      <c r="AA252" s="51">
        <f t="shared" si="136"/>
        <v>0.25555863023528858</v>
      </c>
      <c r="AB252" s="51">
        <f t="shared" si="124"/>
        <v>0.20283841848901496</v>
      </c>
      <c r="AC252" s="51">
        <f t="shared" si="125"/>
        <v>0.24465399999462534</v>
      </c>
      <c r="AD252" s="51">
        <f t="shared" si="126"/>
        <v>-1.0904630240663238E-2</v>
      </c>
      <c r="AE252" s="51">
        <f t="shared" si="127"/>
        <v>1.1891096068558719E-5</v>
      </c>
      <c r="AF252" s="51">
        <f t="shared" si="128"/>
        <v>0.24465399999462534</v>
      </c>
      <c r="AG252" s="43"/>
      <c r="AH252" s="51">
        <f t="shared" si="137"/>
        <v>4.1815581505610377E-2</v>
      </c>
      <c r="AI252" s="51">
        <f t="shared" si="138"/>
        <v>1.3775902475909889</v>
      </c>
      <c r="AJ252" s="51">
        <f t="shared" si="139"/>
        <v>0.98431960638879279</v>
      </c>
      <c r="AK252" s="51">
        <f t="shared" si="140"/>
        <v>-0.45621885665169432</v>
      </c>
      <c r="AL252" s="51">
        <f t="shared" si="141"/>
        <v>-0.87942061278368489</v>
      </c>
      <c r="AM252" s="51">
        <f t="shared" si="142"/>
        <v>-0.47042667587709847</v>
      </c>
      <c r="AN252" s="51">
        <f t="shared" si="152"/>
        <v>18.382110196091482</v>
      </c>
      <c r="AO252" s="51">
        <f t="shared" si="152"/>
        <v>18.385218708948369</v>
      </c>
      <c r="AP252" s="51">
        <f t="shared" si="152"/>
        <v>18.391080749816616</v>
      </c>
      <c r="AQ252" s="51">
        <f t="shared" si="152"/>
        <v>18.402089659720858</v>
      </c>
      <c r="AR252" s="51">
        <f t="shared" si="152"/>
        <v>18.422609751849571</v>
      </c>
      <c r="AS252" s="51">
        <f t="shared" si="152"/>
        <v>18.460361852648951</v>
      </c>
      <c r="AT252" s="51">
        <f t="shared" si="152"/>
        <v>18.528367098312895</v>
      </c>
      <c r="AU252" s="51">
        <f t="shared" si="143"/>
        <v>18.647318772079508</v>
      </c>
    </row>
    <row r="253" spans="1:47" s="51" customFormat="1" ht="12.95" customHeight="1" x14ac:dyDescent="0.2">
      <c r="A253" s="101" t="s">
        <v>884</v>
      </c>
      <c r="B253" s="102" t="s">
        <v>119</v>
      </c>
      <c r="C253" s="103">
        <v>48524.413999999997</v>
      </c>
      <c r="D253" s="44"/>
      <c r="E253" s="51">
        <f t="shared" si="132"/>
        <v>11302.128111588972</v>
      </c>
      <c r="F253" s="51">
        <f t="shared" si="133"/>
        <v>11302</v>
      </c>
      <c r="G253" s="51">
        <f t="shared" si="147"/>
        <v>0.24965399999200599</v>
      </c>
      <c r="I253" s="51">
        <f>G253</f>
        <v>0.24965399999200599</v>
      </c>
      <c r="O253" s="51">
        <f ca="1">+C$11+C$12*F253</f>
        <v>9.3067159352119899E-2</v>
      </c>
      <c r="Q253" s="100">
        <f t="shared" si="134"/>
        <v>33505.913999999997</v>
      </c>
      <c r="S253" s="43">
        <f t="shared" si="148"/>
        <v>0.1</v>
      </c>
      <c r="Z253" s="51">
        <f t="shared" si="135"/>
        <v>11302</v>
      </c>
      <c r="AA253" s="51">
        <f t="shared" si="136"/>
        <v>0.25555863023528858</v>
      </c>
      <c r="AB253" s="51">
        <f t="shared" si="124"/>
        <v>0.20783841848639562</v>
      </c>
      <c r="AC253" s="51">
        <f t="shared" si="125"/>
        <v>0.24965399999200599</v>
      </c>
      <c r="AD253" s="51">
        <f t="shared" si="126"/>
        <v>-5.9046302432825826E-3</v>
      </c>
      <c r="AE253" s="51">
        <f t="shared" si="127"/>
        <v>3.4864658309887334E-6</v>
      </c>
      <c r="AF253" s="51">
        <f t="shared" si="128"/>
        <v>0.24965399999200599</v>
      </c>
      <c r="AG253" s="43"/>
      <c r="AH253" s="51">
        <f t="shared" si="137"/>
        <v>4.1815581505610377E-2</v>
      </c>
      <c r="AI253" s="51">
        <f t="shared" si="138"/>
        <v>1.3775902475909889</v>
      </c>
      <c r="AJ253" s="51">
        <f t="shared" si="139"/>
        <v>0.98431960638879279</v>
      </c>
      <c r="AK253" s="51">
        <f t="shared" si="140"/>
        <v>-0.45621885665169432</v>
      </c>
      <c r="AL253" s="51">
        <f t="shared" si="141"/>
        <v>-0.87942061278368489</v>
      </c>
      <c r="AM253" s="51">
        <f t="shared" si="142"/>
        <v>-0.47042667587709847</v>
      </c>
      <c r="AN253" s="51">
        <f t="shared" si="152"/>
        <v>18.382110196091482</v>
      </c>
      <c r="AO253" s="51">
        <f t="shared" si="152"/>
        <v>18.385218708948369</v>
      </c>
      <c r="AP253" s="51">
        <f t="shared" si="152"/>
        <v>18.391080749816616</v>
      </c>
      <c r="AQ253" s="51">
        <f t="shared" si="152"/>
        <v>18.402089659720858</v>
      </c>
      <c r="AR253" s="51">
        <f t="shared" si="152"/>
        <v>18.422609751849571</v>
      </c>
      <c r="AS253" s="51">
        <f t="shared" si="152"/>
        <v>18.460361852648951</v>
      </c>
      <c r="AT253" s="51">
        <f t="shared" si="152"/>
        <v>18.528367098312895</v>
      </c>
      <c r="AU253" s="51">
        <f t="shared" si="143"/>
        <v>18.647318772079508</v>
      </c>
    </row>
    <row r="254" spans="1:47" s="51" customFormat="1" ht="12.95" customHeight="1" x14ac:dyDescent="0.2">
      <c r="A254" s="101" t="s">
        <v>889</v>
      </c>
      <c r="B254" s="102" t="s">
        <v>119</v>
      </c>
      <c r="C254" s="103">
        <v>48789.442000000003</v>
      </c>
      <c r="D254" s="44"/>
      <c r="E254" s="51">
        <f t="shared" si="132"/>
        <v>11438.128969586751</v>
      </c>
      <c r="F254" s="51">
        <f t="shared" si="133"/>
        <v>11438</v>
      </c>
      <c r="G254" s="51">
        <f t="shared" si="147"/>
        <v>0.251326000005065</v>
      </c>
      <c r="I254" s="51">
        <f>G254</f>
        <v>0.251326000005065</v>
      </c>
      <c r="O254" s="51">
        <f ca="1">+C$11+C$12*F254</f>
        <v>9.8398861711628982E-2</v>
      </c>
      <c r="Q254" s="100">
        <f t="shared" si="134"/>
        <v>33770.942000000003</v>
      </c>
      <c r="S254" s="43">
        <f t="shared" si="148"/>
        <v>0.1</v>
      </c>
      <c r="Z254" s="51">
        <f t="shared" si="135"/>
        <v>11438</v>
      </c>
      <c r="AA254" s="51">
        <f t="shared" si="136"/>
        <v>0.25690764922786463</v>
      </c>
      <c r="AB254" s="51">
        <f t="shared" si="124"/>
        <v>0.21083048983150871</v>
      </c>
      <c r="AC254" s="51">
        <f t="shared" si="125"/>
        <v>0.251326000005065</v>
      </c>
      <c r="AD254" s="51">
        <f t="shared" si="126"/>
        <v>-5.5816492227996339E-3</v>
      </c>
      <c r="AE254" s="51">
        <f t="shared" si="127"/>
        <v>3.1154808046379762E-6</v>
      </c>
      <c r="AF254" s="51">
        <f t="shared" si="128"/>
        <v>0.251326000005065</v>
      </c>
      <c r="AG254" s="43"/>
      <c r="AH254" s="51">
        <f t="shared" si="137"/>
        <v>4.04955101735563E-2</v>
      </c>
      <c r="AI254" s="51">
        <f t="shared" si="138"/>
        <v>1.4860041543950271</v>
      </c>
      <c r="AJ254" s="51">
        <f t="shared" si="139"/>
        <v>0.99559688063011653</v>
      </c>
      <c r="AK254" s="51">
        <f t="shared" si="140"/>
        <v>-0.33839326552279098</v>
      </c>
      <c r="AL254" s="51">
        <f t="shared" si="141"/>
        <v>-0.60822258876021518</v>
      </c>
      <c r="AM254" s="51">
        <f t="shared" si="142"/>
        <v>-0.31384671098283401</v>
      </c>
      <c r="AN254" s="51">
        <f t="shared" si="152"/>
        <v>18.534524085656795</v>
      </c>
      <c r="AO254" s="51">
        <f t="shared" si="152"/>
        <v>18.537247584535379</v>
      </c>
      <c r="AP254" s="51">
        <f t="shared" si="152"/>
        <v>18.54207650073884</v>
      </c>
      <c r="AQ254" s="51">
        <f t="shared" si="152"/>
        <v>18.550620355916557</v>
      </c>
      <c r="AR254" s="51">
        <f t="shared" si="152"/>
        <v>18.565682621866383</v>
      </c>
      <c r="AS254" s="51">
        <f t="shared" si="152"/>
        <v>18.592078510852019</v>
      </c>
      <c r="AT254" s="51">
        <f t="shared" si="152"/>
        <v>18.637909442333861</v>
      </c>
      <c r="AU254" s="51">
        <f t="shared" si="143"/>
        <v>18.716483551699671</v>
      </c>
    </row>
    <row r="255" spans="1:47" s="51" customFormat="1" ht="12.95" customHeight="1" x14ac:dyDescent="0.2">
      <c r="A255" s="101" t="s">
        <v>889</v>
      </c>
      <c r="B255" s="102" t="s">
        <v>119</v>
      </c>
      <c r="C255" s="103">
        <v>48789.442000000003</v>
      </c>
      <c r="D255" s="44"/>
      <c r="E255" s="51">
        <f t="shared" si="132"/>
        <v>11438.128969586751</v>
      </c>
      <c r="F255" s="51">
        <f t="shared" si="133"/>
        <v>11438</v>
      </c>
      <c r="G255" s="51">
        <f t="shared" si="147"/>
        <v>0.251326000005065</v>
      </c>
      <c r="I255" s="51">
        <f>G255</f>
        <v>0.251326000005065</v>
      </c>
      <c r="O255" s="51">
        <f ca="1">+C$11+C$12*F255</f>
        <v>9.8398861711628982E-2</v>
      </c>
      <c r="Q255" s="100">
        <f t="shared" si="134"/>
        <v>33770.942000000003</v>
      </c>
      <c r="S255" s="43">
        <f t="shared" si="148"/>
        <v>0.1</v>
      </c>
      <c r="Z255" s="51">
        <f t="shared" si="135"/>
        <v>11438</v>
      </c>
      <c r="AA255" s="51">
        <f t="shared" si="136"/>
        <v>0.25690764922786463</v>
      </c>
      <c r="AB255" s="51">
        <f t="shared" si="124"/>
        <v>0.21083048983150871</v>
      </c>
      <c r="AC255" s="51">
        <f t="shared" si="125"/>
        <v>0.251326000005065</v>
      </c>
      <c r="AD255" s="51">
        <f t="shared" si="126"/>
        <v>-5.5816492227996339E-3</v>
      </c>
      <c r="AE255" s="51">
        <f t="shared" si="127"/>
        <v>3.1154808046379762E-6</v>
      </c>
      <c r="AF255" s="51">
        <f t="shared" si="128"/>
        <v>0.251326000005065</v>
      </c>
      <c r="AG255" s="43"/>
      <c r="AH255" s="51">
        <f t="shared" si="137"/>
        <v>4.04955101735563E-2</v>
      </c>
      <c r="AI255" s="51">
        <f t="shared" si="138"/>
        <v>1.4860041543950271</v>
      </c>
      <c r="AJ255" s="51">
        <f t="shared" si="139"/>
        <v>0.99559688063011653</v>
      </c>
      <c r="AK255" s="51">
        <f t="shared" si="140"/>
        <v>-0.33839326552279098</v>
      </c>
      <c r="AL255" s="51">
        <f t="shared" si="141"/>
        <v>-0.60822258876021518</v>
      </c>
      <c r="AM255" s="51">
        <f t="shared" si="142"/>
        <v>-0.31384671098283401</v>
      </c>
      <c r="AN255" s="51">
        <f t="shared" si="152"/>
        <v>18.534524085656795</v>
      </c>
      <c r="AO255" s="51">
        <f t="shared" si="152"/>
        <v>18.537247584535379</v>
      </c>
      <c r="AP255" s="51">
        <f t="shared" si="152"/>
        <v>18.54207650073884</v>
      </c>
      <c r="AQ255" s="51">
        <f t="shared" si="152"/>
        <v>18.550620355916557</v>
      </c>
      <c r="AR255" s="51">
        <f t="shared" si="152"/>
        <v>18.565682621866383</v>
      </c>
      <c r="AS255" s="51">
        <f t="shared" si="152"/>
        <v>18.592078510852019</v>
      </c>
      <c r="AT255" s="51">
        <f t="shared" si="152"/>
        <v>18.637909442333861</v>
      </c>
      <c r="AU255" s="51">
        <f t="shared" si="143"/>
        <v>18.716483551699671</v>
      </c>
    </row>
    <row r="256" spans="1:47" s="51" customFormat="1" ht="12.95" customHeight="1" x14ac:dyDescent="0.2">
      <c r="A256" s="42" t="s">
        <v>54</v>
      </c>
      <c r="C256" s="44">
        <v>48896.624000000003</v>
      </c>
      <c r="D256" s="44"/>
      <c r="E256" s="51">
        <f t="shared" si="132"/>
        <v>11493.130116491673</v>
      </c>
      <c r="F256" s="51">
        <f t="shared" si="133"/>
        <v>11493</v>
      </c>
      <c r="G256" s="51">
        <f t="shared" si="147"/>
        <v>0.25356100000499282</v>
      </c>
      <c r="I256" s="51">
        <f>+G256</f>
        <v>0.25356100000499282</v>
      </c>
      <c r="Q256" s="100">
        <f t="shared" si="134"/>
        <v>33878.124000000003</v>
      </c>
      <c r="S256" s="43">
        <f t="shared" si="148"/>
        <v>0.1</v>
      </c>
      <c r="Z256" s="51">
        <f t="shared" si="135"/>
        <v>11493</v>
      </c>
      <c r="AA256" s="51">
        <f t="shared" si="136"/>
        <v>0.25714519289159421</v>
      </c>
      <c r="AB256" s="51">
        <f t="shared" si="124"/>
        <v>0.2139078017335409</v>
      </c>
      <c r="AC256" s="51">
        <f t="shared" si="125"/>
        <v>0.25356100000499282</v>
      </c>
      <c r="AD256" s="51">
        <f t="shared" si="126"/>
        <v>-3.5841928866013895E-3</v>
      </c>
      <c r="AE256" s="51">
        <f t="shared" si="127"/>
        <v>1.2846438648364002E-6</v>
      </c>
      <c r="AF256" s="51">
        <f t="shared" si="128"/>
        <v>0.25356100000499282</v>
      </c>
      <c r="AG256" s="43"/>
      <c r="AH256" s="51">
        <f t="shared" si="137"/>
        <v>3.9653198271451931E-2</v>
      </c>
      <c r="AI256" s="51">
        <f t="shared" si="138"/>
        <v>1.5230928826980117</v>
      </c>
      <c r="AJ256" s="51">
        <f t="shared" si="139"/>
        <v>0.97715901493506907</v>
      </c>
      <c r="AK256" s="51">
        <f t="shared" si="140"/>
        <v>-0.27763983199657705</v>
      </c>
      <c r="AL256" s="51">
        <f t="shared" si="141"/>
        <v>-0.4879562802203315</v>
      </c>
      <c r="AM256" s="51">
        <f t="shared" si="142"/>
        <v>-0.24893720977664394</v>
      </c>
      <c r="AN256" s="51">
        <f t="shared" si="152"/>
        <v>18.59891185437338</v>
      </c>
      <c r="AO256" s="51">
        <f t="shared" si="152"/>
        <v>18.601249182726001</v>
      </c>
      <c r="AP256" s="51">
        <f t="shared" si="152"/>
        <v>18.605318777796626</v>
      </c>
      <c r="AQ256" s="51">
        <f t="shared" si="152"/>
        <v>18.612394683862281</v>
      </c>
      <c r="AR256" s="51">
        <f t="shared" si="152"/>
        <v>18.624669213805909</v>
      </c>
      <c r="AS256" s="51">
        <f t="shared" si="152"/>
        <v>18.645881463510278</v>
      </c>
      <c r="AT256" s="51">
        <f t="shared" si="152"/>
        <v>18.682327311504917</v>
      </c>
      <c r="AU256" s="51">
        <f t="shared" si="143"/>
        <v>18.744454602281355</v>
      </c>
    </row>
    <row r="257" spans="1:47" s="51" customFormat="1" ht="12.95" customHeight="1" x14ac:dyDescent="0.2">
      <c r="A257" s="42" t="s">
        <v>54</v>
      </c>
      <c r="C257" s="44">
        <v>48898.569000000003</v>
      </c>
      <c r="D257" s="44"/>
      <c r="E257" s="51">
        <f t="shared" si="132"/>
        <v>11494.128206009784</v>
      </c>
      <c r="F257" s="51">
        <f t="shared" si="133"/>
        <v>11494</v>
      </c>
      <c r="G257" s="51">
        <f t="shared" si="147"/>
        <v>0.24983800000336487</v>
      </c>
      <c r="I257" s="51">
        <f>+G257</f>
        <v>0.24983800000336487</v>
      </c>
      <c r="Q257" s="100">
        <f t="shared" si="134"/>
        <v>33880.069000000003</v>
      </c>
      <c r="S257" s="43">
        <f t="shared" si="148"/>
        <v>0.1</v>
      </c>
      <c r="Z257" s="51">
        <f t="shared" si="135"/>
        <v>11494</v>
      </c>
      <c r="AA257" s="51">
        <f t="shared" si="136"/>
        <v>0.25714780235110257</v>
      </c>
      <c r="AB257" s="51">
        <f t="shared" si="124"/>
        <v>0.21020182837703799</v>
      </c>
      <c r="AC257" s="51">
        <f t="shared" si="125"/>
        <v>0.24983800000336487</v>
      </c>
      <c r="AD257" s="51">
        <f t="shared" si="126"/>
        <v>-7.3098023477377039E-3</v>
      </c>
      <c r="AE257" s="51">
        <f t="shared" si="127"/>
        <v>5.3433210362991651E-6</v>
      </c>
      <c r="AF257" s="51">
        <f t="shared" si="128"/>
        <v>0.24983800000336487</v>
      </c>
      <c r="AG257" s="43"/>
      <c r="AH257" s="51">
        <f t="shared" si="137"/>
        <v>3.9636171626326877E-2</v>
      </c>
      <c r="AI257" s="51">
        <f t="shared" si="138"/>
        <v>1.5237125906863733</v>
      </c>
      <c r="AJ257" s="51">
        <f t="shared" si="139"/>
        <v>0.97668123569876919</v>
      </c>
      <c r="AK257" s="51">
        <f t="shared" si="140"/>
        <v>-0.27646909881028392</v>
      </c>
      <c r="AL257" s="51">
        <f t="shared" si="141"/>
        <v>-0.48571950800630165</v>
      </c>
      <c r="AM257" s="51">
        <f t="shared" si="142"/>
        <v>-0.24774984765557675</v>
      </c>
      <c r="AN257" s="51">
        <f t="shared" si="152"/>
        <v>18.600094967615036</v>
      </c>
      <c r="AO257" s="51">
        <f t="shared" si="152"/>
        <v>18.602424088364987</v>
      </c>
      <c r="AP257" s="51">
        <f t="shared" si="152"/>
        <v>18.60647820620153</v>
      </c>
      <c r="AQ257" s="51">
        <f t="shared" si="152"/>
        <v>18.613525225581693</v>
      </c>
      <c r="AR257" s="51">
        <f t="shared" si="152"/>
        <v>18.625746479331568</v>
      </c>
      <c r="AS257" s="51">
        <f t="shared" si="152"/>
        <v>18.646861939416659</v>
      </c>
      <c r="AT257" s="51">
        <f t="shared" si="152"/>
        <v>18.6831353980558</v>
      </c>
      <c r="AU257" s="51">
        <f t="shared" si="143"/>
        <v>18.744963166837387</v>
      </c>
    </row>
    <row r="258" spans="1:47" s="51" customFormat="1" ht="12.95" customHeight="1" x14ac:dyDescent="0.2">
      <c r="A258" s="101" t="s">
        <v>897</v>
      </c>
      <c r="B258" s="102" t="s">
        <v>119</v>
      </c>
      <c r="C258" s="103">
        <v>49126.565999999999</v>
      </c>
      <c r="D258" s="44"/>
      <c r="E258" s="51">
        <f t="shared" si="132"/>
        <v>11611.126363264559</v>
      </c>
      <c r="F258" s="51">
        <f t="shared" si="133"/>
        <v>11611</v>
      </c>
      <c r="G258" s="51">
        <f t="shared" si="147"/>
        <v>0.24624699999549193</v>
      </c>
      <c r="I258" s="51">
        <f>G258</f>
        <v>0.24624699999549193</v>
      </c>
      <c r="O258" s="51">
        <f t="shared" ref="O258:O289" ca="1" si="153">+C$11+C$12*F258</f>
        <v>0.10518110074247505</v>
      </c>
      <c r="Q258" s="100">
        <f t="shared" si="134"/>
        <v>34108.065999999999</v>
      </c>
      <c r="S258" s="43">
        <f t="shared" si="148"/>
        <v>0.1</v>
      </c>
      <c r="Z258" s="51">
        <f t="shared" si="135"/>
        <v>11611</v>
      </c>
      <c r="AA258" s="51">
        <f t="shared" si="136"/>
        <v>0.25703027761113206</v>
      </c>
      <c r="AB258" s="51">
        <f t="shared" si="124"/>
        <v>0.2090263609192192</v>
      </c>
      <c r="AC258" s="51">
        <f t="shared" si="125"/>
        <v>0.24624699999549193</v>
      </c>
      <c r="AD258" s="51">
        <f t="shared" si="126"/>
        <v>-1.078327761564013E-2</v>
      </c>
      <c r="AE258" s="51">
        <f t="shared" si="127"/>
        <v>1.1627907613596549E-5</v>
      </c>
      <c r="AF258" s="51">
        <f t="shared" si="128"/>
        <v>0.24624699999549193</v>
      </c>
      <c r="AG258" s="43"/>
      <c r="AH258" s="51">
        <f t="shared" si="137"/>
        <v>3.7220639076272731E-2</v>
      </c>
      <c r="AI258" s="51">
        <f t="shared" si="138"/>
        <v>1.5786911766242251</v>
      </c>
      <c r="AJ258" s="51">
        <f t="shared" si="139"/>
        <v>0.88325551500630861</v>
      </c>
      <c r="AK258" s="51">
        <f t="shared" si="140"/>
        <v>-0.1258036658355921</v>
      </c>
      <c r="AL258" s="51">
        <f t="shared" si="141"/>
        <v>-0.21406272325605677</v>
      </c>
      <c r="AM258" s="51">
        <f t="shared" si="142"/>
        <v>-0.10744194999480423</v>
      </c>
      <c r="AN258" s="51">
        <f t="shared" si="152"/>
        <v>18.740914353805493</v>
      </c>
      <c r="AO258" s="51">
        <f t="shared" si="152"/>
        <v>18.742037109134685</v>
      </c>
      <c r="AP258" s="51">
        <f t="shared" si="152"/>
        <v>18.743943806383506</v>
      </c>
      <c r="AQ258" s="51">
        <f t="shared" si="152"/>
        <v>18.747180938676376</v>
      </c>
      <c r="AR258" s="51">
        <f t="shared" si="152"/>
        <v>18.752674396916447</v>
      </c>
      <c r="AS258" s="51">
        <f t="shared" si="152"/>
        <v>18.761990253653906</v>
      </c>
      <c r="AT258" s="51">
        <f t="shared" si="152"/>
        <v>18.777771203853849</v>
      </c>
      <c r="AU258" s="51">
        <f t="shared" si="143"/>
        <v>18.804465219892968</v>
      </c>
    </row>
    <row r="259" spans="1:47" s="51" customFormat="1" ht="12.95" customHeight="1" x14ac:dyDescent="0.2">
      <c r="A259" s="101" t="s">
        <v>897</v>
      </c>
      <c r="B259" s="102" t="s">
        <v>119</v>
      </c>
      <c r="C259" s="103">
        <v>49130.466999999997</v>
      </c>
      <c r="D259" s="44"/>
      <c r="E259" s="51">
        <f t="shared" si="132"/>
        <v>11613.128187022987</v>
      </c>
      <c r="F259" s="51">
        <f t="shared" si="133"/>
        <v>11613</v>
      </c>
      <c r="G259" s="51">
        <f t="shared" si="147"/>
        <v>0.249800999998115</v>
      </c>
      <c r="I259" s="51">
        <f>G259</f>
        <v>0.249800999998115</v>
      </c>
      <c r="O259" s="51">
        <f t="shared" ca="1" si="153"/>
        <v>0.10525950813011492</v>
      </c>
      <c r="Q259" s="100">
        <f t="shared" si="134"/>
        <v>34111.966999999997</v>
      </c>
      <c r="S259" s="43">
        <f t="shared" si="148"/>
        <v>0.1</v>
      </c>
      <c r="Z259" s="51">
        <f t="shared" si="135"/>
        <v>11613</v>
      </c>
      <c r="AA259" s="51">
        <f t="shared" si="136"/>
        <v>0.25702107162808879</v>
      </c>
      <c r="AB259" s="51">
        <f t="shared" si="124"/>
        <v>0.21262885914973259</v>
      </c>
      <c r="AC259" s="51">
        <f t="shared" si="125"/>
        <v>0.249800999998115</v>
      </c>
      <c r="AD259" s="51">
        <f t="shared" si="126"/>
        <v>-7.2200716299737899E-3</v>
      </c>
      <c r="AE259" s="51">
        <f t="shared" si="127"/>
        <v>5.212943434195238E-6</v>
      </c>
      <c r="AF259" s="51">
        <f t="shared" si="128"/>
        <v>0.249800999998115</v>
      </c>
      <c r="AG259" s="43"/>
      <c r="AH259" s="51">
        <f t="shared" si="137"/>
        <v>3.7172140848382405E-2</v>
      </c>
      <c r="AI259" s="51">
        <f t="shared" si="138"/>
        <v>1.5792859419285536</v>
      </c>
      <c r="AJ259" s="51">
        <f t="shared" si="139"/>
        <v>0.88100398655191503</v>
      </c>
      <c r="AK259" s="51">
        <f t="shared" si="140"/>
        <v>-0.12303592046370772</v>
      </c>
      <c r="AL259" s="51">
        <f t="shared" si="141"/>
        <v>-0.20928242137099651</v>
      </c>
      <c r="AM259" s="51">
        <f t="shared" si="142"/>
        <v>-0.10502482381439017</v>
      </c>
      <c r="AN259" s="51">
        <f t="shared" si="152"/>
        <v>18.743353823269448</v>
      </c>
      <c r="AO259" s="51">
        <f t="shared" si="152"/>
        <v>18.744452505362435</v>
      </c>
      <c r="AP259" s="51">
        <f t="shared" si="152"/>
        <v>18.746317848211131</v>
      </c>
      <c r="AQ259" s="51">
        <f t="shared" si="152"/>
        <v>18.749484006085918</v>
      </c>
      <c r="AR259" s="51">
        <f t="shared" si="152"/>
        <v>18.754855828961261</v>
      </c>
      <c r="AS259" s="51">
        <f t="shared" si="152"/>
        <v>18.763963683613611</v>
      </c>
      <c r="AT259" s="51">
        <f t="shared" si="152"/>
        <v>18.779390086192901</v>
      </c>
      <c r="AU259" s="51">
        <f t="shared" si="143"/>
        <v>18.805482349005029</v>
      </c>
    </row>
    <row r="260" spans="1:47" s="51" customFormat="1" ht="12.95" customHeight="1" x14ac:dyDescent="0.2">
      <c r="A260" s="101" t="s">
        <v>897</v>
      </c>
      <c r="B260" s="102" t="s">
        <v>119</v>
      </c>
      <c r="C260" s="103">
        <v>49132.417000000001</v>
      </c>
      <c r="D260" s="44"/>
      <c r="E260" s="51">
        <f t="shared" si="132"/>
        <v>11614.128842323922</v>
      </c>
      <c r="F260" s="51">
        <f t="shared" si="133"/>
        <v>11614</v>
      </c>
      <c r="G260" s="51">
        <f t="shared" si="147"/>
        <v>0.25107800000114366</v>
      </c>
      <c r="I260" s="51">
        <f>G260</f>
        <v>0.25107800000114366</v>
      </c>
      <c r="O260" s="51">
        <f t="shared" ca="1" si="153"/>
        <v>0.10529871182393485</v>
      </c>
      <c r="Q260" s="100">
        <f t="shared" si="134"/>
        <v>34113.917000000001</v>
      </c>
      <c r="S260" s="43">
        <f t="shared" si="148"/>
        <v>0.1</v>
      </c>
      <c r="Z260" s="51">
        <f t="shared" si="135"/>
        <v>11614</v>
      </c>
      <c r="AA260" s="51">
        <f t="shared" si="136"/>
        <v>0.25701638006900851</v>
      </c>
      <c r="AB260" s="51">
        <f t="shared" si="124"/>
        <v>0.21393019696107257</v>
      </c>
      <c r="AC260" s="51">
        <f t="shared" si="125"/>
        <v>0.25107800000114366</v>
      </c>
      <c r="AD260" s="51">
        <f t="shared" si="126"/>
        <v>-5.9383800678648457E-3</v>
      </c>
      <c r="AE260" s="51">
        <f t="shared" si="127"/>
        <v>3.5264357830414493E-6</v>
      </c>
      <c r="AF260" s="51">
        <f t="shared" si="128"/>
        <v>0.25107800000114366</v>
      </c>
      <c r="AG260" s="43"/>
      <c r="AH260" s="51">
        <f t="shared" si="137"/>
        <v>3.7147803040071092E-2</v>
      </c>
      <c r="AI260" s="51">
        <f t="shared" si="138"/>
        <v>1.5795785112584904</v>
      </c>
      <c r="AJ260" s="51">
        <f t="shared" si="139"/>
        <v>0.87987008414201162</v>
      </c>
      <c r="AK260" s="51">
        <f t="shared" si="140"/>
        <v>-0.1216502754941204</v>
      </c>
      <c r="AL260" s="51">
        <f t="shared" si="141"/>
        <v>-0.20689103848676968</v>
      </c>
      <c r="AM260" s="51">
        <f t="shared" si="142"/>
        <v>-0.1038160948531177</v>
      </c>
      <c r="AN260" s="51">
        <f t="shared" si="152"/>
        <v>18.744573844506125</v>
      </c>
      <c r="AO260" s="51">
        <f t="shared" si="152"/>
        <v>18.745660458242796</v>
      </c>
      <c r="AP260" s="51">
        <f t="shared" si="152"/>
        <v>18.747505081788262</v>
      </c>
      <c r="AQ260" s="51">
        <f t="shared" si="152"/>
        <v>18.750635700202359</v>
      </c>
      <c r="AR260" s="51">
        <f t="shared" si="152"/>
        <v>18.7559466469156</v>
      </c>
      <c r="AS260" s="51">
        <f t="shared" si="152"/>
        <v>18.764950445557645</v>
      </c>
      <c r="AT260" s="51">
        <f t="shared" si="152"/>
        <v>18.780199537524012</v>
      </c>
      <c r="AU260" s="51">
        <f t="shared" si="143"/>
        <v>18.805990913561061</v>
      </c>
    </row>
    <row r="261" spans="1:47" s="51" customFormat="1" ht="12.95" customHeight="1" x14ac:dyDescent="0.2">
      <c r="A261" s="42" t="s">
        <v>54</v>
      </c>
      <c r="C261" s="44">
        <v>49155.802000000003</v>
      </c>
      <c r="D261" s="44"/>
      <c r="E261" s="51">
        <f t="shared" si="132"/>
        <v>11626.129008586651</v>
      </c>
      <c r="F261" s="51">
        <f t="shared" si="133"/>
        <v>11626</v>
      </c>
      <c r="G261" s="51">
        <f t="shared" si="147"/>
        <v>0.25140200000168988</v>
      </c>
      <c r="I261" s="51">
        <f>+G261</f>
        <v>0.25140200000168988</v>
      </c>
      <c r="O261" s="51">
        <f t="shared" ca="1" si="153"/>
        <v>0.10576915614977389</v>
      </c>
      <c r="Q261" s="100">
        <f t="shared" si="134"/>
        <v>34137.302000000003</v>
      </c>
      <c r="S261" s="43">
        <f t="shared" si="148"/>
        <v>0.1</v>
      </c>
      <c r="Z261" s="51">
        <f t="shared" si="135"/>
        <v>11626</v>
      </c>
      <c r="AA261" s="51">
        <f t="shared" si="136"/>
        <v>0.25695549693024011</v>
      </c>
      <c r="AB261" s="51">
        <f t="shared" si="124"/>
        <v>0.21455084168514746</v>
      </c>
      <c r="AC261" s="51">
        <f t="shared" si="125"/>
        <v>0.25140200000168988</v>
      </c>
      <c r="AD261" s="51">
        <f t="shared" si="126"/>
        <v>-5.5534969285502278E-3</v>
      </c>
      <c r="AE261" s="51">
        <f t="shared" si="127"/>
        <v>3.0841328135416815E-6</v>
      </c>
      <c r="AF261" s="51">
        <f t="shared" si="128"/>
        <v>0.25140200000168988</v>
      </c>
      <c r="AG261" s="43"/>
      <c r="AH261" s="51">
        <f t="shared" si="137"/>
        <v>3.6851158316542419E-2</v>
      </c>
      <c r="AI261" s="51">
        <f t="shared" si="138"/>
        <v>1.582836715482276</v>
      </c>
      <c r="AJ261" s="51">
        <f t="shared" si="139"/>
        <v>0.86584235596005388</v>
      </c>
      <c r="AK261" s="51">
        <f t="shared" si="140"/>
        <v>-0.1049352339599804</v>
      </c>
      <c r="AL261" s="51">
        <f t="shared" si="141"/>
        <v>-0.17813386252518554</v>
      </c>
      <c r="AM261" s="51">
        <f t="shared" si="142"/>
        <v>-8.9303201243099053E-2</v>
      </c>
      <c r="AN261" s="51">
        <f t="shared" ref="AN261:AT270" si="154">$AU261+$AB$7*SIN(AO261)</f>
        <v>18.759228169995545</v>
      </c>
      <c r="AO261" s="51">
        <f t="shared" si="154"/>
        <v>18.760168400499779</v>
      </c>
      <c r="AP261" s="51">
        <f t="shared" si="154"/>
        <v>18.76176232134846</v>
      </c>
      <c r="AQ261" s="51">
        <f t="shared" si="154"/>
        <v>18.764463898725502</v>
      </c>
      <c r="AR261" s="51">
        <f t="shared" si="154"/>
        <v>18.769041460757048</v>
      </c>
      <c r="AS261" s="51">
        <f t="shared" si="154"/>
        <v>18.77679389111838</v>
      </c>
      <c r="AT261" s="51">
        <f t="shared" si="154"/>
        <v>18.789913451547832</v>
      </c>
      <c r="AU261" s="51">
        <f t="shared" si="143"/>
        <v>18.812093688233425</v>
      </c>
    </row>
    <row r="262" spans="1:47" s="51" customFormat="1" ht="12.95" customHeight="1" x14ac:dyDescent="0.2">
      <c r="A262" s="42" t="s">
        <v>54</v>
      </c>
      <c r="C262" s="44">
        <v>49194.78</v>
      </c>
      <c r="D262" s="44"/>
      <c r="E262" s="51">
        <f t="shared" si="132"/>
        <v>11646.130825160886</v>
      </c>
      <c r="F262" s="51">
        <f t="shared" si="133"/>
        <v>11646</v>
      </c>
      <c r="G262" s="51">
        <f t="shared" si="147"/>
        <v>0.25494199999957345</v>
      </c>
      <c r="I262" s="51">
        <f>+G262</f>
        <v>0.25494199999957345</v>
      </c>
      <c r="O262" s="51">
        <f t="shared" ca="1" si="153"/>
        <v>0.10655323002617229</v>
      </c>
      <c r="Q262" s="100">
        <f t="shared" si="134"/>
        <v>34176.28</v>
      </c>
      <c r="S262" s="43">
        <f t="shared" si="148"/>
        <v>0.1</v>
      </c>
      <c r="Z262" s="51">
        <f t="shared" si="135"/>
        <v>11646</v>
      </c>
      <c r="AA262" s="51">
        <f t="shared" si="136"/>
        <v>0.25683542425819822</v>
      </c>
      <c r="AB262" s="51">
        <f t="shared" si="124"/>
        <v>0.21860387738193382</v>
      </c>
      <c r="AC262" s="51">
        <f t="shared" si="125"/>
        <v>0.25494199999957345</v>
      </c>
      <c r="AD262" s="51">
        <f t="shared" si="126"/>
        <v>-1.8934242586247652E-3</v>
      </c>
      <c r="AE262" s="51">
        <f t="shared" si="127"/>
        <v>3.5850554231487415E-7</v>
      </c>
      <c r="AF262" s="51">
        <f t="shared" si="128"/>
        <v>0.25494199999957345</v>
      </c>
      <c r="AG262" s="43"/>
      <c r="AH262" s="51">
        <f t="shared" si="137"/>
        <v>3.6338122617639648E-2</v>
      </c>
      <c r="AI262" s="51">
        <f t="shared" si="138"/>
        <v>1.5872115273417271</v>
      </c>
      <c r="AJ262" s="51">
        <f t="shared" si="139"/>
        <v>0.84076049341665227</v>
      </c>
      <c r="AK262" s="51">
        <f t="shared" si="140"/>
        <v>-7.6763678894380238E-2</v>
      </c>
      <c r="AL262" s="51">
        <f t="shared" si="141"/>
        <v>-0.12998864575798139</v>
      </c>
      <c r="AM262" s="51">
        <f t="shared" si="142"/>
        <v>-6.5085995464640681E-2</v>
      </c>
      <c r="AN262" s="51">
        <f t="shared" si="154"/>
        <v>18.783702224391497</v>
      </c>
      <c r="AO262" s="51">
        <f t="shared" si="154"/>
        <v>18.784392879799235</v>
      </c>
      <c r="AP262" s="51">
        <f t="shared" si="154"/>
        <v>18.785561554290382</v>
      </c>
      <c r="AQ262" s="51">
        <f t="shared" si="154"/>
        <v>18.787538897787886</v>
      </c>
      <c r="AR262" s="51">
        <f t="shared" si="154"/>
        <v>18.790883923314425</v>
      </c>
      <c r="AS262" s="51">
        <f t="shared" si="154"/>
        <v>18.796541148136317</v>
      </c>
      <c r="AT262" s="51">
        <f t="shared" si="154"/>
        <v>18.806105077546462</v>
      </c>
      <c r="AU262" s="51">
        <f t="shared" si="143"/>
        <v>18.822264979354038</v>
      </c>
    </row>
    <row r="263" spans="1:47" s="51" customFormat="1" ht="12.95" customHeight="1" x14ac:dyDescent="0.2">
      <c r="A263" s="101" t="s">
        <v>908</v>
      </c>
      <c r="B263" s="102" t="s">
        <v>119</v>
      </c>
      <c r="C263" s="103">
        <v>49206.468999999997</v>
      </c>
      <c r="D263" s="44"/>
      <c r="E263" s="51">
        <f t="shared" si="132"/>
        <v>11652.129112244273</v>
      </c>
      <c r="F263" s="51">
        <f t="shared" si="133"/>
        <v>11652</v>
      </c>
      <c r="G263" s="51">
        <f t="shared" si="147"/>
        <v>0.25160399999731453</v>
      </c>
      <c r="I263" s="51">
        <f>G263</f>
        <v>0.25160399999731453</v>
      </c>
      <c r="O263" s="51">
        <f t="shared" ca="1" si="153"/>
        <v>0.10678845218909178</v>
      </c>
      <c r="Q263" s="100">
        <f t="shared" si="134"/>
        <v>34187.968999999997</v>
      </c>
      <c r="S263" s="43">
        <f t="shared" si="148"/>
        <v>0.1</v>
      </c>
      <c r="Z263" s="51">
        <f t="shared" si="135"/>
        <v>11652</v>
      </c>
      <c r="AA263" s="51">
        <f t="shared" si="136"/>
        <v>0.25679493188530361</v>
      </c>
      <c r="AB263" s="51">
        <f t="shared" si="124"/>
        <v>0.21542426525461619</v>
      </c>
      <c r="AC263" s="51">
        <f t="shared" si="125"/>
        <v>0.25160399999731453</v>
      </c>
      <c r="AD263" s="51">
        <f t="shared" si="126"/>
        <v>-5.1909318879890809E-3</v>
      </c>
      <c r="AE263" s="51">
        <f t="shared" si="127"/>
        <v>2.6945773865741887E-6</v>
      </c>
      <c r="AF263" s="51">
        <f t="shared" si="128"/>
        <v>0.25160399999731453</v>
      </c>
      <c r="AG263" s="43"/>
      <c r="AH263" s="51">
        <f t="shared" si="137"/>
        <v>3.6179734742698345E-2</v>
      </c>
      <c r="AI263" s="51">
        <f t="shared" si="138"/>
        <v>1.5882619611962725</v>
      </c>
      <c r="AJ263" s="51">
        <f t="shared" si="139"/>
        <v>0.83282904453466189</v>
      </c>
      <c r="AK263" s="51">
        <f t="shared" si="140"/>
        <v>-6.8248847975030363E-2</v>
      </c>
      <c r="AL263" s="51">
        <f t="shared" si="141"/>
        <v>-0.11550140793012731</v>
      </c>
      <c r="AM263" s="51">
        <f t="shared" si="142"/>
        <v>-5.7814992031325493E-2</v>
      </c>
      <c r="AN263" s="51">
        <f t="shared" si="154"/>
        <v>18.791054531540667</v>
      </c>
      <c r="AO263" s="51">
        <f t="shared" si="154"/>
        <v>18.791669181418232</v>
      </c>
      <c r="AP263" s="51">
        <f t="shared" si="154"/>
        <v>18.792708787318816</v>
      </c>
      <c r="AQ263" s="51">
        <f t="shared" si="154"/>
        <v>18.794467015528493</v>
      </c>
      <c r="AR263" s="51">
        <f t="shared" si="154"/>
        <v>18.797440225030194</v>
      </c>
      <c r="AS263" s="51">
        <f t="shared" si="154"/>
        <v>18.802466964258986</v>
      </c>
      <c r="AT263" s="51">
        <f t="shared" si="154"/>
        <v>18.810962919693004</v>
      </c>
      <c r="AU263" s="51">
        <f t="shared" si="143"/>
        <v>18.825316366690224</v>
      </c>
    </row>
    <row r="264" spans="1:47" s="51" customFormat="1" ht="12.95" customHeight="1" x14ac:dyDescent="0.2">
      <c r="A264" s="42" t="s">
        <v>54</v>
      </c>
      <c r="C264" s="44">
        <v>49235.697999999997</v>
      </c>
      <c r="D264" s="44"/>
      <c r="E264" s="51">
        <f t="shared" si="132"/>
        <v>11667.128165470411</v>
      </c>
      <c r="F264" s="51">
        <f t="shared" si="133"/>
        <v>11667</v>
      </c>
      <c r="G264" s="51">
        <f t="shared" si="147"/>
        <v>0.24975899999844842</v>
      </c>
      <c r="I264" s="51">
        <f>+G264</f>
        <v>0.24975899999844842</v>
      </c>
      <c r="O264" s="51">
        <f t="shared" ca="1" si="153"/>
        <v>0.10737650759639056</v>
      </c>
      <c r="Q264" s="100">
        <f t="shared" si="134"/>
        <v>34217.197999999997</v>
      </c>
      <c r="S264" s="43">
        <f t="shared" si="148"/>
        <v>0.1</v>
      </c>
      <c r="Z264" s="51">
        <f t="shared" si="135"/>
        <v>11667</v>
      </c>
      <c r="AA264" s="51">
        <f t="shared" si="136"/>
        <v>0.25668482714491619</v>
      </c>
      <c r="AB264" s="51">
        <f t="shared" si="124"/>
        <v>0.21398412206603856</v>
      </c>
      <c r="AC264" s="51">
        <f t="shared" si="125"/>
        <v>0.24975899999844842</v>
      </c>
      <c r="AD264" s="51">
        <f t="shared" si="126"/>
        <v>-6.9258271464677779E-3</v>
      </c>
      <c r="AE264" s="51">
        <f t="shared" si="127"/>
        <v>4.7967081662750006E-6</v>
      </c>
      <c r="AF264" s="51">
        <f t="shared" si="128"/>
        <v>0.24975899999844842</v>
      </c>
      <c r="AG264" s="43"/>
      <c r="AH264" s="51">
        <f t="shared" si="137"/>
        <v>3.5774877932409868E-2</v>
      </c>
      <c r="AI264" s="51">
        <f t="shared" si="138"/>
        <v>1.5903506643159848</v>
      </c>
      <c r="AJ264" s="51">
        <f t="shared" si="139"/>
        <v>0.81219981860864054</v>
      </c>
      <c r="AK264" s="51">
        <f t="shared" si="140"/>
        <v>-4.6862921185930495E-2</v>
      </c>
      <c r="AL264" s="51">
        <f t="shared" si="141"/>
        <v>-7.9215388676424775E-2</v>
      </c>
      <c r="AM264" s="51">
        <f t="shared" si="142"/>
        <v>-3.9628419123571602E-2</v>
      </c>
      <c r="AN264" s="51">
        <f t="shared" si="154"/>
        <v>18.809450957354233</v>
      </c>
      <c r="AO264" s="51">
        <f t="shared" si="154"/>
        <v>18.80987382695545</v>
      </c>
      <c r="AP264" s="51">
        <f t="shared" si="154"/>
        <v>18.810588435603119</v>
      </c>
      <c r="AQ264" s="51">
        <f t="shared" si="154"/>
        <v>18.811796009910108</v>
      </c>
      <c r="AR264" s="51">
        <f t="shared" si="154"/>
        <v>18.813836493056183</v>
      </c>
      <c r="AS264" s="51">
        <f t="shared" si="154"/>
        <v>18.817284039566207</v>
      </c>
      <c r="AT264" s="51">
        <f t="shared" si="154"/>
        <v>18.823108072956927</v>
      </c>
      <c r="AU264" s="51">
        <f t="shared" si="143"/>
        <v>18.832944835030681</v>
      </c>
    </row>
    <row r="265" spans="1:47" s="51" customFormat="1" ht="12.95" customHeight="1" x14ac:dyDescent="0.2">
      <c r="A265" s="42" t="s">
        <v>54</v>
      </c>
      <c r="C265" s="44">
        <v>49235.701000000001</v>
      </c>
      <c r="D265" s="44"/>
      <c r="E265" s="51">
        <f t="shared" si="132"/>
        <v>11667.129704940107</v>
      </c>
      <c r="F265" s="51">
        <f t="shared" si="133"/>
        <v>11667</v>
      </c>
      <c r="G265" s="51">
        <f t="shared" si="147"/>
        <v>0.25275900000269758</v>
      </c>
      <c r="I265" s="51">
        <f>+G265</f>
        <v>0.25275900000269758</v>
      </c>
      <c r="O265" s="51">
        <f t="shared" ca="1" si="153"/>
        <v>0.10737650759639056</v>
      </c>
      <c r="Q265" s="100">
        <f t="shared" si="134"/>
        <v>34217.201000000001</v>
      </c>
      <c r="S265" s="43">
        <f t="shared" si="148"/>
        <v>0.1</v>
      </c>
      <c r="Z265" s="51">
        <f t="shared" si="135"/>
        <v>11667</v>
      </c>
      <c r="AA265" s="51">
        <f t="shared" si="136"/>
        <v>0.25668482714491619</v>
      </c>
      <c r="AB265" s="51">
        <f t="shared" si="124"/>
        <v>0.21698412207028772</v>
      </c>
      <c r="AC265" s="51">
        <f t="shared" si="125"/>
        <v>0.25275900000269758</v>
      </c>
      <c r="AD265" s="51">
        <f t="shared" si="126"/>
        <v>-3.9258271422186186E-3</v>
      </c>
      <c r="AE265" s="51">
        <f t="shared" si="127"/>
        <v>1.5412118750580405E-6</v>
      </c>
      <c r="AF265" s="51">
        <f t="shared" si="128"/>
        <v>0.25275900000269758</v>
      </c>
      <c r="AG265" s="43"/>
      <c r="AH265" s="51">
        <f t="shared" si="137"/>
        <v>3.5774877932409868E-2</v>
      </c>
      <c r="AI265" s="51">
        <f t="shared" si="138"/>
        <v>1.5903506643159848</v>
      </c>
      <c r="AJ265" s="51">
        <f t="shared" si="139"/>
        <v>0.81219981860864054</v>
      </c>
      <c r="AK265" s="51">
        <f t="shared" si="140"/>
        <v>-4.6862921185930495E-2</v>
      </c>
      <c r="AL265" s="51">
        <f t="shared" si="141"/>
        <v>-7.9215388676424775E-2</v>
      </c>
      <c r="AM265" s="51">
        <f t="shared" si="142"/>
        <v>-3.9628419123571602E-2</v>
      </c>
      <c r="AN265" s="51">
        <f t="shared" si="154"/>
        <v>18.809450957354233</v>
      </c>
      <c r="AO265" s="51">
        <f t="shared" si="154"/>
        <v>18.80987382695545</v>
      </c>
      <c r="AP265" s="51">
        <f t="shared" si="154"/>
        <v>18.810588435603119</v>
      </c>
      <c r="AQ265" s="51">
        <f t="shared" si="154"/>
        <v>18.811796009910108</v>
      </c>
      <c r="AR265" s="51">
        <f t="shared" si="154"/>
        <v>18.813836493056183</v>
      </c>
      <c r="AS265" s="51">
        <f t="shared" si="154"/>
        <v>18.817284039566207</v>
      </c>
      <c r="AT265" s="51">
        <f t="shared" si="154"/>
        <v>18.823108072956927</v>
      </c>
      <c r="AU265" s="51">
        <f t="shared" si="143"/>
        <v>18.832944835030681</v>
      </c>
    </row>
    <row r="266" spans="1:47" s="51" customFormat="1" ht="12.95" customHeight="1" x14ac:dyDescent="0.2">
      <c r="A266" s="101" t="s">
        <v>908</v>
      </c>
      <c r="B266" s="102" t="s">
        <v>119</v>
      </c>
      <c r="C266" s="103">
        <v>49249.35</v>
      </c>
      <c r="D266" s="44"/>
      <c r="E266" s="51">
        <f t="shared" si="132"/>
        <v>11674.133778890073</v>
      </c>
      <c r="F266" s="51">
        <f t="shared" si="133"/>
        <v>11674</v>
      </c>
      <c r="G266" s="51">
        <f t="shared" si="147"/>
        <v>0.26069799999822862</v>
      </c>
      <c r="I266" s="51">
        <f>G266</f>
        <v>0.26069799999822862</v>
      </c>
      <c r="O266" s="51">
        <f t="shared" ca="1" si="153"/>
        <v>0.10765093345313004</v>
      </c>
      <c r="Q266" s="100">
        <f t="shared" si="134"/>
        <v>34230.85</v>
      </c>
      <c r="S266" s="43">
        <f t="shared" si="148"/>
        <v>0.1</v>
      </c>
      <c r="Z266" s="51">
        <f t="shared" si="135"/>
        <v>11674</v>
      </c>
      <c r="AA266" s="51">
        <f t="shared" si="136"/>
        <v>0.25662916233279714</v>
      </c>
      <c r="AB266" s="51">
        <f t="shared" si="124"/>
        <v>0.2251163443533418</v>
      </c>
      <c r="AC266" s="51">
        <f t="shared" si="125"/>
        <v>0.26069799999822862</v>
      </c>
      <c r="AD266" s="51">
        <f t="shared" si="126"/>
        <v>4.0688376654314795E-3</v>
      </c>
      <c r="AE266" s="51">
        <f t="shared" si="127"/>
        <v>1.6555439947633893E-6</v>
      </c>
      <c r="AF266" s="51">
        <f t="shared" si="128"/>
        <v>0.26069799999822862</v>
      </c>
      <c r="AG266" s="43"/>
      <c r="AH266" s="51">
        <f t="shared" si="137"/>
        <v>3.5581655644886821E-2</v>
      </c>
      <c r="AI266" s="51">
        <f t="shared" si="138"/>
        <v>1.5910605121981385</v>
      </c>
      <c r="AJ266" s="51">
        <f t="shared" si="139"/>
        <v>0.802189476050713</v>
      </c>
      <c r="AK266" s="51">
        <f t="shared" si="140"/>
        <v>-3.6844418308309354E-2</v>
      </c>
      <c r="AL266" s="51">
        <f t="shared" si="141"/>
        <v>-6.2255564805166301E-2</v>
      </c>
      <c r="AM266" s="51">
        <f t="shared" si="142"/>
        <v>-3.1137839939752807E-2</v>
      </c>
      <c r="AN266" s="51">
        <f t="shared" si="154"/>
        <v>18.818042022574264</v>
      </c>
      <c r="AO266" s="51">
        <f t="shared" si="154"/>
        <v>18.818374708652456</v>
      </c>
      <c r="AP266" s="51">
        <f t="shared" si="154"/>
        <v>18.818936749530437</v>
      </c>
      <c r="AQ266" s="51">
        <f t="shared" si="154"/>
        <v>18.819886241222129</v>
      </c>
      <c r="AR266" s="51">
        <f t="shared" si="154"/>
        <v>18.821490218084669</v>
      </c>
      <c r="AS266" s="51">
        <f t="shared" si="154"/>
        <v>18.824199655229553</v>
      </c>
      <c r="AT266" s="51">
        <f t="shared" si="154"/>
        <v>18.828776023038611</v>
      </c>
      <c r="AU266" s="51">
        <f t="shared" si="143"/>
        <v>18.836504786922895</v>
      </c>
    </row>
    <row r="267" spans="1:47" s="51" customFormat="1" ht="12.95" customHeight="1" x14ac:dyDescent="0.2">
      <c r="A267" s="42" t="s">
        <v>54</v>
      </c>
      <c r="C267" s="44">
        <v>49278.572999999997</v>
      </c>
      <c r="D267" s="44"/>
      <c r="E267" s="51">
        <f t="shared" si="132"/>
        <v>11689.129753176823</v>
      </c>
      <c r="F267" s="51">
        <f t="shared" si="133"/>
        <v>11689</v>
      </c>
      <c r="G267" s="51">
        <f t="shared" si="147"/>
        <v>0.25285299999814015</v>
      </c>
      <c r="I267" s="51">
        <f>+G267</f>
        <v>0.25285299999814015</v>
      </c>
      <c r="O267" s="51">
        <f t="shared" ca="1" si="153"/>
        <v>0.10823898886042882</v>
      </c>
      <c r="Q267" s="100">
        <f t="shared" si="134"/>
        <v>34260.072999999997</v>
      </c>
      <c r="S267" s="43">
        <f t="shared" si="148"/>
        <v>0.1</v>
      </c>
      <c r="Z267" s="51">
        <f t="shared" si="135"/>
        <v>11689</v>
      </c>
      <c r="AA267" s="51">
        <f t="shared" si="136"/>
        <v>0.25650087250418918</v>
      </c>
      <c r="AB267" s="51">
        <f t="shared" ref="AB267:AB308" si="155">IF(S267&lt;&gt;0,G267-AH267, -9999)</f>
        <v>0.21769441414940577</v>
      </c>
      <c r="AC267" s="51">
        <f t="shared" ref="AC267:AC308" si="156">+G267-P267</f>
        <v>0.25285299999814015</v>
      </c>
      <c r="AD267" s="51">
        <f t="shared" ref="AD267:AD308" si="157">IF(S267&lt;&gt;0,G267-AA267, -9999)</f>
        <v>-3.6478725060490325E-3</v>
      </c>
      <c r="AE267" s="51">
        <f t="shared" ref="AE267:AE308" si="158">+(G267-AA267)^2*S267</f>
        <v>1.3306973820388448E-6</v>
      </c>
      <c r="AF267" s="51">
        <f t="shared" ref="AF267:AF308" si="159">IF(S267&lt;&gt;0,G267-P267, -9999)</f>
        <v>0.25285299999814015</v>
      </c>
      <c r="AG267" s="43"/>
      <c r="AH267" s="51">
        <f t="shared" si="137"/>
        <v>3.5158585848734387E-2</v>
      </c>
      <c r="AI267" s="51">
        <f t="shared" si="138"/>
        <v>1.592009513906957</v>
      </c>
      <c r="AJ267" s="51">
        <f t="shared" si="139"/>
        <v>0.77994249828332762</v>
      </c>
      <c r="AK267" s="51">
        <f t="shared" si="140"/>
        <v>-1.5322391590475852E-2</v>
      </c>
      <c r="AL267" s="51">
        <f t="shared" si="141"/>
        <v>-2.5876225343020427E-2</v>
      </c>
      <c r="AM267" s="51">
        <f t="shared" si="142"/>
        <v>-1.2938834643938359E-2</v>
      </c>
      <c r="AN267" s="51">
        <f t="shared" si="154"/>
        <v>18.836459924850168</v>
      </c>
      <c r="AO267" s="51">
        <f t="shared" si="154"/>
        <v>18.836598399607009</v>
      </c>
      <c r="AP267" s="51">
        <f t="shared" si="154"/>
        <v>18.836832246883922</v>
      </c>
      <c r="AQ267" s="51">
        <f t="shared" si="154"/>
        <v>18.837227151575146</v>
      </c>
      <c r="AR267" s="51">
        <f t="shared" si="154"/>
        <v>18.837894034268558</v>
      </c>
      <c r="AS267" s="51">
        <f t="shared" si="154"/>
        <v>18.839020199512394</v>
      </c>
      <c r="AT267" s="51">
        <f t="shared" si="154"/>
        <v>18.840921925911292</v>
      </c>
      <c r="AU267" s="51">
        <f t="shared" si="143"/>
        <v>18.844133255263355</v>
      </c>
    </row>
    <row r="268" spans="1:47" s="51" customFormat="1" ht="12.95" customHeight="1" x14ac:dyDescent="0.2">
      <c r="A268" s="101" t="s">
        <v>920</v>
      </c>
      <c r="B268" s="102" t="s">
        <v>119</v>
      </c>
      <c r="C268" s="103">
        <v>49473.444000000003</v>
      </c>
      <c r="D268" s="44"/>
      <c r="E268" s="51">
        <f t="shared" si="132"/>
        <v>11789.129086073292</v>
      </c>
      <c r="F268" s="51">
        <f t="shared" si="133"/>
        <v>11789</v>
      </c>
      <c r="G268" s="51">
        <f t="shared" si="147"/>
        <v>0.25155300000187708</v>
      </c>
      <c r="I268" s="51">
        <f t="shared" ref="I268:I274" si="160">G268</f>
        <v>0.25155300000187708</v>
      </c>
      <c r="O268" s="51">
        <f t="shared" ca="1" si="153"/>
        <v>0.11215935824242079</v>
      </c>
      <c r="Q268" s="100">
        <f t="shared" si="134"/>
        <v>34454.944000000003</v>
      </c>
      <c r="S268" s="43">
        <f t="shared" si="148"/>
        <v>0.1</v>
      </c>
      <c r="Z268" s="51">
        <f t="shared" si="135"/>
        <v>11789</v>
      </c>
      <c r="AA268" s="51">
        <f t="shared" si="136"/>
        <v>0.25535485102400529</v>
      </c>
      <c r="AB268" s="51">
        <f t="shared" si="155"/>
        <v>0.21950612151225823</v>
      </c>
      <c r="AC268" s="51">
        <f t="shared" si="156"/>
        <v>0.25155300000187708</v>
      </c>
      <c r="AD268" s="51">
        <f t="shared" si="157"/>
        <v>-3.8018510221282109E-3</v>
      </c>
      <c r="AE268" s="51">
        <f t="shared" si="158"/>
        <v>1.4454071194457323E-6</v>
      </c>
      <c r="AF268" s="51">
        <f t="shared" si="159"/>
        <v>0.25155300000187708</v>
      </c>
      <c r="AG268" s="43"/>
      <c r="AH268" s="51">
        <f t="shared" si="137"/>
        <v>3.2046878489618839E-2</v>
      </c>
      <c r="AI268" s="51">
        <f t="shared" si="138"/>
        <v>1.5784876683290876</v>
      </c>
      <c r="AJ268" s="51">
        <f t="shared" si="139"/>
        <v>0.60759043125760082</v>
      </c>
      <c r="AK268" s="51">
        <f t="shared" si="140"/>
        <v>0.1267361741239611</v>
      </c>
      <c r="AL268" s="51">
        <f t="shared" si="141"/>
        <v>0.21567441550325372</v>
      </c>
      <c r="AM268" s="51">
        <f t="shared" si="142"/>
        <v>0.108257169382347</v>
      </c>
      <c r="AN268" s="51">
        <f t="shared" si="154"/>
        <v>18.959020171732234</v>
      </c>
      <c r="AO268" s="51">
        <f t="shared" si="154"/>
        <v>18.957889315596688</v>
      </c>
      <c r="AP268" s="51">
        <f t="shared" si="154"/>
        <v>18.955968694755899</v>
      </c>
      <c r="AQ268" s="51">
        <f t="shared" si="154"/>
        <v>18.952707653939626</v>
      </c>
      <c r="AR268" s="51">
        <f t="shared" si="154"/>
        <v>18.947173202544334</v>
      </c>
      <c r="AS268" s="51">
        <f t="shared" si="154"/>
        <v>18.937787218170939</v>
      </c>
      <c r="AT268" s="51">
        <f t="shared" si="154"/>
        <v>18.921886698006666</v>
      </c>
      <c r="AU268" s="51">
        <f t="shared" si="143"/>
        <v>18.894989710866419</v>
      </c>
    </row>
    <row r="269" spans="1:47" s="51" customFormat="1" ht="12.95" customHeight="1" x14ac:dyDescent="0.2">
      <c r="A269" s="101" t="s">
        <v>923</v>
      </c>
      <c r="B269" s="102" t="s">
        <v>119</v>
      </c>
      <c r="C269" s="103">
        <v>49549.442999999999</v>
      </c>
      <c r="D269" s="44"/>
      <c r="E269" s="51">
        <f t="shared" si="132"/>
        <v>11828.128471824883</v>
      </c>
      <c r="F269" s="51">
        <f t="shared" si="133"/>
        <v>11828</v>
      </c>
      <c r="G269" s="51">
        <f t="shared" ref="G269:G300" si="161">+C269-(C$7+F269*C$8)</f>
        <v>0.25035600000410341</v>
      </c>
      <c r="I269" s="51">
        <f t="shared" si="160"/>
        <v>0.25035600000410341</v>
      </c>
      <c r="O269" s="51">
        <f t="shared" ca="1" si="153"/>
        <v>0.11368830230139765</v>
      </c>
      <c r="Q269" s="100">
        <f t="shared" si="134"/>
        <v>34530.942999999999</v>
      </c>
      <c r="S269" s="43">
        <f t="shared" ref="S269:S296" si="162">S$16</f>
        <v>0.1</v>
      </c>
      <c r="Z269" s="51">
        <f t="shared" si="135"/>
        <v>11828</v>
      </c>
      <c r="AA269" s="51">
        <f t="shared" si="136"/>
        <v>0.25478688406672895</v>
      </c>
      <c r="AB269" s="51">
        <f t="shared" si="155"/>
        <v>0.21964393510564256</v>
      </c>
      <c r="AC269" s="51">
        <f t="shared" si="156"/>
        <v>0.25035600000410341</v>
      </c>
      <c r="AD269" s="51">
        <f t="shared" si="157"/>
        <v>-4.4308840626255397E-3</v>
      </c>
      <c r="AE269" s="51">
        <f t="shared" si="158"/>
        <v>1.9632733576429007E-6</v>
      </c>
      <c r="AF269" s="51">
        <f t="shared" si="159"/>
        <v>0.25035600000410341</v>
      </c>
      <c r="AG269" s="43"/>
      <c r="AH269" s="51">
        <f t="shared" si="137"/>
        <v>3.0712064898460838E-2</v>
      </c>
      <c r="AI269" s="51">
        <f t="shared" si="138"/>
        <v>1.5643196934515222</v>
      </c>
      <c r="AJ269" s="51">
        <f t="shared" si="139"/>
        <v>0.53168366613152385</v>
      </c>
      <c r="AK269" s="51">
        <f t="shared" si="140"/>
        <v>0.17959210401123799</v>
      </c>
      <c r="AL269" s="51">
        <f t="shared" si="141"/>
        <v>0.30811044806750765</v>
      </c>
      <c r="AM269" s="51">
        <f t="shared" si="142"/>
        <v>0.15528563741771442</v>
      </c>
      <c r="AN269" s="51">
        <f t="shared" si="154"/>
        <v>19.006407616988781</v>
      </c>
      <c r="AO269" s="51">
        <f t="shared" si="154"/>
        <v>19.004827320638629</v>
      </c>
      <c r="AP269" s="51">
        <f t="shared" si="154"/>
        <v>19.002126911261197</v>
      </c>
      <c r="AQ269" s="51">
        <f t="shared" si="154"/>
        <v>18.997515036013372</v>
      </c>
      <c r="AR269" s="51">
        <f t="shared" si="154"/>
        <v>18.989645945646682</v>
      </c>
      <c r="AS269" s="51">
        <f t="shared" si="154"/>
        <v>18.976239036217077</v>
      </c>
      <c r="AT269" s="51">
        <f t="shared" si="154"/>
        <v>18.953448394433906</v>
      </c>
      <c r="AU269" s="51">
        <f t="shared" si="143"/>
        <v>18.91482372855161</v>
      </c>
    </row>
    <row r="270" spans="1:47" s="51" customFormat="1" ht="12.95" customHeight="1" x14ac:dyDescent="0.2">
      <c r="A270" s="101" t="s">
        <v>923</v>
      </c>
      <c r="B270" s="102" t="s">
        <v>119</v>
      </c>
      <c r="C270" s="103">
        <v>49549.444000000003</v>
      </c>
      <c r="D270" s="44"/>
      <c r="E270" s="51">
        <f t="shared" si="132"/>
        <v>11828.128984981449</v>
      </c>
      <c r="F270" s="51">
        <f t="shared" si="133"/>
        <v>11828</v>
      </c>
      <c r="G270" s="51">
        <f t="shared" si="161"/>
        <v>0.25135600000794511</v>
      </c>
      <c r="I270" s="51">
        <f t="shared" si="160"/>
        <v>0.25135600000794511</v>
      </c>
      <c r="O270" s="51">
        <f t="shared" ca="1" si="153"/>
        <v>0.11368830230139765</v>
      </c>
      <c r="Q270" s="100">
        <f t="shared" si="134"/>
        <v>34530.944000000003</v>
      </c>
      <c r="S270" s="43">
        <f t="shared" si="162"/>
        <v>0.1</v>
      </c>
      <c r="Z270" s="51">
        <f t="shared" si="135"/>
        <v>11828</v>
      </c>
      <c r="AA270" s="51">
        <f t="shared" si="136"/>
        <v>0.25478688406672895</v>
      </c>
      <c r="AB270" s="51">
        <f t="shared" si="155"/>
        <v>0.22064393510948427</v>
      </c>
      <c r="AC270" s="51">
        <f t="shared" si="156"/>
        <v>0.25135600000794511</v>
      </c>
      <c r="AD270" s="51">
        <f t="shared" si="157"/>
        <v>-3.4308840587838341E-3</v>
      </c>
      <c r="AE270" s="51">
        <f t="shared" si="158"/>
        <v>1.1770965424817037E-6</v>
      </c>
      <c r="AF270" s="51">
        <f t="shared" si="159"/>
        <v>0.25135600000794511</v>
      </c>
      <c r="AG270" s="43"/>
      <c r="AH270" s="51">
        <f t="shared" si="137"/>
        <v>3.0712064898460838E-2</v>
      </c>
      <c r="AI270" s="51">
        <f t="shared" si="138"/>
        <v>1.5643196934515222</v>
      </c>
      <c r="AJ270" s="51">
        <f t="shared" si="139"/>
        <v>0.53168366613152385</v>
      </c>
      <c r="AK270" s="51">
        <f t="shared" si="140"/>
        <v>0.17959210401123799</v>
      </c>
      <c r="AL270" s="51">
        <f t="shared" si="141"/>
        <v>0.30811044806750765</v>
      </c>
      <c r="AM270" s="51">
        <f t="shared" si="142"/>
        <v>0.15528563741771442</v>
      </c>
      <c r="AN270" s="51">
        <f t="shared" si="154"/>
        <v>19.006407616988781</v>
      </c>
      <c r="AO270" s="51">
        <f t="shared" si="154"/>
        <v>19.004827320638629</v>
      </c>
      <c r="AP270" s="51">
        <f t="shared" si="154"/>
        <v>19.002126911261197</v>
      </c>
      <c r="AQ270" s="51">
        <f t="shared" si="154"/>
        <v>18.997515036013372</v>
      </c>
      <c r="AR270" s="51">
        <f t="shared" si="154"/>
        <v>18.989645945646682</v>
      </c>
      <c r="AS270" s="51">
        <f t="shared" si="154"/>
        <v>18.976239036217077</v>
      </c>
      <c r="AT270" s="51">
        <f t="shared" si="154"/>
        <v>18.953448394433906</v>
      </c>
      <c r="AU270" s="51">
        <f t="shared" si="143"/>
        <v>18.91482372855161</v>
      </c>
    </row>
    <row r="271" spans="1:47" s="51" customFormat="1" ht="12.95" customHeight="1" x14ac:dyDescent="0.2">
      <c r="A271" s="101" t="s">
        <v>928</v>
      </c>
      <c r="B271" s="102" t="s">
        <v>119</v>
      </c>
      <c r="C271" s="103">
        <v>49810.569000000003</v>
      </c>
      <c r="D271" s="44"/>
      <c r="E271" s="51">
        <f t="shared" si="132"/>
        <v>11962.126992907664</v>
      </c>
      <c r="F271" s="51">
        <f t="shared" si="133"/>
        <v>11962</v>
      </c>
      <c r="G271" s="51">
        <f t="shared" si="161"/>
        <v>0.24747400000342168</v>
      </c>
      <c r="I271" s="51">
        <f t="shared" si="160"/>
        <v>0.24747400000342168</v>
      </c>
      <c r="O271" s="51">
        <f t="shared" ca="1" si="153"/>
        <v>0.11894159727326686</v>
      </c>
      <c r="Q271" s="100">
        <f t="shared" si="134"/>
        <v>34792.069000000003</v>
      </c>
      <c r="S271" s="43">
        <f t="shared" si="162"/>
        <v>0.1</v>
      </c>
      <c r="Z271" s="51">
        <f t="shared" si="135"/>
        <v>11962</v>
      </c>
      <c r="AA271" s="51">
        <f t="shared" si="136"/>
        <v>0.25245978821633314</v>
      </c>
      <c r="AB271" s="51">
        <f t="shared" si="155"/>
        <v>0.22172481722202714</v>
      </c>
      <c r="AC271" s="51">
        <f t="shared" si="156"/>
        <v>0.24747400000342168</v>
      </c>
      <c r="AD271" s="51">
        <f t="shared" si="157"/>
        <v>-4.9857882129114572E-3</v>
      </c>
      <c r="AE271" s="51">
        <f t="shared" si="158"/>
        <v>2.4858084104006824E-6</v>
      </c>
      <c r="AF271" s="51">
        <f t="shared" si="159"/>
        <v>0.24747400000342168</v>
      </c>
      <c r="AG271" s="43"/>
      <c r="AH271" s="51">
        <f t="shared" si="137"/>
        <v>2.5749182781394538E-2</v>
      </c>
      <c r="AI271" s="51">
        <f t="shared" si="138"/>
        <v>1.4855163936528439</v>
      </c>
      <c r="AJ271" s="51">
        <f t="shared" si="139"/>
        <v>0.25614806571640564</v>
      </c>
      <c r="AK271" s="51">
        <f t="shared" si="140"/>
        <v>0.33909271849265671</v>
      </c>
      <c r="AL271" s="51">
        <f t="shared" si="141"/>
        <v>0.60966250240984454</v>
      </c>
      <c r="AM271" s="51">
        <f t="shared" si="142"/>
        <v>0.31463776226018375</v>
      </c>
      <c r="AN271" s="51">
        <f t="shared" ref="AN271:AT280" si="163">$AU271+$AB$7*SIN(AO271)</f>
        <v>19.165368678290864</v>
      </c>
      <c r="AO271" s="51">
        <f t="shared" si="163"/>
        <v>19.162641261037017</v>
      </c>
      <c r="AP271" s="51">
        <f t="shared" si="163"/>
        <v>19.157804198700411</v>
      </c>
      <c r="AQ271" s="51">
        <f t="shared" si="163"/>
        <v>19.149243890837656</v>
      </c>
      <c r="AR271" s="51">
        <f t="shared" si="163"/>
        <v>19.13414928185399</v>
      </c>
      <c r="AS271" s="51">
        <f t="shared" si="163"/>
        <v>19.107691643660196</v>
      </c>
      <c r="AT271" s="51">
        <f t="shared" si="163"/>
        <v>19.061746866666002</v>
      </c>
      <c r="AU271" s="51">
        <f t="shared" si="143"/>
        <v>18.982971379059713</v>
      </c>
    </row>
    <row r="272" spans="1:47" s="51" customFormat="1" ht="12.95" customHeight="1" x14ac:dyDescent="0.2">
      <c r="A272" s="101" t="s">
        <v>932</v>
      </c>
      <c r="B272" s="102" t="s">
        <v>119</v>
      </c>
      <c r="C272" s="103">
        <v>49865.131999999998</v>
      </c>
      <c r="D272" s="44"/>
      <c r="E272" s="51">
        <f t="shared" si="132"/>
        <v>11990.126354540897</v>
      </c>
      <c r="F272" s="51">
        <f t="shared" si="133"/>
        <v>11990</v>
      </c>
      <c r="G272" s="51">
        <f t="shared" si="161"/>
        <v>0.24622999999701278</v>
      </c>
      <c r="I272" s="51">
        <f t="shared" si="160"/>
        <v>0.24622999999701278</v>
      </c>
      <c r="O272" s="51">
        <f t="shared" ca="1" si="153"/>
        <v>0.12003930070022462</v>
      </c>
      <c r="Q272" s="100">
        <f t="shared" si="134"/>
        <v>34846.631999999998</v>
      </c>
      <c r="S272" s="43">
        <f t="shared" si="162"/>
        <v>0.1</v>
      </c>
      <c r="Z272" s="51">
        <f t="shared" si="135"/>
        <v>11990</v>
      </c>
      <c r="AA272" s="51">
        <f t="shared" si="136"/>
        <v>0.25192171047931744</v>
      </c>
      <c r="AB272" s="51">
        <f t="shared" si="155"/>
        <v>0.22156984799498214</v>
      </c>
      <c r="AC272" s="51">
        <f t="shared" si="156"/>
        <v>0.24622999999701278</v>
      </c>
      <c r="AD272" s="51">
        <f t="shared" si="157"/>
        <v>-5.6917104823046571E-3</v>
      </c>
      <c r="AE272" s="51">
        <f t="shared" si="158"/>
        <v>3.2395568214376715E-6</v>
      </c>
      <c r="AF272" s="51">
        <f t="shared" si="159"/>
        <v>0.24622999999701278</v>
      </c>
      <c r="AG272" s="43"/>
      <c r="AH272" s="51">
        <f t="shared" si="137"/>
        <v>2.4660152002030637E-2</v>
      </c>
      <c r="AI272" s="51">
        <f t="shared" si="138"/>
        <v>1.4646892426823372</v>
      </c>
      <c r="AJ272" s="51">
        <f t="shared" si="139"/>
        <v>0.19873723302159105</v>
      </c>
      <c r="AK272" s="51">
        <f t="shared" si="140"/>
        <v>0.3671157146945897</v>
      </c>
      <c r="AL272" s="51">
        <f t="shared" si="141"/>
        <v>0.6686284252449054</v>
      </c>
      <c r="AM272" s="51">
        <f t="shared" si="142"/>
        <v>0.34735240146786872</v>
      </c>
      <c r="AN272" s="51">
        <f t="shared" si="163"/>
        <v>19.197576757450669</v>
      </c>
      <c r="AO272" s="51">
        <f t="shared" si="163"/>
        <v>19.194704624058016</v>
      </c>
      <c r="AP272" s="51">
        <f t="shared" si="163"/>
        <v>19.189555547198363</v>
      </c>
      <c r="AQ272" s="51">
        <f t="shared" si="163"/>
        <v>19.180347745526987</v>
      </c>
      <c r="AR272" s="51">
        <f t="shared" si="163"/>
        <v>19.163953635324521</v>
      </c>
      <c r="AS272" s="51">
        <f t="shared" si="163"/>
        <v>19.134976172733946</v>
      </c>
      <c r="AT272" s="51">
        <f t="shared" si="163"/>
        <v>19.084336389389954</v>
      </c>
      <c r="AU272" s="51">
        <f t="shared" si="143"/>
        <v>18.997211186628569</v>
      </c>
    </row>
    <row r="273" spans="1:47" s="51" customFormat="1" ht="12.95" customHeight="1" x14ac:dyDescent="0.2">
      <c r="A273" s="101" t="s">
        <v>936</v>
      </c>
      <c r="B273" s="102" t="s">
        <v>119</v>
      </c>
      <c r="C273" s="103">
        <v>49865.133000000002</v>
      </c>
      <c r="D273" s="44"/>
      <c r="E273" s="51">
        <f t="shared" si="132"/>
        <v>11990.126867697461</v>
      </c>
      <c r="F273" s="51">
        <f t="shared" si="133"/>
        <v>11990</v>
      </c>
      <c r="G273" s="51">
        <f t="shared" si="161"/>
        <v>0.24723000000085449</v>
      </c>
      <c r="I273" s="51">
        <f t="shared" si="160"/>
        <v>0.24723000000085449</v>
      </c>
      <c r="O273" s="51">
        <f t="shared" ca="1" si="153"/>
        <v>0.12003930070022462</v>
      </c>
      <c r="Q273" s="100">
        <f t="shared" si="134"/>
        <v>34846.633000000002</v>
      </c>
      <c r="S273" s="43">
        <f t="shared" si="162"/>
        <v>0.1</v>
      </c>
      <c r="Z273" s="51">
        <f t="shared" si="135"/>
        <v>11990</v>
      </c>
      <c r="AA273" s="51">
        <f t="shared" si="136"/>
        <v>0.25192171047931744</v>
      </c>
      <c r="AB273" s="51">
        <f t="shared" si="155"/>
        <v>0.22256984799882384</v>
      </c>
      <c r="AC273" s="51">
        <f t="shared" si="156"/>
        <v>0.24723000000085449</v>
      </c>
      <c r="AD273" s="51">
        <f t="shared" si="157"/>
        <v>-4.6917104784629515E-3</v>
      </c>
      <c r="AE273" s="51">
        <f t="shared" si="158"/>
        <v>2.201214721371906E-6</v>
      </c>
      <c r="AF273" s="51">
        <f t="shared" si="159"/>
        <v>0.24723000000085449</v>
      </c>
      <c r="AG273" s="43"/>
      <c r="AH273" s="51">
        <f t="shared" si="137"/>
        <v>2.4660152002030637E-2</v>
      </c>
      <c r="AI273" s="51">
        <f t="shared" si="138"/>
        <v>1.4646892426823372</v>
      </c>
      <c r="AJ273" s="51">
        <f t="shared" si="139"/>
        <v>0.19873723302159105</v>
      </c>
      <c r="AK273" s="51">
        <f t="shared" si="140"/>
        <v>0.3671157146945897</v>
      </c>
      <c r="AL273" s="51">
        <f t="shared" si="141"/>
        <v>0.6686284252449054</v>
      </c>
      <c r="AM273" s="51">
        <f t="shared" si="142"/>
        <v>0.34735240146786872</v>
      </c>
      <c r="AN273" s="51">
        <f t="shared" si="163"/>
        <v>19.197576757450669</v>
      </c>
      <c r="AO273" s="51">
        <f t="shared" si="163"/>
        <v>19.194704624058016</v>
      </c>
      <c r="AP273" s="51">
        <f t="shared" si="163"/>
        <v>19.189555547198363</v>
      </c>
      <c r="AQ273" s="51">
        <f t="shared" si="163"/>
        <v>19.180347745526987</v>
      </c>
      <c r="AR273" s="51">
        <f t="shared" si="163"/>
        <v>19.163953635324521</v>
      </c>
      <c r="AS273" s="51">
        <f t="shared" si="163"/>
        <v>19.134976172733946</v>
      </c>
      <c r="AT273" s="51">
        <f t="shared" si="163"/>
        <v>19.084336389389954</v>
      </c>
      <c r="AU273" s="51">
        <f t="shared" si="143"/>
        <v>18.997211186628569</v>
      </c>
    </row>
    <row r="274" spans="1:47" s="51" customFormat="1" ht="12.95" customHeight="1" x14ac:dyDescent="0.2">
      <c r="A274" s="101" t="s">
        <v>936</v>
      </c>
      <c r="B274" s="102" t="s">
        <v>119</v>
      </c>
      <c r="C274" s="103">
        <v>49865.137000000002</v>
      </c>
      <c r="D274" s="44"/>
      <c r="E274" s="51">
        <f t="shared" si="132"/>
        <v>11990.128920323721</v>
      </c>
      <c r="F274" s="51">
        <f t="shared" si="133"/>
        <v>11990</v>
      </c>
      <c r="G274" s="51">
        <f t="shared" si="161"/>
        <v>0.2512300000016694</v>
      </c>
      <c r="I274" s="51">
        <f t="shared" si="160"/>
        <v>0.2512300000016694</v>
      </c>
      <c r="O274" s="51">
        <f t="shared" ca="1" si="153"/>
        <v>0.12003930070022462</v>
      </c>
      <c r="Q274" s="100">
        <f t="shared" si="134"/>
        <v>34846.637000000002</v>
      </c>
      <c r="S274" s="43">
        <f t="shared" si="162"/>
        <v>0.1</v>
      </c>
      <c r="Z274" s="51">
        <f t="shared" si="135"/>
        <v>11990</v>
      </c>
      <c r="AA274" s="51">
        <f t="shared" si="136"/>
        <v>0.25192171047931744</v>
      </c>
      <c r="AB274" s="51">
        <f t="shared" si="155"/>
        <v>0.22656984799963875</v>
      </c>
      <c r="AC274" s="51">
        <f t="shared" si="156"/>
        <v>0.2512300000016694</v>
      </c>
      <c r="AD274" s="51">
        <f t="shared" si="157"/>
        <v>-6.9171047764804428E-4</v>
      </c>
      <c r="AE274" s="51">
        <f t="shared" si="158"/>
        <v>4.7846338488808558E-8</v>
      </c>
      <c r="AF274" s="51">
        <f t="shared" si="159"/>
        <v>0.2512300000016694</v>
      </c>
      <c r="AG274" s="43"/>
      <c r="AH274" s="51">
        <f t="shared" si="137"/>
        <v>2.4660152002030637E-2</v>
      </c>
      <c r="AI274" s="51">
        <f t="shared" si="138"/>
        <v>1.4646892426823372</v>
      </c>
      <c r="AJ274" s="51">
        <f t="shared" si="139"/>
        <v>0.19873723302159105</v>
      </c>
      <c r="AK274" s="51">
        <f t="shared" si="140"/>
        <v>0.3671157146945897</v>
      </c>
      <c r="AL274" s="51">
        <f t="shared" si="141"/>
        <v>0.6686284252449054</v>
      </c>
      <c r="AM274" s="51">
        <f t="shared" si="142"/>
        <v>0.34735240146786872</v>
      </c>
      <c r="AN274" s="51">
        <f t="shared" si="163"/>
        <v>19.197576757450669</v>
      </c>
      <c r="AO274" s="51">
        <f t="shared" si="163"/>
        <v>19.194704624058016</v>
      </c>
      <c r="AP274" s="51">
        <f t="shared" si="163"/>
        <v>19.189555547198363</v>
      </c>
      <c r="AQ274" s="51">
        <f t="shared" si="163"/>
        <v>19.180347745526987</v>
      </c>
      <c r="AR274" s="51">
        <f t="shared" si="163"/>
        <v>19.163953635324521</v>
      </c>
      <c r="AS274" s="51">
        <f t="shared" si="163"/>
        <v>19.134976172733946</v>
      </c>
      <c r="AT274" s="51">
        <f t="shared" si="163"/>
        <v>19.084336389389954</v>
      </c>
      <c r="AU274" s="51">
        <f t="shared" si="143"/>
        <v>18.997211186628569</v>
      </c>
    </row>
    <row r="275" spans="1:47" s="51" customFormat="1" ht="12.95" customHeight="1" x14ac:dyDescent="0.2">
      <c r="A275" s="42" t="s">
        <v>54</v>
      </c>
      <c r="C275" s="44">
        <v>49878.775000000001</v>
      </c>
      <c r="D275" s="44"/>
      <c r="E275" s="51">
        <f t="shared" si="132"/>
        <v>11997.127349551476</v>
      </c>
      <c r="F275" s="51">
        <f t="shared" si="133"/>
        <v>11997</v>
      </c>
      <c r="G275" s="51">
        <f t="shared" si="161"/>
        <v>0.24816900000587339</v>
      </c>
      <c r="I275" s="51">
        <f>+G275</f>
        <v>0.24816900000587339</v>
      </c>
      <c r="O275" s="51">
        <f t="shared" ca="1" si="153"/>
        <v>0.1203137265569641</v>
      </c>
      <c r="Q275" s="100">
        <f t="shared" si="134"/>
        <v>34860.275000000001</v>
      </c>
      <c r="S275" s="43">
        <f t="shared" si="162"/>
        <v>0.1</v>
      </c>
      <c r="Z275" s="51">
        <f t="shared" si="135"/>
        <v>11997</v>
      </c>
      <c r="AA275" s="51">
        <f t="shared" si="136"/>
        <v>0.25178536091941084</v>
      </c>
      <c r="AB275" s="51">
        <f t="shared" si="155"/>
        <v>0.2237829461802798</v>
      </c>
      <c r="AC275" s="51">
        <f t="shared" si="156"/>
        <v>0.24816900000587339</v>
      </c>
      <c r="AD275" s="51">
        <f t="shared" si="157"/>
        <v>-3.616360913537453E-3</v>
      </c>
      <c r="AE275" s="51">
        <f t="shared" si="158"/>
        <v>1.3078066256961444E-6</v>
      </c>
      <c r="AF275" s="51">
        <f t="shared" si="159"/>
        <v>0.24816900000587339</v>
      </c>
      <c r="AG275" s="43"/>
      <c r="AH275" s="51">
        <f t="shared" si="137"/>
        <v>2.4386053825593584E-2</v>
      </c>
      <c r="AI275" s="51">
        <f t="shared" si="138"/>
        <v>1.4593198399878435</v>
      </c>
      <c r="AJ275" s="51">
        <f t="shared" si="139"/>
        <v>0.18451248396133577</v>
      </c>
      <c r="AK275" s="51">
        <f t="shared" si="140"/>
        <v>0.37381188428666279</v>
      </c>
      <c r="AL275" s="51">
        <f t="shared" si="141"/>
        <v>0.68312190263664063</v>
      </c>
      <c r="AM275" s="51">
        <f t="shared" si="142"/>
        <v>0.35549412256873442</v>
      </c>
      <c r="AN275" s="51">
        <f t="shared" si="163"/>
        <v>19.205564817207943</v>
      </c>
      <c r="AO275" s="51">
        <f t="shared" si="163"/>
        <v>19.202661986663827</v>
      </c>
      <c r="AP275" s="51">
        <f t="shared" si="163"/>
        <v>19.19744296720053</v>
      </c>
      <c r="AQ275" s="51">
        <f t="shared" si="163"/>
        <v>19.188084321269084</v>
      </c>
      <c r="AR275" s="51">
        <f t="shared" si="163"/>
        <v>19.171378819358708</v>
      </c>
      <c r="AS275" s="51">
        <f t="shared" si="163"/>
        <v>19.141785030714715</v>
      </c>
      <c r="AT275" s="51">
        <f t="shared" si="163"/>
        <v>19.089981075776382</v>
      </c>
      <c r="AU275" s="51">
        <f t="shared" si="143"/>
        <v>19.000771138520783</v>
      </c>
    </row>
    <row r="276" spans="1:47" s="51" customFormat="1" ht="12.95" customHeight="1" x14ac:dyDescent="0.2">
      <c r="A276" s="101" t="s">
        <v>944</v>
      </c>
      <c r="B276" s="102" t="s">
        <v>119</v>
      </c>
      <c r="C276" s="103">
        <v>49929.440000000002</v>
      </c>
      <c r="D276" s="44"/>
      <c r="E276" s="51">
        <f t="shared" si="132"/>
        <v>12023.126426895973</v>
      </c>
      <c r="F276" s="51">
        <f t="shared" si="133"/>
        <v>12023</v>
      </c>
      <c r="G276" s="51">
        <f t="shared" si="161"/>
        <v>0.24637100000109058</v>
      </c>
      <c r="I276" s="51">
        <f>G276</f>
        <v>0.24637100000109058</v>
      </c>
      <c r="O276" s="51">
        <f t="shared" ca="1" si="153"/>
        <v>0.12133302259628198</v>
      </c>
      <c r="Q276" s="100">
        <f t="shared" si="134"/>
        <v>34910.94</v>
      </c>
      <c r="S276" s="43">
        <f t="shared" si="162"/>
        <v>0.1</v>
      </c>
      <c r="Z276" s="51">
        <f t="shared" si="135"/>
        <v>12023</v>
      </c>
      <c r="AA276" s="51">
        <f t="shared" si="136"/>
        <v>0.25127367334384765</v>
      </c>
      <c r="AB276" s="51">
        <f t="shared" si="155"/>
        <v>0.22300830773653824</v>
      </c>
      <c r="AC276" s="51">
        <f t="shared" si="156"/>
        <v>0.24637100000109058</v>
      </c>
      <c r="AD276" s="51">
        <f t="shared" si="157"/>
        <v>-4.902673342757069E-3</v>
      </c>
      <c r="AE276" s="51">
        <f t="shared" si="158"/>
        <v>2.4036205905780776E-6</v>
      </c>
      <c r="AF276" s="51">
        <f t="shared" si="159"/>
        <v>0.24637100000109058</v>
      </c>
      <c r="AG276" s="43"/>
      <c r="AH276" s="51">
        <f t="shared" si="137"/>
        <v>2.3362692264552336E-2</v>
      </c>
      <c r="AI276" s="51">
        <f t="shared" si="138"/>
        <v>1.4388956689690362</v>
      </c>
      <c r="AJ276" s="51">
        <f t="shared" si="139"/>
        <v>0.13224648696858943</v>
      </c>
      <c r="AK276" s="51">
        <f t="shared" si="140"/>
        <v>0.39759355125633716</v>
      </c>
      <c r="AL276" s="51">
        <f t="shared" si="141"/>
        <v>0.73606267690719818</v>
      </c>
      <c r="AM276" s="51">
        <f t="shared" si="142"/>
        <v>0.38560006404685371</v>
      </c>
      <c r="AN276" s="51">
        <f t="shared" si="163"/>
        <v>19.235001217355723</v>
      </c>
      <c r="AO276" s="51">
        <f t="shared" si="163"/>
        <v>19.232003500558296</v>
      </c>
      <c r="AP276" s="51">
        <f t="shared" si="163"/>
        <v>19.226553330991599</v>
      </c>
      <c r="AQ276" s="51">
        <f t="shared" si="163"/>
        <v>19.216674240636749</v>
      </c>
      <c r="AR276" s="51">
        <f t="shared" si="163"/>
        <v>19.198861566145869</v>
      </c>
      <c r="AS276" s="51">
        <f t="shared" si="163"/>
        <v>19.167029136852644</v>
      </c>
      <c r="AT276" s="51">
        <f t="shared" si="163"/>
        <v>19.11093694632628</v>
      </c>
      <c r="AU276" s="51">
        <f t="shared" si="143"/>
        <v>19.013993816977582</v>
      </c>
    </row>
    <row r="277" spans="1:47" s="51" customFormat="1" ht="12.95" customHeight="1" x14ac:dyDescent="0.2">
      <c r="A277" s="42" t="s">
        <v>54</v>
      </c>
      <c r="C277" s="44">
        <v>49952.822999999997</v>
      </c>
      <c r="D277" s="44"/>
      <c r="E277" s="51">
        <f t="shared" ref="E277:E340" si="164">+(C277-C$7)/C$8</f>
        <v>12035.125566845569</v>
      </c>
      <c r="F277" s="51">
        <f t="shared" ref="F277:F340" si="165">ROUND(2*E277,0)/2</f>
        <v>12035</v>
      </c>
      <c r="G277" s="51">
        <f t="shared" si="161"/>
        <v>0.24469499999395339</v>
      </c>
      <c r="I277" s="51">
        <f>+G277</f>
        <v>0.24469499999395339</v>
      </c>
      <c r="O277" s="51">
        <f t="shared" ca="1" si="153"/>
        <v>0.12180346692212102</v>
      </c>
      <c r="Q277" s="100">
        <f t="shared" ref="Q277:Q340" si="166">+C277-15018.5</f>
        <v>34934.322999999997</v>
      </c>
      <c r="S277" s="43">
        <f t="shared" si="162"/>
        <v>0.1</v>
      </c>
      <c r="Z277" s="51">
        <f t="shared" ref="Z277:Z340" si="167">F277</f>
        <v>12035</v>
      </c>
      <c r="AA277" s="51">
        <f t="shared" ref="AA277:AA340" si="168">AB$3+AB$4*Z277+AB$5*Z277^2+AH277</f>
        <v>0.25103516377992524</v>
      </c>
      <c r="AB277" s="51">
        <f t="shared" si="155"/>
        <v>0.22180699379212571</v>
      </c>
      <c r="AC277" s="51">
        <f t="shared" si="156"/>
        <v>0.24469499999395339</v>
      </c>
      <c r="AD277" s="51">
        <f t="shared" si="157"/>
        <v>-6.3401637859718529E-3</v>
      </c>
      <c r="AE277" s="51">
        <f t="shared" si="158"/>
        <v>4.0197676832948943E-6</v>
      </c>
      <c r="AF277" s="51">
        <f t="shared" si="159"/>
        <v>0.24469499999395339</v>
      </c>
      <c r="AG277" s="43"/>
      <c r="AH277" s="51">
        <f t="shared" ref="AH277:AH340" si="169">$AB$6*($AB$11/AI277*AJ277+$AB$12)</f>
        <v>2.2888006201827682E-2</v>
      </c>
      <c r="AI277" s="51">
        <f t="shared" ref="AI277:AI340" si="170">1+$AB$7*COS(AL277)</f>
        <v>1.4292472460703061</v>
      </c>
      <c r="AJ277" s="51">
        <f t="shared" ref="AJ277:AJ340" si="171">SIN(AL277+RADIANS($AB$9))</f>
        <v>0.10846851094403304</v>
      </c>
      <c r="AK277" s="51">
        <f t="shared" ref="AK277:AK340" si="172">$AB$7*SIN(AL277)</f>
        <v>0.40799122782415492</v>
      </c>
      <c r="AL277" s="51">
        <f t="shared" ref="AL277:AL340" si="173">2*ATAN(AM277)</f>
        <v>0.76001536778367274</v>
      </c>
      <c r="AM277" s="51">
        <f t="shared" ref="AM277:AM340" si="174">SQRT((1+$AB$7)/(1-$AB$7))*TAN(AN277/2)</f>
        <v>0.39942163118768337</v>
      </c>
      <c r="AN277" s="51">
        <f t="shared" si="163"/>
        <v>19.248459765556422</v>
      </c>
      <c r="AO277" s="51">
        <f t="shared" si="163"/>
        <v>19.245428327613389</v>
      </c>
      <c r="AP277" s="51">
        <f t="shared" si="163"/>
        <v>19.239886764965838</v>
      </c>
      <c r="AQ277" s="51">
        <f t="shared" si="163"/>
        <v>19.229789021220764</v>
      </c>
      <c r="AR277" s="51">
        <f t="shared" si="163"/>
        <v>19.211492399707783</v>
      </c>
      <c r="AS277" s="51">
        <f t="shared" si="163"/>
        <v>19.17865470006733</v>
      </c>
      <c r="AT277" s="51">
        <f t="shared" si="163"/>
        <v>19.120603251722255</v>
      </c>
      <c r="AU277" s="51">
        <f t="shared" ref="AU277:AU340" si="175">RADIANS($AB$9)+$AB$18*(F277-AB$15)</f>
        <v>19.020096591649946</v>
      </c>
    </row>
    <row r="278" spans="1:47" s="51" customFormat="1" ht="12.95" customHeight="1" x14ac:dyDescent="0.2">
      <c r="A278" s="42" t="s">
        <v>54</v>
      </c>
      <c r="C278" s="44">
        <v>49954.767999999996</v>
      </c>
      <c r="D278" s="44"/>
      <c r="E278" s="51">
        <f t="shared" si="164"/>
        <v>12036.123656363678</v>
      </c>
      <c r="F278" s="51">
        <f t="shared" si="165"/>
        <v>12036</v>
      </c>
      <c r="G278" s="51">
        <f t="shared" si="161"/>
        <v>0.24097199999960139</v>
      </c>
      <c r="I278" s="51">
        <f>+G278</f>
        <v>0.24097199999960139</v>
      </c>
      <c r="O278" s="51">
        <f t="shared" ca="1" si="153"/>
        <v>0.12184267061594095</v>
      </c>
      <c r="Q278" s="100">
        <f t="shared" si="166"/>
        <v>34936.267999999996</v>
      </c>
      <c r="S278" s="43">
        <f t="shared" si="162"/>
        <v>0.1</v>
      </c>
      <c r="Z278" s="51">
        <f t="shared" si="167"/>
        <v>12036</v>
      </c>
      <c r="AA278" s="51">
        <f t="shared" si="168"/>
        <v>0.25101523179131957</v>
      </c>
      <c r="AB278" s="51">
        <f t="shared" si="155"/>
        <v>0.21812360771077857</v>
      </c>
      <c r="AC278" s="51">
        <f t="shared" si="156"/>
        <v>0.24097199999960139</v>
      </c>
      <c r="AD278" s="51">
        <f t="shared" si="157"/>
        <v>-1.0043231791718177E-2</v>
      </c>
      <c r="AE278" s="51">
        <f t="shared" si="158"/>
        <v>1.0086650482217871E-5</v>
      </c>
      <c r="AF278" s="51">
        <f t="shared" si="159"/>
        <v>0.24097199999960139</v>
      </c>
      <c r="AG278" s="43"/>
      <c r="AH278" s="51">
        <f t="shared" si="169"/>
        <v>2.2848392288822812E-2</v>
      </c>
      <c r="AI278" s="51">
        <f t="shared" si="170"/>
        <v>1.4284376926571256</v>
      </c>
      <c r="AJ278" s="51">
        <f t="shared" si="171"/>
        <v>0.1064978175748872</v>
      </c>
      <c r="AK278" s="51">
        <f t="shared" si="172"/>
        <v>0.40884126962800826</v>
      </c>
      <c r="AL278" s="51">
        <f t="shared" si="173"/>
        <v>0.76199754442488787</v>
      </c>
      <c r="AM278" s="51">
        <f t="shared" si="174"/>
        <v>0.40057129088259458</v>
      </c>
      <c r="AN278" s="51">
        <f t="shared" si="163"/>
        <v>19.249577599559743</v>
      </c>
      <c r="AO278" s="51">
        <f t="shared" si="163"/>
        <v>19.246543635287569</v>
      </c>
      <c r="AP278" s="51">
        <f t="shared" si="163"/>
        <v>19.240994892942911</v>
      </c>
      <c r="AQ278" s="51">
        <f t="shared" si="163"/>
        <v>19.230879550456983</v>
      </c>
      <c r="AR278" s="51">
        <f t="shared" si="163"/>
        <v>19.212543389593208</v>
      </c>
      <c r="AS278" s="51">
        <f t="shared" si="163"/>
        <v>19.179622740025508</v>
      </c>
      <c r="AT278" s="51">
        <f t="shared" si="163"/>
        <v>19.121408610035576</v>
      </c>
      <c r="AU278" s="51">
        <f t="shared" si="175"/>
        <v>19.020605156205981</v>
      </c>
    </row>
    <row r="279" spans="1:47" s="51" customFormat="1" ht="12.95" customHeight="1" x14ac:dyDescent="0.2">
      <c r="A279" s="42" t="s">
        <v>54</v>
      </c>
      <c r="C279" s="44">
        <v>49958.67</v>
      </c>
      <c r="D279" s="44"/>
      <c r="E279" s="51">
        <f t="shared" si="164"/>
        <v>12038.125993278674</v>
      </c>
      <c r="F279" s="51">
        <f t="shared" si="165"/>
        <v>12038</v>
      </c>
      <c r="G279" s="51">
        <f t="shared" si="161"/>
        <v>0.24552599999879021</v>
      </c>
      <c r="I279" s="51">
        <f>+G279</f>
        <v>0.24552599999879021</v>
      </c>
      <c r="O279" s="51">
        <f t="shared" ca="1" si="153"/>
        <v>0.12192107800358076</v>
      </c>
      <c r="Q279" s="100">
        <f t="shared" si="166"/>
        <v>34940.17</v>
      </c>
      <c r="S279" s="43">
        <f t="shared" si="162"/>
        <v>0.1</v>
      </c>
      <c r="Z279" s="51">
        <f t="shared" si="167"/>
        <v>12038</v>
      </c>
      <c r="AA279" s="51">
        <f t="shared" si="168"/>
        <v>0.25097534373857283</v>
      </c>
      <c r="AB279" s="51">
        <f t="shared" si="155"/>
        <v>0.2227568598651275</v>
      </c>
      <c r="AC279" s="51">
        <f t="shared" si="156"/>
        <v>0.24552599999879021</v>
      </c>
      <c r="AD279" s="51">
        <f t="shared" si="157"/>
        <v>-5.4493437397826194E-3</v>
      </c>
      <c r="AE279" s="51">
        <f t="shared" si="158"/>
        <v>2.9695347194308026E-6</v>
      </c>
      <c r="AF279" s="51">
        <f t="shared" si="159"/>
        <v>0.24552599999879021</v>
      </c>
      <c r="AG279" s="43"/>
      <c r="AH279" s="51">
        <f t="shared" si="169"/>
        <v>2.2769140133662699E-2</v>
      </c>
      <c r="AI279" s="51">
        <f t="shared" si="170"/>
        <v>1.4268161785182125</v>
      </c>
      <c r="AJ279" s="51">
        <f t="shared" si="171"/>
        <v>0.10256157885419781</v>
      </c>
      <c r="AK279" s="51">
        <f t="shared" si="172"/>
        <v>0.41053378666744683</v>
      </c>
      <c r="AL279" s="51">
        <f t="shared" si="173"/>
        <v>0.76595546823445659</v>
      </c>
      <c r="AM279" s="51">
        <f t="shared" si="174"/>
        <v>0.40286961670674593</v>
      </c>
      <c r="AN279" s="51">
        <f t="shared" si="163"/>
        <v>19.251811541680947</v>
      </c>
      <c r="AO279" s="51">
        <f t="shared" si="163"/>
        <v>19.248772654960742</v>
      </c>
      <c r="AP279" s="51">
        <f t="shared" si="163"/>
        <v>19.243209754506541</v>
      </c>
      <c r="AQ279" s="51">
        <f t="shared" si="163"/>
        <v>19.233059502972505</v>
      </c>
      <c r="AR279" s="51">
        <f t="shared" si="163"/>
        <v>19.214644630865809</v>
      </c>
      <c r="AS279" s="51">
        <f t="shared" si="163"/>
        <v>19.181558465584523</v>
      </c>
      <c r="AT279" s="51">
        <f t="shared" si="163"/>
        <v>19.12301924837066</v>
      </c>
      <c r="AU279" s="51">
        <f t="shared" si="175"/>
        <v>19.021622285318038</v>
      </c>
    </row>
    <row r="280" spans="1:47" s="51" customFormat="1" ht="12.95" customHeight="1" x14ac:dyDescent="0.2">
      <c r="A280" s="42" t="s">
        <v>54</v>
      </c>
      <c r="C280" s="44">
        <v>49960.625</v>
      </c>
      <c r="D280" s="44"/>
      <c r="E280" s="51">
        <f t="shared" si="164"/>
        <v>12039.129214362431</v>
      </c>
      <c r="F280" s="51">
        <f t="shared" si="165"/>
        <v>12039</v>
      </c>
      <c r="G280" s="51">
        <f t="shared" si="161"/>
        <v>0.25180299999919953</v>
      </c>
      <c r="I280" s="51">
        <f>+G280</f>
        <v>0.25180299999919953</v>
      </c>
      <c r="O280" s="51">
        <f t="shared" ca="1" si="153"/>
        <v>0.1219602816974007</v>
      </c>
      <c r="Q280" s="100">
        <f t="shared" si="166"/>
        <v>34942.125</v>
      </c>
      <c r="S280" s="43">
        <f t="shared" si="162"/>
        <v>0.1</v>
      </c>
      <c r="Z280" s="51">
        <f t="shared" si="167"/>
        <v>12039</v>
      </c>
      <c r="AA280" s="51">
        <f t="shared" si="168"/>
        <v>0.25095538792019934</v>
      </c>
      <c r="AB280" s="51">
        <f t="shared" si="155"/>
        <v>0.22907349786192449</v>
      </c>
      <c r="AC280" s="51">
        <f t="shared" si="156"/>
        <v>0.25180299999919953</v>
      </c>
      <c r="AD280" s="51">
        <f t="shared" si="157"/>
        <v>8.4761207900019286E-4</v>
      </c>
      <c r="AE280" s="51">
        <f t="shared" si="158"/>
        <v>7.184462364670292E-8</v>
      </c>
      <c r="AF280" s="51">
        <f t="shared" si="159"/>
        <v>0.25180299999919953</v>
      </c>
      <c r="AG280" s="43"/>
      <c r="AH280" s="51">
        <f t="shared" si="169"/>
        <v>2.2729502137275044E-2</v>
      </c>
      <c r="AI280" s="51">
        <f t="shared" si="170"/>
        <v>1.4260042361889358</v>
      </c>
      <c r="AJ280" s="51">
        <f t="shared" si="171"/>
        <v>0.10059605439368431</v>
      </c>
      <c r="AK280" s="51">
        <f t="shared" si="172"/>
        <v>0.41137626449454373</v>
      </c>
      <c r="AL280" s="51">
        <f t="shared" si="173"/>
        <v>0.76793121257291852</v>
      </c>
      <c r="AM280" s="51">
        <f t="shared" si="174"/>
        <v>0.40401828193314354</v>
      </c>
      <c r="AN280" s="51">
        <f t="shared" si="163"/>
        <v>19.252927648139519</v>
      </c>
      <c r="AO280" s="51">
        <f t="shared" si="163"/>
        <v>19.249886365191351</v>
      </c>
      <c r="AP280" s="51">
        <f t="shared" si="163"/>
        <v>19.244316486297127</v>
      </c>
      <c r="AQ280" s="51">
        <f t="shared" si="163"/>
        <v>19.23414892460173</v>
      </c>
      <c r="AR280" s="51">
        <f t="shared" si="163"/>
        <v>19.215694880998338</v>
      </c>
      <c r="AS280" s="51">
        <f t="shared" si="163"/>
        <v>19.182526150522239</v>
      </c>
      <c r="AT280" s="51">
        <f t="shared" si="163"/>
        <v>19.123824528238934</v>
      </c>
      <c r="AU280" s="51">
        <f t="shared" si="175"/>
        <v>19.02213084987407</v>
      </c>
    </row>
    <row r="281" spans="1:47" s="51" customFormat="1" ht="12.95" customHeight="1" x14ac:dyDescent="0.2">
      <c r="A281" s="101" t="s">
        <v>944</v>
      </c>
      <c r="B281" s="102" t="s">
        <v>119</v>
      </c>
      <c r="C281" s="103">
        <v>49970.366999999998</v>
      </c>
      <c r="D281" s="44"/>
      <c r="E281" s="51">
        <f t="shared" si="164"/>
        <v>12044.128385614578</v>
      </c>
      <c r="F281" s="51">
        <f t="shared" si="165"/>
        <v>12044</v>
      </c>
      <c r="G281" s="51">
        <f t="shared" si="161"/>
        <v>0.2501879999981611</v>
      </c>
      <c r="I281" s="51">
        <f>G281</f>
        <v>0.2501879999981611</v>
      </c>
      <c r="O281" s="51">
        <f t="shared" ca="1" si="153"/>
        <v>0.12215630016650031</v>
      </c>
      <c r="Q281" s="100">
        <f t="shared" si="166"/>
        <v>34951.866999999998</v>
      </c>
      <c r="S281" s="43">
        <f t="shared" si="162"/>
        <v>0.1</v>
      </c>
      <c r="Z281" s="51">
        <f t="shared" si="167"/>
        <v>12044</v>
      </c>
      <c r="AA281" s="51">
        <f t="shared" si="168"/>
        <v>0.25085549579959254</v>
      </c>
      <c r="AB281" s="51">
        <f t="shared" si="155"/>
        <v>0.2276568021396384</v>
      </c>
      <c r="AC281" s="51">
        <f t="shared" si="156"/>
        <v>0.2501879999981611</v>
      </c>
      <c r="AD281" s="51">
        <f t="shared" si="157"/>
        <v>-6.6749580143143916E-4</v>
      </c>
      <c r="AE281" s="51">
        <f t="shared" si="158"/>
        <v>4.4555064492859929E-8</v>
      </c>
      <c r="AF281" s="51">
        <f t="shared" si="159"/>
        <v>0.2501879999981611</v>
      </c>
      <c r="AG281" s="43"/>
      <c r="AH281" s="51">
        <f t="shared" si="169"/>
        <v>2.2531197858522714E-2</v>
      </c>
      <c r="AI281" s="51">
        <f t="shared" si="170"/>
        <v>1.4219330374755985</v>
      </c>
      <c r="AJ281" s="51">
        <f t="shared" si="171"/>
        <v>9.0794792072962829E-2</v>
      </c>
      <c r="AK281" s="51">
        <f t="shared" si="172"/>
        <v>0.4155509019687223</v>
      </c>
      <c r="AL281" s="51">
        <f t="shared" si="173"/>
        <v>0.77777770446566674</v>
      </c>
      <c r="AM281" s="51">
        <f t="shared" si="174"/>
        <v>0.40975661348778303</v>
      </c>
      <c r="AN281" s="51">
        <f t="shared" ref="AN281:AT290" si="176">$AU281+$AB$7*SIN(AO281)</f>
        <v>19.258499501759346</v>
      </c>
      <c r="AO281" s="51">
        <f t="shared" si="176"/>
        <v>19.255446885363078</v>
      </c>
      <c r="AP281" s="51">
        <f t="shared" si="176"/>
        <v>19.249843119746551</v>
      </c>
      <c r="AQ281" s="51">
        <f t="shared" si="176"/>
        <v>19.239590453655211</v>
      </c>
      <c r="AR281" s="51">
        <f t="shared" si="176"/>
        <v>19.220942401608717</v>
      </c>
      <c r="AS281" s="51">
        <f t="shared" si="176"/>
        <v>19.187362783545133</v>
      </c>
      <c r="AT281" s="51">
        <f t="shared" si="176"/>
        <v>19.127850531518106</v>
      </c>
      <c r="AU281" s="51">
        <f t="shared" si="175"/>
        <v>19.024673672654224</v>
      </c>
    </row>
    <row r="282" spans="1:47" s="51" customFormat="1" ht="12.95" customHeight="1" x14ac:dyDescent="0.2">
      <c r="A282" s="101" t="s">
        <v>944</v>
      </c>
      <c r="B282" s="102" t="s">
        <v>119</v>
      </c>
      <c r="C282" s="103">
        <v>50011.290999999997</v>
      </c>
      <c r="D282" s="44"/>
      <c r="E282" s="51">
        <f t="shared" si="164"/>
        <v>12065.128804863491</v>
      </c>
      <c r="F282" s="51">
        <f t="shared" si="165"/>
        <v>12065</v>
      </c>
      <c r="G282" s="51">
        <f t="shared" si="161"/>
        <v>0.25100499999825843</v>
      </c>
      <c r="I282" s="51">
        <f>G282</f>
        <v>0.25100499999825843</v>
      </c>
      <c r="O282" s="51">
        <f t="shared" ca="1" si="153"/>
        <v>0.12297957773671858</v>
      </c>
      <c r="Q282" s="100">
        <f t="shared" si="166"/>
        <v>34992.790999999997</v>
      </c>
      <c r="S282" s="43">
        <f t="shared" si="162"/>
        <v>0.1</v>
      </c>
      <c r="Z282" s="51">
        <f t="shared" si="167"/>
        <v>12065</v>
      </c>
      <c r="AA282" s="51">
        <f t="shared" si="168"/>
        <v>0.2504341873339212</v>
      </c>
      <c r="AB282" s="51">
        <f t="shared" si="155"/>
        <v>0.22930846474857772</v>
      </c>
      <c r="AC282" s="51">
        <f t="shared" si="156"/>
        <v>0.25100499999825843</v>
      </c>
      <c r="AD282" s="51">
        <f t="shared" si="157"/>
        <v>5.7081266433722799E-4</v>
      </c>
      <c r="AE282" s="51">
        <f t="shared" si="158"/>
        <v>3.2582709776776492E-8</v>
      </c>
      <c r="AF282" s="51">
        <f t="shared" si="159"/>
        <v>0.25100499999825843</v>
      </c>
      <c r="AG282" s="43"/>
      <c r="AH282" s="51">
        <f t="shared" si="169"/>
        <v>2.1696535249680703E-2</v>
      </c>
      <c r="AI282" s="51">
        <f t="shared" si="170"/>
        <v>1.4046469024832189</v>
      </c>
      <c r="AJ282" s="51">
        <f t="shared" si="171"/>
        <v>5.0133144887894616E-2</v>
      </c>
      <c r="AK282" s="51">
        <f t="shared" si="172"/>
        <v>0.43240134661115459</v>
      </c>
      <c r="AL282" s="51">
        <f t="shared" si="173"/>
        <v>0.81854354012813868</v>
      </c>
      <c r="AM282" s="51">
        <f t="shared" si="174"/>
        <v>0.43376568270390892</v>
      </c>
      <c r="AN282" s="51">
        <f t="shared" si="176"/>
        <v>19.281741434502383</v>
      </c>
      <c r="AO282" s="51">
        <f t="shared" si="176"/>
        <v>19.278652849489216</v>
      </c>
      <c r="AP282" s="51">
        <f t="shared" si="176"/>
        <v>19.272924995192586</v>
      </c>
      <c r="AQ282" s="51">
        <f t="shared" si="176"/>
        <v>19.262341359931035</v>
      </c>
      <c r="AR282" s="51">
        <f t="shared" si="176"/>
        <v>19.242912580535204</v>
      </c>
      <c r="AS282" s="51">
        <f t="shared" si="176"/>
        <v>19.207643223239437</v>
      </c>
      <c r="AT282" s="51">
        <f t="shared" si="176"/>
        <v>19.144752348539711</v>
      </c>
      <c r="AU282" s="51">
        <f t="shared" si="175"/>
        <v>19.035353528330866</v>
      </c>
    </row>
    <row r="283" spans="1:47" s="51" customFormat="1" ht="12.95" customHeight="1" x14ac:dyDescent="0.2">
      <c r="A283" s="101" t="s">
        <v>960</v>
      </c>
      <c r="B283" s="102" t="s">
        <v>119</v>
      </c>
      <c r="C283" s="103">
        <v>50190.571000000004</v>
      </c>
      <c r="D283" s="44"/>
      <c r="E283" s="51">
        <f t="shared" si="164"/>
        <v>12157.127513761578</v>
      </c>
      <c r="F283" s="51">
        <f t="shared" si="165"/>
        <v>12157</v>
      </c>
      <c r="G283" s="51">
        <f t="shared" si="161"/>
        <v>0.24848900000506546</v>
      </c>
      <c r="I283" s="51">
        <f>G283</f>
        <v>0.24848900000506546</v>
      </c>
      <c r="O283" s="51">
        <f t="shared" ca="1" si="153"/>
        <v>0.1265863175681512</v>
      </c>
      <c r="Q283" s="100">
        <f t="shared" si="166"/>
        <v>35172.071000000004</v>
      </c>
      <c r="S283" s="43">
        <f t="shared" si="162"/>
        <v>0.1</v>
      </c>
      <c r="Z283" s="51">
        <f t="shared" si="167"/>
        <v>12157</v>
      </c>
      <c r="AA283" s="51">
        <f t="shared" si="168"/>
        <v>0.24857772303450298</v>
      </c>
      <c r="AB283" s="51">
        <f t="shared" si="155"/>
        <v>0.23046025330265596</v>
      </c>
      <c r="AC283" s="51">
        <f t="shared" si="156"/>
        <v>0.24848900000506546</v>
      </c>
      <c r="AD283" s="51">
        <f t="shared" si="157"/>
        <v>-8.8723029437520751E-5</v>
      </c>
      <c r="AE283" s="51">
        <f t="shared" si="158"/>
        <v>7.8717759525711741E-10</v>
      </c>
      <c r="AF283" s="51">
        <f t="shared" si="159"/>
        <v>0.24848900000506546</v>
      </c>
      <c r="AG283" s="43"/>
      <c r="AH283" s="51">
        <f t="shared" si="169"/>
        <v>1.8028746702409497E-2</v>
      </c>
      <c r="AI283" s="51">
        <f t="shared" si="170"/>
        <v>1.3270025040830353</v>
      </c>
      <c r="AJ283" s="51">
        <f t="shared" si="171"/>
        <v>-0.11685987317093958</v>
      </c>
      <c r="AK283" s="51">
        <f t="shared" si="172"/>
        <v>0.49374021768924997</v>
      </c>
      <c r="AL283" s="51">
        <f t="shared" si="173"/>
        <v>0.98582520765593296</v>
      </c>
      <c r="AM283" s="51">
        <f t="shared" si="174"/>
        <v>0.53713522661015101</v>
      </c>
      <c r="AN283" s="51">
        <f t="shared" si="176"/>
        <v>19.380396157766768</v>
      </c>
      <c r="AO283" s="51">
        <f t="shared" si="176"/>
        <v>19.377353491294723</v>
      </c>
      <c r="AP283" s="51">
        <f t="shared" si="176"/>
        <v>19.371416598709818</v>
      </c>
      <c r="AQ283" s="51">
        <f t="shared" si="176"/>
        <v>19.359890237159654</v>
      </c>
      <c r="AR283" s="51">
        <f t="shared" si="176"/>
        <v>19.337720470124417</v>
      </c>
      <c r="AS283" s="51">
        <f t="shared" si="176"/>
        <v>19.295788204436271</v>
      </c>
      <c r="AT283" s="51">
        <f t="shared" si="176"/>
        <v>19.218641933765518</v>
      </c>
      <c r="AU283" s="51">
        <f t="shared" si="175"/>
        <v>19.082141467485684</v>
      </c>
    </row>
    <row r="284" spans="1:47" s="51" customFormat="1" ht="12.95" customHeight="1" x14ac:dyDescent="0.2">
      <c r="A284" s="42" t="s">
        <v>54</v>
      </c>
      <c r="C284" s="44">
        <v>50338.671000000002</v>
      </c>
      <c r="D284" s="44"/>
      <c r="E284" s="51">
        <f t="shared" si="164"/>
        <v>12233.126000976024</v>
      </c>
      <c r="F284" s="51">
        <f t="shared" si="165"/>
        <v>12233</v>
      </c>
      <c r="G284" s="51">
        <f t="shared" si="161"/>
        <v>0.24554100000386825</v>
      </c>
      <c r="I284" s="51">
        <f>+G284</f>
        <v>0.24554100000386825</v>
      </c>
      <c r="O284" s="51">
        <f t="shared" ca="1" si="153"/>
        <v>0.1295657982984651</v>
      </c>
      <c r="Q284" s="100">
        <f t="shared" si="166"/>
        <v>35320.171000000002</v>
      </c>
      <c r="S284" s="43">
        <f t="shared" si="162"/>
        <v>0.1</v>
      </c>
      <c r="Z284" s="51">
        <f t="shared" si="167"/>
        <v>12233</v>
      </c>
      <c r="AA284" s="51">
        <f t="shared" si="168"/>
        <v>0.24706972005601843</v>
      </c>
      <c r="AB284" s="51">
        <f t="shared" si="155"/>
        <v>0.23051710730771857</v>
      </c>
      <c r="AC284" s="51">
        <f t="shared" si="156"/>
        <v>0.24554100000386825</v>
      </c>
      <c r="AD284" s="51">
        <f t="shared" si="157"/>
        <v>-1.5287200521501842E-3</v>
      </c>
      <c r="AE284" s="51">
        <f t="shared" si="158"/>
        <v>2.3369849978460624E-7</v>
      </c>
      <c r="AF284" s="51">
        <f t="shared" si="159"/>
        <v>0.24554100000386825</v>
      </c>
      <c r="AG284" s="43"/>
      <c r="AH284" s="51">
        <f t="shared" si="169"/>
        <v>1.5023892696149682E-2</v>
      </c>
      <c r="AI284" s="51">
        <f t="shared" si="170"/>
        <v>1.263148965123742</v>
      </c>
      <c r="AJ284" s="51">
        <f t="shared" si="171"/>
        <v>-0.23930241931064031</v>
      </c>
      <c r="AK284" s="51">
        <f t="shared" si="172"/>
        <v>0.53053054803159749</v>
      </c>
      <c r="AL284" s="51">
        <f t="shared" si="173"/>
        <v>1.1103450410165219</v>
      </c>
      <c r="AM284" s="51">
        <f t="shared" si="174"/>
        <v>0.62024477929733812</v>
      </c>
      <c r="AN284" s="51">
        <f t="shared" si="176"/>
        <v>19.45786422281121</v>
      </c>
      <c r="AO284" s="51">
        <f t="shared" si="176"/>
        <v>19.455062135103972</v>
      </c>
      <c r="AP284" s="51">
        <f t="shared" si="176"/>
        <v>19.449318820291023</v>
      </c>
      <c r="AQ284" s="51">
        <f t="shared" si="176"/>
        <v>19.437616733701201</v>
      </c>
      <c r="AR284" s="51">
        <f t="shared" si="176"/>
        <v>19.414050086010835</v>
      </c>
      <c r="AS284" s="51">
        <f t="shared" si="176"/>
        <v>19.367613998971052</v>
      </c>
      <c r="AT284" s="51">
        <f t="shared" si="176"/>
        <v>19.279458389865997</v>
      </c>
      <c r="AU284" s="51">
        <f t="shared" si="175"/>
        <v>19.12079237374401</v>
      </c>
    </row>
    <row r="285" spans="1:47" s="51" customFormat="1" ht="12.95" customHeight="1" x14ac:dyDescent="0.2">
      <c r="A285" s="42" t="s">
        <v>54</v>
      </c>
      <c r="C285" s="44">
        <v>50340.618999999999</v>
      </c>
      <c r="D285" s="44"/>
      <c r="E285" s="51">
        <f t="shared" si="164"/>
        <v>12234.125629963826</v>
      </c>
      <c r="F285" s="51">
        <f t="shared" si="165"/>
        <v>12234</v>
      </c>
      <c r="G285" s="51">
        <f t="shared" si="161"/>
        <v>0.2448179999992135</v>
      </c>
      <c r="I285" s="51">
        <f>+G285</f>
        <v>0.2448179999992135</v>
      </c>
      <c r="O285" s="51">
        <f t="shared" ca="1" si="153"/>
        <v>0.12960500199228503</v>
      </c>
      <c r="Q285" s="100">
        <f t="shared" si="166"/>
        <v>35322.118999999999</v>
      </c>
      <c r="S285" s="43">
        <f t="shared" si="162"/>
        <v>0.1</v>
      </c>
      <c r="Z285" s="51">
        <f t="shared" si="167"/>
        <v>12234</v>
      </c>
      <c r="AA285" s="51">
        <f t="shared" si="168"/>
        <v>0.24705020855042994</v>
      </c>
      <c r="AB285" s="51">
        <f t="shared" si="155"/>
        <v>0.2298333174716376</v>
      </c>
      <c r="AC285" s="51">
        <f t="shared" si="156"/>
        <v>0.2448179999992135</v>
      </c>
      <c r="AD285" s="51">
        <f t="shared" si="157"/>
        <v>-2.2322085512164469E-3</v>
      </c>
      <c r="AE285" s="51">
        <f t="shared" si="158"/>
        <v>4.9827550161238293E-7</v>
      </c>
      <c r="AF285" s="51">
        <f t="shared" si="159"/>
        <v>0.2448179999992135</v>
      </c>
      <c r="AG285" s="43"/>
      <c r="AH285" s="51">
        <f t="shared" si="169"/>
        <v>1.4984682527575907E-2</v>
      </c>
      <c r="AI285" s="51">
        <f t="shared" si="170"/>
        <v>1.262321616972029</v>
      </c>
      <c r="AJ285" s="51">
        <f t="shared" si="171"/>
        <v>-0.24081570618440432</v>
      </c>
      <c r="AK285" s="51">
        <f t="shared" si="172"/>
        <v>0.53094011857231471</v>
      </c>
      <c r="AL285" s="51">
        <f t="shared" si="173"/>
        <v>1.1119039121378811</v>
      </c>
      <c r="AM285" s="51">
        <f t="shared" si="174"/>
        <v>0.62132458875611585</v>
      </c>
      <c r="AN285" s="51">
        <f t="shared" si="176"/>
        <v>19.458858980338647</v>
      </c>
      <c r="AO285" s="51">
        <f t="shared" si="176"/>
        <v>19.456060984276327</v>
      </c>
      <c r="AP285" s="51">
        <f t="shared" si="176"/>
        <v>19.450322100442154</v>
      </c>
      <c r="AQ285" s="51">
        <f t="shared" si="176"/>
        <v>19.438621104992347</v>
      </c>
      <c r="AR285" s="51">
        <f t="shared" si="176"/>
        <v>19.415041352251979</v>
      </c>
      <c r="AS285" s="51">
        <f t="shared" si="176"/>
        <v>19.368552446316304</v>
      </c>
      <c r="AT285" s="51">
        <f t="shared" si="176"/>
        <v>19.28025709888945</v>
      </c>
      <c r="AU285" s="51">
        <f t="shared" si="175"/>
        <v>19.121300938300038</v>
      </c>
    </row>
    <row r="286" spans="1:47" s="51" customFormat="1" ht="12.95" customHeight="1" x14ac:dyDescent="0.2">
      <c r="A286" s="101" t="s">
        <v>967</v>
      </c>
      <c r="B286" s="102" t="s">
        <v>119</v>
      </c>
      <c r="C286" s="103">
        <v>50352.307999999997</v>
      </c>
      <c r="D286" s="44"/>
      <c r="E286" s="51">
        <f t="shared" si="164"/>
        <v>12240.123917047214</v>
      </c>
      <c r="F286" s="51">
        <f t="shared" si="165"/>
        <v>12240</v>
      </c>
      <c r="G286" s="51">
        <f t="shared" si="161"/>
        <v>0.24147999999695458</v>
      </c>
      <c r="I286" s="51">
        <f t="shared" ref="I286:I291" si="177">G286</f>
        <v>0.24147999999695458</v>
      </c>
      <c r="O286" s="51">
        <f t="shared" ca="1" si="153"/>
        <v>0.12984022415520458</v>
      </c>
      <c r="Q286" s="100">
        <f t="shared" si="166"/>
        <v>35333.807999999997</v>
      </c>
      <c r="S286" s="43">
        <f t="shared" si="162"/>
        <v>0.1</v>
      </c>
      <c r="Z286" s="51">
        <f t="shared" si="167"/>
        <v>12240</v>
      </c>
      <c r="AA286" s="51">
        <f t="shared" si="168"/>
        <v>0.24693335907966574</v>
      </c>
      <c r="AB286" s="51">
        <f t="shared" si="155"/>
        <v>0.22673036069335903</v>
      </c>
      <c r="AC286" s="51">
        <f t="shared" si="156"/>
        <v>0.24147999999695458</v>
      </c>
      <c r="AD286" s="51">
        <f t="shared" si="157"/>
        <v>-5.4533590827111622E-3</v>
      </c>
      <c r="AE286" s="51">
        <f t="shared" si="158"/>
        <v>2.9739125284988331E-6</v>
      </c>
      <c r="AF286" s="51">
        <f t="shared" si="159"/>
        <v>0.24147999999695458</v>
      </c>
      <c r="AG286" s="43"/>
      <c r="AH286" s="51">
        <f t="shared" si="169"/>
        <v>1.4749639303595548E-2</v>
      </c>
      <c r="AI286" s="51">
        <f t="shared" si="170"/>
        <v>1.2573667722062865</v>
      </c>
      <c r="AJ286" s="51">
        <f t="shared" si="171"/>
        <v>-0.24984205304562121</v>
      </c>
      <c r="AK286" s="51">
        <f t="shared" si="172"/>
        <v>0.53335952677768961</v>
      </c>
      <c r="AL286" s="51">
        <f t="shared" si="173"/>
        <v>1.1212148406744349</v>
      </c>
      <c r="AM286" s="51">
        <f t="shared" si="174"/>
        <v>0.62779603397123729</v>
      </c>
      <c r="AN286" s="51">
        <f t="shared" si="176"/>
        <v>19.464814167437055</v>
      </c>
      <c r="AO286" s="51">
        <f t="shared" si="176"/>
        <v>19.462041142287749</v>
      </c>
      <c r="AP286" s="51">
        <f t="shared" si="176"/>
        <v>19.456329769597954</v>
      </c>
      <c r="AQ286" s="51">
        <f t="shared" si="176"/>
        <v>19.444637087530424</v>
      </c>
      <c r="AR286" s="51">
        <f t="shared" si="176"/>
        <v>19.420981561270239</v>
      </c>
      <c r="AS286" s="51">
        <f t="shared" si="176"/>
        <v>19.374179343480339</v>
      </c>
      <c r="AT286" s="51">
        <f t="shared" si="176"/>
        <v>19.28504848705062</v>
      </c>
      <c r="AU286" s="51">
        <f t="shared" si="175"/>
        <v>19.124352325636224</v>
      </c>
    </row>
    <row r="287" spans="1:47" s="51" customFormat="1" ht="12.95" customHeight="1" x14ac:dyDescent="0.2">
      <c r="A287" s="101" t="s">
        <v>970</v>
      </c>
      <c r="B287" s="102" t="s">
        <v>119</v>
      </c>
      <c r="C287" s="103">
        <v>50391.286</v>
      </c>
      <c r="D287" s="44"/>
      <c r="E287" s="51">
        <f t="shared" si="164"/>
        <v>12260.125733621453</v>
      </c>
      <c r="F287" s="51">
        <f t="shared" si="165"/>
        <v>12260</v>
      </c>
      <c r="G287" s="51">
        <f t="shared" si="161"/>
        <v>0.24501999999483814</v>
      </c>
      <c r="I287" s="51">
        <f t="shared" si="177"/>
        <v>0.24501999999483814</v>
      </c>
      <c r="O287" s="51">
        <f t="shared" ca="1" si="153"/>
        <v>0.13062429803160297</v>
      </c>
      <c r="Q287" s="100">
        <f t="shared" si="166"/>
        <v>35372.786</v>
      </c>
      <c r="S287" s="43">
        <f t="shared" si="162"/>
        <v>0.1</v>
      </c>
      <c r="Z287" s="51">
        <f t="shared" si="167"/>
        <v>12260</v>
      </c>
      <c r="AA287" s="51">
        <f t="shared" si="168"/>
        <v>0.24654671901200265</v>
      </c>
      <c r="AB287" s="51">
        <f t="shared" si="155"/>
        <v>0.23105100191625438</v>
      </c>
      <c r="AC287" s="51">
        <f t="shared" si="156"/>
        <v>0.24501999999483814</v>
      </c>
      <c r="AD287" s="51">
        <f t="shared" si="157"/>
        <v>-1.5267190171645018E-3</v>
      </c>
      <c r="AE287" s="51">
        <f t="shared" si="158"/>
        <v>2.3308709573717426E-7</v>
      </c>
      <c r="AF287" s="51">
        <f t="shared" si="159"/>
        <v>0.24501999999483814</v>
      </c>
      <c r="AG287" s="43"/>
      <c r="AH287" s="51">
        <f t="shared" si="169"/>
        <v>1.396899807858377E-2</v>
      </c>
      <c r="AI287" s="51">
        <f t="shared" si="170"/>
        <v>1.2409725696018643</v>
      </c>
      <c r="AJ287" s="51">
        <f t="shared" si="171"/>
        <v>-0.27927098733251438</v>
      </c>
      <c r="AK287" s="51">
        <f t="shared" si="172"/>
        <v>0.54096419561730535</v>
      </c>
      <c r="AL287" s="51">
        <f t="shared" si="173"/>
        <v>1.151732514030106</v>
      </c>
      <c r="AM287" s="51">
        <f t="shared" si="174"/>
        <v>0.64927623868975293</v>
      </c>
      <c r="AN287" s="51">
        <f t="shared" si="176"/>
        <v>19.484499775886835</v>
      </c>
      <c r="AO287" s="51">
        <f t="shared" si="176"/>
        <v>19.481814861260688</v>
      </c>
      <c r="AP287" s="51">
        <f t="shared" si="176"/>
        <v>19.476206212969849</v>
      </c>
      <c r="AQ287" s="51">
        <f t="shared" si="176"/>
        <v>19.464562697699566</v>
      </c>
      <c r="AR287" s="51">
        <f t="shared" si="176"/>
        <v>19.440689807492028</v>
      </c>
      <c r="AS287" s="51">
        <f t="shared" si="176"/>
        <v>19.392888107346923</v>
      </c>
      <c r="AT287" s="51">
        <f t="shared" si="176"/>
        <v>19.301008883877238</v>
      </c>
      <c r="AU287" s="51">
        <f t="shared" si="175"/>
        <v>19.134523616756837</v>
      </c>
    </row>
    <row r="288" spans="1:47" s="51" customFormat="1" ht="12.95" customHeight="1" x14ac:dyDescent="0.2">
      <c r="A288" s="101" t="s">
        <v>970</v>
      </c>
      <c r="B288" s="102" t="s">
        <v>119</v>
      </c>
      <c r="C288" s="103">
        <v>50391.29</v>
      </c>
      <c r="D288" s="44"/>
      <c r="E288" s="51">
        <f t="shared" si="164"/>
        <v>12260.127786247713</v>
      </c>
      <c r="F288" s="51">
        <f t="shared" si="165"/>
        <v>12260</v>
      </c>
      <c r="G288" s="51">
        <f t="shared" si="161"/>
        <v>0.24901999999565305</v>
      </c>
      <c r="I288" s="51">
        <f t="shared" si="177"/>
        <v>0.24901999999565305</v>
      </c>
      <c r="O288" s="51">
        <f t="shared" ca="1" si="153"/>
        <v>0.13062429803160297</v>
      </c>
      <c r="Q288" s="100">
        <f t="shared" si="166"/>
        <v>35372.79</v>
      </c>
      <c r="S288" s="43">
        <f t="shared" si="162"/>
        <v>0.1</v>
      </c>
      <c r="Z288" s="51">
        <f t="shared" si="167"/>
        <v>12260</v>
      </c>
      <c r="AA288" s="51">
        <f t="shared" si="168"/>
        <v>0.24654671901200265</v>
      </c>
      <c r="AB288" s="51">
        <f t="shared" si="155"/>
        <v>0.23505100191706929</v>
      </c>
      <c r="AC288" s="51">
        <f t="shared" si="156"/>
        <v>0.24901999999565305</v>
      </c>
      <c r="AD288" s="51">
        <f t="shared" si="157"/>
        <v>2.4732809836504055E-3</v>
      </c>
      <c r="AE288" s="51">
        <f t="shared" si="158"/>
        <v>6.1171188240867181E-7</v>
      </c>
      <c r="AF288" s="51">
        <f t="shared" si="159"/>
        <v>0.24901999999565305</v>
      </c>
      <c r="AG288" s="43"/>
      <c r="AH288" s="51">
        <f t="shared" si="169"/>
        <v>1.396899807858377E-2</v>
      </c>
      <c r="AI288" s="51">
        <f t="shared" si="170"/>
        <v>1.2409725696018643</v>
      </c>
      <c r="AJ288" s="51">
        <f t="shared" si="171"/>
        <v>-0.27927098733251438</v>
      </c>
      <c r="AK288" s="51">
        <f t="shared" si="172"/>
        <v>0.54096419561730535</v>
      </c>
      <c r="AL288" s="51">
        <f t="shared" si="173"/>
        <v>1.151732514030106</v>
      </c>
      <c r="AM288" s="51">
        <f t="shared" si="174"/>
        <v>0.64927623868975293</v>
      </c>
      <c r="AN288" s="51">
        <f t="shared" si="176"/>
        <v>19.484499775886835</v>
      </c>
      <c r="AO288" s="51">
        <f t="shared" si="176"/>
        <v>19.481814861260688</v>
      </c>
      <c r="AP288" s="51">
        <f t="shared" si="176"/>
        <v>19.476206212969849</v>
      </c>
      <c r="AQ288" s="51">
        <f t="shared" si="176"/>
        <v>19.464562697699566</v>
      </c>
      <c r="AR288" s="51">
        <f t="shared" si="176"/>
        <v>19.440689807492028</v>
      </c>
      <c r="AS288" s="51">
        <f t="shared" si="176"/>
        <v>19.392888107346923</v>
      </c>
      <c r="AT288" s="51">
        <f t="shared" si="176"/>
        <v>19.301008883877238</v>
      </c>
      <c r="AU288" s="51">
        <f t="shared" si="175"/>
        <v>19.134523616756837</v>
      </c>
    </row>
    <row r="289" spans="1:47" s="51" customFormat="1" ht="12.95" customHeight="1" x14ac:dyDescent="0.2">
      <c r="A289" s="101" t="s">
        <v>975</v>
      </c>
      <c r="B289" s="102" t="s">
        <v>119</v>
      </c>
      <c r="C289" s="103">
        <v>50570.557000000001</v>
      </c>
      <c r="D289" s="44"/>
      <c r="E289" s="51">
        <f t="shared" si="164"/>
        <v>12352.119824110456</v>
      </c>
      <c r="F289" s="51">
        <f t="shared" si="165"/>
        <v>12352</v>
      </c>
      <c r="G289" s="51">
        <f t="shared" si="161"/>
        <v>0.23350400000344962</v>
      </c>
      <c r="I289" s="51">
        <f t="shared" si="177"/>
        <v>0.23350400000344962</v>
      </c>
      <c r="O289" s="51">
        <f t="shared" ca="1" si="153"/>
        <v>0.13423103786303553</v>
      </c>
      <c r="Q289" s="100">
        <f t="shared" si="166"/>
        <v>35552.057000000001</v>
      </c>
      <c r="S289" s="43">
        <f t="shared" si="162"/>
        <v>0.1</v>
      </c>
      <c r="Z289" s="51">
        <f t="shared" si="167"/>
        <v>12352</v>
      </c>
      <c r="AA289" s="51">
        <f t="shared" si="168"/>
        <v>0.24483523234165477</v>
      </c>
      <c r="AB289" s="51">
        <f t="shared" si="155"/>
        <v>0.2230593294604081</v>
      </c>
      <c r="AC289" s="51">
        <f t="shared" si="156"/>
        <v>0.23350400000344962</v>
      </c>
      <c r="AD289" s="51">
        <f t="shared" si="157"/>
        <v>-1.1331232338205155E-2</v>
      </c>
      <c r="AE289" s="51">
        <f t="shared" si="158"/>
        <v>1.2839682630238628E-5</v>
      </c>
      <c r="AF289" s="51">
        <f t="shared" si="159"/>
        <v>0.23350400000344962</v>
      </c>
      <c r="AG289" s="43"/>
      <c r="AH289" s="51">
        <f t="shared" si="169"/>
        <v>1.0444670543041514E-2</v>
      </c>
      <c r="AI289" s="51">
        <f t="shared" si="170"/>
        <v>1.1684906677575277</v>
      </c>
      <c r="AJ289" s="51">
        <f t="shared" si="171"/>
        <v>-0.40190880354244218</v>
      </c>
      <c r="AK289" s="51">
        <f t="shared" si="172"/>
        <v>0.56773315485272291</v>
      </c>
      <c r="AL289" s="51">
        <f t="shared" si="173"/>
        <v>1.282298179386071</v>
      </c>
      <c r="AM289" s="51">
        <f t="shared" si="174"/>
        <v>0.74633143479261066</v>
      </c>
      <c r="AN289" s="51">
        <f t="shared" si="176"/>
        <v>19.571833929681404</v>
      </c>
      <c r="AO289" s="51">
        <f t="shared" si="176"/>
        <v>19.569622516887939</v>
      </c>
      <c r="AP289" s="51">
        <f t="shared" si="176"/>
        <v>19.564666027826757</v>
      </c>
      <c r="AQ289" s="51">
        <f t="shared" si="176"/>
        <v>19.553633520744942</v>
      </c>
      <c r="AR289" s="51">
        <f t="shared" si="176"/>
        <v>19.52943833725233</v>
      </c>
      <c r="AS289" s="51">
        <f t="shared" si="176"/>
        <v>19.477949154089082</v>
      </c>
      <c r="AT289" s="51">
        <f t="shared" si="176"/>
        <v>19.37419565870011</v>
      </c>
      <c r="AU289" s="51">
        <f t="shared" si="175"/>
        <v>19.181311555911655</v>
      </c>
    </row>
    <row r="290" spans="1:47" s="51" customFormat="1" ht="12.95" customHeight="1" x14ac:dyDescent="0.2">
      <c r="A290" s="101" t="s">
        <v>975</v>
      </c>
      <c r="B290" s="102" t="s">
        <v>119</v>
      </c>
      <c r="C290" s="103">
        <v>50652.417000000001</v>
      </c>
      <c r="D290" s="44"/>
      <c r="E290" s="51">
        <f t="shared" si="164"/>
        <v>12394.126820487058</v>
      </c>
      <c r="F290" s="51">
        <f t="shared" si="165"/>
        <v>12394</v>
      </c>
      <c r="G290" s="51">
        <f t="shared" si="161"/>
        <v>0.24713800000608899</v>
      </c>
      <c r="I290" s="51">
        <f t="shared" si="177"/>
        <v>0.24713800000608899</v>
      </c>
      <c r="O290" s="51">
        <f t="shared" ref="O290:O321" ca="1" si="178">+C$11+C$12*F290</f>
        <v>0.13587759300347219</v>
      </c>
      <c r="Q290" s="100">
        <f t="shared" si="166"/>
        <v>35633.917000000001</v>
      </c>
      <c r="S290" s="43">
        <f t="shared" si="162"/>
        <v>0.1</v>
      </c>
      <c r="Z290" s="51">
        <f t="shared" si="167"/>
        <v>12394</v>
      </c>
      <c r="AA290" s="51">
        <f t="shared" si="168"/>
        <v>0.24409647236237669</v>
      </c>
      <c r="AB290" s="51">
        <f t="shared" si="155"/>
        <v>0.23825992859768455</v>
      </c>
      <c r="AC290" s="51">
        <f t="shared" si="156"/>
        <v>0.24713800000608899</v>
      </c>
      <c r="AD290" s="51">
        <f t="shared" si="157"/>
        <v>3.041527643712294E-3</v>
      </c>
      <c r="AE290" s="51">
        <f t="shared" si="158"/>
        <v>9.2508904074660596E-7</v>
      </c>
      <c r="AF290" s="51">
        <f t="shared" si="159"/>
        <v>0.24713800000608899</v>
      </c>
      <c r="AG290" s="43"/>
      <c r="AH290" s="51">
        <f t="shared" si="169"/>
        <v>8.8780714084044244E-3</v>
      </c>
      <c r="AI290" s="51">
        <f t="shared" si="170"/>
        <v>1.1372577951448808</v>
      </c>
      <c r="AJ290" s="51">
        <f t="shared" si="171"/>
        <v>-0.45127953127906817</v>
      </c>
      <c r="AK290" s="51">
        <f t="shared" si="172"/>
        <v>0.57608188472852484</v>
      </c>
      <c r="AL290" s="51">
        <f t="shared" si="173"/>
        <v>1.3368963661198161</v>
      </c>
      <c r="AM290" s="51">
        <f t="shared" si="174"/>
        <v>0.7897314335228709</v>
      </c>
      <c r="AN290" s="51">
        <f t="shared" si="176"/>
        <v>19.609995645006265</v>
      </c>
      <c r="AO290" s="51">
        <f t="shared" si="176"/>
        <v>19.608018900238466</v>
      </c>
      <c r="AP290" s="51">
        <f t="shared" si="176"/>
        <v>19.603430495355202</v>
      </c>
      <c r="AQ290" s="51">
        <f t="shared" si="176"/>
        <v>19.592855204814366</v>
      </c>
      <c r="AR290" s="51">
        <f t="shared" si="176"/>
        <v>19.568862579541374</v>
      </c>
      <c r="AS290" s="51">
        <f t="shared" si="176"/>
        <v>19.516196614574373</v>
      </c>
      <c r="AT290" s="51">
        <f t="shared" si="176"/>
        <v>19.407470102898579</v>
      </c>
      <c r="AU290" s="51">
        <f t="shared" si="175"/>
        <v>19.20267126726494</v>
      </c>
    </row>
    <row r="291" spans="1:47" s="51" customFormat="1" ht="12.95" customHeight="1" x14ac:dyDescent="0.2">
      <c r="A291" s="101" t="s">
        <v>981</v>
      </c>
      <c r="B291" s="102" t="s">
        <v>119</v>
      </c>
      <c r="C291" s="103">
        <v>50950.565999999999</v>
      </c>
      <c r="D291" s="44"/>
      <c r="E291" s="51">
        <f t="shared" si="164"/>
        <v>12547.12393706032</v>
      </c>
      <c r="F291" s="51">
        <f t="shared" si="165"/>
        <v>12547</v>
      </c>
      <c r="G291" s="51">
        <f t="shared" si="161"/>
        <v>0.24151899999560555</v>
      </c>
      <c r="I291" s="51">
        <f t="shared" si="177"/>
        <v>0.24151899999560555</v>
      </c>
      <c r="O291" s="51">
        <f t="shared" ca="1" si="178"/>
        <v>0.14187575815791986</v>
      </c>
      <c r="Q291" s="100">
        <f t="shared" si="166"/>
        <v>35932.065999999999</v>
      </c>
      <c r="S291" s="43">
        <f t="shared" si="162"/>
        <v>0.1</v>
      </c>
      <c r="Z291" s="51">
        <f t="shared" si="167"/>
        <v>12547</v>
      </c>
      <c r="AA291" s="51">
        <f t="shared" si="168"/>
        <v>0.24166658322494011</v>
      </c>
      <c r="AB291" s="51">
        <f t="shared" si="155"/>
        <v>0.23808777860516336</v>
      </c>
      <c r="AC291" s="51">
        <f t="shared" si="156"/>
        <v>0.24151899999560555</v>
      </c>
      <c r="AD291" s="51">
        <f t="shared" si="157"/>
        <v>-1.4758322933455803E-4</v>
      </c>
      <c r="AE291" s="51">
        <f t="shared" si="158"/>
        <v>2.1780809580816748E-9</v>
      </c>
      <c r="AF291" s="51">
        <f t="shared" si="159"/>
        <v>0.24151899999560555</v>
      </c>
      <c r="AG291" s="43"/>
      <c r="AH291" s="51">
        <f t="shared" si="169"/>
        <v>3.4312213904421833E-3</v>
      </c>
      <c r="AI291" s="51">
        <f t="shared" si="170"/>
        <v>1.0343040653733957</v>
      </c>
      <c r="AJ291" s="51">
        <f t="shared" si="171"/>
        <v>-0.6005113487542787</v>
      </c>
      <c r="AK291" s="51">
        <f t="shared" si="172"/>
        <v>0.59121338900540921</v>
      </c>
      <c r="AL291" s="51">
        <f t="shared" si="173"/>
        <v>1.5128381570735716</v>
      </c>
      <c r="AM291" s="51">
        <f t="shared" si="174"/>
        <v>0.94365877498690376</v>
      </c>
      <c r="AN291" s="51">
        <f t="shared" ref="AN291:AT300" si="179">$AU291+$AB$7*SIN(AO291)</f>
        <v>19.740637807377745</v>
      </c>
      <c r="AO291" s="51">
        <f t="shared" si="179"/>
        <v>19.739470714472475</v>
      </c>
      <c r="AP291" s="51">
        <f t="shared" si="179"/>
        <v>19.736345969656149</v>
      </c>
      <c r="AQ291" s="51">
        <f t="shared" si="179"/>
        <v>19.728038134785585</v>
      </c>
      <c r="AR291" s="51">
        <f t="shared" si="179"/>
        <v>19.706342886983851</v>
      </c>
      <c r="AS291" s="51">
        <f t="shared" si="179"/>
        <v>19.652073500350102</v>
      </c>
      <c r="AT291" s="51">
        <f t="shared" si="179"/>
        <v>19.527853979266755</v>
      </c>
      <c r="AU291" s="51">
        <f t="shared" si="175"/>
        <v>19.280481644337623</v>
      </c>
    </row>
    <row r="292" spans="1:47" s="51" customFormat="1" ht="12.95" customHeight="1" x14ac:dyDescent="0.2">
      <c r="A292" s="42" t="s">
        <v>54</v>
      </c>
      <c r="C292" s="44">
        <v>50981.750999999997</v>
      </c>
      <c r="D292" s="44"/>
      <c r="E292" s="51">
        <f t="shared" si="164"/>
        <v>12563.126724526777</v>
      </c>
      <c r="F292" s="51">
        <f t="shared" si="165"/>
        <v>12563</v>
      </c>
      <c r="G292" s="51">
        <f t="shared" si="161"/>
        <v>0.24695100000099046</v>
      </c>
      <c r="I292" s="51">
        <f>+G292</f>
        <v>0.24695100000099046</v>
      </c>
      <c r="O292" s="51">
        <f t="shared" ca="1" si="178"/>
        <v>0.14250301725903858</v>
      </c>
      <c r="Q292" s="100">
        <f t="shared" si="166"/>
        <v>35963.250999999997</v>
      </c>
      <c r="S292" s="43">
        <f t="shared" si="162"/>
        <v>0.1</v>
      </c>
      <c r="Z292" s="51">
        <f t="shared" si="167"/>
        <v>12563</v>
      </c>
      <c r="AA292" s="51">
        <f t="shared" si="168"/>
        <v>0.24143735327057486</v>
      </c>
      <c r="AB292" s="51">
        <f t="shared" si="155"/>
        <v>0.24406462203776158</v>
      </c>
      <c r="AC292" s="51">
        <f t="shared" si="156"/>
        <v>0.24695100000099046</v>
      </c>
      <c r="AD292" s="51">
        <f t="shared" si="157"/>
        <v>5.5136467304156001E-3</v>
      </c>
      <c r="AE292" s="51">
        <f t="shared" si="158"/>
        <v>3.0400300267822637E-6</v>
      </c>
      <c r="AF292" s="51">
        <f t="shared" si="159"/>
        <v>0.24695100000099046</v>
      </c>
      <c r="AG292" s="43"/>
      <c r="AH292" s="51">
        <f t="shared" si="169"/>
        <v>2.8863779632288915E-3</v>
      </c>
      <c r="AI292" s="51">
        <f t="shared" si="170"/>
        <v>1.0245152559959614</v>
      </c>
      <c r="AJ292" s="51">
        <f t="shared" si="171"/>
        <v>-0.61366212313679236</v>
      </c>
      <c r="AK292" s="51">
        <f t="shared" si="172"/>
        <v>0.59170012883542289</v>
      </c>
      <c r="AL292" s="51">
        <f t="shared" si="173"/>
        <v>1.5293881174861248</v>
      </c>
      <c r="AM292" s="51">
        <f t="shared" si="174"/>
        <v>0.95942604055108149</v>
      </c>
      <c r="AN292" s="51">
        <f t="shared" si="179"/>
        <v>19.753592617521214</v>
      </c>
      <c r="AO292" s="51">
        <f t="shared" si="179"/>
        <v>19.752499702439014</v>
      </c>
      <c r="AP292" s="51">
        <f t="shared" si="179"/>
        <v>19.749525346954112</v>
      </c>
      <c r="AQ292" s="51">
        <f t="shared" si="179"/>
        <v>19.741486483123438</v>
      </c>
      <c r="AR292" s="51">
        <f t="shared" si="179"/>
        <v>19.72014866512988</v>
      </c>
      <c r="AS292" s="51">
        <f t="shared" si="179"/>
        <v>19.665948551459604</v>
      </c>
      <c r="AT292" s="51">
        <f t="shared" si="179"/>
        <v>19.540361049941357</v>
      </c>
      <c r="AU292" s="51">
        <f t="shared" si="175"/>
        <v>19.288618677234112</v>
      </c>
    </row>
    <row r="293" spans="1:47" s="51" customFormat="1" ht="12.95" customHeight="1" x14ac:dyDescent="0.2">
      <c r="A293" s="42" t="s">
        <v>54</v>
      </c>
      <c r="C293" s="44">
        <v>50983.692999999999</v>
      </c>
      <c r="D293" s="44"/>
      <c r="E293" s="51">
        <f t="shared" si="164"/>
        <v>12564.123274575195</v>
      </c>
      <c r="F293" s="51">
        <f t="shared" si="165"/>
        <v>12564</v>
      </c>
      <c r="G293" s="51">
        <f t="shared" si="161"/>
        <v>0.24022799999511335</v>
      </c>
      <c r="I293" s="51">
        <f>+G293</f>
        <v>0.24022799999511335</v>
      </c>
      <c r="O293" s="51">
        <f t="shared" ca="1" si="178"/>
        <v>0.14254222095285851</v>
      </c>
      <c r="Q293" s="100">
        <f t="shared" si="166"/>
        <v>35965.192999999999</v>
      </c>
      <c r="S293" s="43">
        <f t="shared" si="162"/>
        <v>0.1</v>
      </c>
      <c r="Z293" s="51">
        <f t="shared" si="167"/>
        <v>12564</v>
      </c>
      <c r="AA293" s="51">
        <f t="shared" si="168"/>
        <v>0.24142318569337456</v>
      </c>
      <c r="AB293" s="51">
        <f t="shared" si="155"/>
        <v>0.23737551616971345</v>
      </c>
      <c r="AC293" s="51">
        <f t="shared" si="156"/>
        <v>0.24022799999511335</v>
      </c>
      <c r="AD293" s="51">
        <f t="shared" si="157"/>
        <v>-1.1951856982612141E-3</v>
      </c>
      <c r="AE293" s="51">
        <f t="shared" si="158"/>
        <v>1.4284688533281461E-7</v>
      </c>
      <c r="AF293" s="51">
        <f t="shared" si="159"/>
        <v>0.24022799999511335</v>
      </c>
      <c r="AG293" s="43"/>
      <c r="AH293" s="51">
        <f t="shared" si="169"/>
        <v>2.8524838253999084E-3</v>
      </c>
      <c r="AI293" s="51">
        <f t="shared" si="170"/>
        <v>1.0239094295037288</v>
      </c>
      <c r="AJ293" s="51">
        <f t="shared" si="171"/>
        <v>-0.61447020340659619</v>
      </c>
      <c r="AK293" s="51">
        <f t="shared" si="172"/>
        <v>0.59172491870903132</v>
      </c>
      <c r="AL293" s="51">
        <f t="shared" si="173"/>
        <v>1.5304119701425596</v>
      </c>
      <c r="AM293" s="51">
        <f t="shared" si="174"/>
        <v>0.96040967741264982</v>
      </c>
      <c r="AN293" s="51">
        <f t="shared" si="179"/>
        <v>19.754398119870903</v>
      </c>
      <c r="AO293" s="51">
        <f t="shared" si="179"/>
        <v>19.753309753645823</v>
      </c>
      <c r="AP293" s="51">
        <f t="shared" si="179"/>
        <v>19.750344723619158</v>
      </c>
      <c r="AQ293" s="51">
        <f t="shared" si="179"/>
        <v>19.742322762066724</v>
      </c>
      <c r="AR293" s="51">
        <f t="shared" si="179"/>
        <v>19.721007887047953</v>
      </c>
      <c r="AS293" s="51">
        <f t="shared" si="179"/>
        <v>19.666813540569581</v>
      </c>
      <c r="AT293" s="51">
        <f t="shared" si="179"/>
        <v>19.541142191421915</v>
      </c>
      <c r="AU293" s="51">
        <f t="shared" si="175"/>
        <v>19.289127241790144</v>
      </c>
    </row>
    <row r="294" spans="1:47" s="51" customFormat="1" ht="12.95" customHeight="1" x14ac:dyDescent="0.2">
      <c r="A294" s="42" t="s">
        <v>54</v>
      </c>
      <c r="C294" s="44">
        <v>51020.726000000002</v>
      </c>
      <c r="D294" s="44"/>
      <c r="E294" s="51">
        <f t="shared" si="164"/>
        <v>12583.127001631326</v>
      </c>
      <c r="F294" s="51">
        <f t="shared" si="165"/>
        <v>12583</v>
      </c>
      <c r="G294" s="51">
        <f t="shared" si="161"/>
        <v>0.24749100000190083</v>
      </c>
      <c r="I294" s="51">
        <f>+G294</f>
        <v>0.24749100000190083</v>
      </c>
      <c r="O294" s="51">
        <f t="shared" ca="1" si="178"/>
        <v>0.14328709113543697</v>
      </c>
      <c r="Q294" s="100">
        <f t="shared" si="166"/>
        <v>36002.226000000002</v>
      </c>
      <c r="S294" s="43">
        <f t="shared" si="162"/>
        <v>0.1</v>
      </c>
      <c r="Z294" s="51">
        <f t="shared" si="167"/>
        <v>12583</v>
      </c>
      <c r="AA294" s="51">
        <f t="shared" si="168"/>
        <v>0.24115756580297576</v>
      </c>
      <c r="AB294" s="51">
        <f t="shared" si="155"/>
        <v>0.24527895678112394</v>
      </c>
      <c r="AC294" s="51">
        <f t="shared" si="156"/>
        <v>0.24749100000190083</v>
      </c>
      <c r="AD294" s="51">
        <f t="shared" si="157"/>
        <v>6.3334341989250698E-3</v>
      </c>
      <c r="AE294" s="51">
        <f t="shared" si="158"/>
        <v>4.0112388752113647E-6</v>
      </c>
      <c r="AF294" s="51">
        <f t="shared" si="159"/>
        <v>0.24749100000190083</v>
      </c>
      <c r="AG294" s="43"/>
      <c r="AH294" s="51">
        <f t="shared" si="169"/>
        <v>2.2120432207768945E-3</v>
      </c>
      <c r="AI294" s="51">
        <f t="shared" si="170"/>
        <v>1.0125310112785264</v>
      </c>
      <c r="AJ294" s="51">
        <f t="shared" si="171"/>
        <v>-0.6295215012753691</v>
      </c>
      <c r="AK294" s="51">
        <f t="shared" si="172"/>
        <v>0.59207517596732673</v>
      </c>
      <c r="AL294" s="51">
        <f t="shared" si="173"/>
        <v>1.5496349249182859</v>
      </c>
      <c r="AM294" s="51">
        <f t="shared" si="174"/>
        <v>0.97905938308002749</v>
      </c>
      <c r="AN294" s="51">
        <f t="shared" si="179"/>
        <v>19.769610670997139</v>
      </c>
      <c r="AO294" s="51">
        <f t="shared" si="179"/>
        <v>19.768606724885046</v>
      </c>
      <c r="AP294" s="51">
        <f t="shared" si="179"/>
        <v>19.765817014912901</v>
      </c>
      <c r="AQ294" s="51">
        <f t="shared" si="179"/>
        <v>19.758117770795618</v>
      </c>
      <c r="AR294" s="51">
        <f t="shared" si="179"/>
        <v>19.737251646671087</v>
      </c>
      <c r="AS294" s="51">
        <f t="shared" si="179"/>
        <v>19.6831986845473</v>
      </c>
      <c r="AT294" s="51">
        <f t="shared" si="179"/>
        <v>19.555971414967814</v>
      </c>
      <c r="AU294" s="51">
        <f t="shared" si="175"/>
        <v>19.298789968354725</v>
      </c>
    </row>
    <row r="295" spans="1:47" s="51" customFormat="1" ht="12.95" customHeight="1" x14ac:dyDescent="0.2">
      <c r="A295" s="42" t="s">
        <v>54</v>
      </c>
      <c r="C295" s="44">
        <v>51141.544000000002</v>
      </c>
      <c r="D295" s="44"/>
      <c r="E295" s="51">
        <f t="shared" si="164"/>
        <v>12645.125551450874</v>
      </c>
      <c r="F295" s="51">
        <f t="shared" si="165"/>
        <v>12645</v>
      </c>
      <c r="G295" s="51">
        <f t="shared" si="161"/>
        <v>0.24466499999834923</v>
      </c>
      <c r="I295" s="51">
        <f>+G295</f>
        <v>0.24466499999834923</v>
      </c>
      <c r="O295" s="51">
        <f t="shared" ca="1" si="178"/>
        <v>0.14571772015227202</v>
      </c>
      <c r="Q295" s="100">
        <f t="shared" si="166"/>
        <v>36123.044000000002</v>
      </c>
      <c r="S295" s="43">
        <f t="shared" si="162"/>
        <v>0.1</v>
      </c>
      <c r="Z295" s="51">
        <f t="shared" si="167"/>
        <v>12645</v>
      </c>
      <c r="AA295" s="51">
        <f t="shared" si="168"/>
        <v>0.240337889701362</v>
      </c>
      <c r="AB295" s="51">
        <f t="shared" si="155"/>
        <v>0.24449594432762262</v>
      </c>
      <c r="AC295" s="51">
        <f t="shared" si="156"/>
        <v>0.24466499999834923</v>
      </c>
      <c r="AD295" s="51">
        <f t="shared" si="157"/>
        <v>4.3271102969872355E-3</v>
      </c>
      <c r="AE295" s="51">
        <f t="shared" si="158"/>
        <v>1.8723883522292962E-6</v>
      </c>
      <c r="AF295" s="51">
        <f t="shared" si="159"/>
        <v>0.24466499999834923</v>
      </c>
      <c r="AG295" s="43"/>
      <c r="AH295" s="51">
        <f t="shared" si="169"/>
        <v>1.69055670726618E-4</v>
      </c>
      <c r="AI295" s="51">
        <f t="shared" si="170"/>
        <v>0.97710785758553464</v>
      </c>
      <c r="AJ295" s="51">
        <f t="shared" si="171"/>
        <v>-0.67485178971473436</v>
      </c>
      <c r="AK295" s="51">
        <f t="shared" si="172"/>
        <v>0.59176514772000499</v>
      </c>
      <c r="AL295" s="51">
        <f t="shared" si="173"/>
        <v>1.6094615531096361</v>
      </c>
      <c r="AM295" s="51">
        <f t="shared" si="174"/>
        <v>1.0394324717879417</v>
      </c>
      <c r="AN295" s="51">
        <f t="shared" si="179"/>
        <v>19.818074328091519</v>
      </c>
      <c r="AO295" s="51">
        <f t="shared" si="179"/>
        <v>19.817318156649403</v>
      </c>
      <c r="AP295" s="51">
        <f t="shared" si="179"/>
        <v>19.815070422475454</v>
      </c>
      <c r="AQ295" s="51">
        <f t="shared" si="179"/>
        <v>19.808431647211922</v>
      </c>
      <c r="AR295" s="51">
        <f t="shared" si="179"/>
        <v>19.789179516191879</v>
      </c>
      <c r="AS295" s="51">
        <f t="shared" si="179"/>
        <v>19.735997250769845</v>
      </c>
      <c r="AT295" s="51">
        <f t="shared" si="179"/>
        <v>19.604191974654608</v>
      </c>
      <c r="AU295" s="51">
        <f t="shared" si="175"/>
        <v>19.330320970828623</v>
      </c>
    </row>
    <row r="296" spans="1:47" s="51" customFormat="1" ht="12.95" customHeight="1" x14ac:dyDescent="0.2">
      <c r="A296" s="101" t="s">
        <v>993</v>
      </c>
      <c r="B296" s="102" t="s">
        <v>119</v>
      </c>
      <c r="C296" s="103">
        <v>51250.665000000001</v>
      </c>
      <c r="D296" s="44"/>
      <c r="E296" s="51">
        <f t="shared" si="164"/>
        <v>12701.121708934517</v>
      </c>
      <c r="F296" s="51">
        <f t="shared" si="165"/>
        <v>12701</v>
      </c>
      <c r="G296" s="51">
        <f t="shared" si="161"/>
        <v>0.2371770000027027</v>
      </c>
      <c r="I296" s="51">
        <f>G296</f>
        <v>0.2371770000027027</v>
      </c>
      <c r="O296" s="51">
        <f t="shared" ca="1" si="178"/>
        <v>0.14791312700618753</v>
      </c>
      <c r="Q296" s="100">
        <f t="shared" si="166"/>
        <v>36232.165000000001</v>
      </c>
      <c r="S296" s="43">
        <f t="shared" si="162"/>
        <v>0.1</v>
      </c>
      <c r="Z296" s="51">
        <f t="shared" si="167"/>
        <v>12701</v>
      </c>
      <c r="AA296" s="51">
        <f t="shared" si="168"/>
        <v>0.23965914262155841</v>
      </c>
      <c r="AB296" s="51">
        <f t="shared" si="155"/>
        <v>0.2387918971959225</v>
      </c>
      <c r="AC296" s="51">
        <f t="shared" si="156"/>
        <v>0.2371770000027027</v>
      </c>
      <c r="AD296" s="51">
        <f t="shared" si="157"/>
        <v>-2.4821426188557094E-3</v>
      </c>
      <c r="AE296" s="51">
        <f t="shared" si="158"/>
        <v>6.1610319803398802E-7</v>
      </c>
      <c r="AF296" s="51">
        <f t="shared" si="159"/>
        <v>0.2371770000027027</v>
      </c>
      <c r="AG296" s="43"/>
      <c r="AH296" s="51">
        <f t="shared" si="169"/>
        <v>-1.6148971932197916E-3</v>
      </c>
      <c r="AI296" s="51">
        <f t="shared" si="170"/>
        <v>0.94725718970032091</v>
      </c>
      <c r="AJ296" s="51">
        <f t="shared" si="171"/>
        <v>-0.71125228089282777</v>
      </c>
      <c r="AK296" s="51">
        <f t="shared" si="172"/>
        <v>0.58985441949865525</v>
      </c>
      <c r="AL296" s="51">
        <f t="shared" si="173"/>
        <v>1.6599758150103163</v>
      </c>
      <c r="AM296" s="51">
        <f t="shared" si="174"/>
        <v>1.0934063673642531</v>
      </c>
      <c r="AN296" s="51">
        <f t="shared" si="179"/>
        <v>19.860381535698991</v>
      </c>
      <c r="AO296" s="51">
        <f t="shared" si="179"/>
        <v>19.859811721185924</v>
      </c>
      <c r="AP296" s="51">
        <f t="shared" si="179"/>
        <v>19.858004489162621</v>
      </c>
      <c r="AQ296" s="51">
        <f t="shared" si="179"/>
        <v>19.852306593718922</v>
      </c>
      <c r="AR296" s="51">
        <f t="shared" si="179"/>
        <v>19.834665283142389</v>
      </c>
      <c r="AS296" s="51">
        <f t="shared" si="179"/>
        <v>19.782780430325541</v>
      </c>
      <c r="AT296" s="51">
        <f t="shared" si="179"/>
        <v>19.647512468971541</v>
      </c>
      <c r="AU296" s="51">
        <f t="shared" si="175"/>
        <v>19.358800585966339</v>
      </c>
    </row>
    <row r="297" spans="1:47" s="51" customFormat="1" ht="12.95" customHeight="1" x14ac:dyDescent="0.2">
      <c r="A297" s="101" t="s">
        <v>1000</v>
      </c>
      <c r="B297" s="102" t="s">
        <v>119</v>
      </c>
      <c r="C297" s="103">
        <v>51363.697500000002</v>
      </c>
      <c r="D297" s="44"/>
      <c r="E297" s="51">
        <f t="shared" si="164"/>
        <v>12759.125078320521</v>
      </c>
      <c r="F297" s="51">
        <f t="shared" si="165"/>
        <v>12759</v>
      </c>
      <c r="G297" s="51">
        <f t="shared" si="161"/>
        <v>0.2437430000063614</v>
      </c>
      <c r="J297" s="51">
        <f>G297</f>
        <v>0.2437430000063614</v>
      </c>
      <c r="O297" s="51">
        <f t="shared" ca="1" si="178"/>
        <v>0.15018694124774284</v>
      </c>
      <c r="Q297" s="100">
        <f t="shared" si="166"/>
        <v>36345.197500000002</v>
      </c>
      <c r="S297" s="43">
        <f>S$17</f>
        <v>1</v>
      </c>
      <c r="Z297" s="51">
        <f t="shared" si="167"/>
        <v>12759</v>
      </c>
      <c r="AA297" s="51">
        <f t="shared" si="168"/>
        <v>0.23901692013232406</v>
      </c>
      <c r="AB297" s="51">
        <f t="shared" si="155"/>
        <v>0.24714507659177024</v>
      </c>
      <c r="AC297" s="51">
        <f t="shared" si="156"/>
        <v>0.2437430000063614</v>
      </c>
      <c r="AD297" s="51">
        <f t="shared" si="157"/>
        <v>4.7260798740373366E-3</v>
      </c>
      <c r="AE297" s="51">
        <f t="shared" si="158"/>
        <v>2.2335830975780769E-5</v>
      </c>
      <c r="AF297" s="51">
        <f t="shared" si="159"/>
        <v>0.2437430000063614</v>
      </c>
      <c r="AG297" s="43"/>
      <c r="AH297" s="51">
        <f t="shared" si="169"/>
        <v>-3.4020765854088394E-3</v>
      </c>
      <c r="AI297" s="51">
        <f t="shared" si="170"/>
        <v>0.91834711719293505</v>
      </c>
      <c r="AJ297" s="51">
        <f t="shared" si="171"/>
        <v>-0.7449220768300604</v>
      </c>
      <c r="AK297" s="51">
        <f t="shared" si="172"/>
        <v>0.58655165754577765</v>
      </c>
      <c r="AL297" s="51">
        <f t="shared" si="173"/>
        <v>1.709115742675847</v>
      </c>
      <c r="AM297" s="51">
        <f t="shared" si="174"/>
        <v>1.1488513278177364</v>
      </c>
      <c r="AN297" s="51">
        <f t="shared" si="179"/>
        <v>19.902834242269428</v>
      </c>
      <c r="AO297" s="51">
        <f t="shared" si="179"/>
        <v>19.902421033472876</v>
      </c>
      <c r="AP297" s="51">
        <f t="shared" si="179"/>
        <v>19.901013428301802</v>
      </c>
      <c r="AQ297" s="51">
        <f t="shared" si="179"/>
        <v>19.896244169600692</v>
      </c>
      <c r="AR297" s="51">
        <f t="shared" si="179"/>
        <v>19.880368984810254</v>
      </c>
      <c r="AS297" s="51">
        <f t="shared" si="179"/>
        <v>19.830298013317503</v>
      </c>
      <c r="AT297" s="51">
        <f t="shared" si="179"/>
        <v>19.69213312612316</v>
      </c>
      <c r="AU297" s="51">
        <f t="shared" si="175"/>
        <v>19.388297330216112</v>
      </c>
    </row>
    <row r="298" spans="1:47" s="51" customFormat="1" ht="12.95" customHeight="1" x14ac:dyDescent="0.2">
      <c r="A298" s="101" t="s">
        <v>1000</v>
      </c>
      <c r="B298" s="102" t="s">
        <v>119</v>
      </c>
      <c r="C298" s="103">
        <v>51439.697</v>
      </c>
      <c r="D298" s="44"/>
      <c r="E298" s="51">
        <f t="shared" si="164"/>
        <v>12798.124720650396</v>
      </c>
      <c r="F298" s="51">
        <f t="shared" si="165"/>
        <v>12798</v>
      </c>
      <c r="G298" s="51">
        <f t="shared" si="161"/>
        <v>0.24304600000323262</v>
      </c>
      <c r="J298" s="51">
        <f>G298</f>
        <v>0.24304600000323262</v>
      </c>
      <c r="O298" s="51">
        <f t="shared" ca="1" si="178"/>
        <v>0.1517158853067197</v>
      </c>
      <c r="Q298" s="100">
        <f t="shared" si="166"/>
        <v>36421.197</v>
      </c>
      <c r="S298" s="43">
        <f>S$17</f>
        <v>1</v>
      </c>
      <c r="Z298" s="51">
        <f t="shared" si="167"/>
        <v>12798</v>
      </c>
      <c r="AA298" s="51">
        <f t="shared" si="168"/>
        <v>0.23861924315488781</v>
      </c>
      <c r="AB298" s="51">
        <f t="shared" si="155"/>
        <v>0.24761579828435315</v>
      </c>
      <c r="AC298" s="51">
        <f t="shared" si="156"/>
        <v>0.24304600000323262</v>
      </c>
      <c r="AD298" s="51">
        <f t="shared" si="157"/>
        <v>4.426756848344815E-3</v>
      </c>
      <c r="AE298" s="51">
        <f t="shared" si="158"/>
        <v>1.959617619436772E-5</v>
      </c>
      <c r="AF298" s="51">
        <f t="shared" si="159"/>
        <v>0.24304600000323262</v>
      </c>
      <c r="AG298" s="43"/>
      <c r="AH298" s="51">
        <f t="shared" si="169"/>
        <v>-4.5697982811205226E-3</v>
      </c>
      <c r="AI298" s="51">
        <f t="shared" si="170"/>
        <v>0.89998479943673781</v>
      </c>
      <c r="AJ298" s="51">
        <f t="shared" si="171"/>
        <v>-0.7654866202746865</v>
      </c>
      <c r="AK298" s="51">
        <f t="shared" si="172"/>
        <v>0.58370112206221936</v>
      </c>
      <c r="AL298" s="51">
        <f t="shared" si="173"/>
        <v>1.740494964905746</v>
      </c>
      <c r="AM298" s="51">
        <f t="shared" si="174"/>
        <v>1.1859202290304505</v>
      </c>
      <c r="AN298" s="51">
        <f t="shared" si="179"/>
        <v>19.930646527662468</v>
      </c>
      <c r="AO298" s="51">
        <f t="shared" si="179"/>
        <v>19.930319265437859</v>
      </c>
      <c r="AP298" s="51">
        <f t="shared" si="179"/>
        <v>19.929146416622917</v>
      </c>
      <c r="AQ298" s="51">
        <f t="shared" si="179"/>
        <v>19.924964083957903</v>
      </c>
      <c r="AR298" s="51">
        <f t="shared" si="179"/>
        <v>19.910306105077598</v>
      </c>
      <c r="AS298" s="51">
        <f t="shared" si="179"/>
        <v>19.861700602807975</v>
      </c>
      <c r="AT298" s="51">
        <f t="shared" si="179"/>
        <v>19.721988840170763</v>
      </c>
      <c r="AU298" s="51">
        <f t="shared" si="175"/>
        <v>19.40813134790131</v>
      </c>
    </row>
    <row r="299" spans="1:47" s="51" customFormat="1" ht="12.95" customHeight="1" x14ac:dyDescent="0.2">
      <c r="A299" s="101" t="s">
        <v>1006</v>
      </c>
      <c r="B299" s="102" t="s">
        <v>119</v>
      </c>
      <c r="C299" s="103">
        <v>51636.517</v>
      </c>
      <c r="D299" s="44"/>
      <c r="E299" s="51">
        <f t="shared" si="164"/>
        <v>12899.124195691229</v>
      </c>
      <c r="F299" s="51">
        <f t="shared" si="165"/>
        <v>12899</v>
      </c>
      <c r="G299" s="51">
        <f t="shared" si="161"/>
        <v>0.24202299999888055</v>
      </c>
      <c r="I299" s="51">
        <f>G299</f>
        <v>0.24202299999888055</v>
      </c>
      <c r="O299" s="51">
        <f t="shared" ca="1" si="178"/>
        <v>0.15567545838253166</v>
      </c>
      <c r="Q299" s="100">
        <f t="shared" si="166"/>
        <v>36618.017</v>
      </c>
      <c r="S299" s="43">
        <f>S$16</f>
        <v>0.1</v>
      </c>
      <c r="Z299" s="51">
        <f t="shared" si="167"/>
        <v>12899</v>
      </c>
      <c r="AA299" s="51">
        <f t="shared" si="168"/>
        <v>0.23771356033297131</v>
      </c>
      <c r="AB299" s="51">
        <f t="shared" si="155"/>
        <v>0.24949329716076266</v>
      </c>
      <c r="AC299" s="51">
        <f t="shared" si="156"/>
        <v>0.24202299999888055</v>
      </c>
      <c r="AD299" s="51">
        <f t="shared" si="157"/>
        <v>4.3094396659092427E-3</v>
      </c>
      <c r="AE299" s="51">
        <f t="shared" si="158"/>
        <v>1.8571270234111967E-6</v>
      </c>
      <c r="AF299" s="51">
        <f t="shared" si="159"/>
        <v>0.24202299999888055</v>
      </c>
      <c r="AG299" s="43"/>
      <c r="AH299" s="51">
        <f t="shared" si="169"/>
        <v>-7.4702971618821031E-3</v>
      </c>
      <c r="AI299" s="51">
        <f t="shared" si="170"/>
        <v>0.85612158581963549</v>
      </c>
      <c r="AJ299" s="51">
        <f t="shared" si="171"/>
        <v>-0.81196290521127157</v>
      </c>
      <c r="AK299" s="51">
        <f t="shared" si="172"/>
        <v>0.57446413480159664</v>
      </c>
      <c r="AL299" s="51">
        <f t="shared" si="173"/>
        <v>1.816204816203181</v>
      </c>
      <c r="AM299" s="51">
        <f t="shared" si="174"/>
        <v>1.281344016772576</v>
      </c>
      <c r="AN299" s="51">
        <f t="shared" si="179"/>
        <v>20.000144174733585</v>
      </c>
      <c r="AO299" s="51">
        <f t="shared" si="179"/>
        <v>19.999977397863582</v>
      </c>
      <c r="AP299" s="51">
        <f t="shared" si="179"/>
        <v>19.999287861035544</v>
      </c>
      <c r="AQ299" s="51">
        <f t="shared" si="179"/>
        <v>19.996448173791698</v>
      </c>
      <c r="AR299" s="51">
        <f t="shared" si="179"/>
        <v>19.984936996058757</v>
      </c>
      <c r="AS299" s="51">
        <f t="shared" si="179"/>
        <v>19.940920610598607</v>
      </c>
      <c r="AT299" s="51">
        <f t="shared" si="179"/>
        <v>19.798724019876161</v>
      </c>
      <c r="AU299" s="51">
        <f t="shared" si="175"/>
        <v>19.4594963680604</v>
      </c>
    </row>
    <row r="300" spans="1:47" s="51" customFormat="1" ht="12.95" customHeight="1" x14ac:dyDescent="0.2">
      <c r="A300" s="45" t="s">
        <v>117</v>
      </c>
      <c r="B300" s="46"/>
      <c r="C300" s="44">
        <v>51673.543400000002</v>
      </c>
      <c r="D300" s="44">
        <v>1.5E-3</v>
      </c>
      <c r="E300" s="51">
        <f t="shared" si="164"/>
        <v>12918.124535914034</v>
      </c>
      <c r="F300" s="51">
        <f t="shared" si="165"/>
        <v>12918</v>
      </c>
      <c r="G300" s="51">
        <f t="shared" si="161"/>
        <v>0.24268600000505103</v>
      </c>
      <c r="J300" s="51">
        <f>G300</f>
        <v>0.24268600000505103</v>
      </c>
      <c r="O300" s="51">
        <f t="shared" ca="1" si="178"/>
        <v>0.15642032856511007</v>
      </c>
      <c r="Q300" s="100">
        <f t="shared" si="166"/>
        <v>36655.043400000002</v>
      </c>
      <c r="S300" s="43">
        <f>S$17</f>
        <v>1</v>
      </c>
      <c r="Z300" s="51">
        <f t="shared" si="167"/>
        <v>12918</v>
      </c>
      <c r="AA300" s="51">
        <f t="shared" si="168"/>
        <v>0.23756272209897641</v>
      </c>
      <c r="AB300" s="51">
        <f t="shared" si="155"/>
        <v>0.25068249420151667</v>
      </c>
      <c r="AC300" s="51">
        <f t="shared" si="156"/>
        <v>0.24268600000505103</v>
      </c>
      <c r="AD300" s="51">
        <f t="shared" si="157"/>
        <v>5.1232779060746136E-3</v>
      </c>
      <c r="AE300" s="51">
        <f t="shared" si="158"/>
        <v>2.6247976502872278E-5</v>
      </c>
      <c r="AF300" s="51">
        <f t="shared" si="159"/>
        <v>0.24268600000505103</v>
      </c>
      <c r="AG300" s="43"/>
      <c r="AH300" s="51">
        <f t="shared" si="169"/>
        <v>-7.996494196465663E-3</v>
      </c>
      <c r="AI300" s="51">
        <f t="shared" si="170"/>
        <v>0.84842342688520811</v>
      </c>
      <c r="AJ300" s="51">
        <f t="shared" si="171"/>
        <v>-0.81972496910159243</v>
      </c>
      <c r="AK300" s="51">
        <f t="shared" si="172"/>
        <v>0.57248107630137401</v>
      </c>
      <c r="AL300" s="51">
        <f t="shared" si="173"/>
        <v>1.8296283751736468</v>
      </c>
      <c r="AM300" s="51">
        <f t="shared" si="174"/>
        <v>1.2992295670596694</v>
      </c>
      <c r="AN300" s="51">
        <f t="shared" si="179"/>
        <v>20.012835665061317</v>
      </c>
      <c r="AO300" s="51">
        <f t="shared" si="179"/>
        <v>20.01269055874678</v>
      </c>
      <c r="AP300" s="51">
        <f t="shared" si="179"/>
        <v>20.01207297145217</v>
      </c>
      <c r="AQ300" s="51">
        <f t="shared" si="179"/>
        <v>20.009454256678957</v>
      </c>
      <c r="AR300" s="51">
        <f t="shared" si="179"/>
        <v>19.998520641955995</v>
      </c>
      <c r="AS300" s="51">
        <f t="shared" si="179"/>
        <v>19.955478311847259</v>
      </c>
      <c r="AT300" s="51">
        <f t="shared" si="179"/>
        <v>19.813061338294322</v>
      </c>
      <c r="AU300" s="51">
        <f t="shared" si="175"/>
        <v>19.469159094624985</v>
      </c>
    </row>
    <row r="301" spans="1:47" s="51" customFormat="1" ht="12.95" customHeight="1" x14ac:dyDescent="0.2">
      <c r="A301" s="101" t="s">
        <v>1000</v>
      </c>
      <c r="B301" s="102" t="s">
        <v>119</v>
      </c>
      <c r="C301" s="103">
        <v>51706.675999999999</v>
      </c>
      <c r="D301" s="44"/>
      <c r="E301" s="51">
        <f t="shared" si="164"/>
        <v>12935.126747105669</v>
      </c>
      <c r="F301" s="51">
        <f t="shared" si="165"/>
        <v>12935</v>
      </c>
      <c r="G301" s="51">
        <f t="shared" ref="G301:G308" si="180">+C301-(C$7+F301*C$8)</f>
        <v>0.24699500000133412</v>
      </c>
      <c r="J301" s="51">
        <f>G301</f>
        <v>0.24699500000133412</v>
      </c>
      <c r="O301" s="51">
        <f t="shared" ca="1" si="178"/>
        <v>0.15708679136004872</v>
      </c>
      <c r="Q301" s="100">
        <f t="shared" si="166"/>
        <v>36688.175999999999</v>
      </c>
      <c r="S301" s="43">
        <f>S$17</f>
        <v>1</v>
      </c>
      <c r="Z301" s="51">
        <f t="shared" si="167"/>
        <v>12935</v>
      </c>
      <c r="AA301" s="51">
        <f t="shared" si="168"/>
        <v>0.23743288918194794</v>
      </c>
      <c r="AB301" s="51">
        <f t="shared" si="155"/>
        <v>0.25545720033144725</v>
      </c>
      <c r="AC301" s="51">
        <f t="shared" si="156"/>
        <v>0.24699500000133412</v>
      </c>
      <c r="AD301" s="51">
        <f t="shared" si="157"/>
        <v>9.5621108193861826E-3</v>
      </c>
      <c r="AE301" s="51">
        <f t="shared" si="158"/>
        <v>9.1433963322222288E-5</v>
      </c>
      <c r="AF301" s="51">
        <f t="shared" si="159"/>
        <v>0.24699500000133412</v>
      </c>
      <c r="AG301" s="43"/>
      <c r="AH301" s="51">
        <f t="shared" si="169"/>
        <v>-8.4622003301131447E-3</v>
      </c>
      <c r="AI301" s="51">
        <f t="shared" si="170"/>
        <v>0.84167490022484237</v>
      </c>
      <c r="AJ301" s="51">
        <f t="shared" si="171"/>
        <v>-0.82643018689194914</v>
      </c>
      <c r="AK301" s="51">
        <f t="shared" si="172"/>
        <v>0.57065156007987039</v>
      </c>
      <c r="AL301" s="51">
        <f t="shared" si="173"/>
        <v>1.8414353134901478</v>
      </c>
      <c r="AM301" s="51">
        <f t="shared" si="174"/>
        <v>1.3152209160143302</v>
      </c>
      <c r="AN301" s="51">
        <f t="shared" ref="AN301:AT310" si="181">$AU301+$AB$7*SIN(AO301)</f>
        <v>20.024094096697066</v>
      </c>
      <c r="AO301" s="51">
        <f t="shared" si="181"/>
        <v>20.023966445206028</v>
      </c>
      <c r="AP301" s="51">
        <f t="shared" si="181"/>
        <v>20.023408518218869</v>
      </c>
      <c r="AQ301" s="51">
        <f t="shared" si="181"/>
        <v>20.020978646951026</v>
      </c>
      <c r="AR301" s="51">
        <f t="shared" si="181"/>
        <v>20.010555124140151</v>
      </c>
      <c r="AS301" s="51">
        <f t="shared" si="181"/>
        <v>19.968409894557254</v>
      </c>
      <c r="AT301" s="51">
        <f t="shared" si="181"/>
        <v>19.825862260904533</v>
      </c>
      <c r="AU301" s="51">
        <f t="shared" si="175"/>
        <v>19.477804692077502</v>
      </c>
    </row>
    <row r="302" spans="1:47" s="51" customFormat="1" ht="12.95" customHeight="1" x14ac:dyDescent="0.2">
      <c r="A302" s="101" t="s">
        <v>1000</v>
      </c>
      <c r="B302" s="102" t="s">
        <v>119</v>
      </c>
      <c r="C302" s="103">
        <v>51706.677000000003</v>
      </c>
      <c r="D302" s="44"/>
      <c r="E302" s="51">
        <f t="shared" si="164"/>
        <v>12935.127260262236</v>
      </c>
      <c r="F302" s="51">
        <f t="shared" si="165"/>
        <v>12935</v>
      </c>
      <c r="G302" s="51">
        <f t="shared" si="180"/>
        <v>0.24799500000517583</v>
      </c>
      <c r="J302" s="51">
        <f>G302</f>
        <v>0.24799500000517583</v>
      </c>
      <c r="O302" s="51">
        <f t="shared" ca="1" si="178"/>
        <v>0.15708679136004872</v>
      </c>
      <c r="Q302" s="100">
        <f t="shared" si="166"/>
        <v>36688.177000000003</v>
      </c>
      <c r="S302" s="43">
        <f>S$17</f>
        <v>1</v>
      </c>
      <c r="Z302" s="51">
        <f t="shared" si="167"/>
        <v>12935</v>
      </c>
      <c r="AA302" s="51">
        <f t="shared" si="168"/>
        <v>0.23743288918194794</v>
      </c>
      <c r="AB302" s="51">
        <f t="shared" si="155"/>
        <v>0.25645720033528896</v>
      </c>
      <c r="AC302" s="51">
        <f t="shared" si="156"/>
        <v>0.24799500000517583</v>
      </c>
      <c r="AD302" s="51">
        <f t="shared" si="157"/>
        <v>1.0562110823227888E-2</v>
      </c>
      <c r="AE302" s="51">
        <f t="shared" si="158"/>
        <v>1.1155818504214769E-4</v>
      </c>
      <c r="AF302" s="51">
        <f t="shared" si="159"/>
        <v>0.24799500000517583</v>
      </c>
      <c r="AG302" s="43"/>
      <c r="AH302" s="51">
        <f t="shared" si="169"/>
        <v>-8.4622003301131447E-3</v>
      </c>
      <c r="AI302" s="51">
        <f t="shared" si="170"/>
        <v>0.84167490022484237</v>
      </c>
      <c r="AJ302" s="51">
        <f t="shared" si="171"/>
        <v>-0.82643018689194914</v>
      </c>
      <c r="AK302" s="51">
        <f t="shared" si="172"/>
        <v>0.57065156007987039</v>
      </c>
      <c r="AL302" s="51">
        <f t="shared" si="173"/>
        <v>1.8414353134901478</v>
      </c>
      <c r="AM302" s="51">
        <f t="shared" si="174"/>
        <v>1.3152209160143302</v>
      </c>
      <c r="AN302" s="51">
        <f t="shared" si="181"/>
        <v>20.024094096697066</v>
      </c>
      <c r="AO302" s="51">
        <f t="shared" si="181"/>
        <v>20.023966445206028</v>
      </c>
      <c r="AP302" s="51">
        <f t="shared" si="181"/>
        <v>20.023408518218869</v>
      </c>
      <c r="AQ302" s="51">
        <f t="shared" si="181"/>
        <v>20.020978646951026</v>
      </c>
      <c r="AR302" s="51">
        <f t="shared" si="181"/>
        <v>20.010555124140151</v>
      </c>
      <c r="AS302" s="51">
        <f t="shared" si="181"/>
        <v>19.968409894557254</v>
      </c>
      <c r="AT302" s="51">
        <f t="shared" si="181"/>
        <v>19.825862260904533</v>
      </c>
      <c r="AU302" s="51">
        <f t="shared" si="175"/>
        <v>19.477804692077502</v>
      </c>
    </row>
    <row r="303" spans="1:47" s="51" customFormat="1" ht="12.95" customHeight="1" x14ac:dyDescent="0.2">
      <c r="A303" s="101" t="s">
        <v>1021</v>
      </c>
      <c r="B303" s="102" t="s">
        <v>119</v>
      </c>
      <c r="C303" s="103">
        <v>51706.678</v>
      </c>
      <c r="D303" s="44"/>
      <c r="E303" s="51">
        <f t="shared" si="164"/>
        <v>12935.127773418797</v>
      </c>
      <c r="F303" s="51">
        <f t="shared" si="165"/>
        <v>12935</v>
      </c>
      <c r="G303" s="51">
        <f t="shared" si="180"/>
        <v>0.24899500000174157</v>
      </c>
      <c r="I303" s="51">
        <f>G303</f>
        <v>0.24899500000174157</v>
      </c>
      <c r="O303" s="51">
        <f t="shared" ca="1" si="178"/>
        <v>0.15708679136004872</v>
      </c>
      <c r="Q303" s="100">
        <f t="shared" si="166"/>
        <v>36688.178</v>
      </c>
      <c r="S303" s="43">
        <f>S$16</f>
        <v>0.1</v>
      </c>
      <c r="Z303" s="51">
        <f t="shared" si="167"/>
        <v>12935</v>
      </c>
      <c r="AA303" s="51">
        <f t="shared" si="168"/>
        <v>0.23743288918194794</v>
      </c>
      <c r="AB303" s="51">
        <f t="shared" si="155"/>
        <v>0.25745720033185471</v>
      </c>
      <c r="AC303" s="51">
        <f t="shared" si="156"/>
        <v>0.24899500000174157</v>
      </c>
      <c r="AD303" s="51">
        <f t="shared" si="157"/>
        <v>1.1562110819793636E-2</v>
      </c>
      <c r="AE303" s="51">
        <f t="shared" si="158"/>
        <v>1.3368240660918907E-5</v>
      </c>
      <c r="AF303" s="51">
        <f t="shared" si="159"/>
        <v>0.24899500000174157</v>
      </c>
      <c r="AG303" s="43"/>
      <c r="AH303" s="51">
        <f t="shared" si="169"/>
        <v>-8.4622003301131447E-3</v>
      </c>
      <c r="AI303" s="51">
        <f t="shared" si="170"/>
        <v>0.84167490022484237</v>
      </c>
      <c r="AJ303" s="51">
        <f t="shared" si="171"/>
        <v>-0.82643018689194914</v>
      </c>
      <c r="AK303" s="51">
        <f t="shared" si="172"/>
        <v>0.57065156007987039</v>
      </c>
      <c r="AL303" s="51">
        <f t="shared" si="173"/>
        <v>1.8414353134901478</v>
      </c>
      <c r="AM303" s="51">
        <f t="shared" si="174"/>
        <v>1.3152209160143302</v>
      </c>
      <c r="AN303" s="51">
        <f t="shared" si="181"/>
        <v>20.024094096697066</v>
      </c>
      <c r="AO303" s="51">
        <f t="shared" si="181"/>
        <v>20.023966445206028</v>
      </c>
      <c r="AP303" s="51">
        <f t="shared" si="181"/>
        <v>20.023408518218869</v>
      </c>
      <c r="AQ303" s="51">
        <f t="shared" si="181"/>
        <v>20.020978646951026</v>
      </c>
      <c r="AR303" s="51">
        <f t="shared" si="181"/>
        <v>20.010555124140151</v>
      </c>
      <c r="AS303" s="51">
        <f t="shared" si="181"/>
        <v>19.968409894557254</v>
      </c>
      <c r="AT303" s="51">
        <f t="shared" si="181"/>
        <v>19.825862260904533</v>
      </c>
      <c r="AU303" s="51">
        <f t="shared" si="175"/>
        <v>19.477804692077502</v>
      </c>
    </row>
    <row r="304" spans="1:47" s="51" customFormat="1" ht="12.95" customHeight="1" x14ac:dyDescent="0.2">
      <c r="A304" s="101" t="s">
        <v>1024</v>
      </c>
      <c r="B304" s="102" t="s">
        <v>119</v>
      </c>
      <c r="C304" s="103">
        <v>51712.517999999996</v>
      </c>
      <c r="D304" s="44"/>
      <c r="E304" s="51">
        <f t="shared" si="164"/>
        <v>12938.12460775595</v>
      </c>
      <c r="F304" s="51">
        <f t="shared" si="165"/>
        <v>12938</v>
      </c>
      <c r="G304" s="51">
        <f t="shared" si="180"/>
        <v>0.24282600000151433</v>
      </c>
      <c r="I304" s="51">
        <f>G304</f>
        <v>0.24282600000151433</v>
      </c>
      <c r="O304" s="51">
        <f t="shared" ca="1" si="178"/>
        <v>0.15720440244150852</v>
      </c>
      <c r="Q304" s="100">
        <f t="shared" si="166"/>
        <v>36694.017999999996</v>
      </c>
      <c r="S304" s="43">
        <f>S$16</f>
        <v>0.1</v>
      </c>
      <c r="Z304" s="51">
        <f t="shared" si="167"/>
        <v>12938</v>
      </c>
      <c r="AA304" s="51">
        <f t="shared" si="168"/>
        <v>0.23741047689657263</v>
      </c>
      <c r="AB304" s="51">
        <f t="shared" si="155"/>
        <v>0.25136988689726142</v>
      </c>
      <c r="AC304" s="51">
        <f t="shared" si="156"/>
        <v>0.24282600000151433</v>
      </c>
      <c r="AD304" s="51">
        <f t="shared" si="157"/>
        <v>5.4155231049416996E-3</v>
      </c>
      <c r="AE304" s="51">
        <f t="shared" si="158"/>
        <v>2.9327890500157387E-6</v>
      </c>
      <c r="AF304" s="51">
        <f t="shared" si="159"/>
        <v>0.24282600000151433</v>
      </c>
      <c r="AG304" s="43"/>
      <c r="AH304" s="51">
        <f t="shared" si="169"/>
        <v>-8.543886895747076E-3</v>
      </c>
      <c r="AI304" s="51">
        <f t="shared" si="170"/>
        <v>0.84049739345820784</v>
      </c>
      <c r="AJ304" s="51">
        <f t="shared" si="171"/>
        <v>-0.82759055835747108</v>
      </c>
      <c r="AK304" s="51">
        <f t="shared" si="172"/>
        <v>0.57032355619137609</v>
      </c>
      <c r="AL304" s="51">
        <f t="shared" si="173"/>
        <v>1.8434993485980193</v>
      </c>
      <c r="AM304" s="51">
        <f t="shared" si="174"/>
        <v>1.3180419538688075</v>
      </c>
      <c r="AN304" s="51">
        <f t="shared" si="181"/>
        <v>20.026071503590458</v>
      </c>
      <c r="AO304" s="51">
        <f t="shared" si="181"/>
        <v>20.025946752357306</v>
      </c>
      <c r="AP304" s="51">
        <f t="shared" si="181"/>
        <v>20.025398903772064</v>
      </c>
      <c r="AQ304" s="51">
        <f t="shared" si="181"/>
        <v>20.023001483914527</v>
      </c>
      <c r="AR304" s="51">
        <f t="shared" si="181"/>
        <v>20.012667252194511</v>
      </c>
      <c r="AS304" s="51">
        <f t="shared" si="181"/>
        <v>19.970682723413081</v>
      </c>
      <c r="AT304" s="51">
        <f t="shared" si="181"/>
        <v>19.828118555458495</v>
      </c>
      <c r="AU304" s="51">
        <f t="shared" si="175"/>
        <v>19.479330385745595</v>
      </c>
    </row>
    <row r="305" spans="1:47" s="51" customFormat="1" ht="12.95" customHeight="1" x14ac:dyDescent="0.2">
      <c r="A305" s="45" t="s">
        <v>117</v>
      </c>
      <c r="B305" s="47"/>
      <c r="C305" s="45">
        <v>51714.466200000003</v>
      </c>
      <c r="D305" s="45">
        <v>1E-4</v>
      </c>
      <c r="E305" s="51">
        <f t="shared" si="164"/>
        <v>12939.124339375068</v>
      </c>
      <c r="F305" s="51">
        <f t="shared" si="165"/>
        <v>12939</v>
      </c>
      <c r="G305" s="51">
        <f t="shared" si="180"/>
        <v>0.24230299999908311</v>
      </c>
      <c r="J305" s="51">
        <f>G305</f>
        <v>0.24230299999908311</v>
      </c>
      <c r="O305" s="51">
        <f t="shared" ca="1" si="178"/>
        <v>0.15724360613532845</v>
      </c>
      <c r="Q305" s="100">
        <f t="shared" si="166"/>
        <v>36695.966200000003</v>
      </c>
      <c r="S305" s="43">
        <f>S$17</f>
        <v>1</v>
      </c>
      <c r="Z305" s="51">
        <f t="shared" si="167"/>
        <v>12939</v>
      </c>
      <c r="AA305" s="51">
        <f t="shared" si="168"/>
        <v>0.23740303930983025</v>
      </c>
      <c r="AB305" s="51">
        <f t="shared" si="155"/>
        <v>0.25087408274406875</v>
      </c>
      <c r="AC305" s="51">
        <f t="shared" si="156"/>
        <v>0.24230299999908311</v>
      </c>
      <c r="AD305" s="51">
        <f t="shared" si="157"/>
        <v>4.899960689252858E-3</v>
      </c>
      <c r="AE305" s="51">
        <f t="shared" si="158"/>
        <v>2.4009614756223344E-5</v>
      </c>
      <c r="AF305" s="51">
        <f t="shared" si="159"/>
        <v>0.24230299999908311</v>
      </c>
      <c r="AG305" s="43"/>
      <c r="AH305" s="51">
        <f t="shared" si="169"/>
        <v>-8.5710827449856416E-3</v>
      </c>
      <c r="AI305" s="51">
        <f t="shared" si="170"/>
        <v>0.84010577642266304</v>
      </c>
      <c r="AJ305" s="51">
        <f t="shared" si="171"/>
        <v>-0.82797584330265817</v>
      </c>
      <c r="AK305" s="51">
        <f t="shared" si="172"/>
        <v>0.57021388750801583</v>
      </c>
      <c r="AL305" s="51">
        <f t="shared" si="173"/>
        <v>1.8441860722515355</v>
      </c>
      <c r="AM305" s="51">
        <f t="shared" si="174"/>
        <v>1.3189822413170535</v>
      </c>
      <c r="AN305" s="51">
        <f t="shared" si="181"/>
        <v>20.02673001935851</v>
      </c>
      <c r="AO305" s="51">
        <f t="shared" si="181"/>
        <v>20.026606223220679</v>
      </c>
      <c r="AP305" s="51">
        <f t="shared" si="181"/>
        <v>20.026061704571021</v>
      </c>
      <c r="AQ305" s="51">
        <f t="shared" si="181"/>
        <v>20.023675043489995</v>
      </c>
      <c r="AR305" s="51">
        <f t="shared" si="181"/>
        <v>20.013370524667547</v>
      </c>
      <c r="AS305" s="51">
        <f t="shared" si="181"/>
        <v>19.97143971780217</v>
      </c>
      <c r="AT305" s="51">
        <f t="shared" si="181"/>
        <v>19.828870473307429</v>
      </c>
      <c r="AU305" s="51">
        <f t="shared" si="175"/>
        <v>19.479838950301627</v>
      </c>
    </row>
    <row r="306" spans="1:47" s="51" customFormat="1" ht="12.95" customHeight="1" x14ac:dyDescent="0.2">
      <c r="A306" s="45" t="s">
        <v>142</v>
      </c>
      <c r="B306" s="48" t="s">
        <v>119</v>
      </c>
      <c r="C306" s="45">
        <v>51751.492899999997</v>
      </c>
      <c r="D306" s="45" t="s">
        <v>143</v>
      </c>
      <c r="E306" s="51">
        <f t="shared" si="164"/>
        <v>12958.124833544838</v>
      </c>
      <c r="F306" s="51">
        <f t="shared" si="165"/>
        <v>12958</v>
      </c>
      <c r="G306" s="51">
        <f t="shared" si="180"/>
        <v>0.24326599999767495</v>
      </c>
      <c r="K306" s="51">
        <f>G306</f>
        <v>0.24326599999767495</v>
      </c>
      <c r="O306" s="51">
        <f t="shared" ca="1" si="178"/>
        <v>0.15798847631790686</v>
      </c>
      <c r="Q306" s="100">
        <f t="shared" si="166"/>
        <v>36732.992899999997</v>
      </c>
      <c r="S306" s="43">
        <f>S$18</f>
        <v>1</v>
      </c>
      <c r="Z306" s="51">
        <f t="shared" si="167"/>
        <v>12958</v>
      </c>
      <c r="AA306" s="51">
        <f t="shared" si="168"/>
        <v>0.23726486443348296</v>
      </c>
      <c r="AB306" s="51">
        <f t="shared" si="155"/>
        <v>0.25235068066871463</v>
      </c>
      <c r="AC306" s="51">
        <f t="shared" si="156"/>
        <v>0.24326599999767495</v>
      </c>
      <c r="AD306" s="51">
        <f t="shared" si="157"/>
        <v>6.0011355641919895E-3</v>
      </c>
      <c r="AE306" s="51">
        <f t="shared" si="158"/>
        <v>3.6013628059809905E-5</v>
      </c>
      <c r="AF306" s="51">
        <f t="shared" si="159"/>
        <v>0.24326599999767495</v>
      </c>
      <c r="AG306" s="43"/>
      <c r="AH306" s="51">
        <f t="shared" si="169"/>
        <v>-9.0846806710397059E-3</v>
      </c>
      <c r="AI306" s="51">
        <f t="shared" si="170"/>
        <v>0.83274824887205134</v>
      </c>
      <c r="AJ306" s="51">
        <f t="shared" si="171"/>
        <v>-0.83515539465390098</v>
      </c>
      <c r="AK306" s="51">
        <f t="shared" si="172"/>
        <v>0.56809936805548222</v>
      </c>
      <c r="AL306" s="51">
        <f t="shared" si="173"/>
        <v>1.857112962205679</v>
      </c>
      <c r="AM306" s="51">
        <f t="shared" si="174"/>
        <v>1.3368427455315768</v>
      </c>
      <c r="AN306" s="51">
        <f t="shared" si="181"/>
        <v>20.03918345923541</v>
      </c>
      <c r="AO306" s="51">
        <f t="shared" si="181"/>
        <v>20.039076737678371</v>
      </c>
      <c r="AP306" s="51">
        <f t="shared" si="181"/>
        <v>20.038592731572919</v>
      </c>
      <c r="AQ306" s="51">
        <f t="shared" si="181"/>
        <v>20.036404938682054</v>
      </c>
      <c r="AR306" s="51">
        <f t="shared" si="181"/>
        <v>20.026659891813122</v>
      </c>
      <c r="AS306" s="51">
        <f t="shared" si="181"/>
        <v>19.98576407725222</v>
      </c>
      <c r="AT306" s="51">
        <f t="shared" si="181"/>
        <v>19.843139688996782</v>
      </c>
      <c r="AU306" s="51">
        <f t="shared" si="175"/>
        <v>19.489501676866205</v>
      </c>
    </row>
    <row r="307" spans="1:47" s="51" customFormat="1" ht="12.95" customHeight="1" x14ac:dyDescent="0.2">
      <c r="A307" s="45" t="s">
        <v>142</v>
      </c>
      <c r="B307" s="48" t="s">
        <v>119</v>
      </c>
      <c r="C307" s="45">
        <v>51755.3825</v>
      </c>
      <c r="D307" s="45" t="s">
        <v>143</v>
      </c>
      <c r="E307" s="51">
        <f t="shared" si="164"/>
        <v>12960.120807318433</v>
      </c>
      <c r="F307" s="51">
        <f t="shared" si="165"/>
        <v>12960</v>
      </c>
      <c r="G307" s="51">
        <f t="shared" si="180"/>
        <v>0.2354200000045239</v>
      </c>
      <c r="K307" s="51">
        <f>G307</f>
        <v>0.2354200000045239</v>
      </c>
      <c r="O307" s="51">
        <f t="shared" ca="1" si="178"/>
        <v>0.15806688370554672</v>
      </c>
      <c r="Q307" s="100">
        <f t="shared" si="166"/>
        <v>36736.8825</v>
      </c>
      <c r="S307" s="43">
        <f>S$18</f>
        <v>1</v>
      </c>
      <c r="Z307" s="51">
        <f t="shared" si="167"/>
        <v>12960</v>
      </c>
      <c r="AA307" s="51">
        <f t="shared" si="168"/>
        <v>0.23725066537502851</v>
      </c>
      <c r="AB307" s="51">
        <f t="shared" si="155"/>
        <v>0.24455839972508128</v>
      </c>
      <c r="AC307" s="51">
        <f t="shared" si="156"/>
        <v>0.2354200000045239</v>
      </c>
      <c r="AD307" s="51">
        <f t="shared" si="157"/>
        <v>-1.8306653705046083E-3</v>
      </c>
      <c r="AE307" s="51">
        <f t="shared" si="158"/>
        <v>3.3513356987647747E-6</v>
      </c>
      <c r="AF307" s="51">
        <f t="shared" si="159"/>
        <v>0.2354200000045239</v>
      </c>
      <c r="AG307" s="43"/>
      <c r="AH307" s="51">
        <f t="shared" si="169"/>
        <v>-9.1383997205573796E-3</v>
      </c>
      <c r="AI307" s="51">
        <f t="shared" si="170"/>
        <v>0.83198287330109666</v>
      </c>
      <c r="AJ307" s="51">
        <f t="shared" si="171"/>
        <v>-0.83589579344568543</v>
      </c>
      <c r="AK307" s="51">
        <f t="shared" si="172"/>
        <v>0.56787347655639653</v>
      </c>
      <c r="AL307" s="51">
        <f t="shared" si="173"/>
        <v>1.8584604864159091</v>
      </c>
      <c r="AM307" s="51">
        <f t="shared" si="174"/>
        <v>1.3387223138277706</v>
      </c>
      <c r="AN307" s="51">
        <f t="shared" si="181"/>
        <v>20.040487952559943</v>
      </c>
      <c r="AO307" s="51">
        <f t="shared" si="181"/>
        <v>20.040382913505471</v>
      </c>
      <c r="AP307" s="51">
        <f t="shared" si="181"/>
        <v>20.039904977794691</v>
      </c>
      <c r="AQ307" s="51">
        <f t="shared" si="181"/>
        <v>20.037737505061585</v>
      </c>
      <c r="AR307" s="51">
        <f t="shared" si="181"/>
        <v>20.028050763703959</v>
      </c>
      <c r="AS307" s="51">
        <f t="shared" si="181"/>
        <v>19.98726542614278</v>
      </c>
      <c r="AT307" s="51">
        <f t="shared" si="181"/>
        <v>19.844639798401705</v>
      </c>
      <c r="AU307" s="51">
        <f t="shared" si="175"/>
        <v>19.490518805978269</v>
      </c>
    </row>
    <row r="308" spans="1:47" s="51" customFormat="1" ht="12.95" customHeight="1" x14ac:dyDescent="0.2">
      <c r="A308" s="45" t="s">
        <v>142</v>
      </c>
      <c r="B308" s="48" t="s">
        <v>119</v>
      </c>
      <c r="C308" s="45">
        <v>51755.390800000001</v>
      </c>
      <c r="D308" s="45" t="s">
        <v>143</v>
      </c>
      <c r="E308" s="51">
        <f t="shared" si="164"/>
        <v>12960.12506651792</v>
      </c>
      <c r="F308" s="51">
        <f t="shared" si="165"/>
        <v>12960</v>
      </c>
      <c r="G308" s="51">
        <f t="shared" si="180"/>
        <v>0.24372000000585103</v>
      </c>
      <c r="K308" s="51">
        <f>G308</f>
        <v>0.24372000000585103</v>
      </c>
      <c r="O308" s="51">
        <f t="shared" ca="1" si="178"/>
        <v>0.15806688370554672</v>
      </c>
      <c r="Q308" s="100">
        <f t="shared" si="166"/>
        <v>36736.890800000001</v>
      </c>
      <c r="S308" s="43">
        <f>S$18</f>
        <v>1</v>
      </c>
      <c r="Z308" s="51">
        <f t="shared" si="167"/>
        <v>12960</v>
      </c>
      <c r="AA308" s="51">
        <f t="shared" si="168"/>
        <v>0.23725066537502851</v>
      </c>
      <c r="AB308" s="51">
        <f t="shared" si="155"/>
        <v>0.25285839972640839</v>
      </c>
      <c r="AC308" s="51">
        <f t="shared" si="156"/>
        <v>0.24372000000585103</v>
      </c>
      <c r="AD308" s="51">
        <f t="shared" si="157"/>
        <v>6.4693346308225264E-3</v>
      </c>
      <c r="AE308" s="51">
        <f t="shared" si="158"/>
        <v>4.1852290565559635E-5</v>
      </c>
      <c r="AF308" s="51">
        <f t="shared" si="159"/>
        <v>0.24372000000585103</v>
      </c>
      <c r="AG308" s="43"/>
      <c r="AH308" s="51">
        <f t="shared" si="169"/>
        <v>-9.1383997205573796E-3</v>
      </c>
      <c r="AI308" s="51">
        <f t="shared" si="170"/>
        <v>0.83198287330109666</v>
      </c>
      <c r="AJ308" s="51">
        <f t="shared" si="171"/>
        <v>-0.83589579344568543</v>
      </c>
      <c r="AK308" s="51">
        <f t="shared" si="172"/>
        <v>0.56787347655639653</v>
      </c>
      <c r="AL308" s="51">
        <f t="shared" si="173"/>
        <v>1.8584604864159091</v>
      </c>
      <c r="AM308" s="51">
        <f t="shared" si="174"/>
        <v>1.3387223138277706</v>
      </c>
      <c r="AN308" s="51">
        <f t="shared" si="181"/>
        <v>20.040487952559943</v>
      </c>
      <c r="AO308" s="51">
        <f t="shared" si="181"/>
        <v>20.040382913505471</v>
      </c>
      <c r="AP308" s="51">
        <f t="shared" si="181"/>
        <v>20.039904977794691</v>
      </c>
      <c r="AQ308" s="51">
        <f t="shared" si="181"/>
        <v>20.037737505061585</v>
      </c>
      <c r="AR308" s="51">
        <f t="shared" si="181"/>
        <v>20.028050763703959</v>
      </c>
      <c r="AS308" s="51">
        <f t="shared" si="181"/>
        <v>19.98726542614278</v>
      </c>
      <c r="AT308" s="51">
        <f t="shared" si="181"/>
        <v>19.844639798401705</v>
      </c>
      <c r="AU308" s="51">
        <f t="shared" si="175"/>
        <v>19.490518805978269</v>
      </c>
    </row>
    <row r="309" spans="1:47" s="51" customFormat="1" ht="12.95" customHeight="1" x14ac:dyDescent="0.2">
      <c r="A309" s="45" t="s">
        <v>142</v>
      </c>
      <c r="B309" s="48" t="s">
        <v>119</v>
      </c>
      <c r="C309" s="45">
        <v>51755.421999999999</v>
      </c>
      <c r="D309" s="45" t="s">
        <v>143</v>
      </c>
      <c r="E309" s="51">
        <f t="shared" si="164"/>
        <v>12960.141077002734</v>
      </c>
      <c r="F309" s="51">
        <f t="shared" si="165"/>
        <v>12960</v>
      </c>
      <c r="O309" s="51">
        <f t="shared" ca="1" si="178"/>
        <v>0.15806688370554672</v>
      </c>
      <c r="Q309" s="100">
        <f t="shared" si="166"/>
        <v>36736.921999999999</v>
      </c>
      <c r="S309" s="43"/>
      <c r="U309" s="51">
        <f>+C309-(C$7+F309*C$8)</f>
        <v>0.27492000000347616</v>
      </c>
      <c r="Z309" s="51">
        <f t="shared" si="167"/>
        <v>12960</v>
      </c>
      <c r="AA309" s="51">
        <f t="shared" si="168"/>
        <v>0.23725066537502851</v>
      </c>
      <c r="AB309" s="51">
        <f>IF(S309&lt;&gt;0,U309-AH309, -9999)</f>
        <v>-9999</v>
      </c>
      <c r="AC309" s="51">
        <f>+U309-P309</f>
        <v>0.27492000000347616</v>
      </c>
      <c r="AD309" s="51">
        <f>IF(S309&lt;&gt;0,U309-AA309, -9999)</f>
        <v>-9999</v>
      </c>
      <c r="AE309" s="51">
        <f>+(U309-AA309)^2*S309</f>
        <v>0</v>
      </c>
      <c r="AF309" s="51">
        <f>IF(S309&lt;&gt;0,U309-P309, -9999)</f>
        <v>-9999</v>
      </c>
      <c r="AG309" s="43"/>
      <c r="AH309" s="51">
        <f t="shared" si="169"/>
        <v>-9.1383997205573796E-3</v>
      </c>
      <c r="AI309" s="51">
        <f t="shared" si="170"/>
        <v>0.83198287330109666</v>
      </c>
      <c r="AJ309" s="51">
        <f t="shared" si="171"/>
        <v>-0.83589579344568543</v>
      </c>
      <c r="AK309" s="51">
        <f t="shared" si="172"/>
        <v>0.56787347655639653</v>
      </c>
      <c r="AL309" s="51">
        <f t="shared" si="173"/>
        <v>1.8584604864159091</v>
      </c>
      <c r="AM309" s="51">
        <f t="shared" si="174"/>
        <v>1.3387223138277706</v>
      </c>
      <c r="AN309" s="51">
        <f t="shared" si="181"/>
        <v>20.040487952559943</v>
      </c>
      <c r="AO309" s="51">
        <f t="shared" si="181"/>
        <v>20.040382913505471</v>
      </c>
      <c r="AP309" s="51">
        <f t="shared" si="181"/>
        <v>20.039904977794691</v>
      </c>
      <c r="AQ309" s="51">
        <f t="shared" si="181"/>
        <v>20.037737505061585</v>
      </c>
      <c r="AR309" s="51">
        <f t="shared" si="181"/>
        <v>20.028050763703959</v>
      </c>
      <c r="AS309" s="51">
        <f t="shared" si="181"/>
        <v>19.98726542614278</v>
      </c>
      <c r="AT309" s="51">
        <f t="shared" si="181"/>
        <v>19.844639798401705</v>
      </c>
      <c r="AU309" s="51">
        <f t="shared" si="175"/>
        <v>19.490518805978269</v>
      </c>
    </row>
    <row r="310" spans="1:47" s="51" customFormat="1" ht="12.95" customHeight="1" x14ac:dyDescent="0.2">
      <c r="A310" s="101" t="s">
        <v>1021</v>
      </c>
      <c r="B310" s="102" t="s">
        <v>119</v>
      </c>
      <c r="C310" s="103">
        <v>51782.677000000003</v>
      </c>
      <c r="D310" s="44"/>
      <c r="E310" s="51">
        <f t="shared" si="164"/>
        <v>12974.127159170392</v>
      </c>
      <c r="F310" s="51">
        <f t="shared" si="165"/>
        <v>12974</v>
      </c>
      <c r="G310" s="51">
        <f t="shared" ref="G310:G341" si="182">+C310-(C$7+F310*C$8)</f>
        <v>0.2477980000039679</v>
      </c>
      <c r="I310" s="51">
        <f>G310</f>
        <v>0.2477980000039679</v>
      </c>
      <c r="O310" s="51">
        <f t="shared" ca="1" si="178"/>
        <v>0.15861573541902557</v>
      </c>
      <c r="Q310" s="100">
        <f t="shared" si="166"/>
        <v>36764.177000000003</v>
      </c>
      <c r="S310" s="43">
        <f>S$16</f>
        <v>0.1</v>
      </c>
      <c r="Z310" s="51">
        <f t="shared" si="167"/>
        <v>12974</v>
      </c>
      <c r="AA310" s="51">
        <f t="shared" si="168"/>
        <v>0.23715310442749807</v>
      </c>
      <c r="AB310" s="51">
        <f t="shared" ref="AB310:AB341" si="183">IF(S310&lt;&gt;0,G310-AH310, -9999)</f>
        <v>0.25731061007778916</v>
      </c>
      <c r="AC310" s="51">
        <f t="shared" ref="AC310:AC341" si="184">+G310-P310</f>
        <v>0.2477980000039679</v>
      </c>
      <c r="AD310" s="51">
        <f t="shared" ref="AD310:AD341" si="185">IF(S310&lt;&gt;0,G310-AA310, -9999)</f>
        <v>1.0644895576469832E-2</v>
      </c>
      <c r="AE310" s="51">
        <f t="shared" ref="AE310:AE341" si="186">+(G310-AA310)^2*S310</f>
        <v>1.13313801833947E-5</v>
      </c>
      <c r="AF310" s="51">
        <f t="shared" ref="AF310:AF341" si="187">IF(S310&lt;&gt;0,G310-P310, -9999)</f>
        <v>0.2477980000039679</v>
      </c>
      <c r="AG310" s="43"/>
      <c r="AH310" s="51">
        <f t="shared" si="169"/>
        <v>-9.5126100738212385E-3</v>
      </c>
      <c r="AI310" s="51">
        <f t="shared" si="170"/>
        <v>0.82667299204372036</v>
      </c>
      <c r="AJ310" s="51">
        <f t="shared" si="171"/>
        <v>-0.840998628585509</v>
      </c>
      <c r="AK310" s="51">
        <f t="shared" si="172"/>
        <v>0.56627536460040995</v>
      </c>
      <c r="AL310" s="51">
        <f t="shared" si="173"/>
        <v>1.8678240589359396</v>
      </c>
      <c r="AM310" s="51">
        <f t="shared" si="174"/>
        <v>1.3518772378427095</v>
      </c>
      <c r="AN310" s="51">
        <f t="shared" si="181"/>
        <v>20.049585760524092</v>
      </c>
      <c r="AO310" s="51">
        <f t="shared" si="181"/>
        <v>20.04949191743626</v>
      </c>
      <c r="AP310" s="51">
        <f t="shared" si="181"/>
        <v>20.049054923720231</v>
      </c>
      <c r="AQ310" s="51">
        <f t="shared" si="181"/>
        <v>20.047026424920134</v>
      </c>
      <c r="AR310" s="51">
        <f t="shared" si="181"/>
        <v>20.037744485431077</v>
      </c>
      <c r="AS310" s="51">
        <f t="shared" si="181"/>
        <v>19.997740245530725</v>
      </c>
      <c r="AT310" s="51">
        <f t="shared" si="181"/>
        <v>19.855130278322825</v>
      </c>
      <c r="AU310" s="51">
        <f t="shared" si="175"/>
        <v>19.497638709762697</v>
      </c>
    </row>
    <row r="311" spans="1:47" s="51" customFormat="1" ht="12.95" customHeight="1" x14ac:dyDescent="0.2">
      <c r="A311" s="101" t="s">
        <v>1000</v>
      </c>
      <c r="B311" s="102" t="s">
        <v>119</v>
      </c>
      <c r="C311" s="103">
        <v>51784.619200000001</v>
      </c>
      <c r="D311" s="44"/>
      <c r="E311" s="51">
        <f t="shared" si="164"/>
        <v>12975.123811850121</v>
      </c>
      <c r="F311" s="51">
        <f t="shared" si="165"/>
        <v>12975</v>
      </c>
      <c r="G311" s="51">
        <f t="shared" si="182"/>
        <v>0.24127500000031432</v>
      </c>
      <c r="J311" s="51">
        <f>G311</f>
        <v>0.24127500000031432</v>
      </c>
      <c r="O311" s="51">
        <f t="shared" ca="1" si="178"/>
        <v>0.15865493911284551</v>
      </c>
      <c r="Q311" s="100">
        <f t="shared" si="166"/>
        <v>36766.119200000001</v>
      </c>
      <c r="S311" s="43">
        <f>S$17</f>
        <v>1</v>
      </c>
      <c r="Z311" s="51">
        <f t="shared" si="167"/>
        <v>12975</v>
      </c>
      <c r="AA311" s="51">
        <f t="shared" si="168"/>
        <v>0.23714625813740906</v>
      </c>
      <c r="AB311" s="51">
        <f t="shared" si="183"/>
        <v>0.25081421767010004</v>
      </c>
      <c r="AC311" s="51">
        <f t="shared" si="184"/>
        <v>0.24127500000031432</v>
      </c>
      <c r="AD311" s="51">
        <f t="shared" si="185"/>
        <v>4.1287418629052663E-3</v>
      </c>
      <c r="AE311" s="51">
        <f t="shared" si="186"/>
        <v>1.704650937050645E-5</v>
      </c>
      <c r="AF311" s="51">
        <f t="shared" si="187"/>
        <v>0.24127500000031432</v>
      </c>
      <c r="AG311" s="43"/>
      <c r="AH311" s="51">
        <f t="shared" si="169"/>
        <v>-9.5392176697857139E-3</v>
      </c>
      <c r="AI311" s="51">
        <f t="shared" si="170"/>
        <v>0.82629688678735169</v>
      </c>
      <c r="AJ311" s="51">
        <f t="shared" si="171"/>
        <v>-0.84135782235002332</v>
      </c>
      <c r="AK311" s="51">
        <f t="shared" si="172"/>
        <v>0.56616010871540334</v>
      </c>
      <c r="AL311" s="51">
        <f t="shared" si="173"/>
        <v>1.8684883003013903</v>
      </c>
      <c r="AM311" s="51">
        <f t="shared" si="174"/>
        <v>1.3528167548726953</v>
      </c>
      <c r="AN311" s="51">
        <f t="shared" ref="AN311:AT320" si="188">$AU311+$AB$7*SIN(AO311)</f>
        <v>20.050233365725255</v>
      </c>
      <c r="AO311" s="51">
        <f t="shared" si="188"/>
        <v>20.050140284392992</v>
      </c>
      <c r="AP311" s="51">
        <f t="shared" si="188"/>
        <v>20.049706112772348</v>
      </c>
      <c r="AQ311" s="51">
        <f t="shared" si="188"/>
        <v>20.047687322171562</v>
      </c>
      <c r="AR311" s="51">
        <f t="shared" si="188"/>
        <v>20.038434067061239</v>
      </c>
      <c r="AS311" s="51">
        <f t="shared" si="188"/>
        <v>19.998486126235147</v>
      </c>
      <c r="AT311" s="51">
        <f t="shared" si="188"/>
        <v>19.855878906881685</v>
      </c>
      <c r="AU311" s="51">
        <f t="shared" si="175"/>
        <v>19.498147274318725</v>
      </c>
    </row>
    <row r="312" spans="1:47" s="51" customFormat="1" ht="12.95" customHeight="1" x14ac:dyDescent="0.2">
      <c r="A312" s="101" t="s">
        <v>1021</v>
      </c>
      <c r="B312" s="102" t="s">
        <v>119</v>
      </c>
      <c r="C312" s="103">
        <v>51786.567000000003</v>
      </c>
      <c r="D312" s="44"/>
      <c r="E312" s="51">
        <f t="shared" si="164"/>
        <v>12976.123338206611</v>
      </c>
      <c r="F312" s="51">
        <f t="shared" si="165"/>
        <v>12976</v>
      </c>
      <c r="G312" s="51">
        <f t="shared" si="182"/>
        <v>0.240352000000712</v>
      </c>
      <c r="I312" s="51">
        <f>G312</f>
        <v>0.240352000000712</v>
      </c>
      <c r="O312" s="51">
        <f t="shared" ca="1" si="178"/>
        <v>0.15869414280666544</v>
      </c>
      <c r="Q312" s="100">
        <f t="shared" si="166"/>
        <v>36768.067000000003</v>
      </c>
      <c r="S312" s="43">
        <f>S$16</f>
        <v>0.1</v>
      </c>
      <c r="Z312" s="51">
        <f t="shared" si="167"/>
        <v>12976</v>
      </c>
      <c r="AA312" s="51">
        <f t="shared" si="168"/>
        <v>0.237139428115304</v>
      </c>
      <c r="AB312" s="51">
        <f t="shared" si="183"/>
        <v>0.24991780908301653</v>
      </c>
      <c r="AC312" s="51">
        <f t="shared" si="184"/>
        <v>0.240352000000712</v>
      </c>
      <c r="AD312" s="51">
        <f t="shared" si="185"/>
        <v>3.2125718854079943E-3</v>
      </c>
      <c r="AE312" s="51">
        <f t="shared" si="186"/>
        <v>1.0320618118913875E-6</v>
      </c>
      <c r="AF312" s="51">
        <f t="shared" si="187"/>
        <v>0.240352000000712</v>
      </c>
      <c r="AG312" s="43"/>
      <c r="AH312" s="51">
        <f t="shared" si="169"/>
        <v>-9.5658090823045328E-3</v>
      </c>
      <c r="AI312" s="51">
        <f t="shared" si="170"/>
        <v>0.82592120129110036</v>
      </c>
      <c r="AJ312" s="51">
        <f t="shared" si="171"/>
        <v>-0.84171631761022037</v>
      </c>
      <c r="AK312" s="51">
        <f t="shared" si="172"/>
        <v>0.56604470855266364</v>
      </c>
      <c r="AL312" s="51">
        <f t="shared" si="173"/>
        <v>1.8691519354966013</v>
      </c>
      <c r="AM312" s="51">
        <f t="shared" si="174"/>
        <v>1.3537562579930058</v>
      </c>
      <c r="AN312" s="51">
        <f t="shared" si="188"/>
        <v>20.05088067434173</v>
      </c>
      <c r="AO312" s="51">
        <f t="shared" si="188"/>
        <v>20.05078834982697</v>
      </c>
      <c r="AP312" s="51">
        <f t="shared" si="188"/>
        <v>20.050356986848637</v>
      </c>
      <c r="AQ312" s="51">
        <f t="shared" si="188"/>
        <v>20.04834787535566</v>
      </c>
      <c r="AR312" s="51">
        <f t="shared" si="188"/>
        <v>20.03912327313812</v>
      </c>
      <c r="AS312" s="51">
        <f t="shared" si="188"/>
        <v>19.999231697249421</v>
      </c>
      <c r="AT312" s="51">
        <f t="shared" si="188"/>
        <v>19.856627442917592</v>
      </c>
      <c r="AU312" s="51">
        <f t="shared" si="175"/>
        <v>19.498655838874758</v>
      </c>
    </row>
    <row r="313" spans="1:47" s="51" customFormat="1" ht="12.95" customHeight="1" x14ac:dyDescent="0.2">
      <c r="A313" s="101" t="s">
        <v>1021</v>
      </c>
      <c r="B313" s="102" t="s">
        <v>119</v>
      </c>
      <c r="C313" s="103">
        <v>51934.671999999999</v>
      </c>
      <c r="D313" s="44"/>
      <c r="E313" s="51">
        <f t="shared" si="164"/>
        <v>13052.124391203881</v>
      </c>
      <c r="F313" s="51">
        <f t="shared" si="165"/>
        <v>13052</v>
      </c>
      <c r="G313" s="51">
        <f t="shared" si="182"/>
        <v>0.24240399999689544</v>
      </c>
      <c r="I313" s="51">
        <f>G313</f>
        <v>0.24240399999689544</v>
      </c>
      <c r="O313" s="51">
        <f t="shared" ca="1" si="178"/>
        <v>0.16167362353697928</v>
      </c>
      <c r="Q313" s="100">
        <f t="shared" si="166"/>
        <v>36916.171999999999</v>
      </c>
      <c r="S313" s="43">
        <f>S$16</f>
        <v>0.1</v>
      </c>
      <c r="Z313" s="51">
        <f t="shared" si="167"/>
        <v>13052</v>
      </c>
      <c r="AA313" s="51">
        <f t="shared" si="168"/>
        <v>0.23666730388085538</v>
      </c>
      <c r="AB313" s="51">
        <f t="shared" si="183"/>
        <v>0.25394404634419965</v>
      </c>
      <c r="AC313" s="51">
        <f t="shared" si="184"/>
        <v>0.24240399999689544</v>
      </c>
      <c r="AD313" s="51">
        <f t="shared" si="185"/>
        <v>5.736696116040052E-3</v>
      </c>
      <c r="AE313" s="51">
        <f t="shared" si="186"/>
        <v>3.2909682327789017E-6</v>
      </c>
      <c r="AF313" s="51">
        <f t="shared" si="187"/>
        <v>0.24240399999689544</v>
      </c>
      <c r="AG313" s="43"/>
      <c r="AH313" s="51">
        <f t="shared" si="169"/>
        <v>-1.1540046347304191E-2</v>
      </c>
      <c r="AI313" s="51">
        <f t="shared" si="170"/>
        <v>0.79855352545870173</v>
      </c>
      <c r="AJ313" s="51">
        <f t="shared" si="171"/>
        <v>-0.86701871072130032</v>
      </c>
      <c r="AK313" s="51">
        <f t="shared" si="172"/>
        <v>0.5568925912016478</v>
      </c>
      <c r="AL313" s="51">
        <f t="shared" si="173"/>
        <v>1.9178853050955091</v>
      </c>
      <c r="AM313" s="51">
        <f t="shared" si="174"/>
        <v>1.4251477841119569</v>
      </c>
      <c r="AN313" s="51">
        <f t="shared" si="188"/>
        <v>20.099233715432536</v>
      </c>
      <c r="AO313" s="51">
        <f t="shared" si="188"/>
        <v>20.099186125415521</v>
      </c>
      <c r="AP313" s="51">
        <f t="shared" si="188"/>
        <v>20.098931654654166</v>
      </c>
      <c r="AQ313" s="51">
        <f t="shared" si="188"/>
        <v>20.097574248804587</v>
      </c>
      <c r="AR313" s="51">
        <f t="shared" si="188"/>
        <v>20.090424580673112</v>
      </c>
      <c r="AS313" s="51">
        <f t="shared" si="188"/>
        <v>20.054985743608139</v>
      </c>
      <c r="AT313" s="51">
        <f t="shared" si="188"/>
        <v>19.913240772251029</v>
      </c>
      <c r="AU313" s="51">
        <f t="shared" si="175"/>
        <v>19.537306745133087</v>
      </c>
    </row>
    <row r="314" spans="1:47" s="51" customFormat="1" ht="12.95" customHeight="1" x14ac:dyDescent="0.2">
      <c r="A314" s="101" t="s">
        <v>1000</v>
      </c>
      <c r="B314" s="102" t="s">
        <v>119</v>
      </c>
      <c r="C314" s="103">
        <v>52045.743000000002</v>
      </c>
      <c r="D314" s="44"/>
      <c r="E314" s="51">
        <f t="shared" si="164"/>
        <v>13109.121203988459</v>
      </c>
      <c r="F314" s="51">
        <f t="shared" si="165"/>
        <v>13109</v>
      </c>
      <c r="G314" s="51">
        <f t="shared" si="182"/>
        <v>0.23619300000427756</v>
      </c>
      <c r="J314" s="51">
        <f>G314</f>
        <v>0.23619300000427756</v>
      </c>
      <c r="O314" s="51">
        <f t="shared" ca="1" si="178"/>
        <v>0.16390823408471472</v>
      </c>
      <c r="Q314" s="100">
        <f t="shared" si="166"/>
        <v>37027.243000000002</v>
      </c>
      <c r="S314" s="43">
        <f>S$17</f>
        <v>1</v>
      </c>
      <c r="Z314" s="51">
        <f t="shared" si="167"/>
        <v>13109</v>
      </c>
      <c r="AA314" s="51">
        <f t="shared" si="168"/>
        <v>0.23637262409716789</v>
      </c>
      <c r="AB314" s="51">
        <f t="shared" si="183"/>
        <v>0.24915463135065921</v>
      </c>
      <c r="AC314" s="51">
        <f t="shared" si="184"/>
        <v>0.23619300000427756</v>
      </c>
      <c r="AD314" s="51">
        <f t="shared" si="185"/>
        <v>-1.7962409289032366E-4</v>
      </c>
      <c r="AE314" s="51">
        <f t="shared" si="186"/>
        <v>3.2264814746671625E-8</v>
      </c>
      <c r="AF314" s="51">
        <f t="shared" si="187"/>
        <v>0.23619300000427756</v>
      </c>
      <c r="AG314" s="43"/>
      <c r="AH314" s="51">
        <f t="shared" si="169"/>
        <v>-1.2961631346381642E-2</v>
      </c>
      <c r="AI314" s="51">
        <f t="shared" si="170"/>
        <v>0.77946926179252118</v>
      </c>
      <c r="AJ314" s="51">
        <f t="shared" si="171"/>
        <v>-0.88368574818548817</v>
      </c>
      <c r="AK314" s="51">
        <f t="shared" si="172"/>
        <v>0.54961462293689745</v>
      </c>
      <c r="AL314" s="51">
        <f t="shared" si="173"/>
        <v>1.9523764885813271</v>
      </c>
      <c r="AM314" s="51">
        <f t="shared" si="174"/>
        <v>1.4787425080916872</v>
      </c>
      <c r="AN314" s="51">
        <f t="shared" si="188"/>
        <v>20.134460812498276</v>
      </c>
      <c r="AO314" s="51">
        <f t="shared" si="188"/>
        <v>20.134433603435593</v>
      </c>
      <c r="AP314" s="51">
        <f t="shared" si="188"/>
        <v>20.134270745037576</v>
      </c>
      <c r="AQ314" s="51">
        <f t="shared" si="188"/>
        <v>20.133297843388277</v>
      </c>
      <c r="AR314" s="51">
        <f t="shared" si="188"/>
        <v>20.127551292965734</v>
      </c>
      <c r="AS314" s="51">
        <f t="shared" si="188"/>
        <v>20.095618072683997</v>
      </c>
      <c r="AT314" s="51">
        <f t="shared" si="188"/>
        <v>19.955333697951779</v>
      </c>
      <c r="AU314" s="51">
        <f t="shared" si="175"/>
        <v>19.566294924826828</v>
      </c>
    </row>
    <row r="315" spans="1:47" s="51" customFormat="1" ht="12.95" customHeight="1" x14ac:dyDescent="0.2">
      <c r="A315" s="101" t="s">
        <v>1058</v>
      </c>
      <c r="B315" s="102" t="s">
        <v>119</v>
      </c>
      <c r="C315" s="103">
        <v>52055.487999999998</v>
      </c>
      <c r="D315" s="44"/>
      <c r="E315" s="51">
        <f t="shared" si="164"/>
        <v>13114.121914710298</v>
      </c>
      <c r="F315" s="51">
        <f t="shared" si="165"/>
        <v>13114</v>
      </c>
      <c r="G315" s="51">
        <f t="shared" si="182"/>
        <v>0.23757800000021234</v>
      </c>
      <c r="I315" s="51">
        <f>G315</f>
        <v>0.23757800000021234</v>
      </c>
      <c r="O315" s="51">
        <f t="shared" ca="1" si="178"/>
        <v>0.16410425255381439</v>
      </c>
      <c r="Q315" s="100">
        <f t="shared" si="166"/>
        <v>37036.987999999998</v>
      </c>
      <c r="S315" s="43">
        <f>S$16</f>
        <v>0.1</v>
      </c>
      <c r="Z315" s="51">
        <f t="shared" si="167"/>
        <v>13114</v>
      </c>
      <c r="AA315" s="51">
        <f t="shared" si="168"/>
        <v>0.23634914549679659</v>
      </c>
      <c r="AB315" s="51">
        <f t="shared" si="183"/>
        <v>0.25066197438508725</v>
      </c>
      <c r="AC315" s="51">
        <f t="shared" si="184"/>
        <v>0.23757800000021234</v>
      </c>
      <c r="AD315" s="51">
        <f t="shared" si="185"/>
        <v>1.228854503415755E-3</v>
      </c>
      <c r="AE315" s="51">
        <f t="shared" si="186"/>
        <v>1.5100833905651818E-7</v>
      </c>
      <c r="AF315" s="51">
        <f t="shared" si="187"/>
        <v>0.23757800000021234</v>
      </c>
      <c r="AG315" s="43"/>
      <c r="AH315" s="51">
        <f t="shared" si="169"/>
        <v>-1.3083974384874884E-2</v>
      </c>
      <c r="AI315" s="51">
        <f t="shared" si="170"/>
        <v>0.7778504337905614</v>
      </c>
      <c r="AJ315" s="51">
        <f t="shared" si="171"/>
        <v>-0.88506140503660979</v>
      </c>
      <c r="AK315" s="51">
        <f t="shared" si="172"/>
        <v>0.54896230332634111</v>
      </c>
      <c r="AL315" s="51">
        <f t="shared" si="173"/>
        <v>1.9553236228084372</v>
      </c>
      <c r="AM315" s="51">
        <f t="shared" si="174"/>
        <v>1.4834485520646472</v>
      </c>
      <c r="AN315" s="51">
        <f t="shared" si="188"/>
        <v>20.137510615061512</v>
      </c>
      <c r="AO315" s="51">
        <f t="shared" si="188"/>
        <v>20.137484783478843</v>
      </c>
      <c r="AP315" s="51">
        <f t="shared" si="188"/>
        <v>20.137328546315128</v>
      </c>
      <c r="AQ315" s="51">
        <f t="shared" si="188"/>
        <v>20.136385360162517</v>
      </c>
      <c r="AR315" s="51">
        <f t="shared" si="188"/>
        <v>20.130754933959317</v>
      </c>
      <c r="AS315" s="51">
        <f t="shared" si="188"/>
        <v>20.099133793331571</v>
      </c>
      <c r="AT315" s="51">
        <f t="shared" si="188"/>
        <v>19.959010622512878</v>
      </c>
      <c r="AU315" s="51">
        <f t="shared" si="175"/>
        <v>19.568837747606985</v>
      </c>
    </row>
    <row r="316" spans="1:47" s="51" customFormat="1" ht="12.95" customHeight="1" x14ac:dyDescent="0.2">
      <c r="A316" s="101" t="s">
        <v>1058</v>
      </c>
      <c r="B316" s="102" t="s">
        <v>119</v>
      </c>
      <c r="C316" s="103">
        <v>52092.510999999999</v>
      </c>
      <c r="D316" s="44"/>
      <c r="E316" s="51">
        <f t="shared" si="164"/>
        <v>13133.120510200783</v>
      </c>
      <c r="F316" s="51">
        <f t="shared" si="165"/>
        <v>13133</v>
      </c>
      <c r="G316" s="51">
        <f t="shared" si="182"/>
        <v>0.23484099999768659</v>
      </c>
      <c r="I316" s="51">
        <f>G316</f>
        <v>0.23484099999768659</v>
      </c>
      <c r="O316" s="51">
        <f t="shared" ca="1" si="178"/>
        <v>0.16484912273639279</v>
      </c>
      <c r="Q316" s="100">
        <f t="shared" si="166"/>
        <v>37074.010999999999</v>
      </c>
      <c r="S316" s="43">
        <f>S$16</f>
        <v>0.1</v>
      </c>
      <c r="Z316" s="51">
        <f t="shared" si="167"/>
        <v>13133</v>
      </c>
      <c r="AA316" s="51">
        <f t="shared" si="168"/>
        <v>0.23626336361632733</v>
      </c>
      <c r="AB316" s="51">
        <f t="shared" si="183"/>
        <v>0.24838646040262941</v>
      </c>
      <c r="AC316" s="51">
        <f t="shared" si="184"/>
        <v>0.23484099999768659</v>
      </c>
      <c r="AD316" s="51">
        <f t="shared" si="185"/>
        <v>-1.4223636186407318E-3</v>
      </c>
      <c r="AE316" s="51">
        <f t="shared" si="186"/>
        <v>2.023118263632757E-7</v>
      </c>
      <c r="AF316" s="51">
        <f t="shared" si="187"/>
        <v>0.23484099999768659</v>
      </c>
      <c r="AG316" s="43"/>
      <c r="AH316" s="51">
        <f t="shared" si="169"/>
        <v>-1.3545460404942799E-2</v>
      </c>
      <c r="AI316" s="51">
        <f t="shared" si="170"/>
        <v>0.77177710836181146</v>
      </c>
      <c r="AJ316" s="51">
        <f t="shared" si="171"/>
        <v>-0.89016824903516878</v>
      </c>
      <c r="AK316" s="51">
        <f t="shared" si="172"/>
        <v>0.54646532549898097</v>
      </c>
      <c r="AL316" s="51">
        <f t="shared" si="173"/>
        <v>1.9664120106513989</v>
      </c>
      <c r="AM316" s="51">
        <f t="shared" si="174"/>
        <v>1.5013407459789769</v>
      </c>
      <c r="AN316" s="51">
        <f t="shared" si="188"/>
        <v>20.149042331045877</v>
      </c>
      <c r="AO316" s="51">
        <f t="shared" si="188"/>
        <v>20.149021226274137</v>
      </c>
      <c r="AP316" s="51">
        <f t="shared" si="188"/>
        <v>20.148888289441715</v>
      </c>
      <c r="AQ316" s="51">
        <f t="shared" si="188"/>
        <v>20.148052388786322</v>
      </c>
      <c r="AR316" s="51">
        <f t="shared" si="188"/>
        <v>20.14285254333479</v>
      </c>
      <c r="AS316" s="51">
        <f t="shared" si="188"/>
        <v>20.112422124936028</v>
      </c>
      <c r="AT316" s="51">
        <f t="shared" si="188"/>
        <v>19.972959865363055</v>
      </c>
      <c r="AU316" s="51">
        <f t="shared" si="175"/>
        <v>19.578500474171562</v>
      </c>
    </row>
    <row r="317" spans="1:47" s="51" customFormat="1" ht="12.95" customHeight="1" x14ac:dyDescent="0.2">
      <c r="A317" s="101" t="s">
        <v>1058</v>
      </c>
      <c r="B317" s="102" t="s">
        <v>119</v>
      </c>
      <c r="C317" s="103">
        <v>52135.387699999999</v>
      </c>
      <c r="D317" s="44"/>
      <c r="E317" s="51">
        <f t="shared" si="164"/>
        <v>13155.122970273353</v>
      </c>
      <c r="F317" s="51">
        <f t="shared" si="165"/>
        <v>13155</v>
      </c>
      <c r="G317" s="51">
        <f t="shared" si="182"/>
        <v>0.23963499999808846</v>
      </c>
      <c r="I317" s="51">
        <f>G317</f>
        <v>0.23963499999808846</v>
      </c>
      <c r="O317" s="51">
        <f t="shared" ca="1" si="178"/>
        <v>0.165711604000431</v>
      </c>
      <c r="Q317" s="100">
        <f t="shared" si="166"/>
        <v>37116.887699999999</v>
      </c>
      <c r="S317" s="43">
        <f>S$16</f>
        <v>0.1</v>
      </c>
      <c r="Z317" s="51">
        <f t="shared" si="167"/>
        <v>13155</v>
      </c>
      <c r="AA317" s="51">
        <f t="shared" si="168"/>
        <v>0.23617077983242141</v>
      </c>
      <c r="AB317" s="51">
        <f t="shared" si="183"/>
        <v>0.25370810815956757</v>
      </c>
      <c r="AC317" s="51">
        <f t="shared" si="184"/>
        <v>0.23963499999808846</v>
      </c>
      <c r="AD317" s="51">
        <f t="shared" si="185"/>
        <v>3.4642201656670535E-3</v>
      </c>
      <c r="AE317" s="51">
        <f t="shared" si="186"/>
        <v>1.2000821356214268E-6</v>
      </c>
      <c r="AF317" s="51">
        <f t="shared" si="187"/>
        <v>0.23963499999808846</v>
      </c>
      <c r="AG317" s="43"/>
      <c r="AH317" s="51">
        <f t="shared" si="169"/>
        <v>-1.4073108161479103E-2</v>
      </c>
      <c r="AI317" s="51">
        <f t="shared" si="170"/>
        <v>0.76489630256917795</v>
      </c>
      <c r="AJ317" s="51">
        <f t="shared" si="171"/>
        <v>-0.89584955132699351</v>
      </c>
      <c r="AK317" s="51">
        <f t="shared" si="172"/>
        <v>0.54354051522840496</v>
      </c>
      <c r="AL317" s="51">
        <f t="shared" si="173"/>
        <v>1.9790371070302262</v>
      </c>
      <c r="AM317" s="51">
        <f t="shared" si="174"/>
        <v>1.5220787449142912</v>
      </c>
      <c r="AN317" s="51">
        <f t="shared" si="188"/>
        <v>20.162282914002731</v>
      </c>
      <c r="AO317" s="51">
        <f t="shared" si="188"/>
        <v>20.162266375155681</v>
      </c>
      <c r="AP317" s="51">
        <f t="shared" si="188"/>
        <v>20.162156977267824</v>
      </c>
      <c r="AQ317" s="51">
        <f t="shared" si="188"/>
        <v>20.161434491887675</v>
      </c>
      <c r="AR317" s="51">
        <f t="shared" si="188"/>
        <v>20.156711652473543</v>
      </c>
      <c r="AS317" s="51">
        <f t="shared" si="188"/>
        <v>20.127667382022661</v>
      </c>
      <c r="AT317" s="51">
        <f t="shared" si="188"/>
        <v>19.989065582472257</v>
      </c>
      <c r="AU317" s="51">
        <f t="shared" si="175"/>
        <v>19.58968889440424</v>
      </c>
    </row>
    <row r="318" spans="1:47" s="51" customFormat="1" ht="12.95" customHeight="1" x14ac:dyDescent="0.2">
      <c r="A318" s="42" t="s">
        <v>55</v>
      </c>
      <c r="B318" s="47" t="s">
        <v>119</v>
      </c>
      <c r="C318" s="45">
        <v>52476.411</v>
      </c>
      <c r="D318" s="45">
        <v>2E-3</v>
      </c>
      <c r="E318" s="51">
        <f t="shared" si="164"/>
        <v>13330.121315343433</v>
      </c>
      <c r="F318" s="51">
        <f t="shared" si="165"/>
        <v>13330</v>
      </c>
      <c r="G318" s="51">
        <f t="shared" si="182"/>
        <v>0.23641000000498025</v>
      </c>
      <c r="I318" s="51">
        <f>G318</f>
        <v>0.23641000000498025</v>
      </c>
      <c r="O318" s="51">
        <f t="shared" ca="1" si="178"/>
        <v>0.17257225041891694</v>
      </c>
      <c r="Q318" s="100">
        <f t="shared" si="166"/>
        <v>37457.911</v>
      </c>
      <c r="S318" s="43">
        <f>S$16</f>
        <v>0.1</v>
      </c>
      <c r="Z318" s="51">
        <f t="shared" si="167"/>
        <v>13330</v>
      </c>
      <c r="AA318" s="51">
        <f t="shared" si="168"/>
        <v>0.23568233394266036</v>
      </c>
      <c r="AB318" s="51">
        <f t="shared" si="183"/>
        <v>0.25443374743132036</v>
      </c>
      <c r="AC318" s="51">
        <f t="shared" si="184"/>
        <v>0.23641000000498025</v>
      </c>
      <c r="AD318" s="51">
        <f t="shared" si="185"/>
        <v>7.2766606231988717E-4</v>
      </c>
      <c r="AE318" s="51">
        <f t="shared" si="186"/>
        <v>5.2949789825212991E-8</v>
      </c>
      <c r="AF318" s="51">
        <f t="shared" si="187"/>
        <v>0.23641000000498025</v>
      </c>
      <c r="AG318" s="43"/>
      <c r="AH318" s="51">
        <f t="shared" si="169"/>
        <v>-1.8023747426340105E-2</v>
      </c>
      <c r="AI318" s="51">
        <f t="shared" si="170"/>
        <v>0.71541421413430939</v>
      </c>
      <c r="AJ318" s="51">
        <f t="shared" si="171"/>
        <v>-0.93325890400158851</v>
      </c>
      <c r="AK318" s="51">
        <f t="shared" si="172"/>
        <v>0.51934667681964697</v>
      </c>
      <c r="AL318" s="51">
        <f t="shared" si="173"/>
        <v>2.0720787533865477</v>
      </c>
      <c r="AM318" s="51">
        <f t="shared" si="174"/>
        <v>1.6882625667946067</v>
      </c>
      <c r="AN318" s="51">
        <f t="shared" si="188"/>
        <v>20.263638086334726</v>
      </c>
      <c r="AO318" s="51">
        <f t="shared" si="188"/>
        <v>20.263636662507938</v>
      </c>
      <c r="AP318" s="51">
        <f t="shared" si="188"/>
        <v>20.26362125867303</v>
      </c>
      <c r="AQ318" s="51">
        <f t="shared" si="188"/>
        <v>20.263454706392473</v>
      </c>
      <c r="AR318" s="51">
        <f t="shared" si="188"/>
        <v>20.261664949219266</v>
      </c>
      <c r="AS318" s="51">
        <f t="shared" si="188"/>
        <v>20.243562726799539</v>
      </c>
      <c r="AT318" s="51">
        <f t="shared" si="188"/>
        <v>20.115349214590445</v>
      </c>
      <c r="AU318" s="51">
        <f t="shared" si="175"/>
        <v>19.678687691709598</v>
      </c>
    </row>
    <row r="319" spans="1:47" s="51" customFormat="1" ht="12.95" customHeight="1" x14ac:dyDescent="0.2">
      <c r="A319" s="42" t="s">
        <v>113</v>
      </c>
      <c r="B319" s="42"/>
      <c r="C319" s="45">
        <v>52513.433299999997</v>
      </c>
      <c r="D319" s="45">
        <v>4.0000000000000002E-4</v>
      </c>
      <c r="E319" s="51">
        <f t="shared" si="164"/>
        <v>13349.119551624319</v>
      </c>
      <c r="F319" s="51">
        <f t="shared" si="165"/>
        <v>13349</v>
      </c>
      <c r="G319" s="51">
        <f t="shared" si="182"/>
        <v>0.23297299999831012</v>
      </c>
      <c r="J319" s="51">
        <f>G319</f>
        <v>0.23297299999831012</v>
      </c>
      <c r="O319" s="51">
        <f t="shared" ca="1" si="178"/>
        <v>0.17331712060149546</v>
      </c>
      <c r="Q319" s="100">
        <f t="shared" si="166"/>
        <v>37494.933299999997</v>
      </c>
      <c r="S319" s="43">
        <f>S$17</f>
        <v>1</v>
      </c>
      <c r="Z319" s="51">
        <f t="shared" si="167"/>
        <v>13349</v>
      </c>
      <c r="AA319" s="51">
        <f t="shared" si="168"/>
        <v>0.23565481895822954</v>
      </c>
      <c r="AB319" s="51">
        <f t="shared" si="183"/>
        <v>0.25140031349391767</v>
      </c>
      <c r="AC319" s="51">
        <f t="shared" si="184"/>
        <v>0.23297299999831012</v>
      </c>
      <c r="AD319" s="51">
        <f t="shared" si="185"/>
        <v>-2.6818189599194242E-3</v>
      </c>
      <c r="AE319" s="51">
        <f t="shared" si="186"/>
        <v>7.192152933783302E-6</v>
      </c>
      <c r="AF319" s="51">
        <f t="shared" si="187"/>
        <v>0.23297299999831012</v>
      </c>
      <c r="AG319" s="43"/>
      <c r="AH319" s="51">
        <f t="shared" si="169"/>
        <v>-1.8427313495607563E-2</v>
      </c>
      <c r="AI319" s="51">
        <f t="shared" si="170"/>
        <v>0.71055096750408264</v>
      </c>
      <c r="AJ319" s="51">
        <f t="shared" si="171"/>
        <v>-0.93659009740484322</v>
      </c>
      <c r="AK319" s="51">
        <f t="shared" si="172"/>
        <v>0.51665200844241466</v>
      </c>
      <c r="AL319" s="51">
        <f t="shared" si="173"/>
        <v>2.0814672033481125</v>
      </c>
      <c r="AM319" s="51">
        <f t="shared" si="174"/>
        <v>1.7064809308532507</v>
      </c>
      <c r="AN319" s="51">
        <f t="shared" si="188"/>
        <v>20.274248621326322</v>
      </c>
      <c r="AO319" s="51">
        <f t="shared" si="188"/>
        <v>20.274247612416918</v>
      </c>
      <c r="AP319" s="51">
        <f t="shared" si="188"/>
        <v>20.274235910876872</v>
      </c>
      <c r="AQ319" s="51">
        <f t="shared" si="188"/>
        <v>20.274100261905954</v>
      </c>
      <c r="AR319" s="51">
        <f t="shared" si="188"/>
        <v>20.272536785084768</v>
      </c>
      <c r="AS319" s="51">
        <f t="shared" si="188"/>
        <v>20.255576045680808</v>
      </c>
      <c r="AT319" s="51">
        <f t="shared" si="188"/>
        <v>20.128857030530494</v>
      </c>
      <c r="AU319" s="51">
        <f t="shared" si="175"/>
        <v>19.688350418274176</v>
      </c>
    </row>
    <row r="320" spans="1:47" s="51" customFormat="1" ht="12.95" customHeight="1" x14ac:dyDescent="0.2">
      <c r="A320" s="45" t="s">
        <v>137</v>
      </c>
      <c r="B320" s="47" t="s">
        <v>119</v>
      </c>
      <c r="C320" s="49">
        <v>52515.388500000001</v>
      </c>
      <c r="D320" s="49">
        <v>1E-4</v>
      </c>
      <c r="E320" s="51">
        <f t="shared" si="164"/>
        <v>13350.12287533939</v>
      </c>
      <c r="F320" s="51">
        <f t="shared" si="165"/>
        <v>13350</v>
      </c>
      <c r="G320" s="51">
        <f t="shared" si="182"/>
        <v>0.23945000000094296</v>
      </c>
      <c r="J320" s="51">
        <f>G320</f>
        <v>0.23945000000094296</v>
      </c>
      <c r="O320" s="51">
        <f t="shared" ca="1" si="178"/>
        <v>0.17335632429531539</v>
      </c>
      <c r="Q320" s="100">
        <f t="shared" si="166"/>
        <v>37496.888500000001</v>
      </c>
      <c r="S320" s="43">
        <f>S$17</f>
        <v>1</v>
      </c>
      <c r="Z320" s="51">
        <f t="shared" si="167"/>
        <v>13350</v>
      </c>
      <c r="AA320" s="51">
        <f t="shared" si="168"/>
        <v>0.23565350450957981</v>
      </c>
      <c r="AB320" s="51">
        <f t="shared" si="183"/>
        <v>0.25789842095294324</v>
      </c>
      <c r="AC320" s="51">
        <f t="shared" si="184"/>
        <v>0.23945000000094296</v>
      </c>
      <c r="AD320" s="51">
        <f t="shared" si="185"/>
        <v>3.7964954913631555E-3</v>
      </c>
      <c r="AE320" s="51">
        <f t="shared" si="186"/>
        <v>1.4413378015940767E-5</v>
      </c>
      <c r="AF320" s="51">
        <f t="shared" si="187"/>
        <v>0.23945000000094296</v>
      </c>
      <c r="AG320" s="43"/>
      <c r="AH320" s="51">
        <f t="shared" si="169"/>
        <v>-1.8448420952000295E-2</v>
      </c>
      <c r="AI320" s="51">
        <f t="shared" si="170"/>
        <v>0.71029753421232011</v>
      </c>
      <c r="AJ320" s="51">
        <f t="shared" si="171"/>
        <v>-0.93676190319809249</v>
      </c>
      <c r="AK320" s="51">
        <f t="shared" si="172"/>
        <v>0.51650994332823996</v>
      </c>
      <c r="AL320" s="51">
        <f t="shared" si="173"/>
        <v>2.0819578007539601</v>
      </c>
      <c r="AM320" s="51">
        <f t="shared" si="174"/>
        <v>1.7074409601933367</v>
      </c>
      <c r="AN320" s="51">
        <f t="shared" si="188"/>
        <v>20.274805072190521</v>
      </c>
      <c r="AO320" s="51">
        <f t="shared" si="188"/>
        <v>20.27480408200352</v>
      </c>
      <c r="AP320" s="51">
        <f t="shared" si="188"/>
        <v>20.274792554009093</v>
      </c>
      <c r="AQ320" s="51">
        <f t="shared" si="188"/>
        <v>20.274658408986571</v>
      </c>
      <c r="AR320" s="51">
        <f t="shared" si="188"/>
        <v>20.27310635727439</v>
      </c>
      <c r="AS320" s="51">
        <f t="shared" si="188"/>
        <v>20.256205269479498</v>
      </c>
      <c r="AT320" s="51">
        <f t="shared" si="188"/>
        <v>20.129566832026608</v>
      </c>
      <c r="AU320" s="51">
        <f t="shared" si="175"/>
        <v>19.688858982830208</v>
      </c>
    </row>
    <row r="321" spans="1:47" s="51" customFormat="1" ht="12.95" customHeight="1" x14ac:dyDescent="0.2">
      <c r="A321" s="45" t="s">
        <v>120</v>
      </c>
      <c r="B321" s="47" t="s">
        <v>119</v>
      </c>
      <c r="C321" s="49">
        <v>52780.404900000001</v>
      </c>
      <c r="D321" s="49">
        <v>1E-4</v>
      </c>
      <c r="E321" s="51">
        <f t="shared" si="164"/>
        <v>13486.117780721017</v>
      </c>
      <c r="F321" s="51">
        <f t="shared" si="165"/>
        <v>13486</v>
      </c>
      <c r="G321" s="51">
        <f t="shared" si="182"/>
        <v>0.2295220000014524</v>
      </c>
      <c r="K321" s="51">
        <f>G321</f>
        <v>0.2295220000014524</v>
      </c>
      <c r="O321" s="51">
        <f t="shared" ca="1" si="178"/>
        <v>0.17868802665482447</v>
      </c>
      <c r="Q321" s="100">
        <f t="shared" si="166"/>
        <v>37761.904900000001</v>
      </c>
      <c r="S321" s="43">
        <f>S$18</f>
        <v>1</v>
      </c>
      <c r="Z321" s="51">
        <f t="shared" si="167"/>
        <v>13486</v>
      </c>
      <c r="AA321" s="51">
        <f t="shared" si="168"/>
        <v>0.23559595603856356</v>
      </c>
      <c r="AB321" s="51">
        <f t="shared" si="183"/>
        <v>0.25072060603643809</v>
      </c>
      <c r="AC321" s="51">
        <f t="shared" si="184"/>
        <v>0.2295220000014524</v>
      </c>
      <c r="AD321" s="51">
        <f t="shared" si="185"/>
        <v>-6.0739560371111667E-3</v>
      </c>
      <c r="AE321" s="51">
        <f t="shared" si="186"/>
        <v>3.6892941940759189E-5</v>
      </c>
      <c r="AF321" s="51">
        <f t="shared" si="187"/>
        <v>0.2295220000014524</v>
      </c>
      <c r="AG321" s="43"/>
      <c r="AH321" s="51">
        <f t="shared" si="169"/>
        <v>-2.1198606034985662E-2</v>
      </c>
      <c r="AI321" s="51">
        <f t="shared" si="170"/>
        <v>0.67803125430853761</v>
      </c>
      <c r="AJ321" s="51">
        <f t="shared" si="171"/>
        <v>-0.95712493160038625</v>
      </c>
      <c r="AK321" s="51">
        <f t="shared" si="172"/>
        <v>0.49703738998014013</v>
      </c>
      <c r="AL321" s="51">
        <f t="shared" si="173"/>
        <v>2.1456063057511323</v>
      </c>
      <c r="AM321" s="51">
        <f t="shared" si="174"/>
        <v>1.8392509938258079</v>
      </c>
      <c r="AN321" s="51">
        <f t="shared" ref="AN321:AT330" si="189">$AU321+$AB$7*SIN(AO321)</f>
        <v>20.34871249844533</v>
      </c>
      <c r="AO321" s="51">
        <f t="shared" si="189"/>
        <v>20.348712466173151</v>
      </c>
      <c r="AP321" s="51">
        <f t="shared" si="189"/>
        <v>20.348711704849784</v>
      </c>
      <c r="AQ321" s="51">
        <f t="shared" si="189"/>
        <v>20.348693747038169</v>
      </c>
      <c r="AR321" s="51">
        <f t="shared" si="189"/>
        <v>20.348271459997537</v>
      </c>
      <c r="AS321" s="51">
        <f t="shared" si="189"/>
        <v>20.338969261678947</v>
      </c>
      <c r="AT321" s="51">
        <f t="shared" si="189"/>
        <v>20.225016575025091</v>
      </c>
      <c r="AU321" s="51">
        <f t="shared" si="175"/>
        <v>19.758023762450371</v>
      </c>
    </row>
    <row r="322" spans="1:47" s="51" customFormat="1" ht="12.95" customHeight="1" x14ac:dyDescent="0.2">
      <c r="A322" s="45" t="s">
        <v>120</v>
      </c>
      <c r="B322" s="47" t="s">
        <v>121</v>
      </c>
      <c r="C322" s="49">
        <v>52781.382400000002</v>
      </c>
      <c r="D322" s="49">
        <v>1.2999999999999999E-3</v>
      </c>
      <c r="E322" s="51">
        <f t="shared" si="164"/>
        <v>13486.619391262895</v>
      </c>
      <c r="F322" s="51">
        <f t="shared" si="165"/>
        <v>13486.5</v>
      </c>
      <c r="G322" s="51">
        <f t="shared" si="182"/>
        <v>0.23266049999801908</v>
      </c>
      <c r="K322" s="51">
        <f>G322</f>
        <v>0.23266049999801908</v>
      </c>
      <c r="O322" s="51">
        <f t="shared" ref="O322:O353" ca="1" si="190">+C$11+C$12*F322</f>
        <v>0.17870762850173444</v>
      </c>
      <c r="Q322" s="100">
        <f t="shared" si="166"/>
        <v>37762.882400000002</v>
      </c>
      <c r="S322" s="43">
        <f>S$18</f>
        <v>1</v>
      </c>
      <c r="Z322" s="51">
        <f t="shared" si="167"/>
        <v>13486.5</v>
      </c>
      <c r="AA322" s="51">
        <f t="shared" si="168"/>
        <v>0.23559617796780383</v>
      </c>
      <c r="AB322" s="51">
        <f t="shared" si="183"/>
        <v>0.25386878638794308</v>
      </c>
      <c r="AC322" s="51">
        <f t="shared" si="184"/>
        <v>0.23266049999801908</v>
      </c>
      <c r="AD322" s="51">
        <f t="shared" si="185"/>
        <v>-2.9356779697847502E-3</v>
      </c>
      <c r="AE322" s="51">
        <f t="shared" si="186"/>
        <v>8.6182051422795126E-6</v>
      </c>
      <c r="AF322" s="51">
        <f t="shared" si="187"/>
        <v>0.23266049999801908</v>
      </c>
      <c r="AG322" s="43"/>
      <c r="AH322" s="51">
        <f t="shared" si="169"/>
        <v>-2.1208286389924023E-2</v>
      </c>
      <c r="AI322" s="51">
        <f t="shared" si="170"/>
        <v>0.67792022336147573</v>
      </c>
      <c r="AJ322" s="51">
        <f t="shared" si="171"/>
        <v>-0.95718962169418986</v>
      </c>
      <c r="AK322" s="51">
        <f t="shared" si="172"/>
        <v>0.49696544922246033</v>
      </c>
      <c r="AL322" s="51">
        <f t="shared" si="173"/>
        <v>2.1458297074200634</v>
      </c>
      <c r="AM322" s="51">
        <f t="shared" si="174"/>
        <v>1.8397406617846201</v>
      </c>
      <c r="AN322" s="51">
        <f t="shared" si="189"/>
        <v>20.348978015000956</v>
      </c>
      <c r="AO322" s="51">
        <f t="shared" si="189"/>
        <v>20.348977983290627</v>
      </c>
      <c r="AP322" s="51">
        <f t="shared" si="189"/>
        <v>20.348977232443538</v>
      </c>
      <c r="AQ322" s="51">
        <f t="shared" si="189"/>
        <v>20.348959455953921</v>
      </c>
      <c r="AR322" s="51">
        <f t="shared" si="189"/>
        <v>20.348539876333607</v>
      </c>
      <c r="AS322" s="51">
        <f t="shared" si="189"/>
        <v>20.339263380222569</v>
      </c>
      <c r="AT322" s="51">
        <f t="shared" si="189"/>
        <v>20.225363446962049</v>
      </c>
      <c r="AU322" s="51">
        <f t="shared" si="175"/>
        <v>19.758278044728385</v>
      </c>
    </row>
    <row r="323" spans="1:47" s="51" customFormat="1" ht="12.95" customHeight="1" x14ac:dyDescent="0.2">
      <c r="A323" s="42" t="s">
        <v>126</v>
      </c>
      <c r="B323" s="48" t="s">
        <v>119</v>
      </c>
      <c r="C323" s="45">
        <v>52815.487000000001</v>
      </c>
      <c r="D323" s="45">
        <v>3.0000000000000001E-3</v>
      </c>
      <c r="E323" s="51">
        <f t="shared" si="164"/>
        <v>13504.120390635304</v>
      </c>
      <c r="F323" s="51">
        <f t="shared" si="165"/>
        <v>13504</v>
      </c>
      <c r="G323" s="51">
        <f t="shared" si="182"/>
        <v>0.23460800000611925</v>
      </c>
      <c r="I323" s="51">
        <f>G323</f>
        <v>0.23460800000611925</v>
      </c>
      <c r="O323" s="51">
        <f t="shared" ca="1" si="190"/>
        <v>0.17939369314358306</v>
      </c>
      <c r="Q323" s="100">
        <f t="shared" si="166"/>
        <v>37796.987000000001</v>
      </c>
      <c r="S323" s="43">
        <f>S$16</f>
        <v>0.1</v>
      </c>
      <c r="Z323" s="51">
        <f t="shared" si="167"/>
        <v>13504</v>
      </c>
      <c r="AA323" s="51">
        <f t="shared" si="168"/>
        <v>0.23560589336552523</v>
      </c>
      <c r="AB323" s="51">
        <f t="shared" si="183"/>
        <v>0.25615316425935908</v>
      </c>
      <c r="AC323" s="51">
        <f t="shared" si="184"/>
        <v>0.23460800000611925</v>
      </c>
      <c r="AD323" s="51">
        <f t="shared" si="185"/>
        <v>-9.978933594059769E-4</v>
      </c>
      <c r="AE323" s="51">
        <f t="shared" si="186"/>
        <v>9.9579115674654624E-8</v>
      </c>
      <c r="AF323" s="51">
        <f t="shared" si="187"/>
        <v>0.23460800000611925</v>
      </c>
      <c r="AG323" s="43"/>
      <c r="AH323" s="51">
        <f t="shared" si="169"/>
        <v>-2.154516425323981E-2</v>
      </c>
      <c r="AI323" s="51">
        <f t="shared" si="170"/>
        <v>0.67406692937989021</v>
      </c>
      <c r="AJ323" s="51">
        <f t="shared" si="171"/>
        <v>-0.95941075361706329</v>
      </c>
      <c r="AK323" s="51">
        <f t="shared" si="172"/>
        <v>0.49444683608710654</v>
      </c>
      <c r="AL323" s="51">
        <f t="shared" si="173"/>
        <v>2.1536030114953926</v>
      </c>
      <c r="AM323" s="51">
        <f t="shared" si="174"/>
        <v>1.8569050733220938</v>
      </c>
      <c r="AN323" s="51">
        <f t="shared" si="189"/>
        <v>20.358243851986757</v>
      </c>
      <c r="AO323" s="51">
        <f t="shared" si="189"/>
        <v>20.358243835506666</v>
      </c>
      <c r="AP323" s="51">
        <f t="shared" si="189"/>
        <v>20.35824338716122</v>
      </c>
      <c r="AQ323" s="51">
        <f t="shared" si="189"/>
        <v>20.358231191039071</v>
      </c>
      <c r="AR323" s="51">
        <f t="shared" si="189"/>
        <v>20.357900338321961</v>
      </c>
      <c r="AS323" s="51">
        <f t="shared" si="189"/>
        <v>20.349511402363053</v>
      </c>
      <c r="AT323" s="51">
        <f t="shared" si="189"/>
        <v>20.237484895195653</v>
      </c>
      <c r="AU323" s="51">
        <f t="shared" si="175"/>
        <v>19.767177924458924</v>
      </c>
    </row>
    <row r="324" spans="1:47" s="51" customFormat="1" ht="12.95" customHeight="1" x14ac:dyDescent="0.2">
      <c r="A324" s="45" t="s">
        <v>118</v>
      </c>
      <c r="B324" s="48" t="s">
        <v>119</v>
      </c>
      <c r="C324" s="45">
        <v>52850.563999999998</v>
      </c>
      <c r="D324" s="45">
        <v>5.0000000000000001E-3</v>
      </c>
      <c r="E324" s="51">
        <f t="shared" si="164"/>
        <v>13522.120383451111</v>
      </c>
      <c r="F324" s="51">
        <f t="shared" si="165"/>
        <v>13522</v>
      </c>
      <c r="G324" s="51">
        <f t="shared" si="182"/>
        <v>0.2345939999941038</v>
      </c>
      <c r="K324" s="51">
        <f>G324</f>
        <v>0.2345939999941038</v>
      </c>
      <c r="O324" s="51">
        <f t="shared" ca="1" si="190"/>
        <v>0.18009935963234153</v>
      </c>
      <c r="Q324" s="100">
        <f t="shared" si="166"/>
        <v>37832.063999999998</v>
      </c>
      <c r="S324" s="43">
        <f>S$18</f>
        <v>1</v>
      </c>
      <c r="Z324" s="51">
        <f t="shared" si="167"/>
        <v>13522</v>
      </c>
      <c r="AA324" s="51">
        <f t="shared" si="168"/>
        <v>0.23561981341504962</v>
      </c>
      <c r="AB324" s="51">
        <f t="shared" si="183"/>
        <v>0.25648176713344867</v>
      </c>
      <c r="AC324" s="51">
        <f t="shared" si="184"/>
        <v>0.2345939999941038</v>
      </c>
      <c r="AD324" s="51">
        <f t="shared" si="185"/>
        <v>-1.0258134209458203E-3</v>
      </c>
      <c r="AE324" s="51">
        <f t="shared" si="186"/>
        <v>1.0522931745925668E-6</v>
      </c>
      <c r="AF324" s="51">
        <f t="shared" si="187"/>
        <v>0.2345939999941038</v>
      </c>
      <c r="AG324" s="43"/>
      <c r="AH324" s="51">
        <f t="shared" si="169"/>
        <v>-2.1887767139344864E-2</v>
      </c>
      <c r="AI324" s="51">
        <f t="shared" si="170"/>
        <v>0.67016905371224933</v>
      </c>
      <c r="AJ324" s="51">
        <f t="shared" si="171"/>
        <v>-0.96160978217939319</v>
      </c>
      <c r="AK324" s="51">
        <f t="shared" si="172"/>
        <v>0.49185525016139692</v>
      </c>
      <c r="AL324" s="51">
        <f t="shared" si="173"/>
        <v>2.1615069902648565</v>
      </c>
      <c r="AM324" s="51">
        <f t="shared" si="174"/>
        <v>1.874613951530028</v>
      </c>
      <c r="AN324" s="51">
        <f t="shared" si="189"/>
        <v>20.3677197833847</v>
      </c>
      <c r="AO324" s="51">
        <f t="shared" si="189"/>
        <v>20.367719775759866</v>
      </c>
      <c r="AP324" s="51">
        <f t="shared" si="189"/>
        <v>20.367719531021422</v>
      </c>
      <c r="AQ324" s="51">
        <f t="shared" si="189"/>
        <v>20.367711676125037</v>
      </c>
      <c r="AR324" s="51">
        <f t="shared" si="189"/>
        <v>20.367460191665614</v>
      </c>
      <c r="AS324" s="51">
        <f t="shared" si="189"/>
        <v>20.359959056988973</v>
      </c>
      <c r="AT324" s="51">
        <f t="shared" si="189"/>
        <v>20.249913804537115</v>
      </c>
      <c r="AU324" s="51">
        <f t="shared" si="175"/>
        <v>19.776332086467477</v>
      </c>
    </row>
    <row r="325" spans="1:47" s="51" customFormat="1" ht="12.95" customHeight="1" x14ac:dyDescent="0.2">
      <c r="A325" s="45" t="s">
        <v>120</v>
      </c>
      <c r="B325" s="47" t="s">
        <v>119</v>
      </c>
      <c r="C325" s="49">
        <v>52860.307999999997</v>
      </c>
      <c r="D325" s="49">
        <v>2.0000000000000001E-4</v>
      </c>
      <c r="E325" s="51">
        <f t="shared" si="164"/>
        <v>13527.120581016386</v>
      </c>
      <c r="F325" s="51">
        <f t="shared" si="165"/>
        <v>13527</v>
      </c>
      <c r="G325" s="51">
        <f t="shared" si="182"/>
        <v>0.23497899999347283</v>
      </c>
      <c r="K325" s="51">
        <f>G325</f>
        <v>0.23497899999347283</v>
      </c>
      <c r="O325" s="51">
        <f t="shared" ca="1" si="190"/>
        <v>0.18029537810144119</v>
      </c>
      <c r="Q325" s="100">
        <f t="shared" si="166"/>
        <v>37841.807999999997</v>
      </c>
      <c r="S325" s="43">
        <f>S$18</f>
        <v>1</v>
      </c>
      <c r="Z325" s="51">
        <f t="shared" si="167"/>
        <v>13527</v>
      </c>
      <c r="AA325" s="51">
        <f t="shared" si="168"/>
        <v>0.23562438195472674</v>
      </c>
      <c r="AB325" s="51">
        <f t="shared" si="183"/>
        <v>0.25696123760287953</v>
      </c>
      <c r="AC325" s="51">
        <f t="shared" si="184"/>
        <v>0.23497899999347283</v>
      </c>
      <c r="AD325" s="51">
        <f t="shared" si="185"/>
        <v>-6.4538196125391023E-4</v>
      </c>
      <c r="AE325" s="51">
        <f t="shared" si="186"/>
        <v>4.1651787591194367E-7</v>
      </c>
      <c r="AF325" s="51">
        <f t="shared" si="187"/>
        <v>0.23497899999347283</v>
      </c>
      <c r="AG325" s="43"/>
      <c r="AH325" s="51">
        <f t="shared" si="169"/>
        <v>-2.1982237609406714E-2</v>
      </c>
      <c r="AI325" s="51">
        <f t="shared" si="170"/>
        <v>0.66909790088031174</v>
      </c>
      <c r="AJ325" s="51">
        <f t="shared" si="171"/>
        <v>-0.96220556324676998</v>
      </c>
      <c r="AK325" s="51">
        <f t="shared" si="172"/>
        <v>0.49113525737681213</v>
      </c>
      <c r="AL325" s="51">
        <f t="shared" si="173"/>
        <v>2.1636863651413263</v>
      </c>
      <c r="AM325" s="51">
        <f t="shared" si="174"/>
        <v>1.8795430648741829</v>
      </c>
      <c r="AN325" s="51">
        <f t="shared" si="189"/>
        <v>20.370342276179898</v>
      </c>
      <c r="AO325" s="51">
        <f t="shared" si="189"/>
        <v>20.370342270158325</v>
      </c>
      <c r="AP325" s="51">
        <f t="shared" si="189"/>
        <v>20.37034206675439</v>
      </c>
      <c r="AQ325" s="51">
        <f t="shared" si="189"/>
        <v>20.37033519641707</v>
      </c>
      <c r="AR325" s="51">
        <f t="shared" si="189"/>
        <v>20.370103689544642</v>
      </c>
      <c r="AS325" s="51">
        <f t="shared" si="189"/>
        <v>20.362844499409945</v>
      </c>
      <c r="AT325" s="51">
        <f t="shared" si="189"/>
        <v>20.253359248091261</v>
      </c>
      <c r="AU325" s="51">
        <f t="shared" si="175"/>
        <v>19.778874909247627</v>
      </c>
    </row>
    <row r="326" spans="1:47" s="51" customFormat="1" ht="12.95" customHeight="1" x14ac:dyDescent="0.2">
      <c r="A326" s="101" t="s">
        <v>1000</v>
      </c>
      <c r="B326" s="102" t="s">
        <v>119</v>
      </c>
      <c r="C326" s="103">
        <v>53148.722000000002</v>
      </c>
      <c r="D326" s="44"/>
      <c r="E326" s="51">
        <f t="shared" si="164"/>
        <v>13675.122118433457</v>
      </c>
      <c r="F326" s="51">
        <f t="shared" si="165"/>
        <v>13675</v>
      </c>
      <c r="G326" s="51">
        <f t="shared" si="182"/>
        <v>0.2379750000036438</v>
      </c>
      <c r="J326" s="51">
        <f>G326</f>
        <v>0.2379750000036438</v>
      </c>
      <c r="O326" s="51">
        <f t="shared" ca="1" si="190"/>
        <v>0.18609752478678926</v>
      </c>
      <c r="Q326" s="100">
        <f t="shared" si="166"/>
        <v>38130.222000000002</v>
      </c>
      <c r="S326" s="43">
        <f>S$17</f>
        <v>1</v>
      </c>
      <c r="Z326" s="51">
        <f t="shared" si="167"/>
        <v>13675</v>
      </c>
      <c r="AA326" s="51">
        <f t="shared" si="168"/>
        <v>0.235893881461405</v>
      </c>
      <c r="AB326" s="51">
        <f t="shared" si="183"/>
        <v>0.262620249937429</v>
      </c>
      <c r="AC326" s="51">
        <f t="shared" si="184"/>
        <v>0.2379750000036438</v>
      </c>
      <c r="AD326" s="51">
        <f t="shared" si="185"/>
        <v>2.0811185422388023E-3</v>
      </c>
      <c r="AE326" s="51">
        <f t="shared" si="186"/>
        <v>4.3310543868501579E-6</v>
      </c>
      <c r="AF326" s="51">
        <f t="shared" si="187"/>
        <v>0.2379750000036438</v>
      </c>
      <c r="AG326" s="43"/>
      <c r="AH326" s="51">
        <f t="shared" si="169"/>
        <v>-2.4645249933785193E-2</v>
      </c>
      <c r="AI326" s="51">
        <f t="shared" si="170"/>
        <v>0.63951951648600214</v>
      </c>
      <c r="AJ326" s="51">
        <f t="shared" si="171"/>
        <v>-0.97713209600212481</v>
      </c>
      <c r="AK326" s="51">
        <f t="shared" si="172"/>
        <v>0.46985514921720051</v>
      </c>
      <c r="AL326" s="51">
        <f t="shared" si="173"/>
        <v>2.2252250634030348</v>
      </c>
      <c r="AM326" s="51">
        <f t="shared" si="174"/>
        <v>2.027621178355318</v>
      </c>
      <c r="AN326" s="51">
        <f t="shared" si="189"/>
        <v>20.446153130209822</v>
      </c>
      <c r="AO326" s="51">
        <f t="shared" si="189"/>
        <v>20.446153130149789</v>
      </c>
      <c r="AP326" s="51">
        <f t="shared" si="189"/>
        <v>20.446153134079132</v>
      </c>
      <c r="AQ326" s="51">
        <f t="shared" si="189"/>
        <v>20.446152876884586</v>
      </c>
      <c r="AR326" s="51">
        <f t="shared" si="189"/>
        <v>20.446169706103898</v>
      </c>
      <c r="AS326" s="51">
        <f t="shared" si="189"/>
        <v>20.445044343362621</v>
      </c>
      <c r="AT326" s="51">
        <f t="shared" si="189"/>
        <v>20.35393043195435</v>
      </c>
      <c r="AU326" s="51">
        <f t="shared" si="175"/>
        <v>19.854142463540157</v>
      </c>
    </row>
    <row r="327" spans="1:47" s="51" customFormat="1" ht="12.95" customHeight="1" x14ac:dyDescent="0.2">
      <c r="A327" s="45" t="s">
        <v>142</v>
      </c>
      <c r="B327" s="48" t="s">
        <v>119</v>
      </c>
      <c r="C327" s="45">
        <v>53236.409760000002</v>
      </c>
      <c r="D327" s="45" t="s">
        <v>143</v>
      </c>
      <c r="E327" s="51">
        <f t="shared" si="164"/>
        <v>13720.119668110861</v>
      </c>
      <c r="F327" s="51">
        <f t="shared" si="165"/>
        <v>13720</v>
      </c>
      <c r="G327" s="51">
        <f t="shared" si="182"/>
        <v>0.23320000000239816</v>
      </c>
      <c r="K327" s="51">
        <f>G327</f>
        <v>0.23320000000239816</v>
      </c>
      <c r="O327" s="51">
        <f t="shared" ca="1" si="190"/>
        <v>0.18786169100868561</v>
      </c>
      <c r="Q327" s="100">
        <f t="shared" si="166"/>
        <v>38217.909760000002</v>
      </c>
      <c r="S327" s="43">
        <f>S$18</f>
        <v>1</v>
      </c>
      <c r="Z327" s="51">
        <f t="shared" si="167"/>
        <v>13720</v>
      </c>
      <c r="AA327" s="51">
        <f t="shared" si="168"/>
        <v>0.23602564674387905</v>
      </c>
      <c r="AB327" s="51">
        <f t="shared" si="183"/>
        <v>0.25860549387212933</v>
      </c>
      <c r="AC327" s="51">
        <f t="shared" si="184"/>
        <v>0.23320000000239816</v>
      </c>
      <c r="AD327" s="51">
        <f t="shared" si="185"/>
        <v>-2.8256467414808917E-3</v>
      </c>
      <c r="AE327" s="51">
        <f t="shared" si="186"/>
        <v>7.9842795076415803E-6</v>
      </c>
      <c r="AF327" s="51">
        <f t="shared" si="187"/>
        <v>0.23320000000239816</v>
      </c>
      <c r="AG327" s="43"/>
      <c r="AH327" s="51">
        <f t="shared" si="169"/>
        <v>-2.5405493869731191E-2</v>
      </c>
      <c r="AI327" s="51">
        <f t="shared" si="170"/>
        <v>0.63127904276371472</v>
      </c>
      <c r="AJ327" s="51">
        <f t="shared" si="171"/>
        <v>-0.9807344131531085</v>
      </c>
      <c r="AK327" s="51">
        <f t="shared" si="172"/>
        <v>0.46341654689400213</v>
      </c>
      <c r="AL327" s="51">
        <f t="shared" si="173"/>
        <v>2.2428839286962621</v>
      </c>
      <c r="AM327" s="51">
        <f t="shared" si="174"/>
        <v>2.0735744795366053</v>
      </c>
      <c r="AN327" s="51">
        <f t="shared" si="189"/>
        <v>20.468547971176278</v>
      </c>
      <c r="AO327" s="51">
        <f t="shared" si="189"/>
        <v>20.468547971378221</v>
      </c>
      <c r="AP327" s="51">
        <f t="shared" si="189"/>
        <v>20.4685479643002</v>
      </c>
      <c r="AQ327" s="51">
        <f t="shared" si="189"/>
        <v>20.468548212382771</v>
      </c>
      <c r="AR327" s="51">
        <f t="shared" si="189"/>
        <v>20.468539516397886</v>
      </c>
      <c r="AS327" s="51">
        <f t="shared" si="189"/>
        <v>20.468843404891711</v>
      </c>
      <c r="AT327" s="51">
        <f t="shared" si="189"/>
        <v>20.383954615659313</v>
      </c>
      <c r="AU327" s="51">
        <f t="shared" si="175"/>
        <v>19.877027868561534</v>
      </c>
    </row>
    <row r="328" spans="1:47" s="51" customFormat="1" ht="12.95" customHeight="1" x14ac:dyDescent="0.2">
      <c r="A328" s="101" t="s">
        <v>1000</v>
      </c>
      <c r="B328" s="102" t="s">
        <v>119</v>
      </c>
      <c r="C328" s="103">
        <v>53263.69</v>
      </c>
      <c r="D328" s="44"/>
      <c r="E328" s="51">
        <f t="shared" si="164"/>
        <v>13734.118702350206</v>
      </c>
      <c r="F328" s="51">
        <f t="shared" si="165"/>
        <v>13734</v>
      </c>
      <c r="G328" s="51">
        <f t="shared" si="182"/>
        <v>0.23131800000555813</v>
      </c>
      <c r="J328" s="51">
        <f>G328</f>
        <v>0.23131800000555813</v>
      </c>
      <c r="O328" s="51">
        <f t="shared" ca="1" si="190"/>
        <v>0.18841054272216456</v>
      </c>
      <c r="Q328" s="100">
        <f t="shared" si="166"/>
        <v>38245.19</v>
      </c>
      <c r="S328" s="43">
        <f>S$17</f>
        <v>1</v>
      </c>
      <c r="Z328" s="51">
        <f t="shared" si="167"/>
        <v>13734</v>
      </c>
      <c r="AA328" s="51">
        <f t="shared" si="168"/>
        <v>0.23607121877357101</v>
      </c>
      <c r="AB328" s="51">
        <f t="shared" si="183"/>
        <v>0.25695547073898473</v>
      </c>
      <c r="AC328" s="51">
        <f t="shared" si="184"/>
        <v>0.23131800000555813</v>
      </c>
      <c r="AD328" s="51">
        <f t="shared" si="185"/>
        <v>-4.753218768012879E-3</v>
      </c>
      <c r="AE328" s="51">
        <f t="shared" si="186"/>
        <v>2.259308865658987E-5</v>
      </c>
      <c r="AF328" s="51">
        <f t="shared" si="187"/>
        <v>0.23131800000555813</v>
      </c>
      <c r="AG328" s="43"/>
      <c r="AH328" s="51">
        <f t="shared" si="169"/>
        <v>-2.5637470733426589E-2</v>
      </c>
      <c r="AI328" s="51">
        <f t="shared" si="170"/>
        <v>0.62878116674640383</v>
      </c>
      <c r="AJ328" s="51">
        <f t="shared" si="171"/>
        <v>-0.98177531225842818</v>
      </c>
      <c r="AK328" s="51">
        <f t="shared" si="172"/>
        <v>0.46141805131381919</v>
      </c>
      <c r="AL328" s="51">
        <f t="shared" si="173"/>
        <v>2.2482856944786827</v>
      </c>
      <c r="AM328" s="51">
        <f t="shared" si="174"/>
        <v>2.0879690300552358</v>
      </c>
      <c r="AN328" s="51">
        <f t="shared" si="189"/>
        <v>20.475456649633298</v>
      </c>
      <c r="AO328" s="51">
        <f t="shared" si="189"/>
        <v>20.475456650434253</v>
      </c>
      <c r="AP328" s="51">
        <f t="shared" si="189"/>
        <v>20.475456625877644</v>
      </c>
      <c r="AQ328" s="51">
        <f t="shared" si="189"/>
        <v>20.475457378756392</v>
      </c>
      <c r="AR328" s="51">
        <f t="shared" si="189"/>
        <v>20.475434291644181</v>
      </c>
      <c r="AS328" s="51">
        <f t="shared" si="189"/>
        <v>20.476137919254228</v>
      </c>
      <c r="AT328" s="51">
        <f t="shared" si="189"/>
        <v>20.39324149790059</v>
      </c>
      <c r="AU328" s="51">
        <f t="shared" si="175"/>
        <v>19.884147772345965</v>
      </c>
    </row>
    <row r="329" spans="1:47" s="51" customFormat="1" ht="12.95" customHeight="1" x14ac:dyDescent="0.2">
      <c r="A329" s="101" t="s">
        <v>1000</v>
      </c>
      <c r="B329" s="102" t="s">
        <v>119</v>
      </c>
      <c r="C329" s="103">
        <v>53267.595000000001</v>
      </c>
      <c r="D329" s="44"/>
      <c r="E329" s="51">
        <f t="shared" si="164"/>
        <v>13736.122578734896</v>
      </c>
      <c r="F329" s="51">
        <f t="shared" si="165"/>
        <v>13736</v>
      </c>
      <c r="G329" s="51">
        <f t="shared" si="182"/>
        <v>0.23887200000172015</v>
      </c>
      <c r="J329" s="51">
        <f>G329</f>
        <v>0.23887200000172015</v>
      </c>
      <c r="O329" s="51">
        <f t="shared" ca="1" si="190"/>
        <v>0.18848895010980432</v>
      </c>
      <c r="Q329" s="100">
        <f t="shared" si="166"/>
        <v>38249.095000000001</v>
      </c>
      <c r="S329" s="43">
        <f>S$17</f>
        <v>1</v>
      </c>
      <c r="Z329" s="51">
        <f t="shared" si="167"/>
        <v>13736</v>
      </c>
      <c r="AA329" s="51">
        <f t="shared" si="168"/>
        <v>0.23607790467894649</v>
      </c>
      <c r="AB329" s="51">
        <f t="shared" si="183"/>
        <v>0.26454243602429683</v>
      </c>
      <c r="AC329" s="51">
        <f t="shared" si="184"/>
        <v>0.23887200000172015</v>
      </c>
      <c r="AD329" s="51">
        <f t="shared" si="185"/>
        <v>2.7940953227736653E-3</v>
      </c>
      <c r="AE329" s="51">
        <f t="shared" si="186"/>
        <v>7.8069686727456734E-6</v>
      </c>
      <c r="AF329" s="51">
        <f t="shared" si="187"/>
        <v>0.23887200000172015</v>
      </c>
      <c r="AG329" s="43"/>
      <c r="AH329" s="51">
        <f t="shared" si="169"/>
        <v>-2.5670436022576657E-2</v>
      </c>
      <c r="AI329" s="51">
        <f t="shared" si="170"/>
        <v>0.62842681663348077</v>
      </c>
      <c r="AJ329" s="51">
        <f t="shared" si="171"/>
        <v>-0.98192101471260207</v>
      </c>
      <c r="AK329" s="51">
        <f t="shared" si="172"/>
        <v>0.46113274622745526</v>
      </c>
      <c r="AL329" s="51">
        <f t="shared" si="173"/>
        <v>2.2490538908673074</v>
      </c>
      <c r="AM329" s="51">
        <f t="shared" si="174"/>
        <v>2.090029300780186</v>
      </c>
      <c r="AN329" s="51">
        <f t="shared" si="189"/>
        <v>20.476441373568914</v>
      </c>
      <c r="AO329" s="51">
        <f t="shared" si="189"/>
        <v>20.476441374496527</v>
      </c>
      <c r="AP329" s="51">
        <f t="shared" si="189"/>
        <v>20.476441346555493</v>
      </c>
      <c r="AQ329" s="51">
        <f t="shared" si="189"/>
        <v>20.476442188172268</v>
      </c>
      <c r="AR329" s="51">
        <f t="shared" si="189"/>
        <v>20.476416832150008</v>
      </c>
      <c r="AS329" s="51">
        <f t="shared" si="189"/>
        <v>20.477175793023825</v>
      </c>
      <c r="AT329" s="51">
        <f t="shared" si="189"/>
        <v>20.394566091183336</v>
      </c>
      <c r="AU329" s="51">
        <f t="shared" si="175"/>
        <v>19.885164901458026</v>
      </c>
    </row>
    <row r="330" spans="1:47" s="51" customFormat="1" ht="12.95" customHeight="1" x14ac:dyDescent="0.2">
      <c r="A330" s="45" t="s">
        <v>141</v>
      </c>
      <c r="B330" s="48" t="s">
        <v>119</v>
      </c>
      <c r="C330" s="45">
        <v>53497.538</v>
      </c>
      <c r="D330" s="45">
        <v>3.0000000000000001E-3</v>
      </c>
      <c r="E330" s="51">
        <f t="shared" si="164"/>
        <v>13854.119338664346</v>
      </c>
      <c r="F330" s="51">
        <f t="shared" si="165"/>
        <v>13854</v>
      </c>
      <c r="G330" s="51">
        <f t="shared" si="182"/>
        <v>0.23255800000333693</v>
      </c>
      <c r="I330" s="51">
        <f>G330</f>
        <v>0.23255800000333693</v>
      </c>
      <c r="O330" s="51">
        <f t="shared" ca="1" si="190"/>
        <v>0.19311498598055493</v>
      </c>
      <c r="Q330" s="100">
        <f t="shared" si="166"/>
        <v>38479.038</v>
      </c>
      <c r="S330" s="43">
        <f>S$16</f>
        <v>0.1</v>
      </c>
      <c r="Z330" s="51">
        <f t="shared" si="167"/>
        <v>13854</v>
      </c>
      <c r="AA330" s="51">
        <f t="shared" si="168"/>
        <v>0.23654843434499889</v>
      </c>
      <c r="AB330" s="51">
        <f t="shared" si="183"/>
        <v>0.26009792536812409</v>
      </c>
      <c r="AC330" s="51">
        <f t="shared" si="184"/>
        <v>0.23255800000333693</v>
      </c>
      <c r="AD330" s="51">
        <f t="shared" si="185"/>
        <v>-3.9904343416619636E-3</v>
      </c>
      <c r="AE330" s="51">
        <f t="shared" si="186"/>
        <v>1.5923566235115148E-6</v>
      </c>
      <c r="AF330" s="51">
        <f t="shared" si="187"/>
        <v>0.23255800000333693</v>
      </c>
      <c r="AG330" s="43"/>
      <c r="AH330" s="51">
        <f t="shared" si="169"/>
        <v>-2.7539925364787159E-2</v>
      </c>
      <c r="AI330" s="51">
        <f t="shared" si="170"/>
        <v>0.60856634013818312</v>
      </c>
      <c r="AJ330" s="51">
        <f t="shared" si="171"/>
        <v>-0.98927602907117429</v>
      </c>
      <c r="AK330" s="51">
        <f t="shared" si="172"/>
        <v>0.44439816625137751</v>
      </c>
      <c r="AL330" s="51">
        <f t="shared" si="173"/>
        <v>2.2929116822270657</v>
      </c>
      <c r="AM330" s="51">
        <f t="shared" si="174"/>
        <v>2.2134236870444415</v>
      </c>
      <c r="AN330" s="51">
        <f t="shared" si="189"/>
        <v>20.533590431651138</v>
      </c>
      <c r="AO330" s="51">
        <f t="shared" si="189"/>
        <v>20.533590496844834</v>
      </c>
      <c r="AP330" s="51">
        <f t="shared" si="189"/>
        <v>20.533589522598529</v>
      </c>
      <c r="AQ330" s="51">
        <f t="shared" si="189"/>
        <v>20.533604080742087</v>
      </c>
      <c r="AR330" s="51">
        <f t="shared" si="189"/>
        <v>20.533386344193982</v>
      </c>
      <c r="AS330" s="51">
        <f t="shared" si="189"/>
        <v>20.53660051154473</v>
      </c>
      <c r="AT330" s="51">
        <f t="shared" si="189"/>
        <v>20.47177370319255</v>
      </c>
      <c r="AU330" s="51">
        <f t="shared" si="175"/>
        <v>19.94517551906964</v>
      </c>
    </row>
    <row r="331" spans="1:47" s="51" customFormat="1" ht="12.95" customHeight="1" x14ac:dyDescent="0.2">
      <c r="A331" s="42" t="s">
        <v>124</v>
      </c>
      <c r="B331" s="47" t="s">
        <v>119</v>
      </c>
      <c r="C331" s="49">
        <v>53542.361700000001</v>
      </c>
      <c r="D331" s="49">
        <v>5.0000000000000001E-4</v>
      </c>
      <c r="E331" s="51">
        <f t="shared" si="164"/>
        <v>13877.120914568157</v>
      </c>
      <c r="F331" s="51">
        <f t="shared" si="165"/>
        <v>13877</v>
      </c>
      <c r="G331" s="51">
        <f t="shared" si="182"/>
        <v>0.2356290000025183</v>
      </c>
      <c r="K331" s="51">
        <f>G331</f>
        <v>0.2356290000025183</v>
      </c>
      <c r="O331" s="51">
        <f t="shared" ca="1" si="190"/>
        <v>0.19401667093841307</v>
      </c>
      <c r="Q331" s="100">
        <f t="shared" si="166"/>
        <v>38523.861700000001</v>
      </c>
      <c r="S331" s="43">
        <f>S$18</f>
        <v>1</v>
      </c>
      <c r="Z331" s="51">
        <f t="shared" si="167"/>
        <v>13877</v>
      </c>
      <c r="AA331" s="51">
        <f t="shared" si="168"/>
        <v>0.2366571768552615</v>
      </c>
      <c r="AB331" s="51">
        <f t="shared" si="183"/>
        <v>0.26351642533583358</v>
      </c>
      <c r="AC331" s="51">
        <f t="shared" si="184"/>
        <v>0.2356290000025183</v>
      </c>
      <c r="AD331" s="51">
        <f t="shared" si="185"/>
        <v>-1.0281768527432011E-3</v>
      </c>
      <c r="AE331" s="51">
        <f t="shared" si="186"/>
        <v>1.0571476405169144E-6</v>
      </c>
      <c r="AF331" s="51">
        <f t="shared" si="187"/>
        <v>0.2356290000025183</v>
      </c>
      <c r="AG331" s="43"/>
      <c r="AH331" s="51">
        <f t="shared" si="169"/>
        <v>-2.7887425333315296E-2</v>
      </c>
      <c r="AI331" s="51">
        <f t="shared" si="170"/>
        <v>0.60492207267378939</v>
      </c>
      <c r="AJ331" s="51">
        <f t="shared" si="171"/>
        <v>-0.99044462232607</v>
      </c>
      <c r="AK331" s="51">
        <f t="shared" si="172"/>
        <v>0.44116150283091221</v>
      </c>
      <c r="AL331" s="51">
        <f t="shared" si="173"/>
        <v>2.3011420635778945</v>
      </c>
      <c r="AM331" s="51">
        <f t="shared" si="174"/>
        <v>2.237923501459083</v>
      </c>
      <c r="AN331" s="51">
        <f t="shared" ref="AN331:AT340" si="191">$AU331+$AB$7*SIN(AO331)</f>
        <v>20.544520844318367</v>
      </c>
      <c r="AO331" s="51">
        <f t="shared" si="191"/>
        <v>20.544520946813979</v>
      </c>
      <c r="AP331" s="51">
        <f t="shared" si="191"/>
        <v>20.544519549358295</v>
      </c>
      <c r="AQ331" s="51">
        <f t="shared" si="191"/>
        <v>20.544538601337077</v>
      </c>
      <c r="AR331" s="51">
        <f t="shared" si="191"/>
        <v>20.544278608427277</v>
      </c>
      <c r="AS331" s="51">
        <f t="shared" si="191"/>
        <v>20.547781072172892</v>
      </c>
      <c r="AT331" s="51">
        <f t="shared" si="191"/>
        <v>20.486603684441043</v>
      </c>
      <c r="AU331" s="51">
        <f t="shared" si="175"/>
        <v>19.956872503858342</v>
      </c>
    </row>
    <row r="332" spans="1:47" s="51" customFormat="1" ht="12.95" customHeight="1" x14ac:dyDescent="0.2">
      <c r="A332" s="101" t="s">
        <v>1000</v>
      </c>
      <c r="B332" s="102" t="s">
        <v>119</v>
      </c>
      <c r="C332" s="103">
        <v>53567.697999999997</v>
      </c>
      <c r="D332" s="44"/>
      <c r="E332" s="51">
        <f t="shared" si="164"/>
        <v>13890.122403235348</v>
      </c>
      <c r="F332" s="51">
        <f t="shared" si="165"/>
        <v>13890</v>
      </c>
      <c r="G332" s="51">
        <f t="shared" si="182"/>
        <v>0.23852999999508029</v>
      </c>
      <c r="J332" s="51">
        <f>G332</f>
        <v>0.23852999999508029</v>
      </c>
      <c r="O332" s="51">
        <f t="shared" ca="1" si="190"/>
        <v>0.19452631895807199</v>
      </c>
      <c r="Q332" s="100">
        <f t="shared" si="166"/>
        <v>38549.197999999997</v>
      </c>
      <c r="S332" s="43">
        <f>S$17</f>
        <v>1</v>
      </c>
      <c r="Z332" s="51">
        <f t="shared" si="167"/>
        <v>13890</v>
      </c>
      <c r="AA332" s="51">
        <f t="shared" si="168"/>
        <v>0.23672103857056798</v>
      </c>
      <c r="AB332" s="51">
        <f t="shared" si="183"/>
        <v>0.26661145957871879</v>
      </c>
      <c r="AC332" s="51">
        <f t="shared" si="184"/>
        <v>0.23852999999508029</v>
      </c>
      <c r="AD332" s="51">
        <f t="shared" si="185"/>
        <v>1.808961424512312E-3</v>
      </c>
      <c r="AE332" s="51">
        <f t="shared" si="186"/>
        <v>3.2723414353736132E-6</v>
      </c>
      <c r="AF332" s="51">
        <f t="shared" si="187"/>
        <v>0.23852999999508029</v>
      </c>
      <c r="AG332" s="43"/>
      <c r="AH332" s="51">
        <f t="shared" si="169"/>
        <v>-2.8081459583638491E-2</v>
      </c>
      <c r="AI332" s="51">
        <f t="shared" si="170"/>
        <v>0.60289313387741317</v>
      </c>
      <c r="AJ332" s="51">
        <f t="shared" si="171"/>
        <v>-0.99106968012211438</v>
      </c>
      <c r="AK332" s="51">
        <f t="shared" si="172"/>
        <v>0.4393360639859894</v>
      </c>
      <c r="AL332" s="51">
        <f t="shared" si="173"/>
        <v>2.3057506741674909</v>
      </c>
      <c r="AM332" s="51">
        <f t="shared" si="174"/>
        <v>2.2518402540070834</v>
      </c>
      <c r="AN332" s="51">
        <f t="shared" si="191"/>
        <v>20.550670060654113</v>
      </c>
      <c r="AO332" s="51">
        <f t="shared" si="191"/>
        <v>20.550670189637032</v>
      </c>
      <c r="AP332" s="51">
        <f t="shared" si="191"/>
        <v>20.550668513588395</v>
      </c>
      <c r="AQ332" s="51">
        <f t="shared" si="191"/>
        <v>20.550690291073742</v>
      </c>
      <c r="AR332" s="51">
        <f t="shared" si="191"/>
        <v>20.550407046078597</v>
      </c>
      <c r="AS332" s="51">
        <f t="shared" si="191"/>
        <v>20.554044440313955</v>
      </c>
      <c r="AT332" s="51">
        <f t="shared" si="191"/>
        <v>20.494953815189756</v>
      </c>
      <c r="AU332" s="51">
        <f t="shared" si="175"/>
        <v>19.963483843086742</v>
      </c>
    </row>
    <row r="333" spans="1:47" s="51" customFormat="1" ht="12.95" customHeight="1" x14ac:dyDescent="0.2">
      <c r="A333" s="45" t="s">
        <v>141</v>
      </c>
      <c r="B333" s="48" t="s">
        <v>119</v>
      </c>
      <c r="C333" s="45">
        <v>53579.383000000002</v>
      </c>
      <c r="D333" s="45">
        <v>4.0000000000000001E-3</v>
      </c>
      <c r="E333" s="51">
        <f t="shared" si="164"/>
        <v>13896.11863769248</v>
      </c>
      <c r="F333" s="51">
        <f t="shared" si="165"/>
        <v>13896</v>
      </c>
      <c r="G333" s="51">
        <f t="shared" si="182"/>
        <v>0.23119200000655837</v>
      </c>
      <c r="I333" s="51">
        <f>G333</f>
        <v>0.23119200000655837</v>
      </c>
      <c r="O333" s="51">
        <f t="shared" ca="1" si="190"/>
        <v>0.19476154112099148</v>
      </c>
      <c r="Q333" s="100">
        <f t="shared" si="166"/>
        <v>38560.883000000002</v>
      </c>
      <c r="S333" s="43">
        <f>S$16</f>
        <v>0.1</v>
      </c>
      <c r="Z333" s="51">
        <f t="shared" si="167"/>
        <v>13896</v>
      </c>
      <c r="AA333" s="51">
        <f t="shared" si="168"/>
        <v>0.23675109367851399</v>
      </c>
      <c r="AB333" s="51">
        <f t="shared" si="183"/>
        <v>0.25936243820814842</v>
      </c>
      <c r="AC333" s="51">
        <f t="shared" si="184"/>
        <v>0.23119200000655837</v>
      </c>
      <c r="AD333" s="51">
        <f t="shared" si="185"/>
        <v>-5.5590936719556172E-3</v>
      </c>
      <c r="AE333" s="51">
        <f t="shared" si="186"/>
        <v>3.090352245357699E-6</v>
      </c>
      <c r="AF333" s="51">
        <f t="shared" si="187"/>
        <v>0.23119200000655837</v>
      </c>
      <c r="AG333" s="43"/>
      <c r="AH333" s="51">
        <f t="shared" si="169"/>
        <v>-2.8170438201590056E-2</v>
      </c>
      <c r="AI333" s="51">
        <f t="shared" si="170"/>
        <v>0.60196410176099913</v>
      </c>
      <c r="AJ333" s="51">
        <f t="shared" si="171"/>
        <v>-0.9913497050147857</v>
      </c>
      <c r="AK333" s="51">
        <f t="shared" si="172"/>
        <v>0.43849454267239768</v>
      </c>
      <c r="AL333" s="51">
        <f t="shared" si="173"/>
        <v>2.3078673280241948</v>
      </c>
      <c r="AM333" s="51">
        <f t="shared" si="174"/>
        <v>2.2582804793922246</v>
      </c>
      <c r="AN333" s="51">
        <f t="shared" si="191"/>
        <v>20.553501216552</v>
      </c>
      <c r="AO333" s="51">
        <f t="shared" si="191"/>
        <v>20.553501359167104</v>
      </c>
      <c r="AP333" s="51">
        <f t="shared" si="191"/>
        <v>20.553499545155336</v>
      </c>
      <c r="AQ333" s="51">
        <f t="shared" si="191"/>
        <v>20.553522616888138</v>
      </c>
      <c r="AR333" s="51">
        <f t="shared" si="191"/>
        <v>20.553228879433718</v>
      </c>
      <c r="AS333" s="51">
        <f t="shared" si="191"/>
        <v>20.556921699562416</v>
      </c>
      <c r="AT333" s="51">
        <f t="shared" si="191"/>
        <v>20.498799891158797</v>
      </c>
      <c r="AU333" s="51">
        <f t="shared" si="175"/>
        <v>19.966535230422924</v>
      </c>
    </row>
    <row r="334" spans="1:47" s="51" customFormat="1" ht="12.95" customHeight="1" x14ac:dyDescent="0.2">
      <c r="A334" s="42" t="s">
        <v>123</v>
      </c>
      <c r="B334" s="104"/>
      <c r="C334" s="45">
        <v>53618.359700000001</v>
      </c>
      <c r="D334" s="45">
        <v>2.9999999999999997E-4</v>
      </c>
      <c r="E334" s="51">
        <f t="shared" si="164"/>
        <v>13916.119787163183</v>
      </c>
      <c r="F334" s="51">
        <f t="shared" si="165"/>
        <v>13916</v>
      </c>
      <c r="G334" s="51">
        <f t="shared" si="182"/>
        <v>0.23343200000090292</v>
      </c>
      <c r="J334" s="51">
        <f>G334</f>
        <v>0.23343200000090292</v>
      </c>
      <c r="O334" s="51">
        <f t="shared" ca="1" si="190"/>
        <v>0.19554561499738993</v>
      </c>
      <c r="Q334" s="100">
        <f t="shared" si="166"/>
        <v>38599.859700000001</v>
      </c>
      <c r="S334" s="43">
        <f>S$17</f>
        <v>1</v>
      </c>
      <c r="Z334" s="51">
        <f t="shared" si="167"/>
        <v>13916</v>
      </c>
      <c r="AA334" s="51">
        <f t="shared" si="168"/>
        <v>0.23685390925350441</v>
      </c>
      <c r="AB334" s="51">
        <f t="shared" si="183"/>
        <v>0.26189642369378918</v>
      </c>
      <c r="AC334" s="51">
        <f t="shared" si="184"/>
        <v>0.23343200000090292</v>
      </c>
      <c r="AD334" s="51">
        <f t="shared" si="185"/>
        <v>-3.421909252601496E-3</v>
      </c>
      <c r="AE334" s="51">
        <f t="shared" si="186"/>
        <v>1.1709462933039729E-5</v>
      </c>
      <c r="AF334" s="51">
        <f t="shared" si="187"/>
        <v>0.23343200000090292</v>
      </c>
      <c r="AG334" s="43"/>
      <c r="AH334" s="51">
        <f t="shared" si="169"/>
        <v>-2.8464423692886265E-2</v>
      </c>
      <c r="AI334" s="51">
        <f t="shared" si="170"/>
        <v>0.59890060283768265</v>
      </c>
      <c r="AJ334" s="51">
        <f t="shared" si="171"/>
        <v>-0.99224522631418111</v>
      </c>
      <c r="AK334" s="51">
        <f t="shared" si="172"/>
        <v>0.43569405990491666</v>
      </c>
      <c r="AL334" s="51">
        <f t="shared" si="173"/>
        <v>2.3148760819102105</v>
      </c>
      <c r="AM334" s="51">
        <f t="shared" si="174"/>
        <v>2.2798271915324864</v>
      </c>
      <c r="AN334" s="51">
        <f t="shared" si="191"/>
        <v>20.56290706970281</v>
      </c>
      <c r="AO334" s="51">
        <f t="shared" si="191"/>
        <v>20.562907264446956</v>
      </c>
      <c r="AP334" s="51">
        <f t="shared" si="191"/>
        <v>20.562904949807983</v>
      </c>
      <c r="AQ334" s="51">
        <f t="shared" si="191"/>
        <v>20.562932458123296</v>
      </c>
      <c r="AR334" s="51">
        <f t="shared" si="191"/>
        <v>20.56260519396865</v>
      </c>
      <c r="AS334" s="51">
        <f t="shared" si="191"/>
        <v>20.566451440048443</v>
      </c>
      <c r="AT334" s="51">
        <f t="shared" si="191"/>
        <v>20.511584310605702</v>
      </c>
      <c r="AU334" s="51">
        <f t="shared" si="175"/>
        <v>19.976706521543537</v>
      </c>
    </row>
    <row r="335" spans="1:47" s="51" customFormat="1" ht="12.95" customHeight="1" x14ac:dyDescent="0.2">
      <c r="A335" s="101" t="s">
        <v>1000</v>
      </c>
      <c r="B335" s="102" t="s">
        <v>119</v>
      </c>
      <c r="C335" s="103">
        <v>53910.668599999997</v>
      </c>
      <c r="D335" s="44"/>
      <c r="E335" s="51">
        <f t="shared" si="164"/>
        <v>14066.120018083637</v>
      </c>
      <c r="F335" s="51">
        <f t="shared" si="165"/>
        <v>14066</v>
      </c>
      <c r="G335" s="51">
        <f t="shared" si="182"/>
        <v>0.23388199999317294</v>
      </c>
      <c r="J335" s="51">
        <f>G335</f>
        <v>0.23388199999317294</v>
      </c>
      <c r="O335" s="51">
        <f t="shared" ca="1" si="190"/>
        <v>0.20142616907037786</v>
      </c>
      <c r="Q335" s="100">
        <f t="shared" si="166"/>
        <v>38892.168599999997</v>
      </c>
      <c r="S335" s="43">
        <f>S$17</f>
        <v>1</v>
      </c>
      <c r="Z335" s="51">
        <f t="shared" si="167"/>
        <v>14066</v>
      </c>
      <c r="AA335" s="51">
        <f t="shared" si="168"/>
        <v>0.23775070131074882</v>
      </c>
      <c r="AB335" s="51">
        <f t="shared" si="183"/>
        <v>0.26442671748945967</v>
      </c>
      <c r="AC335" s="51">
        <f t="shared" si="184"/>
        <v>0.23388199999317294</v>
      </c>
      <c r="AD335" s="51">
        <f t="shared" si="185"/>
        <v>-3.8687013175758844E-3</v>
      </c>
      <c r="AE335" s="51">
        <f t="shared" si="186"/>
        <v>1.4966849884613385E-5</v>
      </c>
      <c r="AF335" s="51">
        <f t="shared" si="187"/>
        <v>0.23388199999317294</v>
      </c>
      <c r="AG335" s="43"/>
      <c r="AH335" s="51">
        <f t="shared" si="169"/>
        <v>-3.054471749628674E-2</v>
      </c>
      <c r="AI335" s="51">
        <f t="shared" si="170"/>
        <v>0.57745576431290624</v>
      </c>
      <c r="AJ335" s="51">
        <f t="shared" si="171"/>
        <v>-0.99724791107575284</v>
      </c>
      <c r="AK335" s="51">
        <f t="shared" si="172"/>
        <v>0.41492940258315414</v>
      </c>
      <c r="AL335" s="51">
        <f t="shared" si="173"/>
        <v>2.3652868638650224</v>
      </c>
      <c r="AM335" s="51">
        <f t="shared" si="174"/>
        <v>2.4456015822639321</v>
      </c>
      <c r="AN335" s="51">
        <f t="shared" si="191"/>
        <v>20.631986128222064</v>
      </c>
      <c r="AO335" s="51">
        <f t="shared" si="191"/>
        <v>20.631986960385195</v>
      </c>
      <c r="AP335" s="51">
        <f t="shared" si="191"/>
        <v>20.631980270771528</v>
      </c>
      <c r="AQ335" s="51">
        <f t="shared" si="191"/>
        <v>20.632034041512767</v>
      </c>
      <c r="AR335" s="51">
        <f t="shared" si="191"/>
        <v>20.631601453963714</v>
      </c>
      <c r="AS335" s="51">
        <f t="shared" si="191"/>
        <v>20.635057307653135</v>
      </c>
      <c r="AT335" s="51">
        <f t="shared" si="191"/>
        <v>20.60568591437686</v>
      </c>
      <c r="AU335" s="51">
        <f t="shared" si="175"/>
        <v>20.052991204948128</v>
      </c>
    </row>
    <row r="336" spans="1:47" s="51" customFormat="1" ht="12.95" customHeight="1" x14ac:dyDescent="0.2">
      <c r="A336" s="45" t="s">
        <v>132</v>
      </c>
      <c r="B336" s="48" t="s">
        <v>119</v>
      </c>
      <c r="C336" s="45">
        <v>53918.462800000001</v>
      </c>
      <c r="D336" s="45">
        <v>2.0000000000000001E-4</v>
      </c>
      <c r="E336" s="51">
        <f t="shared" si="164"/>
        <v>14070.119662979296</v>
      </c>
      <c r="F336" s="51">
        <f t="shared" si="165"/>
        <v>14070</v>
      </c>
      <c r="G336" s="51">
        <f t="shared" si="182"/>
        <v>0.23319000000628876</v>
      </c>
      <c r="J336" s="51">
        <f>G336</f>
        <v>0.23319000000628876</v>
      </c>
      <c r="O336" s="51">
        <f t="shared" ca="1" si="190"/>
        <v>0.20158298384565759</v>
      </c>
      <c r="Q336" s="100">
        <f t="shared" si="166"/>
        <v>38899.962800000001</v>
      </c>
      <c r="S336" s="43">
        <f>S$17</f>
        <v>1</v>
      </c>
      <c r="Z336" s="51">
        <f t="shared" si="167"/>
        <v>14070</v>
      </c>
      <c r="AA336" s="51">
        <f t="shared" si="168"/>
        <v>0.23777757352129791</v>
      </c>
      <c r="AB336" s="51">
        <f t="shared" si="183"/>
        <v>0.26378726028611077</v>
      </c>
      <c r="AC336" s="51">
        <f t="shared" si="184"/>
        <v>0.23319000000628876</v>
      </c>
      <c r="AD336" s="51">
        <f t="shared" si="185"/>
        <v>-4.5875735150091579E-3</v>
      </c>
      <c r="AE336" s="51">
        <f t="shared" si="186"/>
        <v>2.1045830755613481E-5</v>
      </c>
      <c r="AF336" s="51">
        <f t="shared" si="187"/>
        <v>0.23319000000628876</v>
      </c>
      <c r="AG336" s="43"/>
      <c r="AH336" s="51">
        <f t="shared" si="169"/>
        <v>-3.0597260279822021E-2</v>
      </c>
      <c r="AI336" s="51">
        <f t="shared" si="170"/>
        <v>0.57691864819125116</v>
      </c>
      <c r="AJ336" s="51">
        <f t="shared" si="171"/>
        <v>-0.99734310904368184</v>
      </c>
      <c r="AK336" s="51">
        <f t="shared" si="172"/>
        <v>0.41438172014711894</v>
      </c>
      <c r="AL336" s="51">
        <f t="shared" si="173"/>
        <v>2.3665821944878296</v>
      </c>
      <c r="AM336" s="51">
        <f t="shared" si="174"/>
        <v>2.4501300859661086</v>
      </c>
      <c r="AN336" s="51">
        <f t="shared" si="191"/>
        <v>20.633794481826424</v>
      </c>
      <c r="AO336" s="51">
        <f t="shared" si="191"/>
        <v>20.633795330419851</v>
      </c>
      <c r="AP336" s="51">
        <f t="shared" si="191"/>
        <v>20.63378856565237</v>
      </c>
      <c r="AQ336" s="51">
        <f t="shared" si="191"/>
        <v>20.633842486764678</v>
      </c>
      <c r="AR336" s="51">
        <f t="shared" si="191"/>
        <v>20.633412315002161</v>
      </c>
      <c r="AS336" s="51">
        <f t="shared" si="191"/>
        <v>20.636820708160638</v>
      </c>
      <c r="AT336" s="51">
        <f t="shared" si="191"/>
        <v>20.608151702573458</v>
      </c>
      <c r="AU336" s="51">
        <f t="shared" si="175"/>
        <v>20.05502546317225</v>
      </c>
    </row>
    <row r="337" spans="1:47" s="51" customFormat="1" ht="12.95" customHeight="1" x14ac:dyDescent="0.2">
      <c r="A337" s="101" t="s">
        <v>1131</v>
      </c>
      <c r="B337" s="102" t="s">
        <v>119</v>
      </c>
      <c r="C337" s="103">
        <v>54208.8243</v>
      </c>
      <c r="D337" s="44"/>
      <c r="E337" s="51">
        <f t="shared" si="164"/>
        <v>14219.120572805883</v>
      </c>
      <c r="F337" s="51">
        <f t="shared" si="165"/>
        <v>14219</v>
      </c>
      <c r="G337" s="51">
        <f t="shared" si="182"/>
        <v>0.23496300000260817</v>
      </c>
      <c r="J337" s="51">
        <f>G337</f>
        <v>0.23496300000260817</v>
      </c>
      <c r="O337" s="51">
        <f t="shared" ca="1" si="190"/>
        <v>0.20742433422482559</v>
      </c>
      <c r="Q337" s="100">
        <f t="shared" si="166"/>
        <v>39190.3243</v>
      </c>
      <c r="S337" s="43">
        <f>S$17</f>
        <v>1</v>
      </c>
      <c r="Z337" s="51">
        <f t="shared" si="167"/>
        <v>14219</v>
      </c>
      <c r="AA337" s="51">
        <f t="shared" si="168"/>
        <v>0.23888328673479736</v>
      </c>
      <c r="AB337" s="51">
        <f t="shared" si="183"/>
        <v>0.26741371920853835</v>
      </c>
      <c r="AC337" s="51">
        <f t="shared" si="184"/>
        <v>0.23496300000260817</v>
      </c>
      <c r="AD337" s="51">
        <f t="shared" si="185"/>
        <v>-3.9202867321891932E-3</v>
      </c>
      <c r="AE337" s="51">
        <f t="shared" si="186"/>
        <v>1.5368648062578623E-5</v>
      </c>
      <c r="AF337" s="51">
        <f t="shared" si="187"/>
        <v>0.23496300000260817</v>
      </c>
      <c r="AG337" s="43"/>
      <c r="AH337" s="51">
        <f t="shared" si="169"/>
        <v>-3.2450719205930172E-2</v>
      </c>
      <c r="AI337" s="51">
        <f t="shared" si="170"/>
        <v>0.55806753719820645</v>
      </c>
      <c r="AJ337" s="51">
        <f t="shared" si="171"/>
        <v>-0.99965434388221375</v>
      </c>
      <c r="AK337" s="51">
        <f t="shared" si="172"/>
        <v>0.39421534541712705</v>
      </c>
      <c r="AL337" s="51">
        <f t="shared" si="173"/>
        <v>2.4132004612048488</v>
      </c>
      <c r="AM337" s="51">
        <f t="shared" si="174"/>
        <v>2.6232876082123222</v>
      </c>
      <c r="AN337" s="51">
        <f t="shared" si="191"/>
        <v>20.700003141548844</v>
      </c>
      <c r="AO337" s="51">
        <f t="shared" si="191"/>
        <v>20.700003364498855</v>
      </c>
      <c r="AP337" s="51">
        <f t="shared" si="191"/>
        <v>20.700002000564876</v>
      </c>
      <c r="AQ337" s="51">
        <f t="shared" si="191"/>
        <v>20.700010344557754</v>
      </c>
      <c r="AR337" s="51">
        <f t="shared" si="191"/>
        <v>20.699959295610295</v>
      </c>
      <c r="AS337" s="51">
        <f t="shared" si="191"/>
        <v>20.700271473574709</v>
      </c>
      <c r="AT337" s="51">
        <f t="shared" si="191"/>
        <v>20.698357082827073</v>
      </c>
      <c r="AU337" s="51">
        <f t="shared" si="175"/>
        <v>20.130801582020815</v>
      </c>
    </row>
    <row r="338" spans="1:47" s="51" customFormat="1" ht="12.95" customHeight="1" x14ac:dyDescent="0.2">
      <c r="A338" s="49" t="s">
        <v>134</v>
      </c>
      <c r="B338" s="47" t="s">
        <v>119</v>
      </c>
      <c r="C338" s="49">
        <v>54224.414199999999</v>
      </c>
      <c r="D338" s="49">
        <v>1E-4</v>
      </c>
      <c r="E338" s="51">
        <f t="shared" si="164"/>
        <v>14227.120632332046</v>
      </c>
      <c r="F338" s="51">
        <f t="shared" si="165"/>
        <v>14227</v>
      </c>
      <c r="G338" s="51">
        <f t="shared" si="182"/>
        <v>0.23507899999822257</v>
      </c>
      <c r="K338" s="51">
        <f>G338</f>
        <v>0.23507899999822257</v>
      </c>
      <c r="O338" s="51">
        <f t="shared" ca="1" si="190"/>
        <v>0.20773796377538495</v>
      </c>
      <c r="Q338" s="100">
        <f t="shared" si="166"/>
        <v>39205.914199999999</v>
      </c>
      <c r="S338" s="43">
        <f>S$18</f>
        <v>1</v>
      </c>
      <c r="Z338" s="51">
        <f t="shared" si="167"/>
        <v>14227</v>
      </c>
      <c r="AA338" s="51">
        <f t="shared" si="168"/>
        <v>0.23894829285492999</v>
      </c>
      <c r="AB338" s="51">
        <f t="shared" si="183"/>
        <v>0.26762364789969734</v>
      </c>
      <c r="AC338" s="51">
        <f t="shared" si="184"/>
        <v>0.23507899999822257</v>
      </c>
      <c r="AD338" s="51">
        <f t="shared" si="185"/>
        <v>-3.8692928567074236E-3</v>
      </c>
      <c r="AE338" s="51">
        <f t="shared" si="186"/>
        <v>1.4971427210967095E-5</v>
      </c>
      <c r="AF338" s="51">
        <f t="shared" si="187"/>
        <v>0.23507899999822257</v>
      </c>
      <c r="AG338" s="43"/>
      <c r="AH338" s="51">
        <f t="shared" si="169"/>
        <v>-3.2544647901474787E-2</v>
      </c>
      <c r="AI338" s="51">
        <f t="shared" si="170"/>
        <v>0.55711571260449788</v>
      </c>
      <c r="AJ338" s="51">
        <f t="shared" si="171"/>
        <v>-0.99971498622376687</v>
      </c>
      <c r="AK338" s="51">
        <f t="shared" si="172"/>
        <v>0.39314570863559201</v>
      </c>
      <c r="AL338" s="51">
        <f t="shared" si="173"/>
        <v>2.4156182189162507</v>
      </c>
      <c r="AM338" s="51">
        <f t="shared" si="174"/>
        <v>2.6328458697562143</v>
      </c>
      <c r="AN338" s="51">
        <f t="shared" si="191"/>
        <v>20.703497087255634</v>
      </c>
      <c r="AO338" s="51">
        <f t="shared" si="191"/>
        <v>20.70349714331978</v>
      </c>
      <c r="AP338" s="51">
        <f t="shared" si="191"/>
        <v>20.70349680445911</v>
      </c>
      <c r="AQ338" s="51">
        <f t="shared" si="191"/>
        <v>20.703498852581312</v>
      </c>
      <c r="AR338" s="51">
        <f t="shared" si="191"/>
        <v>20.703486473218902</v>
      </c>
      <c r="AS338" s="51">
        <f t="shared" si="191"/>
        <v>20.703561289151587</v>
      </c>
      <c r="AT338" s="51">
        <f t="shared" si="191"/>
        <v>20.703108837874666</v>
      </c>
      <c r="AU338" s="51">
        <f t="shared" si="175"/>
        <v>20.134870098469058</v>
      </c>
    </row>
    <row r="339" spans="1:47" s="51" customFormat="1" ht="12.95" customHeight="1" x14ac:dyDescent="0.2">
      <c r="A339" s="42" t="s">
        <v>144</v>
      </c>
      <c r="B339" s="48" t="s">
        <v>119</v>
      </c>
      <c r="C339" s="45">
        <v>54366.671600000001</v>
      </c>
      <c r="D339" s="45">
        <v>1E-4</v>
      </c>
      <c r="E339" s="51">
        <f t="shared" si="164"/>
        <v>14300.120951002273</v>
      </c>
      <c r="F339" s="51">
        <f t="shared" si="165"/>
        <v>14300</v>
      </c>
      <c r="G339" s="51">
        <f t="shared" si="182"/>
        <v>0.23570000000472646</v>
      </c>
      <c r="K339" s="51">
        <f>G339</f>
        <v>0.23570000000472646</v>
      </c>
      <c r="O339" s="51">
        <f t="shared" ca="1" si="190"/>
        <v>0.2105998334242391</v>
      </c>
      <c r="Q339" s="100">
        <f t="shared" si="166"/>
        <v>39348.171600000001</v>
      </c>
      <c r="S339" s="43">
        <f>S$18</f>
        <v>1</v>
      </c>
      <c r="Z339" s="51">
        <f t="shared" si="167"/>
        <v>14300</v>
      </c>
      <c r="AA339" s="51">
        <f t="shared" si="168"/>
        <v>0.23956717866468991</v>
      </c>
      <c r="AB339" s="51">
        <f t="shared" si="183"/>
        <v>0.26907629222702006</v>
      </c>
      <c r="AC339" s="51">
        <f t="shared" si="184"/>
        <v>0.23570000000472646</v>
      </c>
      <c r="AD339" s="51">
        <f t="shared" si="185"/>
        <v>-3.8671786599634439E-3</v>
      </c>
      <c r="AE339" s="51">
        <f t="shared" si="186"/>
        <v>1.4955070788076657E-5</v>
      </c>
      <c r="AF339" s="51">
        <f t="shared" si="187"/>
        <v>0.23570000000472646</v>
      </c>
      <c r="AG339" s="43"/>
      <c r="AH339" s="51">
        <f t="shared" si="169"/>
        <v>-3.3376292222293602E-2</v>
      </c>
      <c r="AI339" s="51">
        <f t="shared" si="170"/>
        <v>0.54869313563499689</v>
      </c>
      <c r="AJ339" s="51">
        <f t="shared" si="171"/>
        <v>-0.99999761161553469</v>
      </c>
      <c r="AK339" s="51">
        <f t="shared" si="172"/>
        <v>0.38344772057926246</v>
      </c>
      <c r="AL339" s="51">
        <f t="shared" si="173"/>
        <v>2.437308453313153</v>
      </c>
      <c r="AM339" s="51">
        <f t="shared" si="174"/>
        <v>2.7214000140271914</v>
      </c>
      <c r="AN339" s="51">
        <f t="shared" si="191"/>
        <v>20.735109357946612</v>
      </c>
      <c r="AO339" s="51">
        <f t="shared" si="191"/>
        <v>20.735106642630996</v>
      </c>
      <c r="AP339" s="51">
        <f t="shared" si="191"/>
        <v>20.735121452776287</v>
      </c>
      <c r="AQ339" s="51">
        <f t="shared" si="191"/>
        <v>20.735040665619131</v>
      </c>
      <c r="AR339" s="51">
        <f t="shared" si="191"/>
        <v>20.735481104362972</v>
      </c>
      <c r="AS339" s="51">
        <f t="shared" si="191"/>
        <v>20.733072625059769</v>
      </c>
      <c r="AT339" s="51">
        <f t="shared" si="191"/>
        <v>20.746032731466673</v>
      </c>
      <c r="AU339" s="51">
        <f t="shared" si="175"/>
        <v>20.171995311059291</v>
      </c>
    </row>
    <row r="340" spans="1:47" s="51" customFormat="1" ht="12.95" customHeight="1" x14ac:dyDescent="0.2">
      <c r="A340" s="42" t="s">
        <v>146</v>
      </c>
      <c r="B340" s="48" t="s">
        <v>119</v>
      </c>
      <c r="C340" s="45">
        <v>54590.775800000003</v>
      </c>
      <c r="D340" s="45">
        <v>1E-4</v>
      </c>
      <c r="E340" s="51">
        <f t="shared" si="164"/>
        <v>14415.121492382448</v>
      </c>
      <c r="F340" s="51">
        <f t="shared" si="165"/>
        <v>14415</v>
      </c>
      <c r="G340" s="51">
        <f t="shared" si="182"/>
        <v>0.23675500000535976</v>
      </c>
      <c r="K340" s="51">
        <f>G340</f>
        <v>0.23675500000535976</v>
      </c>
      <c r="O340" s="51">
        <f t="shared" ca="1" si="190"/>
        <v>0.2151082582135298</v>
      </c>
      <c r="Q340" s="100">
        <f t="shared" si="166"/>
        <v>39572.275800000003</v>
      </c>
      <c r="S340" s="43">
        <f>S$18</f>
        <v>1</v>
      </c>
      <c r="Z340" s="51">
        <f t="shared" si="167"/>
        <v>14415</v>
      </c>
      <c r="AA340" s="51">
        <f t="shared" si="168"/>
        <v>0.2406336583526138</v>
      </c>
      <c r="AB340" s="51">
        <f t="shared" si="183"/>
        <v>0.27135080811145224</v>
      </c>
      <c r="AC340" s="51">
        <f t="shared" si="184"/>
        <v>0.23675500000535976</v>
      </c>
      <c r="AD340" s="51">
        <f t="shared" si="185"/>
        <v>-3.8786583472540381E-3</v>
      </c>
      <c r="AE340" s="51">
        <f t="shared" si="186"/>
        <v>1.5043990574723426E-5</v>
      </c>
      <c r="AF340" s="51">
        <f t="shared" si="187"/>
        <v>0.23675500000535976</v>
      </c>
      <c r="AG340" s="43"/>
      <c r="AH340" s="51">
        <f t="shared" si="169"/>
        <v>-3.4595808106092488E-2</v>
      </c>
      <c r="AI340" s="51">
        <f t="shared" si="170"/>
        <v>0.53632694121058111</v>
      </c>
      <c r="AJ340" s="51">
        <f t="shared" si="171"/>
        <v>-0.99952857710139154</v>
      </c>
      <c r="AK340" s="51">
        <f t="shared" si="172"/>
        <v>0.36839833712066028</v>
      </c>
      <c r="AL340" s="51">
        <f t="shared" si="173"/>
        <v>2.4702010364144442</v>
      </c>
      <c r="AM340" s="51">
        <f t="shared" si="174"/>
        <v>2.8661389593669249</v>
      </c>
      <c r="AN340" s="51">
        <f t="shared" si="191"/>
        <v>20.783970248452619</v>
      </c>
      <c r="AO340" s="51">
        <f t="shared" si="191"/>
        <v>20.783955738937411</v>
      </c>
      <c r="AP340" s="51">
        <f t="shared" si="191"/>
        <v>20.784024623749595</v>
      </c>
      <c r="AQ340" s="51">
        <f t="shared" si="191"/>
        <v>20.783697477874682</v>
      </c>
      <c r="AR340" s="51">
        <f t="shared" si="191"/>
        <v>20.785248655042032</v>
      </c>
      <c r="AS340" s="51">
        <f t="shared" si="191"/>
        <v>20.777836637988258</v>
      </c>
      <c r="AT340" s="51">
        <f t="shared" si="191"/>
        <v>20.812045080790003</v>
      </c>
      <c r="AU340" s="51">
        <f t="shared" si="175"/>
        <v>20.230480235002815</v>
      </c>
    </row>
    <row r="341" spans="1:47" s="51" customFormat="1" ht="12.95" customHeight="1" x14ac:dyDescent="0.2">
      <c r="A341" s="45" t="s">
        <v>138</v>
      </c>
      <c r="B341" s="48" t="s">
        <v>119</v>
      </c>
      <c r="C341" s="45">
        <v>54598.570500000002</v>
      </c>
      <c r="D341" s="45">
        <v>1E-4</v>
      </c>
      <c r="E341" s="51">
        <f t="shared" ref="E341:E384" si="192">+(C341-C$7)/C$8</f>
        <v>14419.121393856389</v>
      </c>
      <c r="F341" s="51">
        <f t="shared" ref="F341:F384" si="193">ROUND(2*E341,0)/2</f>
        <v>14419</v>
      </c>
      <c r="G341" s="51">
        <f t="shared" si="182"/>
        <v>0.23656299999856856</v>
      </c>
      <c r="J341" s="51">
        <f>G341</f>
        <v>0.23656299999856856</v>
      </c>
      <c r="O341" s="51">
        <f t="shared" ca="1" si="190"/>
        <v>0.21526507298880954</v>
      </c>
      <c r="Q341" s="100">
        <f t="shared" ref="Q341:Q384" si="194">+C341-15018.5</f>
        <v>39580.070500000002</v>
      </c>
      <c r="S341" s="43">
        <f>S$17</f>
        <v>1</v>
      </c>
      <c r="Z341" s="51">
        <f t="shared" ref="Z341:Z384" si="195">F341</f>
        <v>14419</v>
      </c>
      <c r="AA341" s="51">
        <f t="shared" ref="AA341:AA384" si="196">AB$3+AB$4*Z341+AB$5*Z341^2+AH341</f>
        <v>0.24067271706447133</v>
      </c>
      <c r="AB341" s="51">
        <f t="shared" si="183"/>
        <v>0.27119928240237323</v>
      </c>
      <c r="AC341" s="51">
        <f t="shared" si="184"/>
        <v>0.23656299999856856</v>
      </c>
      <c r="AD341" s="51">
        <f t="shared" si="185"/>
        <v>-4.1097170659027682E-3</v>
      </c>
      <c r="AE341" s="51">
        <f t="shared" si="186"/>
        <v>1.6889774361772459E-5</v>
      </c>
      <c r="AF341" s="51">
        <f t="shared" si="187"/>
        <v>0.23656299999856856</v>
      </c>
      <c r="AG341" s="43"/>
      <c r="AH341" s="51">
        <f t="shared" ref="AH341:AH384" si="197">$AB$6*($AB$11/AI341*AJ341+$AB$12)</f>
        <v>-3.4636282403804702E-2</v>
      </c>
      <c r="AI341" s="51">
        <f t="shared" ref="AI341:AI384" si="198">1+$AB$7*COS(AL341)</f>
        <v>0.53591549030251007</v>
      </c>
      <c r="AJ341" s="51">
        <f t="shared" ref="AJ341:AJ384" si="199">SIN(AL341+RADIANS($AB$9))</f>
        <v>-0.99949363852990303</v>
      </c>
      <c r="AK341" s="51">
        <f t="shared" ref="AK341:AK384" si="200">$AB$7*SIN(AL341)</f>
        <v>0.36787988270527083</v>
      </c>
      <c r="AL341" s="51">
        <f t="shared" ref="AL341:AL384" si="201">2*ATAN(AM341)</f>
        <v>2.4713186869279644</v>
      </c>
      <c r="AM341" s="51">
        <f t="shared" ref="AM341:AM384" si="202">SQRT((1+$AB$7)/(1-$AB$7))*TAN(AN341/2)</f>
        <v>2.8712966572891965</v>
      </c>
      <c r="AN341" s="51">
        <f t="shared" ref="AN341:AT350" si="203">$AU341+$AB$7*SIN(AO341)</f>
        <v>20.785650067232702</v>
      </c>
      <c r="AO341" s="51">
        <f t="shared" si="203"/>
        <v>20.785634910079157</v>
      </c>
      <c r="AP341" s="51">
        <f t="shared" si="203"/>
        <v>20.785706553320857</v>
      </c>
      <c r="AQ341" s="51">
        <f t="shared" si="203"/>
        <v>20.785367799279921</v>
      </c>
      <c r="AR341" s="51">
        <f t="shared" si="203"/>
        <v>20.786966910381381</v>
      </c>
      <c r="AS341" s="51">
        <f t="shared" si="203"/>
        <v>20.779358467799753</v>
      </c>
      <c r="AT341" s="51">
        <f t="shared" si="203"/>
        <v>20.814305503102791</v>
      </c>
      <c r="AU341" s="51">
        <f t="shared" ref="AU341:AU384" si="204">RADIANS($AB$9)+$AB$18*(F341-AB$15)</f>
        <v>20.232514493226937</v>
      </c>
    </row>
    <row r="342" spans="1:47" s="51" customFormat="1" ht="12.95" customHeight="1" x14ac:dyDescent="0.2">
      <c r="A342" s="42" t="s">
        <v>146</v>
      </c>
      <c r="B342" s="48" t="s">
        <v>119</v>
      </c>
      <c r="C342" s="45">
        <v>54629.750200000002</v>
      </c>
      <c r="D342" s="45">
        <v>1E-4</v>
      </c>
      <c r="E342" s="51">
        <f t="shared" si="192"/>
        <v>14435.121461593055</v>
      </c>
      <c r="F342" s="51">
        <f t="shared" si="193"/>
        <v>14435</v>
      </c>
      <c r="G342" s="51">
        <f t="shared" ref="G342:G373" si="205">+C342-(C$7+F342*C$8)</f>
        <v>0.23669500000687549</v>
      </c>
      <c r="K342" s="51">
        <f>G342</f>
        <v>0.23669500000687549</v>
      </c>
      <c r="O342" s="51">
        <f t="shared" ca="1" si="190"/>
        <v>0.21589233208992825</v>
      </c>
      <c r="Q342" s="100">
        <f t="shared" si="194"/>
        <v>39611.250200000002</v>
      </c>
      <c r="S342" s="43">
        <f>S$18</f>
        <v>1</v>
      </c>
      <c r="Z342" s="51">
        <f t="shared" si="195"/>
        <v>14435</v>
      </c>
      <c r="AA342" s="51">
        <f t="shared" si="196"/>
        <v>0.24083024875514938</v>
      </c>
      <c r="AB342" s="51">
        <f t="shared" ref="AB342:AB373" si="206">IF(S342&lt;&gt;0,G342-AH342, -9999)</f>
        <v>0.27149189628441145</v>
      </c>
      <c r="AC342" s="51">
        <f t="shared" ref="AC342:AC373" si="207">+G342-P342</f>
        <v>0.23669500000687549</v>
      </c>
      <c r="AD342" s="51">
        <f t="shared" ref="AD342:AD373" si="208">IF(S342&lt;&gt;0,G342-AA342, -9999)</f>
        <v>-4.1352487482738953E-3</v>
      </c>
      <c r="AE342" s="51">
        <f t="shared" ref="AE342:AE373" si="209">+(G342-AA342)^2*S342</f>
        <v>1.7100282210100817E-5</v>
      </c>
      <c r="AF342" s="51">
        <f t="shared" ref="AF342:AF373" si="210">IF(S342&lt;&gt;0,G342-P342, -9999)</f>
        <v>0.23669500000687549</v>
      </c>
      <c r="AG342" s="43"/>
      <c r="AH342" s="51">
        <f t="shared" si="197"/>
        <v>-3.4796896277535981E-2</v>
      </c>
      <c r="AI342" s="51">
        <f t="shared" si="198"/>
        <v>0.53428171856382156</v>
      </c>
      <c r="AJ342" s="51">
        <f t="shared" si="199"/>
        <v>-0.99934201743318984</v>
      </c>
      <c r="AK342" s="51">
        <f t="shared" si="200"/>
        <v>0.36580940744674134</v>
      </c>
      <c r="AL342" s="51">
        <f t="shared" si="201"/>
        <v>2.475772258924239</v>
      </c>
      <c r="AM342" s="51">
        <f t="shared" si="202"/>
        <v>2.8920143323222187</v>
      </c>
      <c r="AN342" s="51">
        <f t="shared" si="203"/>
        <v>20.792356552329771</v>
      </c>
      <c r="AO342" s="51">
        <f t="shared" si="203"/>
        <v>20.792338604201237</v>
      </c>
      <c r="AP342" s="51">
        <f t="shared" si="203"/>
        <v>20.792421978865985</v>
      </c>
      <c r="AQ342" s="51">
        <f t="shared" si="203"/>
        <v>20.79203452652294</v>
      </c>
      <c r="AR342" s="51">
        <f t="shared" si="203"/>
        <v>20.793831817606179</v>
      </c>
      <c r="AS342" s="51">
        <f t="shared" si="203"/>
        <v>20.785423465955024</v>
      </c>
      <c r="AT342" s="51">
        <f t="shared" si="203"/>
        <v>20.823323107439069</v>
      </c>
      <c r="AU342" s="51">
        <f t="shared" si="204"/>
        <v>20.240651526123429</v>
      </c>
    </row>
    <row r="343" spans="1:47" s="51" customFormat="1" ht="12.95" customHeight="1" x14ac:dyDescent="0.2">
      <c r="A343" s="42" t="s">
        <v>146</v>
      </c>
      <c r="B343" s="48" t="s">
        <v>119</v>
      </c>
      <c r="C343" s="45">
        <v>54631.699200000003</v>
      </c>
      <c r="D343" s="45">
        <v>1E-4</v>
      </c>
      <c r="E343" s="51">
        <f t="shared" si="192"/>
        <v>14436.121603737423</v>
      </c>
      <c r="F343" s="51">
        <f t="shared" si="193"/>
        <v>14436</v>
      </c>
      <c r="G343" s="51">
        <f t="shared" si="205"/>
        <v>0.23697199999878649</v>
      </c>
      <c r="K343" s="51">
        <f>G343</f>
        <v>0.23697199999878649</v>
      </c>
      <c r="O343" s="51">
        <f t="shared" ca="1" si="190"/>
        <v>0.21593153578374819</v>
      </c>
      <c r="Q343" s="100">
        <f t="shared" si="194"/>
        <v>39613.199200000003</v>
      </c>
      <c r="S343" s="43">
        <f>S$18</f>
        <v>1</v>
      </c>
      <c r="Z343" s="51">
        <f t="shared" si="195"/>
        <v>14436</v>
      </c>
      <c r="AA343" s="51">
        <f t="shared" si="196"/>
        <v>0.24084016319242785</v>
      </c>
      <c r="AB343" s="51">
        <f t="shared" si="206"/>
        <v>0.27177886665539525</v>
      </c>
      <c r="AC343" s="51">
        <f t="shared" si="207"/>
        <v>0.23697199999878649</v>
      </c>
      <c r="AD343" s="51">
        <f t="shared" si="208"/>
        <v>-3.8681631936413607E-3</v>
      </c>
      <c r="AE343" s="51">
        <f t="shared" si="209"/>
        <v>1.4962686492641731E-5</v>
      </c>
      <c r="AF343" s="51">
        <f t="shared" si="210"/>
        <v>0.23697199999878649</v>
      </c>
      <c r="AG343" s="43"/>
      <c r="AH343" s="51">
        <f t="shared" si="197"/>
        <v>-3.4806866656608759E-2</v>
      </c>
      <c r="AI343" s="51">
        <f t="shared" si="198"/>
        <v>0.53418024287541255</v>
      </c>
      <c r="AJ343" s="51">
        <f t="shared" si="199"/>
        <v>-0.99933191580461578</v>
      </c>
      <c r="AK343" s="51">
        <f t="shared" si="200"/>
        <v>0.36568018009292469</v>
      </c>
      <c r="AL343" s="51">
        <f t="shared" si="201"/>
        <v>2.4760497083629915</v>
      </c>
      <c r="AM343" s="51">
        <f t="shared" si="202"/>
        <v>2.8933138368445968</v>
      </c>
      <c r="AN343" s="51">
        <f t="shared" si="203"/>
        <v>20.792775031772116</v>
      </c>
      <c r="AO343" s="51">
        <f t="shared" si="203"/>
        <v>20.792756898191811</v>
      </c>
      <c r="AP343" s="51">
        <f t="shared" si="203"/>
        <v>20.792841044057489</v>
      </c>
      <c r="AQ343" s="51">
        <f t="shared" si="203"/>
        <v>20.792450425933943</v>
      </c>
      <c r="AR343" s="51">
        <f t="shared" si="203"/>
        <v>20.794260446844419</v>
      </c>
      <c r="AS343" s="51">
        <f t="shared" si="203"/>
        <v>20.785801353444494</v>
      </c>
      <c r="AT343" s="51">
        <f t="shared" si="203"/>
        <v>20.823885427350298</v>
      </c>
      <c r="AU343" s="51">
        <f t="shared" si="204"/>
        <v>20.241160090679458</v>
      </c>
    </row>
    <row r="344" spans="1:47" s="51" customFormat="1" ht="12.95" customHeight="1" x14ac:dyDescent="0.2">
      <c r="A344" s="42" t="s">
        <v>146</v>
      </c>
      <c r="B344" s="48" t="s">
        <v>119</v>
      </c>
      <c r="C344" s="45">
        <v>54709.648300000001</v>
      </c>
      <c r="D344" s="45">
        <v>1E-4</v>
      </c>
      <c r="E344" s="51">
        <f t="shared" si="192"/>
        <v>14476.121696105603</v>
      </c>
      <c r="F344" s="51">
        <f t="shared" si="193"/>
        <v>14476</v>
      </c>
      <c r="G344" s="51">
        <f t="shared" si="205"/>
        <v>0.23715200000151526</v>
      </c>
      <c r="K344" s="51">
        <f>G344</f>
        <v>0.23715200000151526</v>
      </c>
      <c r="O344" s="51">
        <f t="shared" ca="1" si="190"/>
        <v>0.21749968353654497</v>
      </c>
      <c r="Q344" s="100">
        <f t="shared" si="194"/>
        <v>39691.148300000001</v>
      </c>
      <c r="S344" s="43">
        <f>S$18</f>
        <v>1</v>
      </c>
      <c r="Z344" s="51">
        <f t="shared" si="195"/>
        <v>14476</v>
      </c>
      <c r="AA344" s="51">
        <f t="shared" si="196"/>
        <v>0.24124332010669802</v>
      </c>
      <c r="AB344" s="51">
        <f t="shared" si="206"/>
        <v>0.27235117171932066</v>
      </c>
      <c r="AC344" s="51">
        <f t="shared" si="207"/>
        <v>0.23715200000151526</v>
      </c>
      <c r="AD344" s="51">
        <f t="shared" si="208"/>
        <v>-4.0913201051827608E-3</v>
      </c>
      <c r="AE344" s="51">
        <f t="shared" si="209"/>
        <v>1.6738900203072676E-5</v>
      </c>
      <c r="AF344" s="51">
        <f t="shared" si="210"/>
        <v>0.23715200000151526</v>
      </c>
      <c r="AG344" s="43"/>
      <c r="AH344" s="51">
        <f t="shared" si="197"/>
        <v>-3.5199171717805414E-2</v>
      </c>
      <c r="AI344" s="51">
        <f t="shared" si="198"/>
        <v>0.53018141269328889</v>
      </c>
      <c r="AJ344" s="51">
        <f t="shared" si="199"/>
        <v>-0.99886883401351212</v>
      </c>
      <c r="AK344" s="51">
        <f t="shared" si="200"/>
        <v>0.36052813380030391</v>
      </c>
      <c r="AL344" s="51">
        <f t="shared" si="201"/>
        <v>2.4870624981925307</v>
      </c>
      <c r="AM344" s="51">
        <f t="shared" si="202"/>
        <v>2.9457516779898838</v>
      </c>
      <c r="AN344" s="51">
        <f t="shared" si="203"/>
        <v>20.809449936913474</v>
      </c>
      <c r="AO344" s="51">
        <f t="shared" si="203"/>
        <v>20.809423222585963</v>
      </c>
      <c r="AP344" s="51">
        <f t="shared" si="203"/>
        <v>20.809542125128715</v>
      </c>
      <c r="AQ344" s="51">
        <f t="shared" si="203"/>
        <v>20.809012637834392</v>
      </c>
      <c r="AR344" s="51">
        <f t="shared" si="203"/>
        <v>20.81136527648551</v>
      </c>
      <c r="AS344" s="51">
        <f t="shared" si="203"/>
        <v>20.800806357868485</v>
      </c>
      <c r="AT344" s="51">
        <f t="shared" si="203"/>
        <v>20.846254493773895</v>
      </c>
      <c r="AU344" s="51">
        <f t="shared" si="204"/>
        <v>20.261502672920681</v>
      </c>
    </row>
    <row r="345" spans="1:47" s="51" customFormat="1" ht="12.95" customHeight="1" x14ac:dyDescent="0.2">
      <c r="A345" s="45" t="s">
        <v>138</v>
      </c>
      <c r="B345" s="48" t="s">
        <v>119</v>
      </c>
      <c r="C345" s="45">
        <v>54760.315300000002</v>
      </c>
      <c r="D345" s="45">
        <v>1E-4</v>
      </c>
      <c r="E345" s="51">
        <f t="shared" si="192"/>
        <v>14502.12179976323</v>
      </c>
      <c r="F345" s="51">
        <f t="shared" si="193"/>
        <v>14502</v>
      </c>
      <c r="G345" s="51">
        <f t="shared" si="205"/>
        <v>0.23735399999713991</v>
      </c>
      <c r="J345" s="51">
        <f>G345</f>
        <v>0.23735399999713991</v>
      </c>
      <c r="O345" s="51">
        <f t="shared" ca="1" si="190"/>
        <v>0.2185189795758628</v>
      </c>
      <c r="Q345" s="100">
        <f t="shared" si="194"/>
        <v>39741.815300000002</v>
      </c>
      <c r="S345" s="43">
        <f>S$17</f>
        <v>1</v>
      </c>
      <c r="Z345" s="51">
        <f t="shared" si="195"/>
        <v>14502</v>
      </c>
      <c r="AA345" s="51">
        <f t="shared" si="196"/>
        <v>0.24151219735305807</v>
      </c>
      <c r="AB345" s="51">
        <f t="shared" si="206"/>
        <v>0.27280141728651158</v>
      </c>
      <c r="AC345" s="51">
        <f t="shared" si="207"/>
        <v>0.23735399999713991</v>
      </c>
      <c r="AD345" s="51">
        <f t="shared" si="208"/>
        <v>-4.1581973559181584E-3</v>
      </c>
      <c r="AE345" s="51">
        <f t="shared" si="209"/>
        <v>1.7290605250764765E-5</v>
      </c>
      <c r="AF345" s="51">
        <f t="shared" si="210"/>
        <v>0.23735399999713991</v>
      </c>
      <c r="AG345" s="43"/>
      <c r="AH345" s="51">
        <f t="shared" si="197"/>
        <v>-3.5447417289371681E-2</v>
      </c>
      <c r="AI345" s="51">
        <f t="shared" si="198"/>
        <v>0.5276438827676162</v>
      </c>
      <c r="AJ345" s="51">
        <f t="shared" si="199"/>
        <v>-0.99850763562017308</v>
      </c>
      <c r="AK345" s="51">
        <f t="shared" si="200"/>
        <v>0.35719705871346419</v>
      </c>
      <c r="AL345" s="51">
        <f t="shared" si="201"/>
        <v>2.494133503583666</v>
      </c>
      <c r="AM345" s="51">
        <f t="shared" si="202"/>
        <v>2.9803265706184043</v>
      </c>
      <c r="AN345" s="51">
        <f t="shared" si="203"/>
        <v>20.820222498966476</v>
      </c>
      <c r="AO345" s="51">
        <f t="shared" si="203"/>
        <v>20.820188861956765</v>
      </c>
      <c r="AP345" s="51">
        <f t="shared" si="203"/>
        <v>20.820334750031172</v>
      </c>
      <c r="AQ345" s="51">
        <f t="shared" si="203"/>
        <v>20.81970164962598</v>
      </c>
      <c r="AR345" s="51">
        <f t="shared" si="203"/>
        <v>20.822442237248193</v>
      </c>
      <c r="AS345" s="51">
        <f t="shared" si="203"/>
        <v>20.810447479731383</v>
      </c>
      <c r="AT345" s="51">
        <f t="shared" si="203"/>
        <v>20.860664676689431</v>
      </c>
      <c r="AU345" s="51">
        <f t="shared" si="204"/>
        <v>20.274725351377477</v>
      </c>
    </row>
    <row r="346" spans="1:47" s="51" customFormat="1" ht="12.95" customHeight="1" x14ac:dyDescent="0.2">
      <c r="A346" s="42" t="s">
        <v>145</v>
      </c>
      <c r="B346" s="48" t="s">
        <v>119</v>
      </c>
      <c r="C346" s="45">
        <v>54933.752699999997</v>
      </c>
      <c r="D346" s="45">
        <v>1E-4</v>
      </c>
      <c r="E346" s="51">
        <f t="shared" si="192"/>
        <v>14591.12234011709</v>
      </c>
      <c r="F346" s="51">
        <f t="shared" si="193"/>
        <v>14591</v>
      </c>
      <c r="G346" s="51">
        <f t="shared" si="205"/>
        <v>0.23840699999709614</v>
      </c>
      <c r="K346" s="51">
        <f>G346</f>
        <v>0.23840699999709614</v>
      </c>
      <c r="O346" s="51">
        <f t="shared" ca="1" si="190"/>
        <v>0.22200810832583567</v>
      </c>
      <c r="Q346" s="100">
        <f t="shared" si="194"/>
        <v>39915.252699999997</v>
      </c>
      <c r="S346" s="43">
        <f>S$18</f>
        <v>1</v>
      </c>
      <c r="Z346" s="51">
        <f t="shared" si="195"/>
        <v>14591</v>
      </c>
      <c r="AA346" s="51">
        <f t="shared" si="196"/>
        <v>0.24247250093040126</v>
      </c>
      <c r="AB346" s="51">
        <f t="shared" si="206"/>
        <v>0.27466469751838307</v>
      </c>
      <c r="AC346" s="51">
        <f t="shared" si="207"/>
        <v>0.23840699999709614</v>
      </c>
      <c r="AD346" s="51">
        <f t="shared" si="208"/>
        <v>-4.0655009333051273E-3</v>
      </c>
      <c r="AE346" s="51">
        <f t="shared" si="209"/>
        <v>1.6528297838704862E-5</v>
      </c>
      <c r="AF346" s="51">
        <f t="shared" si="210"/>
        <v>0.23840699999709614</v>
      </c>
      <c r="AG346" s="43"/>
      <c r="AH346" s="51">
        <f t="shared" si="197"/>
        <v>-3.6257697521286963E-2</v>
      </c>
      <c r="AI346" s="51">
        <f t="shared" si="198"/>
        <v>0.51930899070088909</v>
      </c>
      <c r="AJ346" s="51">
        <f t="shared" si="199"/>
        <v>-0.99693240685465601</v>
      </c>
      <c r="AK346" s="51">
        <f t="shared" si="200"/>
        <v>0.34589910930704282</v>
      </c>
      <c r="AL346" s="51">
        <f t="shared" si="201"/>
        <v>2.5178415026975753</v>
      </c>
      <c r="AM346" s="51">
        <f t="shared" si="202"/>
        <v>3.101767967100578</v>
      </c>
      <c r="AN346" s="51">
        <f t="shared" si="203"/>
        <v>20.856718459913562</v>
      </c>
      <c r="AO346" s="51">
        <f t="shared" si="203"/>
        <v>20.856651191018866</v>
      </c>
      <c r="AP346" s="51">
        <f t="shared" si="203"/>
        <v>20.856919909719366</v>
      </c>
      <c r="AQ346" s="51">
        <f t="shared" si="203"/>
        <v>20.855845532523976</v>
      </c>
      <c r="AR346" s="51">
        <f t="shared" si="203"/>
        <v>20.860126330978385</v>
      </c>
      <c r="AS346" s="51">
        <f t="shared" si="203"/>
        <v>20.842828538044575</v>
      </c>
      <c r="AT346" s="51">
        <f t="shared" si="203"/>
        <v>20.909215194387656</v>
      </c>
      <c r="AU346" s="51">
        <f t="shared" si="204"/>
        <v>20.319987596864202</v>
      </c>
    </row>
    <row r="347" spans="1:47" s="51" customFormat="1" ht="12.95" customHeight="1" x14ac:dyDescent="0.2">
      <c r="A347" s="45" t="s">
        <v>138</v>
      </c>
      <c r="B347" s="48" t="s">
        <v>119</v>
      </c>
      <c r="C347" s="45">
        <v>54943.496400000004</v>
      </c>
      <c r="D347" s="45">
        <v>1E-4</v>
      </c>
      <c r="E347" s="51">
        <f t="shared" si="192"/>
        <v>14596.122383735403</v>
      </c>
      <c r="F347" s="51">
        <f t="shared" si="193"/>
        <v>14596</v>
      </c>
      <c r="G347" s="51">
        <f t="shared" si="205"/>
        <v>0.2384920000040438</v>
      </c>
      <c r="J347" s="51">
        <f>G347</f>
        <v>0.2384920000040438</v>
      </c>
      <c r="O347" s="51">
        <f t="shared" ca="1" si="190"/>
        <v>0.22220412679493523</v>
      </c>
      <c r="Q347" s="100">
        <f t="shared" si="194"/>
        <v>39924.996400000004</v>
      </c>
      <c r="S347" s="43">
        <f>S$17</f>
        <v>1</v>
      </c>
      <c r="Z347" s="51">
        <f t="shared" si="195"/>
        <v>14596</v>
      </c>
      <c r="AA347" s="51">
        <f t="shared" si="196"/>
        <v>0.24252825615966284</v>
      </c>
      <c r="AB347" s="51">
        <f t="shared" si="206"/>
        <v>0.27479343316309296</v>
      </c>
      <c r="AC347" s="51">
        <f t="shared" si="207"/>
        <v>0.2384920000040438</v>
      </c>
      <c r="AD347" s="51">
        <f t="shared" si="208"/>
        <v>-4.0362561556190335E-3</v>
      </c>
      <c r="AE347" s="51">
        <f t="shared" si="209"/>
        <v>1.6291363753772539E-5</v>
      </c>
      <c r="AF347" s="51">
        <f t="shared" si="210"/>
        <v>0.2384920000040438</v>
      </c>
      <c r="AG347" s="43"/>
      <c r="AH347" s="51">
        <f t="shared" si="197"/>
        <v>-3.6301433159049164E-2</v>
      </c>
      <c r="AI347" s="51">
        <f t="shared" si="198"/>
        <v>0.51885630053776799</v>
      </c>
      <c r="AJ347" s="51">
        <f t="shared" si="199"/>
        <v>-0.99682902703471099</v>
      </c>
      <c r="AK347" s="51">
        <f t="shared" si="200"/>
        <v>0.34526914242109846</v>
      </c>
      <c r="AL347" s="51">
        <f t="shared" si="201"/>
        <v>2.5191514300481388</v>
      </c>
      <c r="AM347" s="51">
        <f t="shared" si="202"/>
        <v>3.1087384749583062</v>
      </c>
      <c r="AN347" s="51">
        <f t="shared" si="203"/>
        <v>20.858751894140216</v>
      </c>
      <c r="AO347" s="51">
        <f t="shared" si="203"/>
        <v>20.858682207075859</v>
      </c>
      <c r="AP347" s="51">
        <f t="shared" si="203"/>
        <v>20.85895937678778</v>
      </c>
      <c r="AQ347" s="51">
        <f t="shared" si="203"/>
        <v>20.857856004168742</v>
      </c>
      <c r="AR347" s="51">
        <f t="shared" si="203"/>
        <v>20.862233084712571</v>
      </c>
      <c r="AS347" s="51">
        <f t="shared" si="203"/>
        <v>20.844620839987623</v>
      </c>
      <c r="AT347" s="51">
        <f t="shared" si="203"/>
        <v>20.911906995502449</v>
      </c>
      <c r="AU347" s="51">
        <f t="shared" si="204"/>
        <v>20.322530419644355</v>
      </c>
    </row>
    <row r="348" spans="1:47" s="51" customFormat="1" ht="12.95" customHeight="1" x14ac:dyDescent="0.2">
      <c r="A348" s="45" t="s">
        <v>139</v>
      </c>
      <c r="B348" s="48" t="s">
        <v>119</v>
      </c>
      <c r="C348" s="45">
        <v>54980.522199999999</v>
      </c>
      <c r="D348" s="45">
        <v>1E-4</v>
      </c>
      <c r="E348" s="51">
        <f t="shared" si="192"/>
        <v>14615.122416064263</v>
      </c>
      <c r="F348" s="51">
        <f t="shared" si="193"/>
        <v>14615</v>
      </c>
      <c r="G348" s="51">
        <f t="shared" si="205"/>
        <v>0.23855499999626772</v>
      </c>
      <c r="J348" s="51">
        <f>G348</f>
        <v>0.23855499999626772</v>
      </c>
      <c r="O348" s="51">
        <f t="shared" ca="1" si="190"/>
        <v>0.22294899697751375</v>
      </c>
      <c r="Q348" s="100">
        <f t="shared" si="194"/>
        <v>39962.022199999999</v>
      </c>
      <c r="S348" s="43">
        <f>S$17</f>
        <v>1</v>
      </c>
      <c r="Z348" s="51">
        <f t="shared" si="195"/>
        <v>14615</v>
      </c>
      <c r="AA348" s="51">
        <f t="shared" si="196"/>
        <v>0.2427418534297115</v>
      </c>
      <c r="AB348" s="51">
        <f t="shared" si="206"/>
        <v>0.27502092045469401</v>
      </c>
      <c r="AC348" s="51">
        <f t="shared" si="207"/>
        <v>0.23855499999626772</v>
      </c>
      <c r="AD348" s="51">
        <f t="shared" si="208"/>
        <v>-4.1868534334437713E-3</v>
      </c>
      <c r="AE348" s="51">
        <f t="shared" si="209"/>
        <v>1.7529741673139897E-5</v>
      </c>
      <c r="AF348" s="51">
        <f t="shared" si="210"/>
        <v>0.23855499999626772</v>
      </c>
      <c r="AG348" s="43"/>
      <c r="AH348" s="51">
        <f t="shared" si="197"/>
        <v>-3.6465920458426282E-2</v>
      </c>
      <c r="AI348" s="51">
        <f t="shared" si="198"/>
        <v>0.51715067903605605</v>
      </c>
      <c r="AJ348" s="51">
        <f t="shared" si="199"/>
        <v>-0.99642232743861292</v>
      </c>
      <c r="AK348" s="51">
        <f t="shared" si="200"/>
        <v>0.34287982367742464</v>
      </c>
      <c r="AL348" s="51">
        <f t="shared" si="201"/>
        <v>2.5241085486170745</v>
      </c>
      <c r="AM348" s="51">
        <f t="shared" si="202"/>
        <v>3.1353757629478811</v>
      </c>
      <c r="AN348" s="51">
        <f t="shared" si="203"/>
        <v>20.866463009224827</v>
      </c>
      <c r="AO348" s="51">
        <f t="shared" si="203"/>
        <v>20.866383550699485</v>
      </c>
      <c r="AP348" s="51">
        <f t="shared" si="203"/>
        <v>20.866694476423085</v>
      </c>
      <c r="AQ348" s="51">
        <f t="shared" si="203"/>
        <v>20.865476651802979</v>
      </c>
      <c r="AR348" s="51">
        <f t="shared" si="203"/>
        <v>20.870229024831289</v>
      </c>
      <c r="AS348" s="51">
        <f t="shared" si="203"/>
        <v>20.851407035244105</v>
      </c>
      <c r="AT348" s="51">
        <f t="shared" si="203"/>
        <v>20.922101076653689</v>
      </c>
      <c r="AU348" s="51">
        <f t="shared" si="204"/>
        <v>20.332193146208937</v>
      </c>
    </row>
    <row r="349" spans="1:47" s="51" customFormat="1" ht="12.95" customHeight="1" x14ac:dyDescent="0.2">
      <c r="A349" s="42" t="s">
        <v>145</v>
      </c>
      <c r="B349" s="48" t="s">
        <v>119</v>
      </c>
      <c r="C349" s="45">
        <v>55011.7016</v>
      </c>
      <c r="D349" s="45">
        <v>1E-4</v>
      </c>
      <c r="E349" s="51">
        <f t="shared" si="192"/>
        <v>14631.122329853961</v>
      </c>
      <c r="F349" s="51">
        <f t="shared" si="193"/>
        <v>14631</v>
      </c>
      <c r="G349" s="51">
        <f t="shared" si="205"/>
        <v>0.23838700000487734</v>
      </c>
      <c r="K349" s="51">
        <f>G349</f>
        <v>0.23838700000487734</v>
      </c>
      <c r="O349" s="51">
        <f t="shared" ca="1" si="190"/>
        <v>0.22357625607863246</v>
      </c>
      <c r="Q349" s="100">
        <f t="shared" si="194"/>
        <v>39993.2016</v>
      </c>
      <c r="S349" s="43">
        <f>S$18</f>
        <v>1</v>
      </c>
      <c r="Z349" s="51">
        <f t="shared" si="195"/>
        <v>14631</v>
      </c>
      <c r="AA349" s="51">
        <f t="shared" si="196"/>
        <v>0.24292383581589033</v>
      </c>
      <c r="AB349" s="51">
        <f t="shared" si="206"/>
        <v>0.2749893487536848</v>
      </c>
      <c r="AC349" s="51">
        <f t="shared" si="207"/>
        <v>0.23838700000487734</v>
      </c>
      <c r="AD349" s="51">
        <f t="shared" si="208"/>
        <v>-4.5368358110129958E-3</v>
      </c>
      <c r="AE349" s="51">
        <f t="shared" si="209"/>
        <v>2.0582879176089949E-5</v>
      </c>
      <c r="AF349" s="51">
        <f t="shared" si="210"/>
        <v>0.23838700000487734</v>
      </c>
      <c r="AG349" s="43"/>
      <c r="AH349" s="51">
        <f t="shared" si="197"/>
        <v>-3.6602348748807474E-2</v>
      </c>
      <c r="AI349" s="51">
        <f t="shared" si="198"/>
        <v>0.51573208948618376</v>
      </c>
      <c r="AJ349" s="51">
        <f t="shared" si="199"/>
        <v>-0.99606306858961724</v>
      </c>
      <c r="AK349" s="51">
        <f t="shared" si="200"/>
        <v>0.340873335840435</v>
      </c>
      <c r="AL349" s="51">
        <f t="shared" si="201"/>
        <v>2.5282579627579183</v>
      </c>
      <c r="AM349" s="51">
        <f t="shared" si="202"/>
        <v>3.1579932048889181</v>
      </c>
      <c r="AN349" s="51">
        <f t="shared" si="203"/>
        <v>20.872937206762643</v>
      </c>
      <c r="AO349" s="51">
        <f t="shared" si="203"/>
        <v>20.872848773097711</v>
      </c>
      <c r="AP349" s="51">
        <f t="shared" si="203"/>
        <v>20.873190200846032</v>
      </c>
      <c r="AQ349" s="51">
        <f t="shared" si="203"/>
        <v>20.871870677709278</v>
      </c>
      <c r="AR349" s="51">
        <f t="shared" si="203"/>
        <v>20.876950617841512</v>
      </c>
      <c r="AS349" s="51">
        <f t="shared" si="203"/>
        <v>20.857092220983478</v>
      </c>
      <c r="AT349" s="51">
        <f t="shared" si="203"/>
        <v>20.930642847937921</v>
      </c>
      <c r="AU349" s="51">
        <f t="shared" si="204"/>
        <v>20.340330179105429</v>
      </c>
    </row>
    <row r="350" spans="1:47" s="51" customFormat="1" ht="12.95" customHeight="1" x14ac:dyDescent="0.2">
      <c r="A350" s="42" t="s">
        <v>145</v>
      </c>
      <c r="B350" s="48" t="s">
        <v>119</v>
      </c>
      <c r="C350" s="45">
        <v>55050.676700000004</v>
      </c>
      <c r="D350" s="45">
        <v>1E-4</v>
      </c>
      <c r="E350" s="51">
        <f t="shared" si="192"/>
        <v>14651.122658274164</v>
      </c>
      <c r="F350" s="51">
        <f t="shared" si="193"/>
        <v>14651</v>
      </c>
      <c r="G350" s="51">
        <f t="shared" si="205"/>
        <v>0.23902700000326149</v>
      </c>
      <c r="K350" s="51">
        <f>G350</f>
        <v>0.23902700000326149</v>
      </c>
      <c r="O350" s="51">
        <f t="shared" ca="1" si="190"/>
        <v>0.22436032995503091</v>
      </c>
      <c r="Q350" s="100">
        <f t="shared" si="194"/>
        <v>40032.176700000004</v>
      </c>
      <c r="S350" s="43">
        <f>S$18</f>
        <v>1</v>
      </c>
      <c r="Z350" s="51">
        <f t="shared" si="195"/>
        <v>14651</v>
      </c>
      <c r="AA350" s="51">
        <f t="shared" si="196"/>
        <v>0.24315400981415397</v>
      </c>
      <c r="AB350" s="51">
        <f t="shared" si="206"/>
        <v>0.27579721853329814</v>
      </c>
      <c r="AC350" s="51">
        <f t="shared" si="207"/>
        <v>0.23902700000326149</v>
      </c>
      <c r="AD350" s="51">
        <f t="shared" si="208"/>
        <v>-4.1270098108924791E-3</v>
      </c>
      <c r="AE350" s="51">
        <f t="shared" si="209"/>
        <v>1.7032209979202776E-5</v>
      </c>
      <c r="AF350" s="51">
        <f t="shared" si="210"/>
        <v>0.23902700000326149</v>
      </c>
      <c r="AG350" s="43"/>
      <c r="AH350" s="51">
        <f t="shared" si="197"/>
        <v>-3.6770218530036647E-2</v>
      </c>
      <c r="AI350" s="51">
        <f t="shared" si="198"/>
        <v>0.51398127870069643</v>
      </c>
      <c r="AJ350" s="51">
        <f t="shared" si="199"/>
        <v>-0.99559284440954554</v>
      </c>
      <c r="AK350" s="51">
        <f t="shared" si="200"/>
        <v>0.3383723434132781</v>
      </c>
      <c r="AL350" s="51">
        <f t="shared" si="201"/>
        <v>2.5334131134244884</v>
      </c>
      <c r="AM350" s="51">
        <f t="shared" si="202"/>
        <v>3.1865089156547448</v>
      </c>
      <c r="AN350" s="51">
        <f t="shared" si="203"/>
        <v>20.881005388566514</v>
      </c>
      <c r="AO350" s="51">
        <f t="shared" si="203"/>
        <v>20.880904720051383</v>
      </c>
      <c r="AP350" s="51">
        <f t="shared" si="203"/>
        <v>20.881287048063577</v>
      </c>
      <c r="AQ350" s="51">
        <f t="shared" si="203"/>
        <v>20.879833439159142</v>
      </c>
      <c r="AR350" s="51">
        <f t="shared" si="203"/>
        <v>20.885337581892532</v>
      </c>
      <c r="AS350" s="51">
        <f t="shared" si="203"/>
        <v>20.864161904333951</v>
      </c>
      <c r="AT350" s="51">
        <f t="shared" si="203"/>
        <v>20.941265095648383</v>
      </c>
      <c r="AU350" s="51">
        <f t="shared" si="204"/>
        <v>20.350501470226039</v>
      </c>
    </row>
    <row r="351" spans="1:47" s="51" customFormat="1" ht="12.95" customHeight="1" x14ac:dyDescent="0.2">
      <c r="A351" s="45" t="s">
        <v>139</v>
      </c>
      <c r="B351" s="48" t="s">
        <v>119</v>
      </c>
      <c r="C351" s="45">
        <v>55062.369100000004</v>
      </c>
      <c r="D351" s="45">
        <v>1E-4</v>
      </c>
      <c r="E351" s="51">
        <f t="shared" si="192"/>
        <v>14657.122690089871</v>
      </c>
      <c r="F351" s="51">
        <f t="shared" si="193"/>
        <v>14657</v>
      </c>
      <c r="G351" s="51">
        <f t="shared" si="205"/>
        <v>0.23908900000242284</v>
      </c>
      <c r="J351" s="51">
        <f>G351</f>
        <v>0.23908900000242284</v>
      </c>
      <c r="O351" s="51">
        <f t="shared" ca="1" si="190"/>
        <v>0.2245955521179504</v>
      </c>
      <c r="Q351" s="100">
        <f t="shared" si="194"/>
        <v>40043.869100000004</v>
      </c>
      <c r="S351" s="43">
        <f>S$17</f>
        <v>1</v>
      </c>
      <c r="Z351" s="51">
        <f t="shared" si="195"/>
        <v>14657</v>
      </c>
      <c r="AA351" s="51">
        <f t="shared" si="196"/>
        <v>0.2432236431838648</v>
      </c>
      <c r="AB351" s="51">
        <f t="shared" si="206"/>
        <v>0.2759090048905849</v>
      </c>
      <c r="AC351" s="51">
        <f t="shared" si="207"/>
        <v>0.23908900000242284</v>
      </c>
      <c r="AD351" s="51">
        <f t="shared" si="208"/>
        <v>-4.134643181441966E-3</v>
      </c>
      <c r="AE351" s="51">
        <f t="shared" si="209"/>
        <v>1.7095274237844542E-5</v>
      </c>
      <c r="AF351" s="51">
        <f t="shared" si="210"/>
        <v>0.23908900000242284</v>
      </c>
      <c r="AG351" s="43"/>
      <c r="AH351" s="51">
        <f t="shared" si="197"/>
        <v>-3.6820004888162068E-2</v>
      </c>
      <c r="AI351" s="51">
        <f t="shared" si="198"/>
        <v>0.51346083583621338</v>
      </c>
      <c r="AJ351" s="51">
        <f t="shared" si="199"/>
        <v>-0.99544726194849253</v>
      </c>
      <c r="AK351" s="51">
        <f t="shared" si="200"/>
        <v>0.33762358030091361</v>
      </c>
      <c r="AL351" s="51">
        <f t="shared" si="201"/>
        <v>2.5349528941935673</v>
      </c>
      <c r="AM351" s="51">
        <f t="shared" si="202"/>
        <v>3.1951172693578691</v>
      </c>
      <c r="AN351" s="51">
        <f t="shared" ref="AN351:AT360" si="211">$AU351+$AB$7*SIN(AO351)</f>
        <v>20.883420576807623</v>
      </c>
      <c r="AO351" s="51">
        <f t="shared" si="211"/>
        <v>20.883316008323145</v>
      </c>
      <c r="AP351" s="51">
        <f t="shared" si="211"/>
        <v>20.883711224142399</v>
      </c>
      <c r="AQ351" s="51">
        <f t="shared" si="211"/>
        <v>20.882215861379407</v>
      </c>
      <c r="AR351" s="51">
        <f t="shared" si="211"/>
        <v>20.88785044317682</v>
      </c>
      <c r="AS351" s="51">
        <f t="shared" si="211"/>
        <v>20.866275023012268</v>
      </c>
      <c r="AT351" s="51">
        <f t="shared" si="211"/>
        <v>20.944439854099912</v>
      </c>
      <c r="AU351" s="51">
        <f t="shared" si="204"/>
        <v>20.353552857562221</v>
      </c>
    </row>
    <row r="352" spans="1:47" s="51" customFormat="1" ht="12.95" customHeight="1" x14ac:dyDescent="0.2">
      <c r="A352" s="42" t="s">
        <v>147</v>
      </c>
      <c r="B352" s="48" t="s">
        <v>119</v>
      </c>
      <c r="C352" s="45">
        <v>55087.701399999998</v>
      </c>
      <c r="D352" s="45">
        <v>1E-4</v>
      </c>
      <c r="E352" s="51">
        <f t="shared" si="192"/>
        <v>14670.122126130804</v>
      </c>
      <c r="F352" s="51">
        <f t="shared" si="193"/>
        <v>14670</v>
      </c>
      <c r="G352" s="51">
        <f t="shared" si="205"/>
        <v>0.23799000000144588</v>
      </c>
      <c r="K352" s="51">
        <f>G352</f>
        <v>0.23799000000144588</v>
      </c>
      <c r="O352" s="51">
        <f t="shared" ca="1" si="190"/>
        <v>0.22510520013760932</v>
      </c>
      <c r="Q352" s="100">
        <f t="shared" si="194"/>
        <v>40069.201399999998</v>
      </c>
      <c r="S352" s="43">
        <f>S$18</f>
        <v>1</v>
      </c>
      <c r="Z352" s="51">
        <f t="shared" si="195"/>
        <v>14670</v>
      </c>
      <c r="AA352" s="51">
        <f t="shared" si="196"/>
        <v>0.2433754313530361</v>
      </c>
      <c r="AB352" s="51">
        <f t="shared" si="206"/>
        <v>0.2749169699045636</v>
      </c>
      <c r="AC352" s="51">
        <f t="shared" si="207"/>
        <v>0.23799000000144588</v>
      </c>
      <c r="AD352" s="51">
        <f t="shared" si="208"/>
        <v>-5.3854313515902252E-3</v>
      </c>
      <c r="AE352" s="51">
        <f t="shared" si="209"/>
        <v>2.9002870842690918E-5</v>
      </c>
      <c r="AF352" s="51">
        <f t="shared" si="210"/>
        <v>0.23799000000144588</v>
      </c>
      <c r="AG352" s="43"/>
      <c r="AH352" s="51">
        <f t="shared" si="197"/>
        <v>-3.6926969903117744E-2</v>
      </c>
      <c r="AI352" s="51">
        <f t="shared" si="198"/>
        <v>0.51234072543638831</v>
      </c>
      <c r="AJ352" s="51">
        <f t="shared" si="199"/>
        <v>-0.99512478126630488</v>
      </c>
      <c r="AK352" s="51">
        <f t="shared" si="200"/>
        <v>0.3360036788079791</v>
      </c>
      <c r="AL352" s="51">
        <f t="shared" si="201"/>
        <v>2.5382785000159043</v>
      </c>
      <c r="AM352" s="51">
        <f t="shared" si="202"/>
        <v>3.2138548190683194</v>
      </c>
      <c r="AN352" s="51">
        <f t="shared" si="211"/>
        <v>20.888645228080748</v>
      </c>
      <c r="AO352" s="51">
        <f t="shared" si="211"/>
        <v>20.888531832311877</v>
      </c>
      <c r="AP352" s="51">
        <f t="shared" si="211"/>
        <v>20.888955974440876</v>
      </c>
      <c r="AQ352" s="51">
        <f t="shared" si="211"/>
        <v>20.88736769828996</v>
      </c>
      <c r="AR352" s="51">
        <f t="shared" si="211"/>
        <v>20.893289903172761</v>
      </c>
      <c r="AS352" s="51">
        <f t="shared" si="211"/>
        <v>20.87084139135132</v>
      </c>
      <c r="AT352" s="51">
        <f t="shared" si="211"/>
        <v>20.951299621981516</v>
      </c>
      <c r="AU352" s="51">
        <f t="shared" si="204"/>
        <v>20.36016419679062</v>
      </c>
    </row>
    <row r="353" spans="1:47" s="51" customFormat="1" ht="12.95" customHeight="1" x14ac:dyDescent="0.2">
      <c r="A353" s="45" t="s">
        <v>139</v>
      </c>
      <c r="B353" s="48" t="s">
        <v>119</v>
      </c>
      <c r="C353" s="45">
        <v>55101.3436</v>
      </c>
      <c r="D353" s="45">
        <v>1E-4</v>
      </c>
      <c r="E353" s="51">
        <f t="shared" si="192"/>
        <v>14677.122710616131</v>
      </c>
      <c r="F353" s="51">
        <f t="shared" si="193"/>
        <v>14677</v>
      </c>
      <c r="G353" s="51">
        <f t="shared" si="205"/>
        <v>0.23912900000141235</v>
      </c>
      <c r="J353" s="51">
        <f>G353</f>
        <v>0.23912900000141235</v>
      </c>
      <c r="O353" s="51">
        <f t="shared" ca="1" si="190"/>
        <v>0.22537962599434874</v>
      </c>
      <c r="Q353" s="100">
        <f t="shared" si="194"/>
        <v>40082.8436</v>
      </c>
      <c r="S353" s="43">
        <f>S$17</f>
        <v>1</v>
      </c>
      <c r="Z353" s="51">
        <f t="shared" si="195"/>
        <v>14677</v>
      </c>
      <c r="AA353" s="51">
        <f t="shared" si="196"/>
        <v>0.24345768094161724</v>
      </c>
      <c r="AB353" s="51">
        <f t="shared" si="206"/>
        <v>0.27611305487123766</v>
      </c>
      <c r="AC353" s="51">
        <f t="shared" si="207"/>
        <v>0.23912900000141235</v>
      </c>
      <c r="AD353" s="51">
        <f t="shared" si="208"/>
        <v>-4.3286809402048876E-3</v>
      </c>
      <c r="AE353" s="51">
        <f t="shared" si="209"/>
        <v>1.8737478682093069E-5</v>
      </c>
      <c r="AF353" s="51">
        <f t="shared" si="210"/>
        <v>0.23912900000141235</v>
      </c>
      <c r="AG353" s="43"/>
      <c r="AH353" s="51">
        <f t="shared" si="197"/>
        <v>-3.6984054869825311E-2</v>
      </c>
      <c r="AI353" s="51">
        <f t="shared" si="198"/>
        <v>0.51174181744264358</v>
      </c>
      <c r="AJ353" s="51">
        <f t="shared" si="199"/>
        <v>-0.99494717676224931</v>
      </c>
      <c r="AK353" s="51">
        <f t="shared" si="200"/>
        <v>0.33513279070570018</v>
      </c>
      <c r="AL353" s="51">
        <f t="shared" si="201"/>
        <v>2.5400632572507504</v>
      </c>
      <c r="AM353" s="51">
        <f t="shared" si="202"/>
        <v>3.2239935342652681</v>
      </c>
      <c r="AN353" s="51">
        <f t="shared" si="211"/>
        <v>20.891453852625325</v>
      </c>
      <c r="AO353" s="51">
        <f t="shared" si="211"/>
        <v>20.891335484509355</v>
      </c>
      <c r="AP353" s="51">
        <f t="shared" si="211"/>
        <v>20.89177577990721</v>
      </c>
      <c r="AQ353" s="51">
        <f t="shared" si="211"/>
        <v>20.89013607693331</v>
      </c>
      <c r="AR353" s="51">
        <f t="shared" si="211"/>
        <v>20.896215981374382</v>
      </c>
      <c r="AS353" s="51">
        <f t="shared" si="211"/>
        <v>20.873293474587346</v>
      </c>
      <c r="AT353" s="51">
        <f t="shared" si="211"/>
        <v>20.954982641531736</v>
      </c>
      <c r="AU353" s="51">
        <f t="shared" si="204"/>
        <v>20.363724148682834</v>
      </c>
    </row>
    <row r="354" spans="1:47" s="51" customFormat="1" ht="12.95" customHeight="1" x14ac:dyDescent="0.2">
      <c r="A354" s="45" t="s">
        <v>140</v>
      </c>
      <c r="B354" s="48" t="s">
        <v>121</v>
      </c>
      <c r="C354" s="45">
        <v>55480.369100000004</v>
      </c>
      <c r="D354" s="45">
        <v>5.0000000000000001E-4</v>
      </c>
      <c r="E354" s="42">
        <f t="shared" si="192"/>
        <v>14871.622134084733</v>
      </c>
      <c r="F354" s="51">
        <f t="shared" si="193"/>
        <v>14871.5</v>
      </c>
      <c r="G354" s="51">
        <f t="shared" si="205"/>
        <v>0.2380055000030552</v>
      </c>
      <c r="J354" s="51">
        <f>G354</f>
        <v>0.2380055000030552</v>
      </c>
      <c r="O354" s="51">
        <f t="shared" ref="O354:O384" ca="1" si="212">+C$11+C$12*F354</f>
        <v>0.23300474444232316</v>
      </c>
      <c r="Q354" s="100">
        <f t="shared" si="194"/>
        <v>40461.869100000004</v>
      </c>
      <c r="S354" s="43">
        <f>S$17</f>
        <v>1</v>
      </c>
      <c r="Z354" s="51">
        <f t="shared" si="195"/>
        <v>14871.5</v>
      </c>
      <c r="AA354" s="51">
        <f t="shared" si="196"/>
        <v>0.24588432335972032</v>
      </c>
      <c r="AB354" s="51">
        <f t="shared" si="206"/>
        <v>0.27643607920037899</v>
      </c>
      <c r="AC354" s="51">
        <f t="shared" si="207"/>
        <v>0.2380055000030552</v>
      </c>
      <c r="AD354" s="51">
        <f t="shared" si="208"/>
        <v>-7.8788233566651211E-3</v>
      </c>
      <c r="AE354" s="51">
        <f t="shared" si="209"/>
        <v>6.2075857485531844E-5</v>
      </c>
      <c r="AF354" s="51">
        <f t="shared" si="210"/>
        <v>0.2380055000030552</v>
      </c>
      <c r="AG354" s="43"/>
      <c r="AH354" s="51">
        <f t="shared" si="197"/>
        <v>-3.8430579197323789E-2</v>
      </c>
      <c r="AI354" s="51">
        <f t="shared" si="198"/>
        <v>0.49621602600152315</v>
      </c>
      <c r="AJ354" s="51">
        <f t="shared" si="199"/>
        <v>-0.98898009381306817</v>
      </c>
      <c r="AK354" s="51">
        <f t="shared" si="200"/>
        <v>0.31130651741122534</v>
      </c>
      <c r="AL354" s="51">
        <f t="shared" si="201"/>
        <v>2.5880888243939855</v>
      </c>
      <c r="AM354" s="51">
        <f t="shared" si="202"/>
        <v>3.5206193269278883</v>
      </c>
      <c r="AN354" s="51">
        <f t="shared" si="211"/>
        <v>20.968260006169736</v>
      </c>
      <c r="AO354" s="51">
        <f t="shared" si="211"/>
        <v>20.967929651016224</v>
      </c>
      <c r="AP354" s="51">
        <f t="shared" si="211"/>
        <v>20.96900019581625</v>
      </c>
      <c r="AQ354" s="51">
        <f t="shared" si="211"/>
        <v>20.965524149506809</v>
      </c>
      <c r="AR354" s="51">
        <f t="shared" si="211"/>
        <v>20.976739685762581</v>
      </c>
      <c r="AS354" s="51">
        <f t="shared" si="211"/>
        <v>20.939772624257287</v>
      </c>
      <c r="AT354" s="51">
        <f t="shared" si="211"/>
        <v>21.054318293725736</v>
      </c>
      <c r="AU354" s="51">
        <f t="shared" si="204"/>
        <v>20.462639954830792</v>
      </c>
    </row>
    <row r="355" spans="1:47" s="51" customFormat="1" ht="12.95" customHeight="1" x14ac:dyDescent="0.2">
      <c r="A355" s="45" t="s">
        <v>140</v>
      </c>
      <c r="B355" s="48" t="s">
        <v>119</v>
      </c>
      <c r="C355" s="45">
        <v>55481.346599999997</v>
      </c>
      <c r="D355" s="45">
        <v>1E-4</v>
      </c>
      <c r="E355" s="42">
        <f t="shared" si="192"/>
        <v>14872.123744626608</v>
      </c>
      <c r="F355" s="51">
        <f t="shared" si="193"/>
        <v>14872</v>
      </c>
      <c r="G355" s="51">
        <f t="shared" si="205"/>
        <v>0.24114399999234593</v>
      </c>
      <c r="J355" s="51">
        <f>G355</f>
        <v>0.24114399999234593</v>
      </c>
      <c r="O355" s="51">
        <f t="shared" ca="1" si="212"/>
        <v>0.23302434628923313</v>
      </c>
      <c r="Q355" s="100">
        <f t="shared" si="194"/>
        <v>40462.846599999997</v>
      </c>
      <c r="S355" s="43">
        <f>S$17</f>
        <v>1</v>
      </c>
      <c r="Z355" s="51">
        <f t="shared" si="195"/>
        <v>14872</v>
      </c>
      <c r="AA355" s="51">
        <f t="shared" si="196"/>
        <v>0.24589090490187782</v>
      </c>
      <c r="AB355" s="51">
        <f t="shared" si="206"/>
        <v>0.27957795849560746</v>
      </c>
      <c r="AC355" s="51">
        <f t="shared" si="207"/>
        <v>0.24114399999234593</v>
      </c>
      <c r="AD355" s="51">
        <f t="shared" si="208"/>
        <v>-4.7469049095318905E-3</v>
      </c>
      <c r="AE355" s="51">
        <f t="shared" si="209"/>
        <v>2.2533106220137967E-5</v>
      </c>
      <c r="AF355" s="51">
        <f t="shared" si="210"/>
        <v>0.24114399999234593</v>
      </c>
      <c r="AG355" s="43"/>
      <c r="AH355" s="51">
        <f t="shared" si="197"/>
        <v>-3.8433958503261534E-2</v>
      </c>
      <c r="AI355" s="51">
        <f t="shared" si="198"/>
        <v>0.49617873813636848</v>
      </c>
      <c r="AJ355" s="51">
        <f t="shared" si="199"/>
        <v>-0.98896235194687698</v>
      </c>
      <c r="AK355" s="51">
        <f t="shared" si="200"/>
        <v>0.31124616677887212</v>
      </c>
      <c r="AL355" s="51">
        <f t="shared" si="201"/>
        <v>2.5882086146255823</v>
      </c>
      <c r="AM355" s="51">
        <f t="shared" si="202"/>
        <v>3.5214217768677356</v>
      </c>
      <c r="AN355" s="51">
        <f t="shared" si="211"/>
        <v>20.968454536032453</v>
      </c>
      <c r="AO355" s="51">
        <f t="shared" si="211"/>
        <v>20.968123423100213</v>
      </c>
      <c r="AP355" s="51">
        <f t="shared" si="211"/>
        <v>20.969196081258321</v>
      </c>
      <c r="AQ355" s="51">
        <f t="shared" si="211"/>
        <v>20.965714276545061</v>
      </c>
      <c r="AR355" s="51">
        <f t="shared" si="211"/>
        <v>20.97694477940264</v>
      </c>
      <c r="AS355" s="51">
        <f t="shared" si="211"/>
        <v>20.939939931783044</v>
      </c>
      <c r="AT355" s="51">
        <f t="shared" si="211"/>
        <v>21.054566190754159</v>
      </c>
      <c r="AU355" s="51">
        <f t="shared" si="204"/>
        <v>20.462894237108806</v>
      </c>
    </row>
    <row r="356" spans="1:47" s="51" customFormat="1" ht="12.95" customHeight="1" x14ac:dyDescent="0.2">
      <c r="A356" s="45" t="s">
        <v>140</v>
      </c>
      <c r="B356" s="48" t="s">
        <v>119</v>
      </c>
      <c r="C356" s="45">
        <v>55705.451999999997</v>
      </c>
      <c r="D356" s="45">
        <v>1.2999999999999999E-3</v>
      </c>
      <c r="E356" s="42">
        <f t="shared" si="192"/>
        <v>14987.124901794661</v>
      </c>
      <c r="F356" s="51">
        <f t="shared" si="193"/>
        <v>14987</v>
      </c>
      <c r="G356" s="51">
        <f t="shared" si="205"/>
        <v>0.24339899999904446</v>
      </c>
      <c r="J356" s="51">
        <f>G356</f>
        <v>0.24339899999904446</v>
      </c>
      <c r="O356" s="51">
        <f t="shared" ca="1" si="212"/>
        <v>0.23753277107852383</v>
      </c>
      <c r="Q356" s="100">
        <f t="shared" si="194"/>
        <v>40686.951999999997</v>
      </c>
      <c r="S356" s="43">
        <f>S$17</f>
        <v>1</v>
      </c>
      <c r="Z356" s="51">
        <f t="shared" si="195"/>
        <v>14987</v>
      </c>
      <c r="AA356" s="51">
        <f t="shared" si="196"/>
        <v>0.24744984760527475</v>
      </c>
      <c r="AB356" s="51">
        <f t="shared" si="206"/>
        <v>0.28256557230088358</v>
      </c>
      <c r="AC356" s="51">
        <f t="shared" si="207"/>
        <v>0.24339899999904446</v>
      </c>
      <c r="AD356" s="51">
        <f t="shared" si="208"/>
        <v>-4.0508476062302845E-3</v>
      </c>
      <c r="AE356" s="51">
        <f t="shared" si="209"/>
        <v>1.6409366328901626E-5</v>
      </c>
      <c r="AF356" s="51">
        <f t="shared" si="210"/>
        <v>0.24339899999904446</v>
      </c>
      <c r="AG356" s="43"/>
      <c r="AH356" s="51">
        <f t="shared" si="197"/>
        <v>-3.9166572301839099E-2</v>
      </c>
      <c r="AI356" s="51">
        <f t="shared" si="198"/>
        <v>0.48793136975082096</v>
      </c>
      <c r="AJ356" s="51">
        <f t="shared" si="199"/>
        <v>-0.98458519644141917</v>
      </c>
      <c r="AK356" s="51">
        <f t="shared" si="200"/>
        <v>0.29748236612467155</v>
      </c>
      <c r="AL356" s="51">
        <f t="shared" si="201"/>
        <v>2.6153039891975753</v>
      </c>
      <c r="AM356" s="51">
        <f t="shared" si="202"/>
        <v>3.7120734665142652</v>
      </c>
      <c r="AN356" s="51">
        <f t="shared" si="211"/>
        <v>21.012829540082532</v>
      </c>
      <c r="AO356" s="51">
        <f t="shared" si="211"/>
        <v>21.012289301728845</v>
      </c>
      <c r="AP356" s="51">
        <f t="shared" si="211"/>
        <v>21.013922255704482</v>
      </c>
      <c r="AQ356" s="51">
        <f t="shared" si="211"/>
        <v>21.008974211821005</v>
      </c>
      <c r="AR356" s="51">
        <f t="shared" si="211"/>
        <v>21.023857515557886</v>
      </c>
      <c r="AS356" s="51">
        <f t="shared" si="211"/>
        <v>20.978035952735411</v>
      </c>
      <c r="AT356" s="51">
        <f t="shared" si="211"/>
        <v>21.110567332773904</v>
      </c>
      <c r="AU356" s="51">
        <f t="shared" si="204"/>
        <v>20.521379161052327</v>
      </c>
    </row>
    <row r="357" spans="1:47" s="51" customFormat="1" ht="12.95" customHeight="1" x14ac:dyDescent="0.2">
      <c r="A357" s="42" t="s">
        <v>148</v>
      </c>
      <c r="B357" s="48" t="s">
        <v>119</v>
      </c>
      <c r="C357" s="45">
        <v>56007.506780000003</v>
      </c>
      <c r="D357" s="45">
        <v>1E-4</v>
      </c>
      <c r="E357" s="42">
        <f t="shared" si="192"/>
        <v>15142.126295014737</v>
      </c>
      <c r="F357" s="51">
        <f t="shared" si="193"/>
        <v>15142</v>
      </c>
      <c r="G357" s="51">
        <f t="shared" si="205"/>
        <v>0.24611400000139838</v>
      </c>
      <c r="K357" s="51">
        <f t="shared" ref="K357:K362" si="213">G357</f>
        <v>0.24611400000139838</v>
      </c>
      <c r="O357" s="51">
        <f t="shared" ca="1" si="212"/>
        <v>0.24360934362061143</v>
      </c>
      <c r="Q357" s="100">
        <f t="shared" si="194"/>
        <v>40989.006780000003</v>
      </c>
      <c r="S357" s="43">
        <f t="shared" ref="S357:S362" si="214">S$18</f>
        <v>1</v>
      </c>
      <c r="Z357" s="51">
        <f t="shared" si="195"/>
        <v>15142</v>
      </c>
      <c r="AA357" s="51">
        <f t="shared" si="196"/>
        <v>0.24968940682126148</v>
      </c>
      <c r="AB357" s="51">
        <f t="shared" si="206"/>
        <v>0.28613140168455342</v>
      </c>
      <c r="AC357" s="51">
        <f t="shared" si="207"/>
        <v>0.24611400000139838</v>
      </c>
      <c r="AD357" s="51">
        <f t="shared" si="208"/>
        <v>-3.5754068198630973E-3</v>
      </c>
      <c r="AE357" s="51">
        <f t="shared" si="209"/>
        <v>1.2783533927523546E-5</v>
      </c>
      <c r="AF357" s="51">
        <f t="shared" si="210"/>
        <v>0.24611400000139838</v>
      </c>
      <c r="AG357" s="43"/>
      <c r="AH357" s="51">
        <f t="shared" si="197"/>
        <v>-4.0017401683155068E-2</v>
      </c>
      <c r="AI357" s="51">
        <f t="shared" si="198"/>
        <v>0.47778265789775853</v>
      </c>
      <c r="AJ357" s="51">
        <f t="shared" si="199"/>
        <v>-0.97782235682894347</v>
      </c>
      <c r="AK357" s="51">
        <f t="shared" si="200"/>
        <v>0.27928316785670076</v>
      </c>
      <c r="AL357" s="51">
        <f t="shared" si="201"/>
        <v>2.6504921689652625</v>
      </c>
      <c r="AM357" s="51">
        <f t="shared" si="202"/>
        <v>3.9903053179063939</v>
      </c>
      <c r="AN357" s="51">
        <f t="shared" si="211"/>
        <v>21.071559755782253</v>
      </c>
      <c r="AO357" s="51">
        <f t="shared" si="211"/>
        <v>21.0706142617727</v>
      </c>
      <c r="AP357" s="51">
        <f t="shared" si="211"/>
        <v>21.07324692575024</v>
      </c>
      <c r="AQ357" s="51">
        <f t="shared" si="211"/>
        <v>21.065893660553225</v>
      </c>
      <c r="AR357" s="51">
        <f t="shared" si="211"/>
        <v>21.086258169549684</v>
      </c>
      <c r="AS357" s="51">
        <f t="shared" si="211"/>
        <v>21.028434903233176</v>
      </c>
      <c r="AT357" s="51">
        <f t="shared" si="211"/>
        <v>21.182861973132635</v>
      </c>
      <c r="AU357" s="51">
        <f t="shared" si="204"/>
        <v>20.600206667237074</v>
      </c>
    </row>
    <row r="358" spans="1:47" s="51" customFormat="1" ht="12.95" customHeight="1" x14ac:dyDescent="0.2">
      <c r="A358" s="42" t="s">
        <v>148</v>
      </c>
      <c r="B358" s="48" t="s">
        <v>119</v>
      </c>
      <c r="C358" s="45">
        <v>56007.506979999998</v>
      </c>
      <c r="D358" s="45">
        <v>1E-4</v>
      </c>
      <c r="E358" s="42">
        <f t="shared" si="192"/>
        <v>15142.126397646047</v>
      </c>
      <c r="F358" s="51">
        <f t="shared" si="193"/>
        <v>15142</v>
      </c>
      <c r="G358" s="51">
        <f t="shared" si="205"/>
        <v>0.24631399999634596</v>
      </c>
      <c r="K358" s="51">
        <f t="shared" si="213"/>
        <v>0.24631399999634596</v>
      </c>
      <c r="O358" s="51">
        <f t="shared" ca="1" si="212"/>
        <v>0.24360934362061143</v>
      </c>
      <c r="Q358" s="100">
        <f t="shared" si="194"/>
        <v>40989.006979999998</v>
      </c>
      <c r="S358" s="43">
        <f t="shared" si="214"/>
        <v>1</v>
      </c>
      <c r="Z358" s="51">
        <f t="shared" si="195"/>
        <v>15142</v>
      </c>
      <c r="AA358" s="51">
        <f t="shared" si="196"/>
        <v>0.24968940682126148</v>
      </c>
      <c r="AB358" s="51">
        <f t="shared" si="206"/>
        <v>0.286331401679501</v>
      </c>
      <c r="AC358" s="51">
        <f t="shared" si="207"/>
        <v>0.24631399999634596</v>
      </c>
      <c r="AD358" s="51">
        <f t="shared" si="208"/>
        <v>-3.3754068249155222E-3</v>
      </c>
      <c r="AE358" s="51">
        <f t="shared" si="209"/>
        <v>1.1393371233686287E-5</v>
      </c>
      <c r="AF358" s="51">
        <f t="shared" si="210"/>
        <v>0.24631399999634596</v>
      </c>
      <c r="AG358" s="43"/>
      <c r="AH358" s="51">
        <f t="shared" si="197"/>
        <v>-4.0017401683155068E-2</v>
      </c>
      <c r="AI358" s="51">
        <f t="shared" si="198"/>
        <v>0.47778265789775853</v>
      </c>
      <c r="AJ358" s="51">
        <f t="shared" si="199"/>
        <v>-0.97782235682894347</v>
      </c>
      <c r="AK358" s="51">
        <f t="shared" si="200"/>
        <v>0.27928316785670076</v>
      </c>
      <c r="AL358" s="51">
        <f t="shared" si="201"/>
        <v>2.6504921689652625</v>
      </c>
      <c r="AM358" s="51">
        <f t="shared" si="202"/>
        <v>3.9903053179063939</v>
      </c>
      <c r="AN358" s="51">
        <f t="shared" si="211"/>
        <v>21.071559755782253</v>
      </c>
      <c r="AO358" s="51">
        <f t="shared" si="211"/>
        <v>21.0706142617727</v>
      </c>
      <c r="AP358" s="51">
        <f t="shared" si="211"/>
        <v>21.07324692575024</v>
      </c>
      <c r="AQ358" s="51">
        <f t="shared" si="211"/>
        <v>21.065893660553225</v>
      </c>
      <c r="AR358" s="51">
        <f t="shared" si="211"/>
        <v>21.086258169549684</v>
      </c>
      <c r="AS358" s="51">
        <f t="shared" si="211"/>
        <v>21.028434903233176</v>
      </c>
      <c r="AT358" s="51">
        <f t="shared" si="211"/>
        <v>21.182861973132635</v>
      </c>
      <c r="AU358" s="51">
        <f t="shared" si="204"/>
        <v>20.600206667237074</v>
      </c>
    </row>
    <row r="359" spans="1:47" s="51" customFormat="1" ht="12.95" customHeight="1" x14ac:dyDescent="0.2">
      <c r="A359" s="42" t="s">
        <v>148</v>
      </c>
      <c r="B359" s="48" t="s">
        <v>121</v>
      </c>
      <c r="C359" s="45">
        <v>56086.433969999998</v>
      </c>
      <c r="D359" s="45">
        <v>2.9999999999999997E-4</v>
      </c>
      <c r="E359" s="42">
        <f t="shared" si="192"/>
        <v>15182.628300687167</v>
      </c>
      <c r="F359" s="51">
        <f t="shared" si="193"/>
        <v>15182.5</v>
      </c>
      <c r="G359" s="51">
        <f t="shared" si="205"/>
        <v>0.25002249999670312</v>
      </c>
      <c r="K359" s="51">
        <f t="shared" si="213"/>
        <v>0.25002249999670312</v>
      </c>
      <c r="O359" s="51">
        <f t="shared" ca="1" si="212"/>
        <v>0.24519709322031819</v>
      </c>
      <c r="Q359" s="100">
        <f t="shared" si="194"/>
        <v>41067.933969999998</v>
      </c>
      <c r="S359" s="43">
        <f t="shared" si="214"/>
        <v>1</v>
      </c>
      <c r="Z359" s="51">
        <f t="shared" si="195"/>
        <v>15182.5</v>
      </c>
      <c r="AA359" s="51">
        <f t="shared" si="196"/>
        <v>0.25029994411589435</v>
      </c>
      <c r="AB359" s="51">
        <f t="shared" si="206"/>
        <v>0.29023718769532936</v>
      </c>
      <c r="AC359" s="51">
        <f t="shared" si="207"/>
        <v>0.25002249999670312</v>
      </c>
      <c r="AD359" s="51">
        <f t="shared" si="208"/>
        <v>-2.7744411919122802E-4</v>
      </c>
      <c r="AE359" s="51">
        <f t="shared" si="209"/>
        <v>7.6975239273796339E-8</v>
      </c>
      <c r="AF359" s="51">
        <f t="shared" si="210"/>
        <v>0.25002249999670312</v>
      </c>
      <c r="AG359" s="43"/>
      <c r="AH359" s="51">
        <f t="shared" si="197"/>
        <v>-4.0214687698626218E-2</v>
      </c>
      <c r="AI359" s="51">
        <f t="shared" si="198"/>
        <v>0.47530024618638</v>
      </c>
      <c r="AJ359" s="51">
        <f t="shared" si="199"/>
        <v>-0.97590576655021755</v>
      </c>
      <c r="AK359" s="51">
        <f t="shared" si="200"/>
        <v>0.27459098417160382</v>
      </c>
      <c r="AL359" s="51">
        <f t="shared" si="201"/>
        <v>2.6594559203181323</v>
      </c>
      <c r="AM359" s="51">
        <f t="shared" si="202"/>
        <v>4.0675316597929942</v>
      </c>
      <c r="AN359" s="51">
        <f t="shared" si="211"/>
        <v>21.086716734375297</v>
      </c>
      <c r="AO359" s="51">
        <f t="shared" si="211"/>
        <v>21.085639613098362</v>
      </c>
      <c r="AP359" s="51">
        <f t="shared" si="211"/>
        <v>21.088580593037566</v>
      </c>
      <c r="AQ359" s="51">
        <f t="shared" si="211"/>
        <v>21.08052429203444</v>
      </c>
      <c r="AR359" s="51">
        <f t="shared" si="211"/>
        <v>21.102400924275258</v>
      </c>
      <c r="AS359" s="51">
        <f t="shared" si="211"/>
        <v>21.04147823896853</v>
      </c>
      <c r="AT359" s="51">
        <f t="shared" si="211"/>
        <v>21.201153417929895</v>
      </c>
      <c r="AU359" s="51">
        <f t="shared" si="204"/>
        <v>20.620803531756312</v>
      </c>
    </row>
    <row r="360" spans="1:47" s="51" customFormat="1" ht="12.95" customHeight="1" x14ac:dyDescent="0.2">
      <c r="A360" s="42" t="s">
        <v>148</v>
      </c>
      <c r="B360" s="48" t="s">
        <v>119</v>
      </c>
      <c r="C360" s="45">
        <v>56204.330119999999</v>
      </c>
      <c r="D360" s="45">
        <v>1E-4</v>
      </c>
      <c r="E360" s="42">
        <f t="shared" si="192"/>
        <v>15243.127483998494</v>
      </c>
      <c r="F360" s="51">
        <f t="shared" si="193"/>
        <v>15243</v>
      </c>
      <c r="G360" s="51">
        <f t="shared" si="205"/>
        <v>0.2484309999999823</v>
      </c>
      <c r="K360" s="51">
        <f t="shared" si="213"/>
        <v>0.2484309999999823</v>
      </c>
      <c r="O360" s="51">
        <f t="shared" ca="1" si="212"/>
        <v>0.24756891669642328</v>
      </c>
      <c r="Q360" s="100">
        <f t="shared" si="194"/>
        <v>41185.830119999999</v>
      </c>
      <c r="S360" s="43">
        <f t="shared" si="214"/>
        <v>1</v>
      </c>
      <c r="Z360" s="51">
        <f t="shared" si="195"/>
        <v>15243</v>
      </c>
      <c r="AA360" s="51">
        <f t="shared" si="196"/>
        <v>0.25123107115874638</v>
      </c>
      <c r="AB360" s="51">
        <f t="shared" si="206"/>
        <v>0.28892156734295177</v>
      </c>
      <c r="AC360" s="51">
        <f t="shared" si="207"/>
        <v>0.2484309999999823</v>
      </c>
      <c r="AD360" s="51">
        <f t="shared" si="208"/>
        <v>-2.8000711587640725E-3</v>
      </c>
      <c r="AE360" s="51">
        <f t="shared" si="209"/>
        <v>7.8403984941423754E-6</v>
      </c>
      <c r="AF360" s="51">
        <f t="shared" si="210"/>
        <v>0.2484309999999823</v>
      </c>
      <c r="AG360" s="43"/>
      <c r="AH360" s="51">
        <f t="shared" si="197"/>
        <v>-4.0490567342969484E-2</v>
      </c>
      <c r="AI360" s="51">
        <f t="shared" si="198"/>
        <v>0.47171484319903234</v>
      </c>
      <c r="AJ360" s="51">
        <f t="shared" si="199"/>
        <v>-0.9729349763502132</v>
      </c>
      <c r="AK360" s="51">
        <f t="shared" si="200"/>
        <v>0.26762816246460402</v>
      </c>
      <c r="AL360" s="51">
        <f t="shared" si="201"/>
        <v>2.6726806496702458</v>
      </c>
      <c r="AM360" s="51">
        <f t="shared" si="202"/>
        <v>4.186752673113233</v>
      </c>
      <c r="AN360" s="51">
        <f t="shared" si="211"/>
        <v>21.109222217810164</v>
      </c>
      <c r="AO360" s="51">
        <f t="shared" si="211"/>
        <v>21.107927621332422</v>
      </c>
      <c r="AP360" s="51">
        <f t="shared" si="211"/>
        <v>21.111364850837962</v>
      </c>
      <c r="AQ360" s="51">
        <f t="shared" si="211"/>
        <v>21.102206956468631</v>
      </c>
      <c r="AR360" s="51">
        <f t="shared" si="211"/>
        <v>21.126386113037501</v>
      </c>
      <c r="AS360" s="51">
        <f t="shared" si="211"/>
        <v>21.060897517886769</v>
      </c>
      <c r="AT360" s="51">
        <f t="shared" si="211"/>
        <v>21.228019424541049</v>
      </c>
      <c r="AU360" s="51">
        <f t="shared" si="204"/>
        <v>20.651571687396164</v>
      </c>
    </row>
    <row r="361" spans="1:47" s="51" customFormat="1" ht="12.95" customHeight="1" x14ac:dyDescent="0.2">
      <c r="A361" s="42" t="s">
        <v>149</v>
      </c>
      <c r="B361" s="48" t="s">
        <v>119</v>
      </c>
      <c r="C361" s="45">
        <v>56451.8217</v>
      </c>
      <c r="D361" s="45">
        <v>1E-4</v>
      </c>
      <c r="E361" s="42">
        <f t="shared" si="192"/>
        <v>15370.129412954022</v>
      </c>
      <c r="F361" s="51">
        <f t="shared" si="193"/>
        <v>15370</v>
      </c>
      <c r="G361" s="51">
        <f t="shared" si="205"/>
        <v>0.25218999999924563</v>
      </c>
      <c r="K361" s="51">
        <f t="shared" si="213"/>
        <v>0.25218999999924563</v>
      </c>
      <c r="O361" s="51">
        <f t="shared" ca="1" si="212"/>
        <v>0.25254778581155307</v>
      </c>
      <c r="Q361" s="100">
        <f t="shared" si="194"/>
        <v>41433.3217</v>
      </c>
      <c r="S361" s="43">
        <f t="shared" si="214"/>
        <v>1</v>
      </c>
      <c r="Z361" s="51">
        <f t="shared" si="195"/>
        <v>15370</v>
      </c>
      <c r="AA361" s="51">
        <f t="shared" si="196"/>
        <v>0.25325850530651661</v>
      </c>
      <c r="AB361" s="51">
        <f t="shared" si="206"/>
        <v>0.29318785624566035</v>
      </c>
      <c r="AC361" s="51">
        <f t="shared" si="207"/>
        <v>0.25218999999924563</v>
      </c>
      <c r="AD361" s="51">
        <f t="shared" si="208"/>
        <v>-1.0685053072709838E-3</v>
      </c>
      <c r="AE361" s="51">
        <f t="shared" si="209"/>
        <v>1.1417035916662596E-6</v>
      </c>
      <c r="AF361" s="51">
        <f t="shared" si="210"/>
        <v>0.25218999999924563</v>
      </c>
      <c r="AG361" s="43"/>
      <c r="AH361" s="51">
        <f t="shared" si="197"/>
        <v>-4.0997856246414735E-2</v>
      </c>
      <c r="AI361" s="51">
        <f t="shared" si="198"/>
        <v>0.46464310543193021</v>
      </c>
      <c r="AJ361" s="51">
        <f t="shared" si="199"/>
        <v>-0.96630214691092053</v>
      </c>
      <c r="AK361" s="51">
        <f t="shared" si="200"/>
        <v>0.25318577305772172</v>
      </c>
      <c r="AL361" s="51">
        <f t="shared" si="201"/>
        <v>2.6998354653562124</v>
      </c>
      <c r="AM361" s="51">
        <f t="shared" si="202"/>
        <v>4.4535071965086344</v>
      </c>
      <c r="AN361" s="51">
        <f t="shared" ref="AN361:AT370" si="215">$AU361+$AB$7*SIN(AO361)</f>
        <v>21.155962666097036</v>
      </c>
      <c r="AO361" s="51">
        <f t="shared" si="215"/>
        <v>21.154129278658097</v>
      </c>
      <c r="AP361" s="51">
        <f t="shared" si="215"/>
        <v>21.158740391600407</v>
      </c>
      <c r="AQ361" s="51">
        <f t="shared" si="215"/>
        <v>21.14709777160359</v>
      </c>
      <c r="AR361" s="51">
        <f t="shared" si="215"/>
        <v>21.176213487330116</v>
      </c>
      <c r="AS361" s="51">
        <f t="shared" si="215"/>
        <v>21.101507519956009</v>
      </c>
      <c r="AT361" s="51">
        <f t="shared" si="215"/>
        <v>21.282645890713205</v>
      </c>
      <c r="AU361" s="51">
        <f t="shared" si="204"/>
        <v>20.716159386012052</v>
      </c>
    </row>
    <row r="362" spans="1:47" s="51" customFormat="1" ht="12.95" customHeight="1" x14ac:dyDescent="0.2">
      <c r="A362" s="42" t="s">
        <v>149</v>
      </c>
      <c r="B362" s="48" t="s">
        <v>119</v>
      </c>
      <c r="C362" s="45">
        <v>56459.616600000001</v>
      </c>
      <c r="D362" s="45">
        <v>1E-4</v>
      </c>
      <c r="E362" s="42">
        <f t="shared" si="192"/>
        <v>15374.129417059276</v>
      </c>
      <c r="F362" s="51">
        <f t="shared" si="193"/>
        <v>15374</v>
      </c>
      <c r="G362" s="51">
        <f t="shared" si="205"/>
        <v>0.25219800000195391</v>
      </c>
      <c r="K362" s="51">
        <f t="shared" si="213"/>
        <v>0.25219800000195391</v>
      </c>
      <c r="O362" s="51">
        <f t="shared" ca="1" si="212"/>
        <v>0.25270460058683281</v>
      </c>
      <c r="Q362" s="100">
        <f t="shared" si="194"/>
        <v>41441.116600000001</v>
      </c>
      <c r="S362" s="43">
        <f t="shared" si="214"/>
        <v>1</v>
      </c>
      <c r="Z362" s="51">
        <f t="shared" si="195"/>
        <v>15374</v>
      </c>
      <c r="AA362" s="51">
        <f t="shared" si="196"/>
        <v>0.25332393679413601</v>
      </c>
      <c r="AB362" s="51">
        <f t="shared" si="206"/>
        <v>0.29321028070667604</v>
      </c>
      <c r="AC362" s="51">
        <f t="shared" si="207"/>
        <v>0.25219800000195391</v>
      </c>
      <c r="AD362" s="51">
        <f t="shared" si="208"/>
        <v>-1.1259367921820918E-3</v>
      </c>
      <c r="AE362" s="51">
        <f t="shared" si="209"/>
        <v>1.2677336599892989E-6</v>
      </c>
      <c r="AF362" s="51">
        <f t="shared" si="210"/>
        <v>0.25219800000195391</v>
      </c>
      <c r="AG362" s="43"/>
      <c r="AH362" s="51">
        <f t="shared" si="197"/>
        <v>-4.101228070472214E-2</v>
      </c>
      <c r="AI362" s="51">
        <f t="shared" si="198"/>
        <v>0.46442995855776881</v>
      </c>
      <c r="AJ362" s="51">
        <f t="shared" si="199"/>
        <v>-0.96608490716312911</v>
      </c>
      <c r="AK362" s="51">
        <f t="shared" si="200"/>
        <v>0.25273458597898751</v>
      </c>
      <c r="AL362" s="51">
        <f t="shared" si="201"/>
        <v>2.7006780756909943</v>
      </c>
      <c r="AM362" s="51">
        <f t="shared" si="202"/>
        <v>4.4623010533829017</v>
      </c>
      <c r="AN362" s="51">
        <f t="shared" si="215"/>
        <v>21.157424258540495</v>
      </c>
      <c r="AO362" s="51">
        <f t="shared" si="215"/>
        <v>21.155572101560626</v>
      </c>
      <c r="AP362" s="51">
        <f t="shared" si="215"/>
        <v>21.16022291742939</v>
      </c>
      <c r="AQ362" s="51">
        <f t="shared" si="215"/>
        <v>21.148498829472654</v>
      </c>
      <c r="AR362" s="51">
        <f t="shared" si="215"/>
        <v>21.177771022514182</v>
      </c>
      <c r="AS362" s="51">
        <f t="shared" si="215"/>
        <v>21.102784907468813</v>
      </c>
      <c r="AT362" s="51">
        <f t="shared" si="215"/>
        <v>21.284327791495958</v>
      </c>
      <c r="AU362" s="51">
        <f t="shared" si="204"/>
        <v>20.718193644236173</v>
      </c>
    </row>
    <row r="363" spans="1:47" s="51" customFormat="1" ht="12.95" customHeight="1" x14ac:dyDescent="0.2">
      <c r="A363" s="49" t="s">
        <v>150</v>
      </c>
      <c r="B363" s="47" t="s">
        <v>119</v>
      </c>
      <c r="C363" s="49">
        <v>56541.464699999997</v>
      </c>
      <c r="D363" s="49">
        <v>5.9999999999999995E-4</v>
      </c>
      <c r="E363" s="42">
        <f t="shared" si="192"/>
        <v>15416.130306872756</v>
      </c>
      <c r="F363" s="51">
        <f t="shared" si="193"/>
        <v>15416</v>
      </c>
      <c r="G363" s="51">
        <f t="shared" si="205"/>
        <v>0.25393199999234639</v>
      </c>
      <c r="J363" s="51">
        <f>G363</f>
        <v>0.25393199999234639</v>
      </c>
      <c r="O363" s="51">
        <f t="shared" ca="1" si="212"/>
        <v>0.25435115572726946</v>
      </c>
      <c r="Q363" s="100">
        <f t="shared" si="194"/>
        <v>41522.964699999997</v>
      </c>
      <c r="S363" s="43">
        <f>S$17</f>
        <v>1</v>
      </c>
      <c r="Z363" s="51">
        <f t="shared" si="195"/>
        <v>15416</v>
      </c>
      <c r="AA363" s="51">
        <f t="shared" si="196"/>
        <v>0.25401668790845761</v>
      </c>
      <c r="AB363" s="51">
        <f t="shared" si="206"/>
        <v>0.29509009867898872</v>
      </c>
      <c r="AC363" s="51">
        <f t="shared" si="207"/>
        <v>0.25393199999234639</v>
      </c>
      <c r="AD363" s="51">
        <f t="shared" si="208"/>
        <v>-8.4687916111214623E-5</v>
      </c>
      <c r="AE363" s="51">
        <f t="shared" si="209"/>
        <v>7.1720431352601255E-9</v>
      </c>
      <c r="AF363" s="51">
        <f t="shared" si="210"/>
        <v>0.25393199999234639</v>
      </c>
      <c r="AG363" s="43"/>
      <c r="AH363" s="51">
        <f t="shared" si="197"/>
        <v>-4.1158098686642351E-2</v>
      </c>
      <c r="AI363" s="51">
        <f t="shared" si="198"/>
        <v>0.46222594947871964</v>
      </c>
      <c r="AJ363" s="51">
        <f t="shared" si="199"/>
        <v>-0.96377438914694258</v>
      </c>
      <c r="AK363" s="51">
        <f t="shared" si="200"/>
        <v>0.24801030387130887</v>
      </c>
      <c r="AL363" s="51">
        <f t="shared" si="201"/>
        <v>2.7094809407475759</v>
      </c>
      <c r="AM363" s="51">
        <f t="shared" si="202"/>
        <v>4.5561889997349354</v>
      </c>
      <c r="AN363" s="51">
        <f t="shared" si="215"/>
        <v>21.172733686098599</v>
      </c>
      <c r="AO363" s="51">
        <f t="shared" si="215"/>
        <v>21.170677954211854</v>
      </c>
      <c r="AP363" s="51">
        <f t="shared" si="215"/>
        <v>21.175754953978306</v>
      </c>
      <c r="AQ363" s="51">
        <f t="shared" si="215"/>
        <v>21.163165763930888</v>
      </c>
      <c r="AR363" s="51">
        <f t="shared" si="215"/>
        <v>21.194080303932964</v>
      </c>
      <c r="AS363" s="51">
        <f t="shared" si="215"/>
        <v>21.116196718218934</v>
      </c>
      <c r="AT363" s="51">
        <f t="shared" si="215"/>
        <v>21.301846588981711</v>
      </c>
      <c r="AU363" s="51">
        <f t="shared" si="204"/>
        <v>20.739553355589461</v>
      </c>
    </row>
    <row r="364" spans="1:47" s="51" customFormat="1" ht="12.95" customHeight="1" x14ac:dyDescent="0.2">
      <c r="A364" s="42" t="s">
        <v>1250</v>
      </c>
      <c r="B364" s="48" t="s">
        <v>119</v>
      </c>
      <c r="C364" s="45">
        <v>56956.549200000001</v>
      </c>
      <c r="D364" s="45"/>
      <c r="E364" s="42">
        <f t="shared" si="192"/>
        <v>15629.133642903584</v>
      </c>
      <c r="F364" s="51">
        <f t="shared" si="193"/>
        <v>15629</v>
      </c>
      <c r="G364" s="51">
        <f t="shared" si="205"/>
        <v>0.2604330000031041</v>
      </c>
      <c r="K364" s="51">
        <f t="shared" ref="K364:K384" si="216">G364</f>
        <v>0.2604330000031041</v>
      </c>
      <c r="O364" s="51">
        <f t="shared" ca="1" si="212"/>
        <v>0.26270154251091232</v>
      </c>
      <c r="Q364" s="100">
        <f t="shared" si="194"/>
        <v>41938.049200000001</v>
      </c>
      <c r="S364" s="43">
        <f>S$18</f>
        <v>1</v>
      </c>
      <c r="Z364" s="51">
        <f t="shared" si="195"/>
        <v>15629</v>
      </c>
      <c r="AA364" s="51">
        <f t="shared" si="196"/>
        <v>0.2576873011493816</v>
      </c>
      <c r="AB364" s="51">
        <f t="shared" si="206"/>
        <v>0.30217552457186486</v>
      </c>
      <c r="AC364" s="51">
        <f t="shared" si="207"/>
        <v>0.2604330000031041</v>
      </c>
      <c r="AD364" s="51">
        <f t="shared" si="208"/>
        <v>2.7456988537225002E-3</v>
      </c>
      <c r="AE364" s="51">
        <f t="shared" si="209"/>
        <v>7.5388621953330518E-6</v>
      </c>
      <c r="AF364" s="51">
        <f t="shared" si="210"/>
        <v>0.2604330000031041</v>
      </c>
      <c r="AG364" s="43"/>
      <c r="AH364" s="51">
        <f t="shared" si="197"/>
        <v>-4.1742524568760757E-2</v>
      </c>
      <c r="AI364" s="51">
        <f t="shared" si="198"/>
        <v>0.45195589129539138</v>
      </c>
      <c r="AJ364" s="51">
        <f t="shared" si="199"/>
        <v>-0.95127268372516283</v>
      </c>
      <c r="AK364" s="51">
        <f t="shared" si="200"/>
        <v>0.22440520304702091</v>
      </c>
      <c r="AL364" s="51">
        <f t="shared" si="201"/>
        <v>2.7529530139581699</v>
      </c>
      <c r="AM364" s="51">
        <f t="shared" si="202"/>
        <v>5.0812185324588093</v>
      </c>
      <c r="AN364" s="51">
        <f t="shared" si="215"/>
        <v>21.249386241649219</v>
      </c>
      <c r="AO364" s="51">
        <f t="shared" si="215"/>
        <v>21.246129134008349</v>
      </c>
      <c r="AP364" s="51">
        <f t="shared" si="215"/>
        <v>21.253585713954081</v>
      </c>
      <c r="AQ364" s="51">
        <f t="shared" si="215"/>
        <v>21.236438747195081</v>
      </c>
      <c r="AR364" s="51">
        <f t="shared" si="215"/>
        <v>21.275478807452707</v>
      </c>
      <c r="AS364" s="51">
        <f t="shared" si="215"/>
        <v>21.184393610346529</v>
      </c>
      <c r="AT364" s="51">
        <f t="shared" si="215"/>
        <v>21.386783459956945</v>
      </c>
      <c r="AU364" s="51">
        <f t="shared" si="204"/>
        <v>20.847877606023982</v>
      </c>
    </row>
    <row r="365" spans="1:47" s="51" customFormat="1" ht="12.95" customHeight="1" x14ac:dyDescent="0.2">
      <c r="A365" s="36" t="s">
        <v>1314</v>
      </c>
      <c r="B365" s="35" t="s">
        <v>119</v>
      </c>
      <c r="C365" s="36">
        <v>56956.549200000001</v>
      </c>
      <c r="D365" s="36">
        <v>1E-4</v>
      </c>
      <c r="E365" s="42">
        <f t="shared" si="192"/>
        <v>15629.133642903584</v>
      </c>
      <c r="F365" s="51">
        <f t="shared" si="193"/>
        <v>15629</v>
      </c>
      <c r="G365" s="51">
        <f t="shared" si="205"/>
        <v>0.2604330000031041</v>
      </c>
      <c r="K365" s="51">
        <f t="shared" si="216"/>
        <v>0.2604330000031041</v>
      </c>
      <c r="O365" s="51">
        <f t="shared" ca="1" si="212"/>
        <v>0.26270154251091232</v>
      </c>
      <c r="Q365" s="100">
        <f t="shared" si="194"/>
        <v>41938.049200000001</v>
      </c>
      <c r="S365" s="43">
        <f>S$17</f>
        <v>1</v>
      </c>
      <c r="Z365" s="51">
        <f t="shared" si="195"/>
        <v>15629</v>
      </c>
      <c r="AA365" s="51">
        <f t="shared" si="196"/>
        <v>0.2576873011493816</v>
      </c>
      <c r="AB365" s="51">
        <f t="shared" si="206"/>
        <v>0.30217552457186486</v>
      </c>
      <c r="AC365" s="51">
        <f t="shared" si="207"/>
        <v>0.2604330000031041</v>
      </c>
      <c r="AD365" s="51">
        <f t="shared" si="208"/>
        <v>2.7456988537225002E-3</v>
      </c>
      <c r="AE365" s="51">
        <f t="shared" si="209"/>
        <v>7.5388621953330518E-6</v>
      </c>
      <c r="AF365" s="51">
        <f t="shared" si="210"/>
        <v>0.2604330000031041</v>
      </c>
      <c r="AG365" s="43"/>
      <c r="AH365" s="51">
        <f t="shared" si="197"/>
        <v>-4.1742524568760757E-2</v>
      </c>
      <c r="AI365" s="51">
        <f t="shared" si="198"/>
        <v>0.45195589129539138</v>
      </c>
      <c r="AJ365" s="51">
        <f t="shared" si="199"/>
        <v>-0.95127268372516283</v>
      </c>
      <c r="AK365" s="51">
        <f t="shared" si="200"/>
        <v>0.22440520304702091</v>
      </c>
      <c r="AL365" s="51">
        <f t="shared" si="201"/>
        <v>2.7529530139581699</v>
      </c>
      <c r="AM365" s="51">
        <f t="shared" si="202"/>
        <v>5.0812185324588093</v>
      </c>
      <c r="AN365" s="51">
        <f t="shared" si="215"/>
        <v>21.249386241649219</v>
      </c>
      <c r="AO365" s="51">
        <f t="shared" si="215"/>
        <v>21.246129134008349</v>
      </c>
      <c r="AP365" s="51">
        <f t="shared" si="215"/>
        <v>21.253585713954081</v>
      </c>
      <c r="AQ365" s="51">
        <f t="shared" si="215"/>
        <v>21.236438747195081</v>
      </c>
      <c r="AR365" s="51">
        <f t="shared" si="215"/>
        <v>21.275478807452707</v>
      </c>
      <c r="AS365" s="51">
        <f t="shared" si="215"/>
        <v>21.184393610346529</v>
      </c>
      <c r="AT365" s="51">
        <f t="shared" si="215"/>
        <v>21.386783459956945</v>
      </c>
      <c r="AU365" s="51">
        <f t="shared" si="204"/>
        <v>20.847877606023982</v>
      </c>
    </row>
    <row r="366" spans="1:47" s="51" customFormat="1" ht="12.95" customHeight="1" x14ac:dyDescent="0.2">
      <c r="A366" s="36" t="s">
        <v>1313</v>
      </c>
      <c r="B366" s="35" t="s">
        <v>119</v>
      </c>
      <c r="C366" s="36">
        <v>57256.6587</v>
      </c>
      <c r="D366" s="36">
        <v>2.0000000000000001E-4</v>
      </c>
      <c r="E366" s="42">
        <f t="shared" si="192"/>
        <v>15783.136802921708</v>
      </c>
      <c r="F366" s="51">
        <f t="shared" si="193"/>
        <v>15783</v>
      </c>
      <c r="G366" s="51">
        <f t="shared" si="205"/>
        <v>0.26659099999960745</v>
      </c>
      <c r="K366" s="51">
        <f t="shared" si="216"/>
        <v>0.26659099999960745</v>
      </c>
      <c r="O366" s="51">
        <f t="shared" ca="1" si="212"/>
        <v>0.26873891135917988</v>
      </c>
      <c r="Q366" s="100">
        <f t="shared" si="194"/>
        <v>42238.1587</v>
      </c>
      <c r="S366" s="43">
        <f>S$18</f>
        <v>1</v>
      </c>
      <c r="Z366" s="51">
        <f t="shared" si="195"/>
        <v>15783</v>
      </c>
      <c r="AA366" s="51">
        <f t="shared" si="196"/>
        <v>0.26049962040398783</v>
      </c>
      <c r="AB366" s="51">
        <f t="shared" si="206"/>
        <v>0.30860000754462785</v>
      </c>
      <c r="AC366" s="51">
        <f t="shared" si="207"/>
        <v>0.26659099999960745</v>
      </c>
      <c r="AD366" s="51">
        <f t="shared" si="208"/>
        <v>6.0913795956196171E-3</v>
      </c>
      <c r="AE366" s="51">
        <f t="shared" si="209"/>
        <v>3.7104905377931008E-5</v>
      </c>
      <c r="AF366" s="51">
        <f t="shared" si="210"/>
        <v>0.26659099999960745</v>
      </c>
      <c r="AG366" s="43"/>
      <c r="AH366" s="51">
        <f t="shared" si="197"/>
        <v>-4.2009007545020398E-2</v>
      </c>
      <c r="AI366" s="51">
        <f t="shared" si="198"/>
        <v>0.44540237988092879</v>
      </c>
      <c r="AJ366" s="51">
        <f t="shared" si="199"/>
        <v>-0.94148367506448616</v>
      </c>
      <c r="AK366" s="51">
        <f t="shared" si="200"/>
        <v>0.20768129429167631</v>
      </c>
      <c r="AL366" s="51">
        <f t="shared" si="201"/>
        <v>2.7832849451664678</v>
      </c>
      <c r="AM366" s="51">
        <f t="shared" si="202"/>
        <v>5.5219483864856214</v>
      </c>
      <c r="AN366" s="51">
        <f t="shared" si="215"/>
        <v>21.303865623851244</v>
      </c>
      <c r="AO366" s="51">
        <f t="shared" si="215"/>
        <v>21.299600061935241</v>
      </c>
      <c r="AP366" s="51">
        <f t="shared" si="215"/>
        <v>21.308915426663454</v>
      </c>
      <c r="AQ366" s="51">
        <f t="shared" si="215"/>
        <v>21.28847822696434</v>
      </c>
      <c r="AR366" s="51">
        <f t="shared" si="215"/>
        <v>21.33288066204376</v>
      </c>
      <c r="AS366" s="51">
        <f t="shared" si="215"/>
        <v>21.234173947370696</v>
      </c>
      <c r="AT366" s="51">
        <f t="shared" si="215"/>
        <v>21.444239580869986</v>
      </c>
      <c r="AU366" s="51">
        <f t="shared" si="204"/>
        <v>20.926196547652697</v>
      </c>
    </row>
    <row r="367" spans="1:47" s="51" customFormat="1" ht="12.95" customHeight="1" x14ac:dyDescent="0.2">
      <c r="A367" s="36" t="s">
        <v>1312</v>
      </c>
      <c r="B367" s="35" t="s">
        <v>119</v>
      </c>
      <c r="C367" s="36">
        <v>57556.770100000002</v>
      </c>
      <c r="D367" s="36">
        <v>1E-4</v>
      </c>
      <c r="E367" s="42">
        <f t="shared" si="192"/>
        <v>15937.140937937307</v>
      </c>
      <c r="F367" s="51">
        <f t="shared" si="193"/>
        <v>15937</v>
      </c>
      <c r="G367" s="51">
        <f t="shared" si="205"/>
        <v>0.27464900000632042</v>
      </c>
      <c r="K367" s="51">
        <f t="shared" si="216"/>
        <v>0.27464900000632042</v>
      </c>
      <c r="O367" s="51">
        <f t="shared" ca="1" si="212"/>
        <v>0.27477628020744754</v>
      </c>
      <c r="Q367" s="100">
        <f t="shared" si="194"/>
        <v>42538.270100000002</v>
      </c>
      <c r="S367" s="43">
        <f>S$17</f>
        <v>1</v>
      </c>
      <c r="Z367" s="51">
        <f t="shared" si="195"/>
        <v>15937</v>
      </c>
      <c r="AA367" s="51">
        <f t="shared" si="196"/>
        <v>0.26343964434924788</v>
      </c>
      <c r="AB367" s="51">
        <f t="shared" si="206"/>
        <v>0.31679879074758593</v>
      </c>
      <c r="AC367" s="51">
        <f t="shared" si="207"/>
        <v>0.27464900000632042</v>
      </c>
      <c r="AD367" s="51">
        <f t="shared" si="208"/>
        <v>1.1209355657072539E-2</v>
      </c>
      <c r="AE367" s="51">
        <f t="shared" si="209"/>
        <v>1.2564965424674413E-4</v>
      </c>
      <c r="AF367" s="51">
        <f t="shared" si="210"/>
        <v>0.27464900000632042</v>
      </c>
      <c r="AG367" s="43"/>
      <c r="AH367" s="51">
        <f t="shared" si="197"/>
        <v>-4.2149790741265514E-2</v>
      </c>
      <c r="AI367" s="51">
        <f t="shared" si="198"/>
        <v>0.43951404375041858</v>
      </c>
      <c r="AJ367" s="51">
        <f t="shared" si="199"/>
        <v>-0.9311247638248854</v>
      </c>
      <c r="AK367" s="51">
        <f t="shared" si="200"/>
        <v>0.19122116276028611</v>
      </c>
      <c r="AL367" s="51">
        <f t="shared" si="201"/>
        <v>2.8128054878366342</v>
      </c>
      <c r="AM367" s="51">
        <f t="shared" si="202"/>
        <v>6.0280656565857651</v>
      </c>
      <c r="AN367" s="51">
        <f t="shared" si="215"/>
        <v>21.357632843564112</v>
      </c>
      <c r="AO367" s="51">
        <f t="shared" si="215"/>
        <v>21.352298433792466</v>
      </c>
      <c r="AP367" s="51">
        <f t="shared" si="215"/>
        <v>21.363472857697023</v>
      </c>
      <c r="AQ367" s="51">
        <f t="shared" si="215"/>
        <v>21.339957492527869</v>
      </c>
      <c r="AR367" s="51">
        <f t="shared" si="215"/>
        <v>21.388985743842998</v>
      </c>
      <c r="AS367" s="51">
        <f t="shared" si="215"/>
        <v>21.284596470126651</v>
      </c>
      <c r="AT367" s="51">
        <f t="shared" si="215"/>
        <v>21.498519724009437</v>
      </c>
      <c r="AU367" s="51">
        <f t="shared" si="204"/>
        <v>21.00451548928141</v>
      </c>
    </row>
    <row r="368" spans="1:47" s="51" customFormat="1" ht="12.95" customHeight="1" x14ac:dyDescent="0.2">
      <c r="A368" s="36" t="s">
        <v>1311</v>
      </c>
      <c r="B368" s="35" t="s">
        <v>119</v>
      </c>
      <c r="C368" s="36">
        <v>57556.770100000002</v>
      </c>
      <c r="D368" s="36">
        <v>1E-4</v>
      </c>
      <c r="E368" s="42">
        <f t="shared" si="192"/>
        <v>15937.140937937307</v>
      </c>
      <c r="F368" s="51">
        <f t="shared" si="193"/>
        <v>15937</v>
      </c>
      <c r="G368" s="51">
        <f t="shared" si="205"/>
        <v>0.27464900000632042</v>
      </c>
      <c r="K368" s="51">
        <f t="shared" si="216"/>
        <v>0.27464900000632042</v>
      </c>
      <c r="O368" s="51">
        <f t="shared" ca="1" si="212"/>
        <v>0.27477628020744754</v>
      </c>
      <c r="Q368" s="100">
        <f t="shared" si="194"/>
        <v>42538.270100000002</v>
      </c>
      <c r="S368" s="43">
        <f>S$18</f>
        <v>1</v>
      </c>
      <c r="Z368" s="51">
        <f t="shared" si="195"/>
        <v>15937</v>
      </c>
      <c r="AA368" s="51">
        <f t="shared" si="196"/>
        <v>0.26343964434924788</v>
      </c>
      <c r="AB368" s="51">
        <f t="shared" si="206"/>
        <v>0.31679879074758593</v>
      </c>
      <c r="AC368" s="51">
        <f t="shared" si="207"/>
        <v>0.27464900000632042</v>
      </c>
      <c r="AD368" s="51">
        <f t="shared" si="208"/>
        <v>1.1209355657072539E-2</v>
      </c>
      <c r="AE368" s="51">
        <f t="shared" si="209"/>
        <v>1.2564965424674413E-4</v>
      </c>
      <c r="AF368" s="51">
        <f t="shared" si="210"/>
        <v>0.27464900000632042</v>
      </c>
      <c r="AG368" s="43"/>
      <c r="AH368" s="51">
        <f t="shared" si="197"/>
        <v>-4.2149790741265514E-2</v>
      </c>
      <c r="AI368" s="51">
        <f t="shared" si="198"/>
        <v>0.43951404375041858</v>
      </c>
      <c r="AJ368" s="51">
        <f t="shared" si="199"/>
        <v>-0.9311247638248854</v>
      </c>
      <c r="AK368" s="51">
        <f t="shared" si="200"/>
        <v>0.19122116276028611</v>
      </c>
      <c r="AL368" s="51">
        <f t="shared" si="201"/>
        <v>2.8128054878366342</v>
      </c>
      <c r="AM368" s="51">
        <f t="shared" si="202"/>
        <v>6.0280656565857651</v>
      </c>
      <c r="AN368" s="51">
        <f t="shared" si="215"/>
        <v>21.357632843564112</v>
      </c>
      <c r="AO368" s="51">
        <f t="shared" si="215"/>
        <v>21.352298433792466</v>
      </c>
      <c r="AP368" s="51">
        <f t="shared" si="215"/>
        <v>21.363472857697023</v>
      </c>
      <c r="AQ368" s="51">
        <f t="shared" si="215"/>
        <v>21.339957492527869</v>
      </c>
      <c r="AR368" s="51">
        <f t="shared" si="215"/>
        <v>21.388985743842998</v>
      </c>
      <c r="AS368" s="51">
        <f t="shared" si="215"/>
        <v>21.284596470126651</v>
      </c>
      <c r="AT368" s="51">
        <f t="shared" si="215"/>
        <v>21.498519724009437</v>
      </c>
      <c r="AU368" s="51">
        <f t="shared" si="204"/>
        <v>21.00451548928141</v>
      </c>
    </row>
    <row r="369" spans="1:47" s="51" customFormat="1" ht="12.95" customHeight="1" x14ac:dyDescent="0.2">
      <c r="A369" s="105" t="s">
        <v>1309</v>
      </c>
      <c r="B369" s="106" t="s">
        <v>119</v>
      </c>
      <c r="C369" s="107">
        <v>57568.46254</v>
      </c>
      <c r="D369" s="107">
        <v>2.0000000000000001E-4</v>
      </c>
      <c r="E369" s="42">
        <f t="shared" si="192"/>
        <v>15943.140990279275</v>
      </c>
      <c r="F369" s="51">
        <f t="shared" si="193"/>
        <v>15943</v>
      </c>
      <c r="G369" s="51">
        <f t="shared" si="205"/>
        <v>0.27475099999719532</v>
      </c>
      <c r="K369" s="51">
        <f t="shared" si="216"/>
        <v>0.27475099999719532</v>
      </c>
      <c r="O369" s="51">
        <f t="shared" ca="1" si="212"/>
        <v>0.27501150237036703</v>
      </c>
      <c r="Q369" s="100">
        <f t="shared" si="194"/>
        <v>42549.96254</v>
      </c>
      <c r="S369" s="43">
        <f>S$17</f>
        <v>1</v>
      </c>
      <c r="Z369" s="51">
        <f t="shared" si="195"/>
        <v>15943</v>
      </c>
      <c r="AA369" s="51">
        <f t="shared" si="196"/>
        <v>0.26355671452683216</v>
      </c>
      <c r="AB369" s="51">
        <f t="shared" si="206"/>
        <v>0.31690379258633861</v>
      </c>
      <c r="AC369" s="51">
        <f t="shared" si="207"/>
        <v>0.27475099999719532</v>
      </c>
      <c r="AD369" s="51">
        <f t="shared" si="208"/>
        <v>1.1194285470363163E-2</v>
      </c>
      <c r="AE369" s="51">
        <f t="shared" si="209"/>
        <v>1.2531202719198384E-4</v>
      </c>
      <c r="AF369" s="51">
        <f t="shared" si="210"/>
        <v>0.27475099999719532</v>
      </c>
      <c r="AG369" s="43"/>
      <c r="AH369" s="51">
        <f t="shared" si="197"/>
        <v>-4.2152792589143256E-2</v>
      </c>
      <c r="AI369" s="51">
        <f t="shared" si="198"/>
        <v>0.43929738779834071</v>
      </c>
      <c r="AJ369" s="51">
        <f t="shared" si="199"/>
        <v>-0.9307102652289192</v>
      </c>
      <c r="AK369" s="51">
        <f t="shared" si="200"/>
        <v>0.19058494408173782</v>
      </c>
      <c r="AL369" s="51">
        <f t="shared" si="201"/>
        <v>2.8139403881168605</v>
      </c>
      <c r="AM369" s="51">
        <f t="shared" si="202"/>
        <v>6.0493255936591535</v>
      </c>
      <c r="AN369" s="51">
        <f t="shared" si="215"/>
        <v>21.359714032043875</v>
      </c>
      <c r="AO369" s="51">
        <f t="shared" si="215"/>
        <v>21.354337637460404</v>
      </c>
      <c r="AP369" s="51">
        <f t="shared" si="215"/>
        <v>21.365582908407696</v>
      </c>
      <c r="AQ369" s="51">
        <f t="shared" si="215"/>
        <v>21.341954481836328</v>
      </c>
      <c r="AR369" s="51">
        <f t="shared" si="215"/>
        <v>21.391144592790297</v>
      </c>
      <c r="AS369" s="51">
        <f t="shared" si="215"/>
        <v>21.286576297012989</v>
      </c>
      <c r="AT369" s="51">
        <f t="shared" si="215"/>
        <v>21.500572219234925</v>
      </c>
      <c r="AU369" s="51">
        <f t="shared" si="204"/>
        <v>21.007566876617595</v>
      </c>
    </row>
    <row r="370" spans="1:47" s="51" customFormat="1" ht="12.95" customHeight="1" x14ac:dyDescent="0.2">
      <c r="A370" s="105" t="s">
        <v>1309</v>
      </c>
      <c r="B370" s="106" t="s">
        <v>119</v>
      </c>
      <c r="C370" s="107">
        <v>57568.462930000002</v>
      </c>
      <c r="D370" s="107">
        <v>1E-4</v>
      </c>
      <c r="E370" s="42">
        <f t="shared" si="192"/>
        <v>15943.141190410337</v>
      </c>
      <c r="F370" s="51">
        <f t="shared" si="193"/>
        <v>15943</v>
      </c>
      <c r="G370" s="51">
        <f t="shared" si="205"/>
        <v>0.27514099999825703</v>
      </c>
      <c r="K370" s="51">
        <f t="shared" si="216"/>
        <v>0.27514099999825703</v>
      </c>
      <c r="O370" s="51">
        <f t="shared" ca="1" si="212"/>
        <v>0.27501150237036703</v>
      </c>
      <c r="Q370" s="100">
        <f t="shared" si="194"/>
        <v>42549.962930000002</v>
      </c>
      <c r="S370" s="43">
        <f>S$18</f>
        <v>1</v>
      </c>
      <c r="Z370" s="51">
        <f t="shared" si="195"/>
        <v>15943</v>
      </c>
      <c r="AA370" s="51">
        <f t="shared" si="196"/>
        <v>0.26355671452683216</v>
      </c>
      <c r="AB370" s="51">
        <f t="shared" si="206"/>
        <v>0.31729379258740031</v>
      </c>
      <c r="AC370" s="51">
        <f t="shared" si="207"/>
        <v>0.27514099999825703</v>
      </c>
      <c r="AD370" s="51">
        <f t="shared" si="208"/>
        <v>1.1584285471424871E-2</v>
      </c>
      <c r="AE370" s="51">
        <f t="shared" si="209"/>
        <v>1.3419566988346536E-4</v>
      </c>
      <c r="AF370" s="51">
        <f t="shared" si="210"/>
        <v>0.27514099999825703</v>
      </c>
      <c r="AG370" s="43"/>
      <c r="AH370" s="51">
        <f t="shared" si="197"/>
        <v>-4.2152792589143256E-2</v>
      </c>
      <c r="AI370" s="51">
        <f t="shared" si="198"/>
        <v>0.43929738779834071</v>
      </c>
      <c r="AJ370" s="51">
        <f t="shared" si="199"/>
        <v>-0.9307102652289192</v>
      </c>
      <c r="AK370" s="51">
        <f t="shared" si="200"/>
        <v>0.19058494408173782</v>
      </c>
      <c r="AL370" s="51">
        <f t="shared" si="201"/>
        <v>2.8139403881168605</v>
      </c>
      <c r="AM370" s="51">
        <f t="shared" si="202"/>
        <v>6.0493255936591535</v>
      </c>
      <c r="AN370" s="51">
        <f t="shared" si="215"/>
        <v>21.359714032043875</v>
      </c>
      <c r="AO370" s="51">
        <f t="shared" si="215"/>
        <v>21.354337637460404</v>
      </c>
      <c r="AP370" s="51">
        <f t="shared" si="215"/>
        <v>21.365582908407696</v>
      </c>
      <c r="AQ370" s="51">
        <f t="shared" si="215"/>
        <v>21.341954481836328</v>
      </c>
      <c r="AR370" s="51">
        <f t="shared" si="215"/>
        <v>21.391144592790297</v>
      </c>
      <c r="AS370" s="51">
        <f t="shared" si="215"/>
        <v>21.286576297012989</v>
      </c>
      <c r="AT370" s="51">
        <f t="shared" si="215"/>
        <v>21.500572219234925</v>
      </c>
      <c r="AU370" s="51">
        <f t="shared" si="204"/>
        <v>21.007566876617595</v>
      </c>
    </row>
    <row r="371" spans="1:47" s="51" customFormat="1" ht="12.95" customHeight="1" x14ac:dyDescent="0.2">
      <c r="A371" s="40" t="s">
        <v>1323</v>
      </c>
      <c r="B371" s="41" t="s">
        <v>119</v>
      </c>
      <c r="C371" s="50">
        <v>57630.822699999997</v>
      </c>
      <c r="D371" s="37">
        <v>5.0000000000000001E-4</v>
      </c>
      <c r="E371" s="42">
        <f t="shared" si="192"/>
        <v>15975.141515751597</v>
      </c>
      <c r="F371" s="51">
        <f t="shared" si="193"/>
        <v>15975</v>
      </c>
      <c r="G371" s="51">
        <f t="shared" si="205"/>
        <v>0.27577499999460997</v>
      </c>
      <c r="K371" s="51">
        <f t="shared" si="216"/>
        <v>0.27577499999460997</v>
      </c>
      <c r="O371" s="51">
        <f t="shared" ca="1" si="212"/>
        <v>0.27626602057260446</v>
      </c>
      <c r="Q371" s="100">
        <f t="shared" si="194"/>
        <v>42612.322699999997</v>
      </c>
      <c r="S371" s="43">
        <f t="shared" ref="S371:S386" si="217">S$17</f>
        <v>1</v>
      </c>
      <c r="Z371" s="51">
        <f t="shared" si="195"/>
        <v>15975</v>
      </c>
      <c r="AA371" s="51">
        <f t="shared" si="196"/>
        <v>0.26418423962479803</v>
      </c>
      <c r="AB371" s="51">
        <f t="shared" si="206"/>
        <v>0.3179407030208794</v>
      </c>
      <c r="AC371" s="51">
        <f t="shared" si="207"/>
        <v>0.27577499999460997</v>
      </c>
      <c r="AD371" s="51">
        <f t="shared" si="208"/>
        <v>1.1590760369811937E-2</v>
      </c>
      <c r="AE371" s="51">
        <f t="shared" si="209"/>
        <v>1.3434572595040294E-4</v>
      </c>
      <c r="AF371" s="51">
        <f t="shared" si="210"/>
        <v>0.27577499999460997</v>
      </c>
      <c r="AG371" s="43"/>
      <c r="AH371" s="51">
        <f t="shared" si="197"/>
        <v>-4.2165703026269409E-2</v>
      </c>
      <c r="AI371" s="51">
        <f t="shared" si="198"/>
        <v>0.43815755398441103</v>
      </c>
      <c r="AJ371" s="51">
        <f t="shared" si="199"/>
        <v>-0.92848623976085431</v>
      </c>
      <c r="AK371" s="51">
        <f t="shared" si="200"/>
        <v>0.18719803977505628</v>
      </c>
      <c r="AL371" s="51">
        <f t="shared" si="201"/>
        <v>2.8199747009573528</v>
      </c>
      <c r="AM371" s="51">
        <f t="shared" si="202"/>
        <v>6.1648627047613997</v>
      </c>
      <c r="AN371" s="51">
        <f t="shared" ref="AN371:AT380" si="218">$AU371+$AB$7*SIN(AO371)</f>
        <v>21.370796953797228</v>
      </c>
      <c r="AO371" s="51">
        <f t="shared" si="218"/>
        <v>21.365196966277299</v>
      </c>
      <c r="AP371" s="51">
        <f t="shared" si="218"/>
        <v>21.376816796649184</v>
      </c>
      <c r="AQ371" s="51">
        <f t="shared" si="218"/>
        <v>21.352596036517287</v>
      </c>
      <c r="AR371" s="51">
        <f t="shared" si="218"/>
        <v>21.402623646514023</v>
      </c>
      <c r="AS371" s="51">
        <f t="shared" si="218"/>
        <v>21.297156243066127</v>
      </c>
      <c r="AT371" s="51">
        <f t="shared" si="218"/>
        <v>21.511441563295246</v>
      </c>
      <c r="AU371" s="51">
        <f t="shared" si="204"/>
        <v>21.023840942410576</v>
      </c>
    </row>
    <row r="372" spans="1:47" s="51" customFormat="1" ht="12.95" customHeight="1" x14ac:dyDescent="0.2">
      <c r="A372" s="34" t="s">
        <v>1310</v>
      </c>
      <c r="B372" s="33" t="s">
        <v>119</v>
      </c>
      <c r="C372" s="34">
        <v>57938.728999999999</v>
      </c>
      <c r="D372" s="34">
        <v>1E-4</v>
      </c>
      <c r="E372" s="42">
        <f t="shared" si="192"/>
        <v>16133.145654872447</v>
      </c>
      <c r="F372" s="51">
        <f t="shared" si="193"/>
        <v>16133</v>
      </c>
      <c r="G372" s="51">
        <f t="shared" si="205"/>
        <v>0.28384100000403123</v>
      </c>
      <c r="K372" s="51">
        <f t="shared" si="216"/>
        <v>0.28384100000403123</v>
      </c>
      <c r="O372" s="51">
        <f t="shared" ca="1" si="212"/>
        <v>0.28246020419615187</v>
      </c>
      <c r="Q372" s="100">
        <f t="shared" si="194"/>
        <v>42920.228999999999</v>
      </c>
      <c r="S372" s="43">
        <f t="shared" si="217"/>
        <v>1</v>
      </c>
      <c r="Z372" s="51">
        <f t="shared" si="195"/>
        <v>16133</v>
      </c>
      <c r="AA372" s="51">
        <f t="shared" si="196"/>
        <v>0.26735929108324752</v>
      </c>
      <c r="AB372" s="51">
        <f t="shared" si="206"/>
        <v>0.32599507094645142</v>
      </c>
      <c r="AC372" s="51">
        <f t="shared" si="207"/>
        <v>0.28384100000403123</v>
      </c>
      <c r="AD372" s="51">
        <f t="shared" si="208"/>
        <v>1.6481708920783711E-2</v>
      </c>
      <c r="AE372" s="51">
        <f t="shared" si="209"/>
        <v>2.7164672894944134E-4</v>
      </c>
      <c r="AF372" s="51">
        <f t="shared" si="210"/>
        <v>0.28384100000403123</v>
      </c>
      <c r="AG372" s="43"/>
      <c r="AH372" s="51">
        <f t="shared" si="197"/>
        <v>-4.2154070942420178E-2</v>
      </c>
      <c r="AI372" s="51">
        <f t="shared" si="198"/>
        <v>0.43290483463353346</v>
      </c>
      <c r="AJ372" s="51">
        <f t="shared" si="199"/>
        <v>-0.91718545875917445</v>
      </c>
      <c r="AK372" s="51">
        <f t="shared" si="200"/>
        <v>0.17062565357642892</v>
      </c>
      <c r="AL372" s="51">
        <f t="shared" si="201"/>
        <v>2.8493318519327238</v>
      </c>
      <c r="AM372" s="51">
        <f t="shared" si="202"/>
        <v>6.7944233992063339</v>
      </c>
      <c r="AN372" s="51">
        <f t="shared" si="218"/>
        <v>21.425116943610011</v>
      </c>
      <c r="AO372" s="51">
        <f t="shared" si="218"/>
        <v>21.418441522864125</v>
      </c>
      <c r="AP372" s="51">
        <f t="shared" si="218"/>
        <v>21.431796597535286</v>
      </c>
      <c r="AQ372" s="51">
        <f t="shared" si="218"/>
        <v>21.404961851264513</v>
      </c>
      <c r="AR372" s="51">
        <f t="shared" si="218"/>
        <v>21.458432039656643</v>
      </c>
      <c r="AS372" s="51">
        <f t="shared" si="218"/>
        <v>21.349939379451182</v>
      </c>
      <c r="AT372" s="51">
        <f t="shared" si="218"/>
        <v>21.563244721919741</v>
      </c>
      <c r="AU372" s="51">
        <f t="shared" si="204"/>
        <v>21.104194142263413</v>
      </c>
    </row>
    <row r="373" spans="1:47" s="51" customFormat="1" ht="12.95" customHeight="1" x14ac:dyDescent="0.2">
      <c r="A373" s="108" t="s">
        <v>1315</v>
      </c>
      <c r="B373" s="109" t="s">
        <v>119</v>
      </c>
      <c r="C373" s="110">
        <v>58238.838900000002</v>
      </c>
      <c r="D373" s="110">
        <v>1E-4</v>
      </c>
      <c r="E373" s="42">
        <f t="shared" si="192"/>
        <v>16287.1490201532</v>
      </c>
      <c r="F373" s="51">
        <f t="shared" si="193"/>
        <v>16287</v>
      </c>
      <c r="G373" s="51">
        <f t="shared" si="205"/>
        <v>0.29039900000498164</v>
      </c>
      <c r="K373" s="51">
        <f t="shared" si="216"/>
        <v>0.29039900000498164</v>
      </c>
      <c r="O373" s="51">
        <f t="shared" ca="1" si="212"/>
        <v>0.28849757304441942</v>
      </c>
      <c r="Q373" s="100">
        <f t="shared" si="194"/>
        <v>43220.338900000002</v>
      </c>
      <c r="S373" s="43">
        <f t="shared" si="217"/>
        <v>1</v>
      </c>
      <c r="Z373" s="51">
        <f t="shared" si="195"/>
        <v>16287</v>
      </c>
      <c r="AA373" s="51">
        <f t="shared" si="196"/>
        <v>0.27057346727857201</v>
      </c>
      <c r="AB373" s="51">
        <f t="shared" si="206"/>
        <v>0.33242425850867169</v>
      </c>
      <c r="AC373" s="51">
        <f t="shared" si="207"/>
        <v>0.29039900000498164</v>
      </c>
      <c r="AD373" s="51">
        <f t="shared" si="208"/>
        <v>1.9825532726409634E-2</v>
      </c>
      <c r="AE373" s="51">
        <f t="shared" si="209"/>
        <v>3.9305174788593938E-4</v>
      </c>
      <c r="AF373" s="51">
        <f t="shared" si="210"/>
        <v>0.29039900000498164</v>
      </c>
      <c r="AG373" s="43"/>
      <c r="AH373" s="51">
        <f t="shared" si="197"/>
        <v>-4.2025258503690058E-2</v>
      </c>
      <c r="AI373" s="51">
        <f t="shared" si="198"/>
        <v>0.42835581883917817</v>
      </c>
      <c r="AJ373" s="51">
        <f t="shared" si="199"/>
        <v>-0.90568583166063654</v>
      </c>
      <c r="AK373" s="51">
        <f t="shared" si="200"/>
        <v>0.15470284543400314</v>
      </c>
      <c r="AL373" s="51">
        <f t="shared" si="201"/>
        <v>2.8772957061219349</v>
      </c>
      <c r="AM373" s="51">
        <f t="shared" si="202"/>
        <v>7.5231450701106972</v>
      </c>
      <c r="AN373" s="51">
        <f t="shared" si="218"/>
        <v>21.477447243547022</v>
      </c>
      <c r="AO373" s="51">
        <f t="shared" si="218"/>
        <v>21.469829057485725</v>
      </c>
      <c r="AP373" s="51">
        <f t="shared" si="218"/>
        <v>21.484601564708537</v>
      </c>
      <c r="AQ373" s="51">
        <f t="shared" si="218"/>
        <v>21.455841049726146</v>
      </c>
      <c r="AR373" s="51">
        <f t="shared" si="218"/>
        <v>21.511417455772598</v>
      </c>
      <c r="AS373" s="51">
        <f t="shared" si="218"/>
        <v>21.402320559924735</v>
      </c>
      <c r="AT373" s="51">
        <f t="shared" si="218"/>
        <v>21.610884010683247</v>
      </c>
      <c r="AU373" s="51">
        <f t="shared" si="204"/>
        <v>21.182513083892125</v>
      </c>
    </row>
    <row r="374" spans="1:47" s="51" customFormat="1" ht="12.95" customHeight="1" x14ac:dyDescent="0.2">
      <c r="A374" s="108" t="s">
        <v>1315</v>
      </c>
      <c r="B374" s="109" t="s">
        <v>119</v>
      </c>
      <c r="C374" s="110">
        <v>58289.507400000002</v>
      </c>
      <c r="D374" s="110">
        <v>1E-4</v>
      </c>
      <c r="E374" s="42">
        <f t="shared" si="192"/>
        <v>16313.149893545671</v>
      </c>
      <c r="F374" s="51">
        <f t="shared" si="193"/>
        <v>16313</v>
      </c>
      <c r="G374" s="51">
        <f t="shared" ref="G374:G384" si="219">+C374-(C$7+F374*C$8)</f>
        <v>0.29210099999909289</v>
      </c>
      <c r="K374" s="51">
        <f t="shared" si="216"/>
        <v>0.29210099999909289</v>
      </c>
      <c r="O374" s="51">
        <f t="shared" ca="1" si="212"/>
        <v>0.28951686908373736</v>
      </c>
      <c r="Q374" s="100">
        <f t="shared" si="194"/>
        <v>43271.007400000002</v>
      </c>
      <c r="S374" s="43">
        <f t="shared" si="217"/>
        <v>1</v>
      </c>
      <c r="Z374" s="51">
        <f t="shared" si="195"/>
        <v>16313</v>
      </c>
      <c r="AA374" s="51">
        <f t="shared" si="196"/>
        <v>0.27112745933444143</v>
      </c>
      <c r="AB374" s="51">
        <f t="shared" ref="AB374:AB384" si="220">IF(S374&lt;&gt;0,G374-AH374, -9999)</f>
        <v>0.33409336983586191</v>
      </c>
      <c r="AC374" s="51">
        <f t="shared" ref="AC374:AC384" si="221">+G374-P374</f>
        <v>0.29210099999909289</v>
      </c>
      <c r="AD374" s="51">
        <f t="shared" ref="AD374:AD384" si="222">IF(S374&lt;&gt;0,G374-AA374, -9999)</f>
        <v>2.0973540664651458E-2</v>
      </c>
      <c r="AE374" s="51">
        <f t="shared" ref="AE374:AE384" si="223">+(G374-AA374)^2*S374</f>
        <v>4.3988940801178831E-4</v>
      </c>
      <c r="AF374" s="51">
        <f t="shared" ref="AF374:AF384" si="224">IF(S374&lt;&gt;0,G374-P374, -9999)</f>
        <v>0.29210099999909289</v>
      </c>
      <c r="AG374" s="43"/>
      <c r="AH374" s="51">
        <f t="shared" si="197"/>
        <v>-4.1992369836769003E-2</v>
      </c>
      <c r="AI374" s="51">
        <f t="shared" si="198"/>
        <v>0.42764076915018179</v>
      </c>
      <c r="AJ374" s="51">
        <f t="shared" si="199"/>
        <v>-0.90369943214344717</v>
      </c>
      <c r="AK374" s="51">
        <f t="shared" si="200"/>
        <v>0.15203601909221379</v>
      </c>
      <c r="AL374" s="51">
        <f t="shared" si="201"/>
        <v>2.8819579675857141</v>
      </c>
      <c r="AM374" s="51">
        <f t="shared" si="202"/>
        <v>7.6598098634875109</v>
      </c>
      <c r="AN374" s="51">
        <f t="shared" si="218"/>
        <v>21.48622482935183</v>
      </c>
      <c r="AO374" s="51">
        <f t="shared" si="218"/>
        <v>21.478463533681893</v>
      </c>
      <c r="AP374" s="51">
        <f t="shared" si="218"/>
        <v>21.493440255940175</v>
      </c>
      <c r="AQ374" s="51">
        <f t="shared" si="218"/>
        <v>21.464426071489076</v>
      </c>
      <c r="AR374" s="51">
        <f t="shared" si="218"/>
        <v>21.520224989297343</v>
      </c>
      <c r="AS374" s="51">
        <f t="shared" si="218"/>
        <v>21.411259208624401</v>
      </c>
      <c r="AT374" s="51">
        <f t="shared" si="218"/>
        <v>21.618662497584467</v>
      </c>
      <c r="AU374" s="51">
        <f t="shared" si="204"/>
        <v>21.195735762348924</v>
      </c>
    </row>
    <row r="375" spans="1:47" s="51" customFormat="1" ht="12.95" customHeight="1" x14ac:dyDescent="0.2">
      <c r="A375" s="108" t="s">
        <v>1315</v>
      </c>
      <c r="B375" s="109" t="s">
        <v>119</v>
      </c>
      <c r="C375" s="110">
        <v>58316.790099999998</v>
      </c>
      <c r="D375" s="110">
        <v>1E-4</v>
      </c>
      <c r="E375" s="42">
        <f t="shared" si="192"/>
        <v>16327.150190150165</v>
      </c>
      <c r="F375" s="51">
        <f t="shared" si="193"/>
        <v>16327</v>
      </c>
      <c r="G375" s="51">
        <f t="shared" si="219"/>
        <v>0.2926789999983157</v>
      </c>
      <c r="K375" s="51">
        <f t="shared" si="216"/>
        <v>0.2926789999983157</v>
      </c>
      <c r="O375" s="51">
        <f t="shared" ca="1" si="212"/>
        <v>0.29006572079721621</v>
      </c>
      <c r="Q375" s="100">
        <f t="shared" si="194"/>
        <v>43298.290099999998</v>
      </c>
      <c r="S375" s="43">
        <f t="shared" si="217"/>
        <v>1</v>
      </c>
      <c r="Z375" s="51">
        <f t="shared" si="195"/>
        <v>16327</v>
      </c>
      <c r="AA375" s="51">
        <f t="shared" si="196"/>
        <v>0.27142709893841022</v>
      </c>
      <c r="AB375" s="51">
        <f t="shared" si="220"/>
        <v>0.33465234803435429</v>
      </c>
      <c r="AC375" s="51">
        <f t="shared" si="221"/>
        <v>0.2926789999983157</v>
      </c>
      <c r="AD375" s="51">
        <f t="shared" si="222"/>
        <v>2.1251901059905487E-2</v>
      </c>
      <c r="AE375" s="51">
        <f t="shared" si="223"/>
        <v>4.5164329866001198E-4</v>
      </c>
      <c r="AF375" s="51">
        <f t="shared" si="224"/>
        <v>0.2926789999983157</v>
      </c>
      <c r="AG375" s="43"/>
      <c r="AH375" s="51">
        <f t="shared" si="197"/>
        <v>-4.1973348036038555E-2</v>
      </c>
      <c r="AI375" s="51">
        <f t="shared" si="198"/>
        <v>0.42726191343160236</v>
      </c>
      <c r="AJ375" s="51">
        <f t="shared" si="199"/>
        <v>-0.90262460535193956</v>
      </c>
      <c r="AK375" s="51">
        <f t="shared" si="200"/>
        <v>0.15060253794134457</v>
      </c>
      <c r="AL375" s="51">
        <f t="shared" si="201"/>
        <v>2.8844616506880287</v>
      </c>
      <c r="AM375" s="51">
        <f t="shared" si="202"/>
        <v>7.7352338831116363</v>
      </c>
      <c r="AN375" s="51">
        <f t="shared" si="218"/>
        <v>21.490944507135229</v>
      </c>
      <c r="AO375" s="51">
        <f t="shared" si="218"/>
        <v>21.483108466308149</v>
      </c>
      <c r="AP375" s="51">
        <f t="shared" si="218"/>
        <v>21.498190406548733</v>
      </c>
      <c r="AQ375" s="51">
        <f t="shared" si="218"/>
        <v>21.469048845328878</v>
      </c>
      <c r="AR375" s="51">
        <f t="shared" si="218"/>
        <v>21.524951012537546</v>
      </c>
      <c r="AS375" s="51">
        <f t="shared" si="218"/>
        <v>21.416083864510995</v>
      </c>
      <c r="AT375" s="51">
        <f t="shared" si="218"/>
        <v>21.622820225106977</v>
      </c>
      <c r="AU375" s="51">
        <f t="shared" si="204"/>
        <v>21.202855666133352</v>
      </c>
    </row>
    <row r="376" spans="1:47" s="51" customFormat="1" ht="12.95" customHeight="1" x14ac:dyDescent="0.2">
      <c r="A376" s="108" t="s">
        <v>1316</v>
      </c>
      <c r="B376" s="109" t="s">
        <v>119</v>
      </c>
      <c r="C376" s="110">
        <v>58671.463900000002</v>
      </c>
      <c r="D376" s="110">
        <v>1E-4</v>
      </c>
      <c r="E376" s="42">
        <f t="shared" si="192"/>
        <v>16509.153378905059</v>
      </c>
      <c r="F376" s="51">
        <f t="shared" si="193"/>
        <v>16509</v>
      </c>
      <c r="G376" s="51">
        <f t="shared" si="219"/>
        <v>0.29889299999922514</v>
      </c>
      <c r="K376" s="51">
        <f t="shared" si="216"/>
        <v>0.29889299999922514</v>
      </c>
      <c r="O376" s="51">
        <f t="shared" ca="1" si="212"/>
        <v>0.29720079307244157</v>
      </c>
      <c r="Q376" s="100">
        <f t="shared" si="194"/>
        <v>43652.963900000002</v>
      </c>
      <c r="S376" s="43">
        <f t="shared" si="217"/>
        <v>1</v>
      </c>
      <c r="Z376" s="51">
        <f t="shared" si="195"/>
        <v>16509</v>
      </c>
      <c r="AA376" s="51">
        <f t="shared" si="196"/>
        <v>0.27540603227043331</v>
      </c>
      <c r="AB376" s="51">
        <f t="shared" si="220"/>
        <v>0.34053695397069672</v>
      </c>
      <c r="AC376" s="51">
        <f t="shared" si="221"/>
        <v>0.29889299999922514</v>
      </c>
      <c r="AD376" s="51">
        <f t="shared" si="222"/>
        <v>2.348696772879183E-2</v>
      </c>
      <c r="AE376" s="51">
        <f t="shared" si="223"/>
        <v>5.5163765309330882E-4</v>
      </c>
      <c r="AF376" s="51">
        <f t="shared" si="224"/>
        <v>0.29889299999922514</v>
      </c>
      <c r="AG376" s="43"/>
      <c r="AH376" s="51">
        <f t="shared" si="197"/>
        <v>-4.164395397147156E-2</v>
      </c>
      <c r="AI376" s="51">
        <f t="shared" si="198"/>
        <v>0.42271863480975025</v>
      </c>
      <c r="AJ376" s="51">
        <f t="shared" si="199"/>
        <v>-0.88832847264688586</v>
      </c>
      <c r="AK376" s="51">
        <f t="shared" si="200"/>
        <v>0.13212216182187242</v>
      </c>
      <c r="AL376" s="51">
        <f t="shared" si="201"/>
        <v>2.9165981255829854</v>
      </c>
      <c r="AM376" s="51">
        <f t="shared" si="202"/>
        <v>8.8515743071556354</v>
      </c>
      <c r="AN376" s="51">
        <f t="shared" si="218"/>
        <v>21.551883223953769</v>
      </c>
      <c r="AO376" s="51">
        <f t="shared" si="218"/>
        <v>21.543250005510099</v>
      </c>
      <c r="AP376" s="51">
        <f t="shared" si="218"/>
        <v>21.559361721041377</v>
      </c>
      <c r="AQ376" s="51">
        <f t="shared" si="218"/>
        <v>21.529191930133781</v>
      </c>
      <c r="AR376" s="51">
        <f t="shared" si="218"/>
        <v>21.585346407735777</v>
      </c>
      <c r="AS376" s="51">
        <f t="shared" si="218"/>
        <v>21.479542665899459</v>
      </c>
      <c r="AT376" s="51">
        <f t="shared" si="218"/>
        <v>21.674989475424198</v>
      </c>
      <c r="AU376" s="51">
        <f t="shared" si="204"/>
        <v>21.295414415330924</v>
      </c>
    </row>
    <row r="377" spans="1:47" s="51" customFormat="1" ht="12.95" customHeight="1" x14ac:dyDescent="0.2">
      <c r="A377" s="111" t="s">
        <v>1317</v>
      </c>
      <c r="B377" s="112" t="s">
        <v>119</v>
      </c>
      <c r="C377" s="113">
        <v>58702.643300000003</v>
      </c>
      <c r="D377" s="113">
        <v>2.0000000000000001E-4</v>
      </c>
      <c r="E377" s="42">
        <f t="shared" si="192"/>
        <v>16525.153292694755</v>
      </c>
      <c r="F377" s="51">
        <f t="shared" si="193"/>
        <v>16525</v>
      </c>
      <c r="G377" s="51">
        <f t="shared" si="219"/>
        <v>0.29872500000783475</v>
      </c>
      <c r="K377" s="51">
        <f t="shared" si="216"/>
        <v>0.29872500000783475</v>
      </c>
      <c r="O377" s="51">
        <f t="shared" ca="1" si="212"/>
        <v>0.29782805217356029</v>
      </c>
      <c r="Q377" s="100">
        <f t="shared" si="194"/>
        <v>43684.143300000003</v>
      </c>
      <c r="S377" s="43">
        <f t="shared" si="217"/>
        <v>1</v>
      </c>
      <c r="Z377" s="51">
        <f t="shared" si="195"/>
        <v>16525</v>
      </c>
      <c r="AA377" s="51">
        <f t="shared" si="196"/>
        <v>0.27576312815266646</v>
      </c>
      <c r="AB377" s="51">
        <f t="shared" si="220"/>
        <v>0.34033283062268072</v>
      </c>
      <c r="AC377" s="51">
        <f t="shared" si="221"/>
        <v>0.29872500000783475</v>
      </c>
      <c r="AD377" s="51">
        <f t="shared" si="222"/>
        <v>2.2961871855168292E-2</v>
      </c>
      <c r="AE377" s="51">
        <f t="shared" si="223"/>
        <v>5.2724755909316977E-4</v>
      </c>
      <c r="AF377" s="51">
        <f t="shared" si="224"/>
        <v>0.29872500000783475</v>
      </c>
      <c r="AG377" s="43"/>
      <c r="AH377" s="51">
        <f t="shared" si="197"/>
        <v>-4.160783061484595E-2</v>
      </c>
      <c r="AI377" s="51">
        <f t="shared" si="198"/>
        <v>0.42235222725381727</v>
      </c>
      <c r="AJ377" s="51">
        <f t="shared" si="199"/>
        <v>-0.88704370463171267</v>
      </c>
      <c r="AK377" s="51">
        <f t="shared" si="200"/>
        <v>0.13051088415062553</v>
      </c>
      <c r="AL377" s="51">
        <f t="shared" si="201"/>
        <v>2.9193883861676908</v>
      </c>
      <c r="AM377" s="51">
        <f t="shared" si="202"/>
        <v>8.9636626719509547</v>
      </c>
      <c r="AN377" s="51">
        <f t="shared" si="218"/>
        <v>21.557204323556562</v>
      </c>
      <c r="AO377" s="51">
        <f t="shared" si="218"/>
        <v>21.548518700381937</v>
      </c>
      <c r="AP377" s="51">
        <f t="shared" si="218"/>
        <v>21.564688134532645</v>
      </c>
      <c r="AQ377" s="51">
        <f t="shared" si="218"/>
        <v>21.53448669277952</v>
      </c>
      <c r="AR377" s="51">
        <f t="shared" si="218"/>
        <v>21.590564266459225</v>
      </c>
      <c r="AS377" s="51">
        <f t="shared" si="218"/>
        <v>21.485186891108185</v>
      </c>
      <c r="AT377" s="51">
        <f t="shared" si="218"/>
        <v>21.679415141668613</v>
      </c>
      <c r="AU377" s="51">
        <f t="shared" si="204"/>
        <v>21.303551448227417</v>
      </c>
    </row>
    <row r="378" spans="1:47" s="51" customFormat="1" ht="12.95" customHeight="1" x14ac:dyDescent="0.2">
      <c r="A378" s="111" t="s">
        <v>1318</v>
      </c>
      <c r="B378" s="112" t="s">
        <v>119</v>
      </c>
      <c r="C378" s="113">
        <v>59006.65</v>
      </c>
      <c r="D378" s="113">
        <v>1E-4</v>
      </c>
      <c r="E378" s="42">
        <f t="shared" si="192"/>
        <v>16681.156326476364</v>
      </c>
      <c r="F378" s="51">
        <f t="shared" si="193"/>
        <v>16681</v>
      </c>
      <c r="G378" s="51">
        <f t="shared" si="219"/>
        <v>0.30463700000109384</v>
      </c>
      <c r="K378" s="51">
        <f t="shared" si="216"/>
        <v>0.30463700000109384</v>
      </c>
      <c r="O378" s="51">
        <f t="shared" ca="1" si="212"/>
        <v>0.30394382840946782</v>
      </c>
      <c r="Q378" s="100">
        <f t="shared" si="194"/>
        <v>43988.15</v>
      </c>
      <c r="S378" s="43">
        <f t="shared" si="217"/>
        <v>1</v>
      </c>
      <c r="Z378" s="51">
        <f t="shared" si="195"/>
        <v>16681</v>
      </c>
      <c r="AA378" s="51">
        <f t="shared" si="196"/>
        <v>0.2793048628634171</v>
      </c>
      <c r="AB378" s="51">
        <f t="shared" si="220"/>
        <v>0.34583371219587455</v>
      </c>
      <c r="AC378" s="51">
        <f t="shared" si="221"/>
        <v>0.30463700000109384</v>
      </c>
      <c r="AD378" s="51">
        <f t="shared" si="222"/>
        <v>2.5332137137676736E-2</v>
      </c>
      <c r="AE378" s="51">
        <f t="shared" si="223"/>
        <v>6.4171717196206089E-4</v>
      </c>
      <c r="AF378" s="51">
        <f t="shared" si="224"/>
        <v>0.30463700000109384</v>
      </c>
      <c r="AG378" s="43"/>
      <c r="AH378" s="51">
        <f t="shared" si="197"/>
        <v>-4.1196712194780709E-2</v>
      </c>
      <c r="AI378" s="51">
        <f t="shared" si="198"/>
        <v>0.41904728750745091</v>
      </c>
      <c r="AJ378" s="51">
        <f t="shared" si="199"/>
        <v>-0.87428972501742896</v>
      </c>
      <c r="AK378" s="51">
        <f t="shared" si="200"/>
        <v>0.11490859884252808</v>
      </c>
      <c r="AL378" s="51">
        <f t="shared" si="201"/>
        <v>2.9463197442499256</v>
      </c>
      <c r="AM378" s="51">
        <f t="shared" si="202"/>
        <v>10.209509924477931</v>
      </c>
      <c r="AN378" s="51">
        <f t="shared" si="218"/>
        <v>21.608791733069562</v>
      </c>
      <c r="AO378" s="51">
        <f t="shared" si="218"/>
        <v>21.599772197212239</v>
      </c>
      <c r="AP378" s="51">
        <f t="shared" si="218"/>
        <v>21.616193504300561</v>
      </c>
      <c r="AQ378" s="51">
        <f t="shared" si="218"/>
        <v>21.586212849908033</v>
      </c>
      <c r="AR378" s="51">
        <f t="shared" si="218"/>
        <v>21.640683707287295</v>
      </c>
      <c r="AS378" s="51">
        <f t="shared" si="218"/>
        <v>21.540761816796522</v>
      </c>
      <c r="AT378" s="51">
        <f t="shared" si="218"/>
        <v>21.72129947955689</v>
      </c>
      <c r="AU378" s="51">
        <f t="shared" si="204"/>
        <v>21.38288751896819</v>
      </c>
    </row>
    <row r="379" spans="1:47" s="51" customFormat="1" ht="12.95" customHeight="1" x14ac:dyDescent="0.2">
      <c r="A379" s="111" t="s">
        <v>1318</v>
      </c>
      <c r="B379" s="112" t="s">
        <v>119</v>
      </c>
      <c r="C379" s="113">
        <v>59043.676599999999</v>
      </c>
      <c r="D379" s="113">
        <v>1E-4</v>
      </c>
      <c r="E379" s="42">
        <f t="shared" si="192"/>
        <v>16700.156769330479</v>
      </c>
      <c r="F379" s="51">
        <f t="shared" si="193"/>
        <v>16700</v>
      </c>
      <c r="G379" s="51">
        <f t="shared" si="219"/>
        <v>0.30549999999493593</v>
      </c>
      <c r="K379" s="51">
        <f t="shared" si="216"/>
        <v>0.30549999999493593</v>
      </c>
      <c r="O379" s="51">
        <f t="shared" ca="1" si="212"/>
        <v>0.30468869859204623</v>
      </c>
      <c r="Q379" s="100">
        <f t="shared" si="194"/>
        <v>44025.176599999999</v>
      </c>
      <c r="S379" s="43">
        <f t="shared" si="217"/>
        <v>1</v>
      </c>
      <c r="Z379" s="51">
        <f t="shared" si="195"/>
        <v>16700</v>
      </c>
      <c r="AA379" s="51">
        <f t="shared" si="196"/>
        <v>0.27974355215972901</v>
      </c>
      <c r="AB379" s="51">
        <f t="shared" si="220"/>
        <v>0.34663945644811356</v>
      </c>
      <c r="AC379" s="51">
        <f t="shared" si="221"/>
        <v>0.30549999999493593</v>
      </c>
      <c r="AD379" s="51">
        <f t="shared" si="222"/>
        <v>2.5756447835206919E-2</v>
      </c>
      <c r="AE379" s="51">
        <f t="shared" si="223"/>
        <v>6.6339460508773522E-4</v>
      </c>
      <c r="AF379" s="51">
        <f t="shared" si="224"/>
        <v>0.30549999999493593</v>
      </c>
      <c r="AG379" s="43"/>
      <c r="AH379" s="51">
        <f t="shared" si="197"/>
        <v>-4.1139456453177653E-2</v>
      </c>
      <c r="AI379" s="51">
        <f t="shared" si="198"/>
        <v>0.41867717043801189</v>
      </c>
      <c r="AJ379" s="51">
        <f t="shared" si="199"/>
        <v>-0.87270869971227039</v>
      </c>
      <c r="AK379" s="51">
        <f t="shared" si="200"/>
        <v>0.1130212726456717</v>
      </c>
      <c r="AL379" s="51">
        <f t="shared" si="201"/>
        <v>2.9495673812684151</v>
      </c>
      <c r="AM379" s="51">
        <f t="shared" si="202"/>
        <v>10.383271838029746</v>
      </c>
      <c r="AN379" s="51">
        <f t="shared" si="218"/>
        <v>21.61503937577865</v>
      </c>
      <c r="AO379" s="51">
        <f t="shared" si="218"/>
        <v>21.606002645439791</v>
      </c>
      <c r="AP379" s="51">
        <f t="shared" si="218"/>
        <v>21.622414390398241</v>
      </c>
      <c r="AQ379" s="51">
        <f t="shared" si="218"/>
        <v>21.592527602099015</v>
      </c>
      <c r="AR379" s="51">
        <f t="shared" si="218"/>
        <v>21.646696405784667</v>
      </c>
      <c r="AS379" s="51">
        <f t="shared" si="218"/>
        <v>21.547596704766896</v>
      </c>
      <c r="AT379" s="51">
        <f t="shared" si="218"/>
        <v>21.726250481379225</v>
      </c>
      <c r="AU379" s="51">
        <f t="shared" si="204"/>
        <v>21.392550245532775</v>
      </c>
    </row>
    <row r="380" spans="1:47" s="51" customFormat="1" ht="12.95" customHeight="1" x14ac:dyDescent="0.2">
      <c r="A380" s="108" t="s">
        <v>1319</v>
      </c>
      <c r="B380" s="109" t="s">
        <v>119</v>
      </c>
      <c r="C380" s="110">
        <v>59092.395799999998</v>
      </c>
      <c r="D380" s="110">
        <v>1E-4</v>
      </c>
      <c r="E380" s="42">
        <f t="shared" si="192"/>
        <v>16725.157346631615</v>
      </c>
      <c r="F380" s="51">
        <f t="shared" si="193"/>
        <v>16725</v>
      </c>
      <c r="G380" s="51">
        <f t="shared" si="219"/>
        <v>0.30662499999743886</v>
      </c>
      <c r="K380" s="51">
        <f t="shared" si="216"/>
        <v>0.30662499999743886</v>
      </c>
      <c r="O380" s="51">
        <f t="shared" ca="1" si="212"/>
        <v>0.30566879093754423</v>
      </c>
      <c r="Q380" s="100">
        <f t="shared" si="194"/>
        <v>44073.895799999998</v>
      </c>
      <c r="S380" s="43">
        <f t="shared" si="217"/>
        <v>1</v>
      </c>
      <c r="Z380" s="51">
        <f t="shared" si="195"/>
        <v>16725</v>
      </c>
      <c r="AA380" s="51">
        <f t="shared" si="196"/>
        <v>0.28032315780917394</v>
      </c>
      <c r="AB380" s="51">
        <f t="shared" si="220"/>
        <v>0.34768678355343985</v>
      </c>
      <c r="AC380" s="51">
        <f t="shared" si="221"/>
        <v>0.30662499999743886</v>
      </c>
      <c r="AD380" s="51">
        <f t="shared" si="222"/>
        <v>2.6301842188264923E-2</v>
      </c>
      <c r="AE380" s="51">
        <f t="shared" si="223"/>
        <v>6.9178690249639262E-4</v>
      </c>
      <c r="AF380" s="51">
        <f t="shared" si="224"/>
        <v>0.30662499999743886</v>
      </c>
      <c r="AG380" s="43"/>
      <c r="AH380" s="51">
        <f t="shared" si="197"/>
        <v>-4.1061783556000972E-2</v>
      </c>
      <c r="AI380" s="51">
        <f t="shared" si="198"/>
        <v>0.41820064811090463</v>
      </c>
      <c r="AJ380" s="51">
        <f t="shared" si="199"/>
        <v>-0.87061941993009295</v>
      </c>
      <c r="AK380" s="51">
        <f t="shared" si="200"/>
        <v>0.11054209325787227</v>
      </c>
      <c r="AL380" s="51">
        <f t="shared" si="201"/>
        <v>2.9538303480879771</v>
      </c>
      <c r="AM380" s="51">
        <f t="shared" si="202"/>
        <v>10.620453124118704</v>
      </c>
      <c r="AN380" s="51">
        <f t="shared" si="218"/>
        <v>21.623248563665648</v>
      </c>
      <c r="AO380" s="51">
        <f t="shared" si="218"/>
        <v>21.614197439220089</v>
      </c>
      <c r="AP380" s="51">
        <f t="shared" si="218"/>
        <v>21.630582804317491</v>
      </c>
      <c r="AQ380" s="51">
        <f t="shared" si="218"/>
        <v>21.600842000263476</v>
      </c>
      <c r="AR380" s="51">
        <f t="shared" si="218"/>
        <v>21.654578317238034</v>
      </c>
      <c r="AS380" s="51">
        <f t="shared" si="218"/>
        <v>21.556611336631974</v>
      </c>
      <c r="AT380" s="51">
        <f t="shared" si="218"/>
        <v>21.73271755962789</v>
      </c>
      <c r="AU380" s="51">
        <f t="shared" si="204"/>
        <v>21.405264359433538</v>
      </c>
    </row>
    <row r="381" spans="1:47" s="51" customFormat="1" ht="12.95" customHeight="1" x14ac:dyDescent="0.2">
      <c r="A381" s="108" t="s">
        <v>1320</v>
      </c>
      <c r="B381" s="109" t="s">
        <v>119</v>
      </c>
      <c r="C381" s="110">
        <v>59345.737500000003</v>
      </c>
      <c r="D381" s="110">
        <v>5.9999999999999995E-4</v>
      </c>
      <c r="E381" s="42">
        <f t="shared" si="192"/>
        <v>16855.161303068729</v>
      </c>
      <c r="F381" s="51">
        <f t="shared" si="193"/>
        <v>16855</v>
      </c>
      <c r="G381" s="51">
        <f t="shared" si="219"/>
        <v>0.31433500000275671</v>
      </c>
      <c r="K381" s="51">
        <f t="shared" si="216"/>
        <v>0.31433500000275671</v>
      </c>
      <c r="O381" s="51">
        <f t="shared" ca="1" si="212"/>
        <v>0.31076527113413382</v>
      </c>
      <c r="Q381" s="100">
        <f t="shared" si="194"/>
        <v>44327.237500000003</v>
      </c>
      <c r="S381" s="43">
        <f t="shared" si="217"/>
        <v>1</v>
      </c>
      <c r="Z381" s="51">
        <f t="shared" si="195"/>
        <v>16855</v>
      </c>
      <c r="AA381" s="51">
        <f t="shared" si="196"/>
        <v>0.28338013193597283</v>
      </c>
      <c r="AB381" s="51">
        <f t="shared" si="220"/>
        <v>0.35495071146726076</v>
      </c>
      <c r="AC381" s="51">
        <f t="shared" si="221"/>
        <v>0.31433500000275671</v>
      </c>
      <c r="AD381" s="51">
        <f t="shared" si="222"/>
        <v>3.095486806678388E-2</v>
      </c>
      <c r="AE381" s="51">
        <f t="shared" si="223"/>
        <v>9.582038570319964E-4</v>
      </c>
      <c r="AF381" s="51">
        <f t="shared" si="224"/>
        <v>0.31433500000275671</v>
      </c>
      <c r="AG381" s="43"/>
      <c r="AH381" s="51">
        <f t="shared" si="197"/>
        <v>-4.0615711464504066E-2</v>
      </c>
      <c r="AI381" s="51">
        <f t="shared" si="198"/>
        <v>0.41591089613682997</v>
      </c>
      <c r="AJ381" s="51">
        <f t="shared" si="199"/>
        <v>-0.85959276739197554</v>
      </c>
      <c r="AK381" s="51">
        <f t="shared" si="200"/>
        <v>9.7723891596285306E-2</v>
      </c>
      <c r="AL381" s="51">
        <f t="shared" si="201"/>
        <v>2.9758181894885545</v>
      </c>
      <c r="AM381" s="51">
        <f t="shared" si="202"/>
        <v>12.03694257818503</v>
      </c>
      <c r="AN381" s="51">
        <f t="shared" ref="AN381:AT384" si="225">$AU381+$AB$7*SIN(AO381)</f>
        <v>21.665733341650366</v>
      </c>
      <c r="AO381" s="51">
        <f t="shared" si="225"/>
        <v>21.656763696508786</v>
      </c>
      <c r="AP381" s="51">
        <f t="shared" si="225"/>
        <v>21.672754169458138</v>
      </c>
      <c r="AQ381" s="51">
        <f t="shared" si="225"/>
        <v>21.644185393450211</v>
      </c>
      <c r="AR381" s="51">
        <f t="shared" si="225"/>
        <v>21.695037876376464</v>
      </c>
      <c r="AS381" s="51">
        <f t="shared" si="225"/>
        <v>21.603868080384295</v>
      </c>
      <c r="AT381" s="51">
        <f t="shared" si="225"/>
        <v>21.765516240732143</v>
      </c>
      <c r="AU381" s="51">
        <f t="shared" si="204"/>
        <v>21.471377751717519</v>
      </c>
    </row>
    <row r="382" spans="1:47" s="51" customFormat="1" ht="12.95" customHeight="1" x14ac:dyDescent="0.2">
      <c r="A382" s="37" t="s">
        <v>1321</v>
      </c>
      <c r="B382" s="38" t="s">
        <v>119</v>
      </c>
      <c r="C382" s="50">
        <v>59464.608099999998</v>
      </c>
      <c r="D382" s="37">
        <v>1E-4</v>
      </c>
      <c r="E382" s="42">
        <f t="shared" si="192"/>
        <v>16916.160531794409</v>
      </c>
      <c r="F382" s="51">
        <f t="shared" si="193"/>
        <v>16916</v>
      </c>
      <c r="G382" s="51">
        <f t="shared" si="219"/>
        <v>0.31283199999597855</v>
      </c>
      <c r="K382" s="51">
        <f t="shared" si="216"/>
        <v>0.31283199999597855</v>
      </c>
      <c r="O382" s="51">
        <f t="shared" ca="1" si="212"/>
        <v>0.31315669645714889</v>
      </c>
      <c r="Q382" s="100">
        <f t="shared" si="194"/>
        <v>44446.108099999998</v>
      </c>
      <c r="S382" s="43">
        <f t="shared" si="217"/>
        <v>1</v>
      </c>
      <c r="Z382" s="51">
        <f t="shared" si="195"/>
        <v>16916</v>
      </c>
      <c r="AA382" s="51">
        <f t="shared" si="196"/>
        <v>0.28483899626812298</v>
      </c>
      <c r="AB382" s="51">
        <f t="shared" si="220"/>
        <v>0.3532144551766877</v>
      </c>
      <c r="AC382" s="51">
        <f t="shared" si="221"/>
        <v>0.31283199999597855</v>
      </c>
      <c r="AD382" s="51">
        <f t="shared" si="222"/>
        <v>2.799300372785557E-2</v>
      </c>
      <c r="AE382" s="51">
        <f t="shared" si="223"/>
        <v>7.8360825770773588E-4</v>
      </c>
      <c r="AF382" s="51">
        <f t="shared" si="224"/>
        <v>0.31283199999597855</v>
      </c>
      <c r="AG382" s="43"/>
      <c r="AH382" s="51">
        <f t="shared" si="197"/>
        <v>-4.0382455180709147E-2</v>
      </c>
      <c r="AI382" s="51">
        <f t="shared" si="198"/>
        <v>0.41494274212545335</v>
      </c>
      <c r="AJ382" s="51">
        <f t="shared" si="199"/>
        <v>-0.85432611385820223</v>
      </c>
      <c r="AK382" s="51">
        <f t="shared" si="200"/>
        <v>9.1749905987525415E-2</v>
      </c>
      <c r="AL382" s="51">
        <f t="shared" si="201"/>
        <v>2.9860374978890145</v>
      </c>
      <c r="AM382" s="51">
        <f t="shared" si="202"/>
        <v>12.831239585495679</v>
      </c>
      <c r="AN382" s="51">
        <f t="shared" si="225"/>
        <v>21.685555540754436</v>
      </c>
      <c r="AO382" s="51">
        <f t="shared" si="225"/>
        <v>21.676717493072466</v>
      </c>
      <c r="AP382" s="51">
        <f t="shared" si="225"/>
        <v>21.692371585948447</v>
      </c>
      <c r="AQ382" s="51">
        <f t="shared" si="225"/>
        <v>21.664590354553734</v>
      </c>
      <c r="AR382" s="51">
        <f t="shared" si="225"/>
        <v>21.713730086761469</v>
      </c>
      <c r="AS382" s="51">
        <f t="shared" si="225"/>
        <v>21.626253866327797</v>
      </c>
      <c r="AT382" s="51">
        <f t="shared" si="225"/>
        <v>21.780454279119319</v>
      </c>
      <c r="AU382" s="51">
        <f t="shared" si="204"/>
        <v>21.502400189635384</v>
      </c>
    </row>
    <row r="383" spans="1:47" s="51" customFormat="1" ht="12.95" customHeight="1" x14ac:dyDescent="0.2">
      <c r="A383" s="39" t="s">
        <v>1322</v>
      </c>
      <c r="B383" s="38" t="s">
        <v>119</v>
      </c>
      <c r="C383" s="50">
        <v>59762.767699999997</v>
      </c>
      <c r="D383" s="37">
        <v>1E-4</v>
      </c>
      <c r="E383" s="42">
        <f t="shared" si="192"/>
        <v>17069.163087827259</v>
      </c>
      <c r="F383" s="51">
        <f t="shared" si="193"/>
        <v>17069</v>
      </c>
      <c r="G383" s="51">
        <f t="shared" si="219"/>
        <v>0.31781299999420298</v>
      </c>
      <c r="K383" s="51">
        <f t="shared" si="216"/>
        <v>0.31781299999420298</v>
      </c>
      <c r="O383" s="51">
        <f t="shared" ca="1" si="212"/>
        <v>0.31915486161159662</v>
      </c>
      <c r="Q383" s="100">
        <f t="shared" si="194"/>
        <v>44744.267699999997</v>
      </c>
      <c r="S383" s="43">
        <f t="shared" si="217"/>
        <v>1</v>
      </c>
      <c r="Z383" s="51">
        <f t="shared" si="195"/>
        <v>17069</v>
      </c>
      <c r="AA383" s="51">
        <f t="shared" si="196"/>
        <v>0.28856490741130619</v>
      </c>
      <c r="AB383" s="51">
        <f t="shared" si="220"/>
        <v>0.35754499409695428</v>
      </c>
      <c r="AC383" s="51">
        <f t="shared" si="221"/>
        <v>0.31781299999420298</v>
      </c>
      <c r="AD383" s="51">
        <f t="shared" si="222"/>
        <v>2.924809258289679E-2</v>
      </c>
      <c r="AE383" s="51">
        <f t="shared" si="223"/>
        <v>8.5545091973770223E-4</v>
      </c>
      <c r="AF383" s="51">
        <f t="shared" si="224"/>
        <v>0.31781299999420298</v>
      </c>
      <c r="AG383" s="43"/>
      <c r="AH383" s="51">
        <f t="shared" si="197"/>
        <v>-3.9731994102751307E-2</v>
      </c>
      <c r="AI383" s="51">
        <f t="shared" si="198"/>
        <v>0.41280258514428625</v>
      </c>
      <c r="AJ383" s="51">
        <f t="shared" si="199"/>
        <v>-0.84085994341606574</v>
      </c>
      <c r="AK383" s="51">
        <f t="shared" si="200"/>
        <v>7.6871556684968298E-2</v>
      </c>
      <c r="AL383" s="51">
        <f t="shared" si="201"/>
        <v>3.0114202936477512</v>
      </c>
      <c r="AM383" s="51">
        <f t="shared" si="202"/>
        <v>15.342543243753944</v>
      </c>
      <c r="AN383" s="51">
        <f t="shared" si="225"/>
        <v>21.734978193324206</v>
      </c>
      <c r="AO383" s="51">
        <f t="shared" si="225"/>
        <v>21.726738301613096</v>
      </c>
      <c r="AP383" s="51">
        <f t="shared" si="225"/>
        <v>21.741125590556361</v>
      </c>
      <c r="AQ383" s="51">
        <f t="shared" si="225"/>
        <v>21.715968173243915</v>
      </c>
      <c r="AR383" s="51">
        <f t="shared" si="225"/>
        <v>21.759851933923038</v>
      </c>
      <c r="AS383" s="51">
        <f t="shared" si="225"/>
        <v>21.682950829224918</v>
      </c>
      <c r="AT383" s="51">
        <f t="shared" si="225"/>
        <v>21.81677945996487</v>
      </c>
      <c r="AU383" s="51">
        <f t="shared" si="204"/>
        <v>21.580210566708068</v>
      </c>
    </row>
    <row r="384" spans="1:47" s="51" customFormat="1" ht="12.95" customHeight="1" x14ac:dyDescent="0.2">
      <c r="A384" s="39" t="s">
        <v>1322</v>
      </c>
      <c r="B384" s="38" t="s">
        <v>119</v>
      </c>
      <c r="C384" s="50">
        <v>59776.408900000002</v>
      </c>
      <c r="D384" s="37">
        <v>1E-4</v>
      </c>
      <c r="E384" s="42">
        <f t="shared" si="192"/>
        <v>17076.163159156022</v>
      </c>
      <c r="F384" s="51">
        <f t="shared" si="193"/>
        <v>17076</v>
      </c>
      <c r="G384" s="51">
        <f t="shared" si="219"/>
        <v>0.31795200000487966</v>
      </c>
      <c r="K384" s="51">
        <f t="shared" si="216"/>
        <v>0.31795200000487966</v>
      </c>
      <c r="O384" s="51">
        <f t="shared" ca="1" si="212"/>
        <v>0.31942928746833604</v>
      </c>
      <c r="Q384" s="100">
        <f t="shared" si="194"/>
        <v>44757.908900000002</v>
      </c>
      <c r="S384" s="43">
        <f t="shared" si="217"/>
        <v>1</v>
      </c>
      <c r="Z384" s="51">
        <f t="shared" si="195"/>
        <v>17076</v>
      </c>
      <c r="AA384" s="51">
        <f t="shared" si="196"/>
        <v>0.2887376193490036</v>
      </c>
      <c r="AB384" s="51">
        <f t="shared" si="220"/>
        <v>0.35765203637711834</v>
      </c>
      <c r="AC384" s="51">
        <f t="shared" si="221"/>
        <v>0.31795200000487966</v>
      </c>
      <c r="AD384" s="51">
        <f t="shared" si="222"/>
        <v>2.921438065587606E-2</v>
      </c>
      <c r="AE384" s="51">
        <f t="shared" si="223"/>
        <v>8.5348003710642535E-4</v>
      </c>
      <c r="AF384" s="51">
        <f t="shared" si="224"/>
        <v>0.31795200000487966</v>
      </c>
      <c r="AG384" s="43"/>
      <c r="AH384" s="51">
        <f t="shared" si="197"/>
        <v>-3.9700036372238671E-2</v>
      </c>
      <c r="AI384" s="51">
        <f t="shared" si="198"/>
        <v>0.41271431429529648</v>
      </c>
      <c r="AJ384" s="51">
        <f t="shared" si="199"/>
        <v>-0.84023511896897951</v>
      </c>
      <c r="AK384" s="51">
        <f t="shared" si="200"/>
        <v>7.6194249171178369E-2</v>
      </c>
      <c r="AL384" s="51">
        <f t="shared" si="201"/>
        <v>3.0125736647577885</v>
      </c>
      <c r="AM384" s="51">
        <f t="shared" si="202"/>
        <v>15.480084997660954</v>
      </c>
      <c r="AN384" s="51">
        <f t="shared" si="225"/>
        <v>21.737229799908796</v>
      </c>
      <c r="AO384" s="51">
        <f t="shared" si="225"/>
        <v>21.729026405784339</v>
      </c>
      <c r="AP384" s="51">
        <f t="shared" si="225"/>
        <v>21.743341523103648</v>
      </c>
      <c r="AQ384" s="51">
        <f t="shared" si="225"/>
        <v>21.718325622966461</v>
      </c>
      <c r="AR384" s="51">
        <f t="shared" si="225"/>
        <v>21.761937517002462</v>
      </c>
      <c r="AS384" s="51">
        <f t="shared" si="225"/>
        <v>21.685562467310024</v>
      </c>
      <c r="AT384" s="51">
        <f t="shared" si="225"/>
        <v>21.818405203308121</v>
      </c>
      <c r="AU384" s="51">
        <f t="shared" si="204"/>
        <v>21.583770518600282</v>
      </c>
    </row>
    <row r="385" spans="1:47" s="51" customFormat="1" ht="12.95" customHeight="1" x14ac:dyDescent="0.2">
      <c r="A385" s="114" t="s">
        <v>1324</v>
      </c>
      <c r="B385" s="115" t="s">
        <v>119</v>
      </c>
      <c r="C385" s="37">
        <v>60103.799500000001</v>
      </c>
      <c r="D385" s="37">
        <v>2.0000000000000001E-4</v>
      </c>
      <c r="E385" s="42">
        <f t="shared" ref="E385:E386" si="226">+(C385-C$7)/C$8</f>
        <v>17244.165794728138</v>
      </c>
      <c r="F385" s="51">
        <f t="shared" ref="F385:F386" si="227">ROUND(2*E385,0)/2</f>
        <v>17244</v>
      </c>
      <c r="G385" s="51">
        <f t="shared" ref="G385:G386" si="228">+C385-(C$7+F385*C$8)</f>
        <v>0.32308800000464544</v>
      </c>
      <c r="K385" s="51">
        <f t="shared" ref="K385:K386" si="229">G385</f>
        <v>0.32308800000464544</v>
      </c>
      <c r="O385" s="51">
        <f t="shared" ref="O385:O386" ca="1" si="230">+C$11+C$12*F385</f>
        <v>0.32601550803008256</v>
      </c>
      <c r="Q385" s="100">
        <f t="shared" ref="Q385:Q386" si="231">+C385-15018.5</f>
        <v>45085.299500000001</v>
      </c>
      <c r="S385" s="43">
        <f t="shared" si="217"/>
        <v>1</v>
      </c>
      <c r="Z385" s="51">
        <f t="shared" ref="Z385:Z386" si="232">F385</f>
        <v>17244</v>
      </c>
      <c r="AA385" s="51">
        <f t="shared" ref="AA385:AA386" si="233">AB$3+AB$4*Z385+AB$5*Z385^2+AH385</f>
        <v>0.29294022316500362</v>
      </c>
      <c r="AB385" s="51">
        <f t="shared" ref="AB385:AB386" si="234">IF(S385&lt;&gt;0,G385-AH385, -9999)</f>
        <v>0.36196477624652396</v>
      </c>
      <c r="AC385" s="51">
        <f t="shared" ref="AC385:AC386" si="235">+G385-P385</f>
        <v>0.32308800000464544</v>
      </c>
      <c r="AD385" s="51">
        <f t="shared" ref="AD385:AD386" si="236">IF(S385&lt;&gt;0,G385-AA385, -9999)</f>
        <v>3.0147776839641816E-2</v>
      </c>
      <c r="AE385" s="51">
        <f t="shared" ref="AE385:AE386" si="237">+(G385-AA385)^2*S385</f>
        <v>9.0888844837284347E-4</v>
      </c>
      <c r="AF385" s="51">
        <f t="shared" ref="AF385:AF386" si="238">IF(S385&lt;&gt;0,G385-P385, -9999)</f>
        <v>0.32308800000464544</v>
      </c>
      <c r="AG385" s="43"/>
      <c r="AH385" s="51">
        <f t="shared" ref="AH385:AH386" si="239">$AB$6*($AB$11/AI385*AJ385+$AB$12)</f>
        <v>-3.8876776241878498E-2</v>
      </c>
      <c r="AI385" s="51">
        <f t="shared" ref="AI385:AI386" si="240">1+$AB$7*COS(AL385)</f>
        <v>0.41084150182831791</v>
      </c>
      <c r="AJ385" s="51">
        <f t="shared" ref="AJ385:AJ386" si="241">SIN(AL385+RADIANS($AB$9))</f>
        <v>-0.82501018826882566</v>
      </c>
      <c r="AK385" s="51">
        <f t="shared" ref="AK385:AK386" si="242">$AB$7*SIN(AL385)</f>
        <v>6.0019199199018852E-2</v>
      </c>
      <c r="AL385" s="51">
        <f t="shared" ref="AL385:AL386" si="243">2*ATAN(AM385)</f>
        <v>3.0400701343354766</v>
      </c>
      <c r="AM385" s="51">
        <f t="shared" ref="AM385:AM386" si="244">SQRT((1+$AB$7)/(1-$AB$7))*TAN(AN385/2)</f>
        <v>19.683139424310912</v>
      </c>
      <c r="AN385" s="51">
        <f t="shared" ref="AN385:AN386" si="245">$AU385+$AB$7*SIN(AO385)</f>
        <v>21.791041049596075</v>
      </c>
      <c r="AO385" s="51">
        <f t="shared" ref="AO385:AO386" si="246">$AU385+$AB$7*SIN(AP385)</f>
        <v>21.783944522878386</v>
      </c>
      <c r="AP385" s="51">
        <f t="shared" ref="AP385:AP386" si="247">$AU385+$AB$7*SIN(AQ385)</f>
        <v>21.796174201032429</v>
      </c>
      <c r="AQ385" s="51">
        <f t="shared" ref="AQ385:AQ386" si="248">$AU385+$AB$7*SIN(AR385)</f>
        <v>21.775078865455253</v>
      </c>
      <c r="AR385" s="51">
        <f t="shared" ref="AR385:AR386" si="249">$AU385+$AB$7*SIN(AS385)</f>
        <v>21.811411514465945</v>
      </c>
      <c r="AS385" s="51">
        <f t="shared" ref="AS385:AS386" si="250">$AU385+$AB$7*SIN(AT385)</f>
        <v>21.748656985005127</v>
      </c>
      <c r="AT385" s="51">
        <f t="shared" ref="AT385:AT386" si="251">$AU385+$AB$7*SIN(AU385)</f>
        <v>21.856587890777018</v>
      </c>
      <c r="AU385" s="51">
        <f t="shared" ref="AU385:AU386" si="252">RADIANS($AB$9)+$AB$18*(F385-AB$15)</f>
        <v>21.669209364013426</v>
      </c>
    </row>
    <row r="386" spans="1:47" s="51" customFormat="1" ht="12.95" customHeight="1" x14ac:dyDescent="0.2">
      <c r="A386" s="114" t="s">
        <v>1324</v>
      </c>
      <c r="B386" s="115" t="s">
        <v>119</v>
      </c>
      <c r="C386" s="37">
        <v>60154.467199999999</v>
      </c>
      <c r="D386" s="37">
        <v>1E-4</v>
      </c>
      <c r="E386" s="42">
        <f t="shared" si="226"/>
        <v>17270.16625759536</v>
      </c>
      <c r="F386" s="51">
        <f t="shared" si="227"/>
        <v>17270</v>
      </c>
      <c r="G386" s="51">
        <f t="shared" si="228"/>
        <v>0.32398999999713851</v>
      </c>
      <c r="K386" s="51">
        <f t="shared" si="229"/>
        <v>0.32398999999713851</v>
      </c>
      <c r="O386" s="51">
        <f t="shared" ca="1" si="230"/>
        <v>0.3270348040694005</v>
      </c>
      <c r="Q386" s="100">
        <f t="shared" si="231"/>
        <v>45135.967199999999</v>
      </c>
      <c r="S386" s="43">
        <f t="shared" si="217"/>
        <v>1</v>
      </c>
      <c r="Z386" s="51">
        <f t="shared" si="232"/>
        <v>17270</v>
      </c>
      <c r="AA386" s="51">
        <f t="shared" si="233"/>
        <v>0.29360035590685513</v>
      </c>
      <c r="AB386" s="51">
        <f t="shared" si="234"/>
        <v>0.36272985036842648</v>
      </c>
      <c r="AC386" s="51">
        <f t="shared" si="235"/>
        <v>0.32398999999713851</v>
      </c>
      <c r="AD386" s="51">
        <f t="shared" si="236"/>
        <v>3.0389644090283385E-2</v>
      </c>
      <c r="AE386" s="51">
        <f t="shared" si="237"/>
        <v>9.2353046793409587E-4</v>
      </c>
      <c r="AF386" s="51">
        <f t="shared" si="238"/>
        <v>0.32398999999713851</v>
      </c>
      <c r="AG386" s="43"/>
      <c r="AH386" s="51">
        <f t="shared" si="239"/>
        <v>-3.8739850371287951E-2</v>
      </c>
      <c r="AI386" s="51">
        <f t="shared" si="240"/>
        <v>0.4105931026068812</v>
      </c>
      <c r="AJ386" s="51">
        <f t="shared" si="241"/>
        <v>-0.82261444521230254</v>
      </c>
      <c r="AK386" s="51">
        <f t="shared" si="242"/>
        <v>5.7528684547980546E-2</v>
      </c>
      <c r="AL386" s="51">
        <f t="shared" si="243"/>
        <v>3.0442964775715553</v>
      </c>
      <c r="AM386" s="51">
        <f t="shared" si="244"/>
        <v>20.539573857380905</v>
      </c>
      <c r="AN386" s="51">
        <f t="shared" si="245"/>
        <v>21.799332720380868</v>
      </c>
      <c r="AO386" s="51">
        <f t="shared" si="246"/>
        <v>21.792445508844178</v>
      </c>
      <c r="AP386" s="51">
        <f t="shared" si="247"/>
        <v>21.804294798199116</v>
      </c>
      <c r="AQ386" s="51">
        <f t="shared" si="248"/>
        <v>21.783890910876366</v>
      </c>
      <c r="AR386" s="51">
        <f t="shared" si="249"/>
        <v>21.818976110433571</v>
      </c>
      <c r="AS386" s="51">
        <f t="shared" si="250"/>
        <v>21.758487365526264</v>
      </c>
      <c r="AT386" s="51">
        <f t="shared" si="251"/>
        <v>21.862366138945472</v>
      </c>
      <c r="AU386" s="51">
        <f t="shared" si="252"/>
        <v>21.682432042470225</v>
      </c>
    </row>
    <row r="387" spans="1:47" s="51" customFormat="1" ht="12.95" customHeight="1" x14ac:dyDescent="0.2">
      <c r="A387" s="42"/>
      <c r="B387" s="43"/>
      <c r="C387" s="44"/>
      <c r="D387" s="44"/>
      <c r="S387" s="43"/>
      <c r="AG387" s="43"/>
    </row>
    <row r="388" spans="1:47" s="51" customFormat="1" ht="12.95" customHeight="1" x14ac:dyDescent="0.2">
      <c r="A388" s="42"/>
      <c r="B388" s="43"/>
      <c r="C388" s="44"/>
      <c r="D388" s="44"/>
      <c r="S388" s="43"/>
      <c r="AG388" s="43"/>
    </row>
    <row r="389" spans="1:47" s="51" customFormat="1" ht="12.95" customHeight="1" x14ac:dyDescent="0.2">
      <c r="A389" s="42"/>
      <c r="B389" s="43"/>
      <c r="C389" s="44"/>
      <c r="D389" s="44"/>
      <c r="S389" s="43"/>
      <c r="AG389" s="43"/>
    </row>
    <row r="390" spans="1:47" s="51" customFormat="1" ht="12.95" customHeight="1" x14ac:dyDescent="0.2">
      <c r="A390" s="42"/>
      <c r="B390" s="43"/>
      <c r="C390" s="44"/>
      <c r="D390" s="44"/>
      <c r="S390" s="43"/>
      <c r="AG390" s="43"/>
    </row>
    <row r="391" spans="1:47" s="51" customFormat="1" ht="12.95" customHeight="1" x14ac:dyDescent="0.2">
      <c r="A391" s="42"/>
      <c r="B391" s="43"/>
      <c r="C391" s="44"/>
      <c r="D391" s="44"/>
      <c r="S391" s="43"/>
      <c r="AG391" s="43"/>
    </row>
    <row r="392" spans="1:47" s="51" customFormat="1" ht="12.95" customHeight="1" x14ac:dyDescent="0.2">
      <c r="A392" s="42"/>
      <c r="B392" s="43"/>
      <c r="C392" s="44"/>
      <c r="D392" s="44"/>
      <c r="S392" s="43"/>
      <c r="AG392" s="43"/>
    </row>
    <row r="393" spans="1:47" s="51" customFormat="1" ht="12.95" customHeight="1" x14ac:dyDescent="0.2">
      <c r="A393" s="42"/>
      <c r="B393" s="43"/>
      <c r="C393" s="44"/>
      <c r="D393" s="44"/>
      <c r="S393" s="43"/>
      <c r="AG393" s="43"/>
    </row>
    <row r="394" spans="1:47" s="51" customFormat="1" ht="12.95" customHeight="1" x14ac:dyDescent="0.2">
      <c r="A394" s="42"/>
      <c r="B394" s="43"/>
      <c r="C394" s="44"/>
      <c r="D394" s="44"/>
      <c r="S394" s="43"/>
      <c r="AG394" s="43"/>
    </row>
    <row r="395" spans="1:47" s="51" customFormat="1" ht="12.95" customHeight="1" x14ac:dyDescent="0.2">
      <c r="A395" s="42"/>
      <c r="B395" s="43"/>
      <c r="C395" s="44"/>
      <c r="D395" s="44"/>
      <c r="S395" s="43"/>
      <c r="AG395" s="43"/>
    </row>
    <row r="396" spans="1:47" s="51" customFormat="1" ht="12.95" customHeight="1" x14ac:dyDescent="0.2">
      <c r="A396" s="42"/>
      <c r="B396" s="43"/>
      <c r="C396" s="44"/>
      <c r="D396" s="44"/>
      <c r="S396" s="43"/>
      <c r="AG396" s="43"/>
    </row>
    <row r="397" spans="1:47" s="51" customFormat="1" ht="12.95" customHeight="1" x14ac:dyDescent="0.2">
      <c r="A397" s="42"/>
      <c r="B397" s="43"/>
      <c r="C397" s="44"/>
      <c r="D397" s="44"/>
      <c r="S397" s="43"/>
      <c r="AG397" s="43"/>
    </row>
    <row r="398" spans="1:47" s="51" customFormat="1" ht="12.95" customHeight="1" x14ac:dyDescent="0.2">
      <c r="A398" s="42"/>
      <c r="B398" s="43"/>
      <c r="C398" s="44"/>
      <c r="D398" s="44"/>
      <c r="S398" s="43"/>
      <c r="AG398" s="43"/>
    </row>
    <row r="399" spans="1:47" s="51" customFormat="1" ht="12.95" customHeight="1" x14ac:dyDescent="0.2">
      <c r="A399" s="42"/>
      <c r="B399" s="43"/>
      <c r="C399" s="44"/>
      <c r="D399" s="44"/>
      <c r="S399" s="43"/>
      <c r="AG399" s="43"/>
    </row>
    <row r="400" spans="1:47" s="51" customFormat="1" ht="12.95" customHeight="1" x14ac:dyDescent="0.2">
      <c r="A400" s="42"/>
      <c r="B400" s="43"/>
      <c r="C400" s="44"/>
      <c r="D400" s="44"/>
      <c r="S400" s="43"/>
      <c r="AG400" s="43"/>
    </row>
    <row r="401" spans="1:33" s="51" customFormat="1" ht="12.95" customHeight="1" x14ac:dyDescent="0.2">
      <c r="A401" s="42"/>
      <c r="B401" s="43"/>
      <c r="C401" s="44"/>
      <c r="D401" s="44"/>
      <c r="S401" s="43"/>
      <c r="AG401" s="43"/>
    </row>
    <row r="402" spans="1:33" s="51" customFormat="1" ht="12.95" customHeight="1" x14ac:dyDescent="0.2">
      <c r="A402" s="42"/>
      <c r="B402" s="43"/>
      <c r="C402" s="44"/>
      <c r="D402" s="44"/>
      <c r="S402" s="43"/>
      <c r="AG402" s="43"/>
    </row>
    <row r="403" spans="1:33" s="51" customFormat="1" ht="12.95" customHeight="1" x14ac:dyDescent="0.2">
      <c r="A403" s="42"/>
      <c r="B403" s="43"/>
      <c r="C403" s="44"/>
      <c r="D403" s="44"/>
      <c r="S403" s="43"/>
      <c r="AG403" s="43"/>
    </row>
    <row r="404" spans="1:33" s="51" customFormat="1" ht="12.95" customHeight="1" x14ac:dyDescent="0.2">
      <c r="A404" s="42"/>
      <c r="B404" s="43"/>
      <c r="C404" s="44"/>
      <c r="D404" s="44"/>
      <c r="S404" s="43"/>
      <c r="AG404" s="43"/>
    </row>
    <row r="405" spans="1:33" s="51" customFormat="1" ht="12.95" customHeight="1" x14ac:dyDescent="0.2">
      <c r="A405" s="42"/>
      <c r="B405" s="43"/>
      <c r="C405" s="44"/>
      <c r="D405" s="44"/>
      <c r="S405" s="43"/>
      <c r="AG405" s="43"/>
    </row>
    <row r="406" spans="1:33" s="51" customFormat="1" ht="12.95" customHeight="1" x14ac:dyDescent="0.2">
      <c r="A406" s="42"/>
      <c r="B406" s="43"/>
      <c r="C406" s="44"/>
      <c r="D406" s="44"/>
      <c r="S406" s="43"/>
      <c r="AG406" s="43"/>
    </row>
    <row r="407" spans="1:33" s="51" customFormat="1" ht="12.95" customHeight="1" x14ac:dyDescent="0.2">
      <c r="A407" s="42"/>
      <c r="B407" s="43"/>
      <c r="C407" s="44"/>
      <c r="D407" s="44"/>
      <c r="S407" s="43"/>
      <c r="AG407" s="43"/>
    </row>
    <row r="408" spans="1:33" s="51" customFormat="1" ht="12.95" customHeight="1" x14ac:dyDescent="0.2">
      <c r="A408" s="42"/>
      <c r="B408" s="43"/>
      <c r="C408" s="44"/>
      <c r="D408" s="44"/>
      <c r="S408" s="43"/>
      <c r="AG408" s="43"/>
    </row>
    <row r="409" spans="1:33" s="51" customFormat="1" ht="12.95" customHeight="1" x14ac:dyDescent="0.2">
      <c r="A409" s="42"/>
      <c r="B409" s="43"/>
      <c r="C409" s="44"/>
      <c r="D409" s="44"/>
      <c r="S409" s="43"/>
      <c r="AG409" s="43"/>
    </row>
    <row r="410" spans="1:33" s="51" customFormat="1" ht="12.95" customHeight="1" x14ac:dyDescent="0.2">
      <c r="A410" s="42"/>
      <c r="B410" s="43"/>
      <c r="C410" s="44"/>
      <c r="D410" s="44"/>
      <c r="S410" s="43"/>
      <c r="AG410" s="43"/>
    </row>
    <row r="411" spans="1:33" s="51" customFormat="1" ht="12.95" customHeight="1" x14ac:dyDescent="0.2">
      <c r="A411" s="42"/>
      <c r="B411" s="43"/>
      <c r="C411" s="44"/>
      <c r="D411" s="44"/>
      <c r="S411" s="43"/>
      <c r="AG411" s="43"/>
    </row>
    <row r="412" spans="1:33" s="51" customFormat="1" ht="12.95" customHeight="1" x14ac:dyDescent="0.2">
      <c r="A412" s="42"/>
      <c r="B412" s="43"/>
      <c r="C412" s="44"/>
      <c r="D412" s="44"/>
      <c r="S412" s="43"/>
      <c r="AG412" s="43"/>
    </row>
    <row r="413" spans="1:33" s="51" customFormat="1" ht="12.95" customHeight="1" x14ac:dyDescent="0.2">
      <c r="A413" s="42"/>
      <c r="B413" s="43"/>
      <c r="C413" s="44"/>
      <c r="D413" s="44"/>
      <c r="S413" s="43"/>
      <c r="AG413" s="43"/>
    </row>
    <row r="414" spans="1:33" s="51" customFormat="1" ht="12.95" customHeight="1" x14ac:dyDescent="0.2">
      <c r="A414" s="42"/>
      <c r="B414" s="43"/>
      <c r="C414" s="44"/>
      <c r="D414" s="44"/>
      <c r="S414" s="43"/>
      <c r="AG414" s="43"/>
    </row>
    <row r="415" spans="1:33" s="51" customFormat="1" ht="12.95" customHeight="1" x14ac:dyDescent="0.2">
      <c r="A415" s="42"/>
      <c r="B415" s="43"/>
      <c r="C415" s="44"/>
      <c r="D415" s="44"/>
      <c r="S415" s="43"/>
      <c r="AG415" s="43"/>
    </row>
    <row r="416" spans="1:33" s="51" customFormat="1" ht="12.95" customHeight="1" x14ac:dyDescent="0.2">
      <c r="A416" s="42"/>
      <c r="B416" s="43"/>
      <c r="C416" s="44"/>
      <c r="D416" s="44"/>
      <c r="S416" s="43"/>
      <c r="AG416" s="43"/>
    </row>
    <row r="417" spans="1:33" s="51" customFormat="1" ht="12.95" customHeight="1" x14ac:dyDescent="0.2">
      <c r="A417" s="42"/>
      <c r="B417" s="43"/>
      <c r="C417" s="44"/>
      <c r="D417" s="44"/>
      <c r="S417" s="43"/>
      <c r="AG417" s="43"/>
    </row>
    <row r="418" spans="1:33" s="51" customFormat="1" ht="12.95" customHeight="1" x14ac:dyDescent="0.2">
      <c r="A418" s="42"/>
      <c r="B418" s="43"/>
      <c r="C418" s="44"/>
      <c r="D418" s="44"/>
      <c r="S418" s="43"/>
      <c r="AG418" s="43"/>
    </row>
    <row r="419" spans="1:33" s="51" customFormat="1" ht="12.95" customHeight="1" x14ac:dyDescent="0.2">
      <c r="A419" s="42"/>
      <c r="B419" s="43"/>
      <c r="C419" s="44"/>
      <c r="D419" s="44"/>
      <c r="S419" s="43"/>
      <c r="AG419" s="43"/>
    </row>
    <row r="420" spans="1:33" s="51" customFormat="1" ht="12.95" customHeight="1" x14ac:dyDescent="0.2">
      <c r="A420" s="42"/>
      <c r="B420" s="43"/>
      <c r="C420" s="44"/>
      <c r="D420" s="44"/>
      <c r="S420" s="43"/>
      <c r="AG420" s="43"/>
    </row>
    <row r="421" spans="1:33" s="51" customFormat="1" ht="12.95" customHeight="1" x14ac:dyDescent="0.2">
      <c r="A421" s="42"/>
      <c r="B421" s="43"/>
      <c r="C421" s="44"/>
      <c r="D421" s="44"/>
      <c r="S421" s="43"/>
      <c r="AG421" s="43"/>
    </row>
    <row r="422" spans="1:33" s="51" customFormat="1" ht="12.95" customHeight="1" x14ac:dyDescent="0.2">
      <c r="A422" s="42"/>
      <c r="B422" s="43"/>
      <c r="C422" s="44"/>
      <c r="D422" s="44"/>
      <c r="S422" s="43"/>
      <c r="AG422" s="43"/>
    </row>
    <row r="423" spans="1:33" s="51" customFormat="1" ht="12.95" customHeight="1" x14ac:dyDescent="0.2">
      <c r="A423" s="42"/>
      <c r="B423" s="43"/>
      <c r="C423" s="44"/>
      <c r="D423" s="44"/>
      <c r="S423" s="43"/>
      <c r="AG423" s="43"/>
    </row>
    <row r="424" spans="1:33" s="51" customFormat="1" ht="12.95" customHeight="1" x14ac:dyDescent="0.2">
      <c r="A424" s="42"/>
      <c r="B424" s="43"/>
      <c r="C424" s="44"/>
      <c r="D424" s="44"/>
      <c r="S424" s="43"/>
      <c r="AG424" s="43"/>
    </row>
    <row r="425" spans="1:33" s="51" customFormat="1" ht="12.95" customHeight="1" x14ac:dyDescent="0.2">
      <c r="A425" s="42"/>
      <c r="B425" s="43"/>
      <c r="C425" s="44"/>
      <c r="D425" s="44"/>
      <c r="S425" s="43"/>
      <c r="AG425" s="43"/>
    </row>
    <row r="426" spans="1:33" s="51" customFormat="1" ht="12.95" customHeight="1" x14ac:dyDescent="0.2">
      <c r="A426" s="42"/>
      <c r="B426" s="43"/>
      <c r="C426" s="44"/>
      <c r="D426" s="44"/>
      <c r="S426" s="43"/>
      <c r="AG426" s="43"/>
    </row>
    <row r="427" spans="1:33" s="51" customFormat="1" ht="12.95" customHeight="1" x14ac:dyDescent="0.2">
      <c r="A427" s="42"/>
      <c r="B427" s="43"/>
      <c r="C427" s="44"/>
      <c r="D427" s="44"/>
      <c r="S427" s="43"/>
      <c r="AG427" s="43"/>
    </row>
    <row r="428" spans="1:33" s="51" customFormat="1" ht="12.95" customHeight="1" x14ac:dyDescent="0.2">
      <c r="A428" s="42"/>
      <c r="B428" s="43"/>
      <c r="C428" s="44"/>
      <c r="D428" s="44"/>
      <c r="S428" s="43"/>
      <c r="AG428" s="43"/>
    </row>
    <row r="429" spans="1:33" s="51" customFormat="1" ht="12.95" customHeight="1" x14ac:dyDescent="0.2">
      <c r="A429" s="42"/>
      <c r="B429" s="43"/>
      <c r="C429" s="44"/>
      <c r="D429" s="44"/>
      <c r="S429" s="43"/>
      <c r="AG429" s="43"/>
    </row>
    <row r="430" spans="1:33" s="51" customFormat="1" ht="12.95" customHeight="1" x14ac:dyDescent="0.2">
      <c r="A430" s="42"/>
      <c r="B430" s="43"/>
      <c r="C430" s="44"/>
      <c r="D430" s="44"/>
      <c r="S430" s="43"/>
      <c r="AG430" s="43"/>
    </row>
    <row r="431" spans="1:33" s="51" customFormat="1" ht="12.95" customHeight="1" x14ac:dyDescent="0.2">
      <c r="A431" s="42"/>
      <c r="B431" s="43"/>
      <c r="C431" s="44"/>
      <c r="D431" s="44"/>
      <c r="S431" s="43"/>
      <c r="AG431" s="43"/>
    </row>
    <row r="432" spans="1:33" s="51" customFormat="1" ht="12.95" customHeight="1" x14ac:dyDescent="0.2">
      <c r="A432" s="42"/>
      <c r="B432" s="43"/>
      <c r="C432" s="44"/>
      <c r="D432" s="44"/>
      <c r="S432" s="43"/>
      <c r="AG432" s="43"/>
    </row>
    <row r="433" spans="1:33" s="51" customFormat="1" ht="12.95" customHeight="1" x14ac:dyDescent="0.2">
      <c r="A433" s="42"/>
      <c r="B433" s="43"/>
      <c r="C433" s="44"/>
      <c r="D433" s="44"/>
      <c r="S433" s="43"/>
      <c r="AG433" s="43"/>
    </row>
    <row r="434" spans="1:33" s="51" customFormat="1" ht="12.95" customHeight="1" x14ac:dyDescent="0.2">
      <c r="A434" s="42"/>
      <c r="B434" s="43"/>
      <c r="C434" s="44"/>
      <c r="D434" s="44"/>
      <c r="S434" s="43"/>
      <c r="AG434" s="43"/>
    </row>
    <row r="435" spans="1:33" s="51" customFormat="1" ht="12.95" customHeight="1" x14ac:dyDescent="0.2">
      <c r="A435" s="42"/>
      <c r="B435" s="43"/>
      <c r="C435" s="44"/>
      <c r="D435" s="44"/>
      <c r="S435" s="43"/>
      <c r="AG435" s="43"/>
    </row>
    <row r="436" spans="1:33" s="51" customFormat="1" ht="12.95" customHeight="1" x14ac:dyDescent="0.2">
      <c r="A436" s="42"/>
      <c r="B436" s="43"/>
      <c r="C436" s="44"/>
      <c r="D436" s="44"/>
      <c r="S436" s="43"/>
      <c r="AG436" s="43"/>
    </row>
    <row r="437" spans="1:33" s="51" customFormat="1" ht="12.95" customHeight="1" x14ac:dyDescent="0.2">
      <c r="A437" s="42"/>
      <c r="B437" s="43"/>
      <c r="C437" s="44"/>
      <c r="D437" s="44"/>
      <c r="S437" s="43"/>
      <c r="AG437" s="43"/>
    </row>
    <row r="438" spans="1:33" s="51" customFormat="1" ht="12.95" customHeight="1" x14ac:dyDescent="0.2">
      <c r="A438" s="42"/>
      <c r="B438" s="43"/>
      <c r="C438" s="44"/>
      <c r="D438" s="44"/>
      <c r="S438" s="43"/>
      <c r="AG438" s="43"/>
    </row>
    <row r="439" spans="1:33" s="51" customFormat="1" ht="12.95" customHeight="1" x14ac:dyDescent="0.2">
      <c r="A439" s="42"/>
      <c r="B439" s="43"/>
      <c r="C439" s="44"/>
      <c r="D439" s="44"/>
      <c r="S439" s="43"/>
      <c r="AG439" s="43"/>
    </row>
    <row r="440" spans="1:33" s="51" customFormat="1" ht="12.95" customHeight="1" x14ac:dyDescent="0.2">
      <c r="A440" s="42"/>
      <c r="B440" s="43"/>
      <c r="C440" s="44"/>
      <c r="D440" s="44"/>
      <c r="S440" s="43"/>
      <c r="AG440" s="43"/>
    </row>
    <row r="441" spans="1:33" s="51" customFormat="1" ht="12.95" customHeight="1" x14ac:dyDescent="0.2">
      <c r="A441" s="42"/>
      <c r="B441" s="43"/>
      <c r="C441" s="44"/>
      <c r="D441" s="44"/>
      <c r="S441" s="43"/>
      <c r="AG441" s="43"/>
    </row>
    <row r="442" spans="1:33" s="51" customFormat="1" ht="12.95" customHeight="1" x14ac:dyDescent="0.2">
      <c r="A442" s="42"/>
      <c r="B442" s="43"/>
      <c r="C442" s="44"/>
      <c r="D442" s="44"/>
      <c r="S442" s="43"/>
      <c r="AG442" s="43"/>
    </row>
    <row r="443" spans="1:33" s="51" customFormat="1" ht="12.95" customHeight="1" x14ac:dyDescent="0.2">
      <c r="A443" s="42"/>
      <c r="B443" s="43"/>
      <c r="C443" s="44"/>
      <c r="D443" s="44"/>
      <c r="S443" s="43"/>
      <c r="AG443" s="43"/>
    </row>
    <row r="444" spans="1:33" s="51" customFormat="1" ht="12.95" customHeight="1" x14ac:dyDescent="0.2">
      <c r="A444" s="42"/>
      <c r="B444" s="43"/>
      <c r="C444" s="44"/>
      <c r="D444" s="44"/>
      <c r="S444" s="43"/>
      <c r="AG444" s="43"/>
    </row>
    <row r="445" spans="1:33" s="51" customFormat="1" ht="12.95" customHeight="1" x14ac:dyDescent="0.2">
      <c r="A445" s="42"/>
      <c r="B445" s="43"/>
      <c r="C445" s="44"/>
      <c r="D445" s="44"/>
      <c r="S445" s="43"/>
      <c r="AG445" s="43"/>
    </row>
    <row r="446" spans="1:33" s="51" customFormat="1" ht="12.95" customHeight="1" x14ac:dyDescent="0.2">
      <c r="A446" s="42"/>
      <c r="B446" s="43"/>
      <c r="C446" s="44"/>
      <c r="D446" s="44"/>
      <c r="S446" s="43"/>
      <c r="AG446" s="43"/>
    </row>
    <row r="447" spans="1:33" s="51" customFormat="1" ht="12.95" customHeight="1" x14ac:dyDescent="0.2">
      <c r="A447" s="42"/>
      <c r="B447" s="43"/>
      <c r="C447" s="44"/>
      <c r="D447" s="44"/>
      <c r="S447" s="43"/>
      <c r="AG447" s="43"/>
    </row>
    <row r="448" spans="1:33" s="51" customFormat="1" ht="12.95" customHeight="1" x14ac:dyDescent="0.2">
      <c r="A448" s="42"/>
      <c r="B448" s="43"/>
      <c r="C448" s="44"/>
      <c r="D448" s="44"/>
      <c r="S448" s="43"/>
      <c r="AG448" s="43"/>
    </row>
    <row r="449" spans="1:33" s="51" customFormat="1" ht="12.95" customHeight="1" x14ac:dyDescent="0.2">
      <c r="A449" s="42"/>
      <c r="B449" s="43"/>
      <c r="C449" s="44"/>
      <c r="D449" s="44"/>
      <c r="S449" s="43"/>
      <c r="AG449" s="43"/>
    </row>
    <row r="450" spans="1:33" s="51" customFormat="1" ht="12.95" customHeight="1" x14ac:dyDescent="0.2">
      <c r="A450" s="42"/>
      <c r="B450" s="43"/>
      <c r="C450" s="44"/>
      <c r="D450" s="44"/>
      <c r="S450" s="43"/>
      <c r="AG450" s="43"/>
    </row>
    <row r="451" spans="1:33" s="51" customFormat="1" ht="12.95" customHeight="1" x14ac:dyDescent="0.2">
      <c r="A451" s="42"/>
      <c r="B451" s="43"/>
      <c r="C451" s="44"/>
      <c r="D451" s="44"/>
      <c r="S451" s="43"/>
      <c r="AG451" s="43"/>
    </row>
    <row r="452" spans="1:33" s="51" customFormat="1" ht="12.95" customHeight="1" x14ac:dyDescent="0.2">
      <c r="A452" s="42"/>
      <c r="B452" s="43"/>
      <c r="C452" s="44"/>
      <c r="D452" s="44"/>
      <c r="S452" s="43"/>
      <c r="AG452" s="43"/>
    </row>
    <row r="453" spans="1:33" s="51" customFormat="1" ht="12.95" customHeight="1" x14ac:dyDescent="0.2">
      <c r="A453" s="42"/>
      <c r="B453" s="43"/>
      <c r="C453" s="44"/>
      <c r="D453" s="44"/>
      <c r="S453" s="43"/>
      <c r="AG453" s="43"/>
    </row>
    <row r="454" spans="1:33" s="51" customFormat="1" ht="12.95" customHeight="1" x14ac:dyDescent="0.2">
      <c r="A454" s="42"/>
      <c r="B454" s="43"/>
      <c r="C454" s="44"/>
      <c r="D454" s="44"/>
      <c r="S454" s="43"/>
      <c r="AG454" s="43"/>
    </row>
    <row r="455" spans="1:33" s="51" customFormat="1" ht="12.95" customHeight="1" x14ac:dyDescent="0.2">
      <c r="A455" s="42"/>
      <c r="B455" s="43"/>
      <c r="C455" s="44"/>
      <c r="D455" s="44"/>
      <c r="S455" s="43"/>
      <c r="AG455" s="43"/>
    </row>
    <row r="456" spans="1:33" s="51" customFormat="1" ht="12.95" customHeight="1" x14ac:dyDescent="0.2">
      <c r="A456" s="42"/>
      <c r="B456" s="43"/>
      <c r="C456" s="44"/>
      <c r="D456" s="44"/>
      <c r="S456" s="43"/>
      <c r="AG456" s="43"/>
    </row>
    <row r="457" spans="1:33" s="51" customFormat="1" ht="12.95" customHeight="1" x14ac:dyDescent="0.2">
      <c r="A457" s="42"/>
      <c r="B457" s="43"/>
      <c r="C457" s="44"/>
      <c r="D457" s="44"/>
      <c r="S457" s="43"/>
      <c r="AG457" s="43"/>
    </row>
    <row r="458" spans="1:33" s="51" customFormat="1" ht="12.95" customHeight="1" x14ac:dyDescent="0.2">
      <c r="A458" s="42"/>
      <c r="B458" s="43"/>
      <c r="C458" s="44"/>
      <c r="D458" s="44"/>
      <c r="S458" s="43"/>
      <c r="AG458" s="43"/>
    </row>
    <row r="459" spans="1:33" s="51" customFormat="1" ht="12.95" customHeight="1" x14ac:dyDescent="0.2">
      <c r="A459" s="42"/>
      <c r="B459" s="43"/>
      <c r="C459" s="44"/>
      <c r="D459" s="44"/>
      <c r="S459" s="43"/>
      <c r="AG459" s="43"/>
    </row>
    <row r="460" spans="1:33" s="51" customFormat="1" ht="12.95" customHeight="1" x14ac:dyDescent="0.2">
      <c r="A460" s="42"/>
      <c r="B460" s="43"/>
      <c r="C460" s="44"/>
      <c r="D460" s="44"/>
      <c r="S460" s="43"/>
      <c r="AG460" s="43"/>
    </row>
    <row r="461" spans="1:33" s="51" customFormat="1" ht="12.95" customHeight="1" x14ac:dyDescent="0.2">
      <c r="A461" s="42"/>
      <c r="B461" s="43"/>
      <c r="C461" s="44"/>
      <c r="D461" s="44"/>
      <c r="S461" s="43"/>
      <c r="AG461" s="43"/>
    </row>
    <row r="462" spans="1:33" s="51" customFormat="1" ht="12.95" customHeight="1" x14ac:dyDescent="0.2">
      <c r="A462" s="42"/>
      <c r="B462" s="43"/>
      <c r="C462" s="44"/>
      <c r="D462" s="44"/>
      <c r="S462" s="43"/>
      <c r="AG462" s="43"/>
    </row>
    <row r="463" spans="1:33" s="51" customFormat="1" ht="12.95" customHeight="1" x14ac:dyDescent="0.2">
      <c r="A463" s="42"/>
      <c r="B463" s="43"/>
      <c r="C463" s="44"/>
      <c r="D463" s="44"/>
      <c r="S463" s="43"/>
      <c r="AG463" s="43"/>
    </row>
    <row r="464" spans="1:33" s="51" customFormat="1" ht="12.95" customHeight="1" x14ac:dyDescent="0.2">
      <c r="A464" s="42"/>
      <c r="B464" s="43"/>
      <c r="C464" s="44"/>
      <c r="D464" s="44"/>
      <c r="S464" s="43"/>
      <c r="AG464" s="43"/>
    </row>
    <row r="465" spans="1:33" s="51" customFormat="1" ht="12.95" customHeight="1" x14ac:dyDescent="0.2">
      <c r="A465" s="42"/>
      <c r="B465" s="43"/>
      <c r="C465" s="44"/>
      <c r="D465" s="44"/>
      <c r="S465" s="43"/>
      <c r="AG465" s="43"/>
    </row>
    <row r="466" spans="1:33" s="51" customFormat="1" ht="12.95" customHeight="1" x14ac:dyDescent="0.2">
      <c r="A466" s="42"/>
      <c r="B466" s="43"/>
      <c r="C466" s="44"/>
      <c r="D466" s="44"/>
      <c r="S466" s="43"/>
      <c r="AG466" s="43"/>
    </row>
    <row r="467" spans="1:33" s="51" customFormat="1" ht="12.95" customHeight="1" x14ac:dyDescent="0.2">
      <c r="A467" s="42"/>
      <c r="B467" s="43"/>
      <c r="C467" s="44"/>
      <c r="D467" s="44"/>
      <c r="S467" s="43"/>
      <c r="AG467" s="43"/>
    </row>
    <row r="468" spans="1:33" s="51" customFormat="1" ht="12.95" customHeight="1" x14ac:dyDescent="0.2">
      <c r="A468" s="42"/>
      <c r="B468" s="43"/>
      <c r="C468" s="44"/>
      <c r="D468" s="44"/>
      <c r="S468" s="43"/>
      <c r="AG468" s="43"/>
    </row>
    <row r="469" spans="1:33" s="51" customFormat="1" ht="12.95" customHeight="1" x14ac:dyDescent="0.2">
      <c r="A469" s="42"/>
      <c r="B469" s="43"/>
      <c r="C469" s="44"/>
      <c r="D469" s="44"/>
      <c r="S469" s="43"/>
      <c r="AG469" s="43"/>
    </row>
    <row r="470" spans="1:33" s="51" customFormat="1" ht="12.95" customHeight="1" x14ac:dyDescent="0.2">
      <c r="A470" s="42"/>
      <c r="B470" s="43"/>
      <c r="C470" s="44"/>
      <c r="D470" s="44"/>
      <c r="S470" s="43"/>
      <c r="AG470" s="43"/>
    </row>
    <row r="471" spans="1:33" s="51" customFormat="1" ht="12.95" customHeight="1" x14ac:dyDescent="0.2">
      <c r="A471" s="42"/>
      <c r="B471" s="43"/>
      <c r="C471" s="44"/>
      <c r="D471" s="44"/>
      <c r="S471" s="43"/>
      <c r="AG471" s="43"/>
    </row>
    <row r="472" spans="1:33" s="51" customFormat="1" ht="12.95" customHeight="1" x14ac:dyDescent="0.2">
      <c r="A472" s="42"/>
      <c r="B472" s="43"/>
      <c r="C472" s="44"/>
      <c r="D472" s="44"/>
      <c r="S472" s="43"/>
      <c r="AG472" s="43"/>
    </row>
    <row r="473" spans="1:33" s="51" customFormat="1" ht="12.95" customHeight="1" x14ac:dyDescent="0.2">
      <c r="A473" s="42"/>
      <c r="B473" s="43"/>
      <c r="C473" s="44"/>
      <c r="D473" s="44"/>
      <c r="S473" s="43"/>
      <c r="AG473" s="43"/>
    </row>
    <row r="474" spans="1:33" s="51" customFormat="1" ht="12.95" customHeight="1" x14ac:dyDescent="0.2">
      <c r="A474" s="42"/>
      <c r="B474" s="43"/>
      <c r="C474" s="44"/>
      <c r="D474" s="44"/>
      <c r="S474" s="43"/>
      <c r="AG474" s="43"/>
    </row>
    <row r="475" spans="1:33" s="51" customFormat="1" ht="12.95" customHeight="1" x14ac:dyDescent="0.2">
      <c r="A475" s="42"/>
      <c r="B475" s="43"/>
      <c r="C475" s="44"/>
      <c r="D475" s="44"/>
      <c r="S475" s="43"/>
      <c r="AG475" s="43"/>
    </row>
    <row r="476" spans="1:33" s="51" customFormat="1" ht="12.95" customHeight="1" x14ac:dyDescent="0.2">
      <c r="A476" s="42"/>
      <c r="B476" s="43"/>
      <c r="C476" s="44"/>
      <c r="D476" s="44"/>
      <c r="S476" s="43"/>
      <c r="AG476" s="43"/>
    </row>
    <row r="477" spans="1:33" s="51" customFormat="1" ht="12.95" customHeight="1" x14ac:dyDescent="0.2">
      <c r="A477" s="42"/>
      <c r="B477" s="43"/>
      <c r="C477" s="44"/>
      <c r="D477" s="44"/>
      <c r="S477" s="43"/>
      <c r="AG477" s="43"/>
    </row>
    <row r="478" spans="1:33" s="51" customFormat="1" ht="12.95" customHeight="1" x14ac:dyDescent="0.2">
      <c r="A478" s="42"/>
      <c r="B478" s="43"/>
      <c r="C478" s="44"/>
      <c r="D478" s="44"/>
      <c r="S478" s="43"/>
      <c r="AG478" s="43"/>
    </row>
    <row r="479" spans="1:33" s="51" customFormat="1" ht="12.95" customHeight="1" x14ac:dyDescent="0.2">
      <c r="A479" s="42"/>
      <c r="B479" s="43"/>
      <c r="C479" s="44"/>
      <c r="D479" s="44"/>
      <c r="S479" s="43"/>
      <c r="AG479" s="43"/>
    </row>
    <row r="480" spans="1:33" s="51" customFormat="1" ht="12.95" customHeight="1" x14ac:dyDescent="0.2">
      <c r="A480" s="42"/>
      <c r="B480" s="43"/>
      <c r="C480" s="44"/>
      <c r="D480" s="44"/>
      <c r="S480" s="43"/>
      <c r="AG480" s="43"/>
    </row>
    <row r="481" spans="1:33" s="51" customFormat="1" ht="12.95" customHeight="1" x14ac:dyDescent="0.2">
      <c r="A481" s="42"/>
      <c r="B481" s="43"/>
      <c r="C481" s="44"/>
      <c r="D481" s="44"/>
      <c r="S481" s="43"/>
      <c r="AG481" s="43"/>
    </row>
    <row r="482" spans="1:33" s="51" customFormat="1" ht="12.95" customHeight="1" x14ac:dyDescent="0.2">
      <c r="A482" s="42"/>
      <c r="B482" s="43"/>
      <c r="C482" s="44"/>
      <c r="D482" s="44"/>
      <c r="S482" s="43"/>
      <c r="AG482" s="43"/>
    </row>
    <row r="483" spans="1:33" s="51" customFormat="1" ht="12.95" customHeight="1" x14ac:dyDescent="0.2">
      <c r="A483" s="42"/>
      <c r="B483" s="43"/>
      <c r="C483" s="44"/>
      <c r="D483" s="44"/>
      <c r="S483" s="43"/>
      <c r="AG483" s="43"/>
    </row>
    <row r="484" spans="1:33" s="51" customFormat="1" ht="12.95" customHeight="1" x14ac:dyDescent="0.2">
      <c r="A484" s="42"/>
      <c r="B484" s="43"/>
      <c r="C484" s="44"/>
      <c r="D484" s="44"/>
      <c r="S484" s="43"/>
      <c r="AG484" s="43"/>
    </row>
    <row r="485" spans="1:33" s="51" customFormat="1" ht="12.95" customHeight="1" x14ac:dyDescent="0.2">
      <c r="A485" s="42"/>
      <c r="B485" s="43"/>
      <c r="C485" s="44"/>
      <c r="D485" s="44"/>
      <c r="S485" s="43"/>
      <c r="AG485" s="43"/>
    </row>
    <row r="486" spans="1:33" s="51" customFormat="1" ht="12.95" customHeight="1" x14ac:dyDescent="0.2">
      <c r="A486" s="42"/>
      <c r="B486" s="43"/>
      <c r="C486" s="44"/>
      <c r="D486" s="44"/>
      <c r="S486" s="43"/>
      <c r="AG486" s="43"/>
    </row>
    <row r="487" spans="1:33" s="51" customFormat="1" ht="12.95" customHeight="1" x14ac:dyDescent="0.2">
      <c r="A487" s="42"/>
      <c r="B487" s="43"/>
      <c r="C487" s="44"/>
      <c r="D487" s="44"/>
      <c r="S487" s="43"/>
      <c r="AG487" s="43"/>
    </row>
    <row r="488" spans="1:33" s="51" customFormat="1" ht="12.95" customHeight="1" x14ac:dyDescent="0.2">
      <c r="A488" s="42"/>
      <c r="B488" s="43"/>
      <c r="C488" s="44"/>
      <c r="D488" s="44"/>
      <c r="S488" s="43"/>
      <c r="AG488" s="43"/>
    </row>
    <row r="489" spans="1:33" s="51" customFormat="1" ht="12.95" customHeight="1" x14ac:dyDescent="0.2">
      <c r="A489" s="42"/>
      <c r="B489" s="43"/>
      <c r="C489" s="44"/>
      <c r="D489" s="44"/>
      <c r="S489" s="43"/>
      <c r="AG489" s="43"/>
    </row>
    <row r="490" spans="1:33" s="51" customFormat="1" ht="12.95" customHeight="1" x14ac:dyDescent="0.2">
      <c r="A490" s="42"/>
      <c r="B490" s="43"/>
      <c r="C490" s="44"/>
      <c r="D490" s="44"/>
      <c r="S490" s="43"/>
      <c r="AG490" s="43"/>
    </row>
    <row r="491" spans="1:33" s="51" customFormat="1" ht="12.95" customHeight="1" x14ac:dyDescent="0.2">
      <c r="A491" s="42"/>
      <c r="B491" s="43"/>
      <c r="C491" s="44"/>
      <c r="D491" s="44"/>
      <c r="S491" s="43"/>
      <c r="AG491" s="43"/>
    </row>
    <row r="492" spans="1:33" s="51" customFormat="1" ht="12.95" customHeight="1" x14ac:dyDescent="0.2">
      <c r="A492" s="42"/>
      <c r="B492" s="43"/>
      <c r="C492" s="44"/>
      <c r="D492" s="44"/>
      <c r="S492" s="43"/>
      <c r="AG492" s="43"/>
    </row>
    <row r="493" spans="1:33" s="51" customFormat="1" ht="12.95" customHeight="1" x14ac:dyDescent="0.2">
      <c r="A493" s="42"/>
      <c r="B493" s="43"/>
      <c r="C493" s="44"/>
      <c r="D493" s="44"/>
      <c r="S493" s="43"/>
      <c r="AG493" s="43"/>
    </row>
    <row r="494" spans="1:33" s="51" customFormat="1" ht="12.95" customHeight="1" x14ac:dyDescent="0.2">
      <c r="A494" s="42"/>
      <c r="B494" s="43"/>
      <c r="C494" s="44"/>
      <c r="D494" s="44"/>
      <c r="S494" s="43"/>
      <c r="AG494" s="43"/>
    </row>
    <row r="495" spans="1:33" s="51" customFormat="1" ht="12.95" customHeight="1" x14ac:dyDescent="0.2">
      <c r="A495" s="42"/>
      <c r="B495" s="43"/>
      <c r="C495" s="44"/>
      <c r="D495" s="44"/>
      <c r="S495" s="43"/>
      <c r="AG495" s="43"/>
    </row>
    <row r="496" spans="1:33" s="51" customFormat="1" ht="12.95" customHeight="1" x14ac:dyDescent="0.2">
      <c r="A496" s="42"/>
      <c r="B496" s="43"/>
      <c r="C496" s="44"/>
      <c r="D496" s="44"/>
      <c r="S496" s="43"/>
      <c r="AG496" s="43"/>
    </row>
    <row r="497" spans="1:33" s="51" customFormat="1" ht="12.95" customHeight="1" x14ac:dyDescent="0.2">
      <c r="A497" s="42"/>
      <c r="B497" s="43"/>
      <c r="C497" s="44"/>
      <c r="D497" s="44"/>
      <c r="S497" s="43"/>
      <c r="AG497" s="43"/>
    </row>
    <row r="498" spans="1:33" s="51" customFormat="1" ht="12.95" customHeight="1" x14ac:dyDescent="0.2">
      <c r="A498" s="42"/>
      <c r="B498" s="43"/>
      <c r="C498" s="44"/>
      <c r="D498" s="44"/>
      <c r="S498" s="43"/>
      <c r="AG498" s="43"/>
    </row>
    <row r="499" spans="1:33" s="51" customFormat="1" ht="12.95" customHeight="1" x14ac:dyDescent="0.2">
      <c r="A499" s="42"/>
      <c r="B499" s="43"/>
      <c r="C499" s="44"/>
      <c r="D499" s="44"/>
      <c r="S499" s="43"/>
      <c r="AG499" s="43"/>
    </row>
    <row r="500" spans="1:33" s="51" customFormat="1" ht="12.95" customHeight="1" x14ac:dyDescent="0.2">
      <c r="A500" s="42"/>
      <c r="B500" s="43"/>
      <c r="C500" s="44"/>
      <c r="D500" s="44"/>
      <c r="S500" s="43"/>
      <c r="AG500" s="43"/>
    </row>
    <row r="501" spans="1:33" s="51" customFormat="1" ht="12.95" customHeight="1" x14ac:dyDescent="0.2">
      <c r="A501" s="42"/>
      <c r="B501" s="43"/>
      <c r="C501" s="44"/>
      <c r="D501" s="44"/>
      <c r="S501" s="43"/>
      <c r="AG501" s="43"/>
    </row>
    <row r="502" spans="1:33" s="51" customFormat="1" ht="12.95" customHeight="1" x14ac:dyDescent="0.2">
      <c r="A502" s="42"/>
      <c r="B502" s="43"/>
      <c r="C502" s="44"/>
      <c r="D502" s="44"/>
      <c r="S502" s="43"/>
      <c r="AG502" s="43"/>
    </row>
    <row r="503" spans="1:33" s="51" customFormat="1" ht="12.95" customHeight="1" x14ac:dyDescent="0.2">
      <c r="A503" s="42"/>
      <c r="B503" s="43"/>
      <c r="C503" s="44"/>
      <c r="D503" s="44"/>
      <c r="S503" s="43"/>
      <c r="AG503" s="43"/>
    </row>
    <row r="504" spans="1:33" s="51" customFormat="1" ht="12.95" customHeight="1" x14ac:dyDescent="0.2">
      <c r="A504" s="42"/>
      <c r="B504" s="43"/>
      <c r="C504" s="44"/>
      <c r="D504" s="44"/>
      <c r="S504" s="43"/>
      <c r="AG504" s="43"/>
    </row>
    <row r="505" spans="1:33" s="51" customFormat="1" ht="12.95" customHeight="1" x14ac:dyDescent="0.2">
      <c r="A505" s="42"/>
      <c r="B505" s="43"/>
      <c r="C505" s="44"/>
      <c r="D505" s="44"/>
      <c r="S505" s="43"/>
      <c r="AG505" s="43"/>
    </row>
    <row r="506" spans="1:33" s="51" customFormat="1" ht="12.95" customHeight="1" x14ac:dyDescent="0.2">
      <c r="A506" s="42"/>
      <c r="C506" s="44"/>
      <c r="D506" s="44"/>
      <c r="S506" s="43"/>
      <c r="AG506" s="43"/>
    </row>
    <row r="507" spans="1:33" s="51" customFormat="1" ht="12.95" customHeight="1" x14ac:dyDescent="0.2">
      <c r="A507" s="42"/>
      <c r="C507" s="44"/>
      <c r="D507" s="44"/>
      <c r="S507" s="43"/>
      <c r="AG507" s="43"/>
    </row>
    <row r="508" spans="1:33" s="51" customFormat="1" ht="12.95" customHeight="1" x14ac:dyDescent="0.2">
      <c r="A508" s="42"/>
      <c r="C508" s="44"/>
      <c r="D508" s="44"/>
      <c r="S508" s="43"/>
      <c r="AG508" s="43"/>
    </row>
    <row r="509" spans="1:33" s="51" customFormat="1" ht="12.95" customHeight="1" x14ac:dyDescent="0.2">
      <c r="A509" s="42"/>
      <c r="C509" s="44"/>
      <c r="D509" s="44"/>
      <c r="S509" s="43"/>
      <c r="AG509" s="43"/>
    </row>
    <row r="510" spans="1:33" s="51" customFormat="1" ht="12.95" customHeight="1" x14ac:dyDescent="0.2">
      <c r="A510" s="42"/>
      <c r="C510" s="44"/>
      <c r="D510" s="44"/>
      <c r="S510" s="43"/>
      <c r="AG510" s="43"/>
    </row>
    <row r="511" spans="1:33" s="51" customFormat="1" ht="12.95" customHeight="1" x14ac:dyDescent="0.2">
      <c r="A511" s="42"/>
      <c r="C511" s="44"/>
      <c r="D511" s="44"/>
      <c r="S511" s="43"/>
      <c r="AG511" s="43"/>
    </row>
    <row r="512" spans="1:33" s="51" customFormat="1" ht="12.95" customHeight="1" x14ac:dyDescent="0.2">
      <c r="A512" s="42"/>
      <c r="C512" s="44"/>
      <c r="D512" s="44"/>
      <c r="S512" s="43"/>
      <c r="AG512" s="43"/>
    </row>
    <row r="513" spans="1:50" s="51" customFormat="1" ht="12.95" customHeight="1" x14ac:dyDescent="0.2">
      <c r="A513" s="42"/>
      <c r="C513" s="44"/>
      <c r="D513" s="44"/>
      <c r="S513" s="43"/>
      <c r="AG513" s="43"/>
    </row>
    <row r="514" spans="1:50" s="51" customFormat="1" ht="12.95" customHeight="1" x14ac:dyDescent="0.2">
      <c r="A514" s="42"/>
      <c r="C514" s="44"/>
      <c r="D514" s="44"/>
      <c r="S514" s="43"/>
      <c r="AG514" s="43"/>
    </row>
    <row r="515" spans="1:50" s="51" customFormat="1" ht="12.95" customHeight="1" x14ac:dyDescent="0.2">
      <c r="A515" s="42"/>
      <c r="C515" s="44"/>
      <c r="D515" s="44"/>
      <c r="S515" s="43"/>
      <c r="AG515" s="43"/>
    </row>
    <row r="516" spans="1:50" s="51" customFormat="1" ht="12.95" customHeight="1" x14ac:dyDescent="0.2">
      <c r="A516" s="42"/>
      <c r="C516" s="44"/>
      <c r="D516" s="44"/>
      <c r="S516" s="43"/>
      <c r="AG516" s="43"/>
    </row>
    <row r="517" spans="1:50" s="51" customFormat="1" ht="12.95" customHeight="1" x14ac:dyDescent="0.2">
      <c r="A517" s="42"/>
      <c r="C517" s="44"/>
      <c r="D517" s="44"/>
      <c r="S517" s="43"/>
      <c r="AG517" s="43"/>
    </row>
    <row r="518" spans="1:50" s="51" customFormat="1" ht="12.95" customHeight="1" x14ac:dyDescent="0.2">
      <c r="A518" s="42"/>
      <c r="C518" s="44"/>
      <c r="D518" s="44"/>
      <c r="S518" s="43"/>
      <c r="AG518" s="43"/>
    </row>
    <row r="519" spans="1:50" s="51" customFormat="1" ht="12.95" customHeight="1" x14ac:dyDescent="0.2">
      <c r="A519" s="42"/>
      <c r="C519" s="44"/>
      <c r="D519" s="44"/>
      <c r="S519" s="43"/>
      <c r="AG519" s="43"/>
    </row>
    <row r="520" spans="1:50" s="117" customFormat="1" ht="12.95" customHeight="1" x14ac:dyDescent="0.2">
      <c r="A520" s="116"/>
      <c r="C520" s="118"/>
      <c r="D520" s="118"/>
      <c r="S520" s="119"/>
      <c r="AA520" s="120"/>
      <c r="AB520" s="120"/>
      <c r="AC520" s="120"/>
      <c r="AD520" s="120"/>
      <c r="AE520" s="120"/>
      <c r="AG520" s="121"/>
      <c r="AN520" s="120"/>
      <c r="AO520" s="120"/>
      <c r="AP520" s="120"/>
      <c r="AQ520" s="120"/>
      <c r="AR520" s="120"/>
      <c r="AS520" s="120"/>
      <c r="AT520" s="120"/>
      <c r="AU520" s="120"/>
    </row>
    <row r="521" spans="1:50" s="117" customFormat="1" ht="12.95" customHeight="1" x14ac:dyDescent="0.2">
      <c r="A521" s="116"/>
      <c r="C521" s="118"/>
      <c r="D521" s="118"/>
      <c r="S521" s="119"/>
      <c r="AA521" s="120"/>
      <c r="AB521" s="120"/>
      <c r="AC521" s="120"/>
      <c r="AD521" s="120"/>
      <c r="AE521" s="120"/>
      <c r="AG521" s="121"/>
      <c r="AN521" s="120"/>
      <c r="AO521" s="120"/>
      <c r="AP521" s="120"/>
      <c r="AQ521" s="120"/>
      <c r="AR521" s="120"/>
      <c r="AS521" s="120"/>
      <c r="AT521" s="120"/>
      <c r="AU521" s="120"/>
    </row>
    <row r="522" spans="1:50" s="117" customFormat="1" ht="12.95" customHeight="1" x14ac:dyDescent="0.2">
      <c r="A522" s="116"/>
      <c r="C522" s="118"/>
      <c r="D522" s="118"/>
      <c r="S522" s="119"/>
      <c r="AA522" s="120"/>
      <c r="AB522" s="120"/>
      <c r="AC522" s="120"/>
      <c r="AD522" s="120"/>
      <c r="AE522" s="120"/>
      <c r="AG522" s="121"/>
      <c r="AN522" s="120"/>
      <c r="AO522" s="120"/>
      <c r="AP522" s="120"/>
      <c r="AQ522" s="120"/>
      <c r="AR522" s="120"/>
      <c r="AS522" s="120"/>
      <c r="AT522" s="120"/>
      <c r="AU522" s="120"/>
    </row>
    <row r="523" spans="1:50" s="117" customFormat="1" ht="12.95" customHeight="1" x14ac:dyDescent="0.2">
      <c r="A523" s="116"/>
      <c r="C523" s="118"/>
      <c r="D523" s="118"/>
      <c r="S523" s="119"/>
      <c r="AA523" s="120"/>
      <c r="AB523" s="120"/>
      <c r="AC523" s="120"/>
      <c r="AD523" s="120"/>
      <c r="AE523" s="120"/>
      <c r="AG523" s="121"/>
      <c r="AN523" s="120"/>
      <c r="AO523" s="120"/>
      <c r="AP523" s="120"/>
      <c r="AQ523" s="120"/>
      <c r="AR523" s="120"/>
      <c r="AS523" s="120"/>
      <c r="AT523" s="120"/>
      <c r="AU523" s="120"/>
      <c r="AV523" s="120"/>
      <c r="AX523" s="120"/>
    </row>
    <row r="524" spans="1:50" s="117" customFormat="1" ht="12.95" customHeight="1" x14ac:dyDescent="0.2">
      <c r="A524" s="116"/>
      <c r="C524" s="118"/>
      <c r="D524" s="118"/>
      <c r="S524" s="119"/>
      <c r="AA524" s="120"/>
      <c r="AB524" s="120"/>
      <c r="AC524" s="120"/>
      <c r="AD524" s="120"/>
      <c r="AE524" s="120"/>
      <c r="AG524" s="121"/>
      <c r="AN524" s="120"/>
      <c r="AO524" s="120"/>
      <c r="AP524" s="120"/>
      <c r="AQ524" s="120"/>
      <c r="AR524" s="120"/>
      <c r="AS524" s="120"/>
      <c r="AT524" s="120"/>
      <c r="AU524" s="120"/>
    </row>
    <row r="525" spans="1:50" s="117" customFormat="1" ht="12.95" customHeight="1" x14ac:dyDescent="0.2">
      <c r="A525" s="116"/>
      <c r="C525" s="118"/>
      <c r="D525" s="118"/>
      <c r="S525" s="119"/>
      <c r="AA525" s="120"/>
      <c r="AB525" s="120"/>
      <c r="AC525" s="120"/>
      <c r="AD525" s="120"/>
      <c r="AE525" s="120"/>
      <c r="AG525" s="121"/>
      <c r="AN525" s="120"/>
      <c r="AO525" s="120"/>
      <c r="AP525" s="120"/>
      <c r="AQ525" s="120"/>
      <c r="AR525" s="120"/>
      <c r="AS525" s="120"/>
      <c r="AT525" s="120"/>
      <c r="AU525" s="120"/>
    </row>
    <row r="526" spans="1:50" s="117" customFormat="1" ht="12.95" customHeight="1" x14ac:dyDescent="0.2">
      <c r="A526" s="116"/>
      <c r="C526" s="118"/>
      <c r="D526" s="118"/>
      <c r="S526" s="119"/>
      <c r="AA526" s="120"/>
      <c r="AB526" s="120"/>
      <c r="AC526" s="120"/>
      <c r="AD526" s="120"/>
      <c r="AE526" s="120"/>
      <c r="AG526" s="121"/>
      <c r="AN526" s="120"/>
      <c r="AO526" s="120"/>
      <c r="AP526" s="120"/>
      <c r="AQ526" s="120"/>
      <c r="AR526" s="120"/>
      <c r="AS526" s="120"/>
      <c r="AT526" s="120"/>
      <c r="AU526" s="120"/>
    </row>
    <row r="527" spans="1:50" s="117" customFormat="1" ht="12.95" customHeight="1" x14ac:dyDescent="0.2">
      <c r="A527" s="116"/>
      <c r="C527" s="118"/>
      <c r="D527" s="118"/>
      <c r="S527" s="119"/>
      <c r="AA527" s="120"/>
      <c r="AB527" s="120"/>
      <c r="AC527" s="120"/>
      <c r="AD527" s="120"/>
      <c r="AE527" s="120"/>
      <c r="AG527" s="121"/>
      <c r="AN527" s="120"/>
      <c r="AO527" s="120"/>
      <c r="AP527" s="120"/>
      <c r="AQ527" s="120"/>
      <c r="AR527" s="120"/>
      <c r="AS527" s="120"/>
      <c r="AT527" s="120"/>
      <c r="AU527" s="120"/>
    </row>
    <row r="528" spans="1:50" s="117" customFormat="1" ht="12.95" customHeight="1" x14ac:dyDescent="0.2">
      <c r="A528" s="116"/>
      <c r="C528" s="118"/>
      <c r="D528" s="118"/>
      <c r="S528" s="119"/>
      <c r="AA528" s="120"/>
      <c r="AB528" s="120"/>
      <c r="AC528" s="120"/>
      <c r="AD528" s="120"/>
      <c r="AE528" s="120"/>
      <c r="AG528" s="121"/>
      <c r="AN528" s="120"/>
      <c r="AO528" s="120"/>
      <c r="AP528" s="120"/>
      <c r="AQ528" s="120"/>
      <c r="AR528" s="120"/>
      <c r="AS528" s="120"/>
      <c r="AT528" s="120"/>
      <c r="AU528" s="120"/>
    </row>
    <row r="529" spans="1:64" s="117" customFormat="1" ht="12.95" customHeight="1" x14ac:dyDescent="0.2">
      <c r="A529" s="116"/>
      <c r="C529" s="118"/>
      <c r="D529" s="118"/>
      <c r="S529" s="119"/>
      <c r="AA529" s="120"/>
      <c r="AB529" s="120"/>
      <c r="AC529" s="120"/>
      <c r="AD529" s="120"/>
      <c r="AE529" s="120"/>
      <c r="AG529" s="121"/>
      <c r="AN529" s="120"/>
      <c r="AO529" s="120"/>
      <c r="AP529" s="120"/>
      <c r="AQ529" s="120"/>
      <c r="AR529" s="120"/>
      <c r="AS529" s="120"/>
      <c r="AT529" s="120"/>
      <c r="AU529" s="120"/>
      <c r="AV529" s="120"/>
      <c r="AW529" s="120"/>
      <c r="AX529" s="120"/>
      <c r="AY529" s="120"/>
      <c r="AZ529" s="120"/>
      <c r="BA529" s="120"/>
      <c r="BB529" s="120"/>
      <c r="BC529" s="120"/>
      <c r="BD529" s="120"/>
      <c r="BE529" s="120"/>
      <c r="BF529" s="120"/>
      <c r="BG529" s="120"/>
      <c r="BH529" s="120"/>
      <c r="BI529" s="120"/>
      <c r="BJ529" s="120"/>
      <c r="BK529" s="120"/>
      <c r="BL529" s="120"/>
    </row>
    <row r="530" spans="1:64" s="117" customFormat="1" ht="12.95" customHeight="1" x14ac:dyDescent="0.2">
      <c r="A530" s="116"/>
      <c r="C530" s="118"/>
      <c r="D530" s="118"/>
      <c r="S530" s="119"/>
      <c r="AA530" s="120"/>
      <c r="AB530" s="120"/>
      <c r="AC530" s="120"/>
      <c r="AD530" s="120"/>
      <c r="AE530" s="120"/>
      <c r="AG530" s="121"/>
      <c r="AN530" s="120"/>
      <c r="AO530" s="120"/>
      <c r="AP530" s="120"/>
      <c r="AQ530" s="120"/>
      <c r="AR530" s="120"/>
      <c r="AS530" s="120"/>
      <c r="AT530" s="120"/>
      <c r="AU530" s="120"/>
    </row>
    <row r="531" spans="1:64" s="117" customFormat="1" ht="12.95" customHeight="1" x14ac:dyDescent="0.2">
      <c r="A531" s="116"/>
      <c r="C531" s="118"/>
      <c r="D531" s="118"/>
      <c r="S531" s="119"/>
      <c r="AA531" s="120"/>
      <c r="AB531" s="120"/>
      <c r="AC531" s="120"/>
      <c r="AD531" s="120"/>
      <c r="AE531" s="120"/>
      <c r="AG531" s="121"/>
      <c r="AN531" s="120"/>
      <c r="AO531" s="120"/>
      <c r="AP531" s="120"/>
      <c r="AQ531" s="120"/>
      <c r="AR531" s="120"/>
      <c r="AS531" s="120"/>
      <c r="AT531" s="120"/>
      <c r="AU531" s="120"/>
    </row>
    <row r="532" spans="1:64" s="117" customFormat="1" ht="12.95" customHeight="1" x14ac:dyDescent="0.2">
      <c r="A532" s="116"/>
      <c r="C532" s="118"/>
      <c r="D532" s="118"/>
      <c r="S532" s="119"/>
      <c r="AA532" s="120"/>
      <c r="AB532" s="120"/>
      <c r="AC532" s="120"/>
      <c r="AD532" s="120"/>
      <c r="AE532" s="120"/>
      <c r="AG532" s="121"/>
      <c r="AN532" s="120"/>
      <c r="AO532" s="120"/>
      <c r="AP532" s="120"/>
      <c r="AQ532" s="120"/>
      <c r="AR532" s="120"/>
      <c r="AS532" s="120"/>
      <c r="AT532" s="120"/>
      <c r="AU532" s="120"/>
    </row>
    <row r="533" spans="1:64" s="117" customFormat="1" ht="12.95" customHeight="1" x14ac:dyDescent="0.2">
      <c r="A533" s="116"/>
      <c r="C533" s="118"/>
      <c r="D533" s="118"/>
      <c r="S533" s="119"/>
      <c r="AA533" s="120"/>
      <c r="AB533" s="120"/>
      <c r="AC533" s="120"/>
      <c r="AD533" s="120"/>
      <c r="AE533" s="120"/>
      <c r="AG533" s="121"/>
      <c r="AN533" s="120"/>
      <c r="AO533" s="120"/>
      <c r="AP533" s="120"/>
      <c r="AQ533" s="120"/>
      <c r="AR533" s="120"/>
      <c r="AS533" s="120"/>
      <c r="AT533" s="120"/>
      <c r="AU533" s="120"/>
    </row>
    <row r="534" spans="1:64" s="117" customFormat="1" ht="12.95" customHeight="1" x14ac:dyDescent="0.2">
      <c r="A534" s="116"/>
      <c r="C534" s="118"/>
      <c r="D534" s="118"/>
      <c r="S534" s="119"/>
      <c r="AA534" s="120"/>
      <c r="AB534" s="120"/>
      <c r="AC534" s="120"/>
      <c r="AD534" s="120"/>
      <c r="AE534" s="120"/>
      <c r="AG534" s="121"/>
      <c r="AN534" s="120"/>
      <c r="AO534" s="120"/>
      <c r="AP534" s="120"/>
      <c r="AQ534" s="120"/>
      <c r="AR534" s="120"/>
      <c r="AS534" s="120"/>
      <c r="AT534" s="120"/>
      <c r="AU534" s="120"/>
    </row>
    <row r="535" spans="1:64" s="117" customFormat="1" ht="12.95" customHeight="1" x14ac:dyDescent="0.2">
      <c r="A535" s="116"/>
      <c r="C535" s="118"/>
      <c r="D535" s="118"/>
      <c r="S535" s="119"/>
      <c r="AA535" s="120"/>
      <c r="AB535" s="120"/>
      <c r="AC535" s="120"/>
      <c r="AD535" s="120"/>
      <c r="AE535" s="120"/>
      <c r="AG535" s="121"/>
      <c r="AN535" s="120"/>
      <c r="AO535" s="120"/>
      <c r="AP535" s="120"/>
      <c r="AQ535" s="120"/>
      <c r="AR535" s="120"/>
      <c r="AS535" s="120"/>
      <c r="AT535" s="120"/>
      <c r="AU535" s="120"/>
    </row>
    <row r="536" spans="1:64" s="117" customFormat="1" ht="12.95" customHeight="1" x14ac:dyDescent="0.2">
      <c r="A536" s="116"/>
      <c r="C536" s="118"/>
      <c r="D536" s="118"/>
      <c r="S536" s="119"/>
      <c r="AA536" s="120"/>
      <c r="AB536" s="120"/>
      <c r="AC536" s="120"/>
      <c r="AD536" s="120"/>
      <c r="AE536" s="120"/>
      <c r="AG536" s="121"/>
      <c r="AN536" s="120"/>
      <c r="AO536" s="120"/>
      <c r="AP536" s="120"/>
      <c r="AQ536" s="120"/>
      <c r="AR536" s="120"/>
      <c r="AS536" s="120"/>
      <c r="AT536" s="120"/>
      <c r="AU536" s="120"/>
    </row>
    <row r="537" spans="1:64" s="117" customFormat="1" ht="12.95" customHeight="1" x14ac:dyDescent="0.2">
      <c r="A537" s="116"/>
      <c r="C537" s="118"/>
      <c r="D537" s="118"/>
      <c r="S537" s="119"/>
      <c r="AA537" s="120"/>
      <c r="AB537" s="120"/>
      <c r="AC537" s="120"/>
      <c r="AD537" s="120"/>
      <c r="AE537" s="120"/>
      <c r="AG537" s="121"/>
      <c r="AN537" s="120"/>
      <c r="AO537" s="120"/>
      <c r="AP537" s="120"/>
      <c r="AQ537" s="120"/>
      <c r="AR537" s="120"/>
      <c r="AS537" s="120"/>
      <c r="AT537" s="120"/>
      <c r="AU537" s="120"/>
    </row>
    <row r="538" spans="1:64" s="117" customFormat="1" ht="12.95" customHeight="1" x14ac:dyDescent="0.2">
      <c r="A538" s="116"/>
      <c r="C538" s="118"/>
      <c r="D538" s="118"/>
      <c r="S538" s="119"/>
      <c r="AA538" s="120"/>
      <c r="AB538" s="120"/>
      <c r="AC538" s="120"/>
      <c r="AD538" s="120"/>
      <c r="AE538" s="120"/>
      <c r="AG538" s="121"/>
      <c r="AN538" s="120"/>
      <c r="AO538" s="120"/>
      <c r="AP538" s="120"/>
      <c r="AQ538" s="120"/>
      <c r="AR538" s="120"/>
      <c r="AS538" s="120"/>
      <c r="AT538" s="120"/>
      <c r="AU538" s="120"/>
    </row>
    <row r="539" spans="1:64" s="117" customFormat="1" ht="12.95" customHeight="1" x14ac:dyDescent="0.2">
      <c r="A539" s="116"/>
      <c r="C539" s="118"/>
      <c r="D539" s="118"/>
      <c r="S539" s="119"/>
      <c r="AA539" s="120"/>
      <c r="AB539" s="120"/>
      <c r="AC539" s="120"/>
      <c r="AD539" s="120"/>
      <c r="AE539" s="120"/>
      <c r="AG539" s="121"/>
      <c r="AN539" s="120"/>
      <c r="AO539" s="120"/>
      <c r="AP539" s="120"/>
      <c r="AQ539" s="120"/>
      <c r="AR539" s="120"/>
      <c r="AS539" s="120"/>
      <c r="AT539" s="120"/>
      <c r="AU539" s="120"/>
    </row>
    <row r="540" spans="1:64" s="117" customFormat="1" ht="12.95" customHeight="1" x14ac:dyDescent="0.2">
      <c r="A540" s="116"/>
      <c r="C540" s="118"/>
      <c r="D540" s="118"/>
      <c r="S540" s="119"/>
      <c r="AA540" s="120"/>
      <c r="AB540" s="120"/>
      <c r="AC540" s="120"/>
      <c r="AD540" s="120"/>
      <c r="AE540" s="120"/>
      <c r="AG540" s="121"/>
      <c r="AN540" s="120"/>
      <c r="AO540" s="120"/>
      <c r="AP540" s="120"/>
      <c r="AQ540" s="120"/>
      <c r="AR540" s="120"/>
      <c r="AS540" s="120"/>
      <c r="AT540" s="120"/>
      <c r="AU540" s="120"/>
    </row>
    <row r="541" spans="1:64" s="117" customFormat="1" ht="12.95" customHeight="1" x14ac:dyDescent="0.2">
      <c r="A541" s="116"/>
      <c r="C541" s="118"/>
      <c r="D541" s="118"/>
      <c r="S541" s="119"/>
      <c r="AA541" s="120"/>
      <c r="AB541" s="120"/>
      <c r="AC541" s="120"/>
      <c r="AD541" s="120"/>
      <c r="AE541" s="120"/>
      <c r="AG541" s="121"/>
      <c r="AN541" s="120"/>
      <c r="AO541" s="120"/>
      <c r="AP541" s="120"/>
      <c r="AQ541" s="120"/>
      <c r="AR541" s="120"/>
      <c r="AS541" s="120"/>
      <c r="AT541" s="120"/>
      <c r="AU541" s="120"/>
    </row>
    <row r="542" spans="1:64" s="117" customFormat="1" ht="12.95" customHeight="1" x14ac:dyDescent="0.2">
      <c r="A542" s="116"/>
      <c r="C542" s="118"/>
      <c r="D542" s="118"/>
      <c r="S542" s="119"/>
      <c r="AA542" s="120"/>
      <c r="AB542" s="120"/>
      <c r="AC542" s="120"/>
      <c r="AD542" s="120"/>
      <c r="AE542" s="120"/>
      <c r="AG542" s="121"/>
      <c r="AN542" s="120"/>
      <c r="AO542" s="120"/>
      <c r="AP542" s="120"/>
      <c r="AQ542" s="120"/>
      <c r="AR542" s="120"/>
      <c r="AS542" s="120"/>
      <c r="AT542" s="120"/>
      <c r="AU542" s="120"/>
    </row>
    <row r="543" spans="1:64" s="117" customFormat="1" ht="12.95" customHeight="1" x14ac:dyDescent="0.2">
      <c r="A543" s="116"/>
      <c r="C543" s="118"/>
      <c r="D543" s="118"/>
      <c r="S543" s="119"/>
      <c r="AA543" s="120"/>
      <c r="AB543" s="120"/>
      <c r="AC543" s="120"/>
      <c r="AD543" s="120"/>
      <c r="AE543" s="120"/>
      <c r="AG543" s="121"/>
      <c r="AN543" s="120"/>
      <c r="AO543" s="120"/>
      <c r="AP543" s="120"/>
      <c r="AQ543" s="120"/>
      <c r="AR543" s="120"/>
      <c r="AS543" s="120"/>
      <c r="AT543" s="120"/>
      <c r="AU543" s="120"/>
    </row>
    <row r="544" spans="1:64" s="117" customFormat="1" ht="12.95" customHeight="1" x14ac:dyDescent="0.2">
      <c r="A544" s="116"/>
      <c r="C544" s="118"/>
      <c r="D544" s="118"/>
      <c r="S544" s="119"/>
      <c r="AA544" s="120"/>
      <c r="AB544" s="120"/>
      <c r="AC544" s="120"/>
      <c r="AD544" s="120"/>
      <c r="AE544" s="120"/>
      <c r="AG544" s="121"/>
      <c r="AN544" s="120"/>
      <c r="AO544" s="120"/>
      <c r="AP544" s="120"/>
      <c r="AQ544" s="120"/>
      <c r="AR544" s="120"/>
      <c r="AS544" s="120"/>
      <c r="AT544" s="120"/>
      <c r="AU544" s="120"/>
    </row>
    <row r="545" spans="1:48" s="117" customFormat="1" ht="12.95" customHeight="1" x14ac:dyDescent="0.2">
      <c r="A545" s="116"/>
      <c r="C545" s="118"/>
      <c r="D545" s="118"/>
      <c r="S545" s="119"/>
      <c r="AA545" s="120"/>
      <c r="AB545" s="120"/>
      <c r="AC545" s="120"/>
      <c r="AD545" s="120"/>
      <c r="AE545" s="120"/>
      <c r="AG545" s="121"/>
      <c r="AN545" s="120"/>
      <c r="AO545" s="120"/>
      <c r="AP545" s="120"/>
      <c r="AQ545" s="120"/>
      <c r="AR545" s="120"/>
      <c r="AS545" s="120"/>
      <c r="AT545" s="120"/>
      <c r="AU545" s="120"/>
    </row>
    <row r="546" spans="1:48" s="117" customFormat="1" ht="12.95" customHeight="1" x14ac:dyDescent="0.2">
      <c r="A546" s="116"/>
      <c r="C546" s="118"/>
      <c r="D546" s="118"/>
      <c r="S546" s="119"/>
      <c r="AA546" s="120"/>
      <c r="AB546" s="120"/>
      <c r="AC546" s="120"/>
      <c r="AD546" s="120"/>
      <c r="AE546" s="120"/>
      <c r="AG546" s="121"/>
      <c r="AN546" s="120"/>
      <c r="AO546" s="120"/>
      <c r="AP546" s="120"/>
      <c r="AQ546" s="120"/>
      <c r="AR546" s="120"/>
      <c r="AS546" s="120"/>
      <c r="AT546" s="120"/>
      <c r="AU546" s="120"/>
    </row>
    <row r="547" spans="1:48" s="117" customFormat="1" ht="12.95" customHeight="1" x14ac:dyDescent="0.2">
      <c r="A547" s="116"/>
      <c r="C547" s="118"/>
      <c r="D547" s="118"/>
      <c r="S547" s="119"/>
      <c r="AA547" s="120"/>
      <c r="AB547" s="120"/>
      <c r="AC547" s="120"/>
      <c r="AD547" s="120"/>
      <c r="AE547" s="120"/>
      <c r="AG547" s="121"/>
      <c r="AN547" s="120"/>
      <c r="AO547" s="120"/>
      <c r="AP547" s="120"/>
      <c r="AQ547" s="120"/>
      <c r="AR547" s="120"/>
      <c r="AS547" s="120"/>
      <c r="AT547" s="120"/>
      <c r="AU547" s="120"/>
    </row>
    <row r="548" spans="1:48" s="117" customFormat="1" ht="12.95" customHeight="1" x14ac:dyDescent="0.2">
      <c r="A548" s="116"/>
      <c r="C548" s="118"/>
      <c r="D548" s="118"/>
      <c r="S548" s="119"/>
      <c r="AA548" s="120"/>
      <c r="AB548" s="120"/>
      <c r="AC548" s="120"/>
      <c r="AD548" s="120"/>
      <c r="AE548" s="120"/>
      <c r="AG548" s="121"/>
      <c r="AN548" s="120"/>
      <c r="AO548" s="120"/>
      <c r="AP548" s="120"/>
      <c r="AQ548" s="120"/>
      <c r="AR548" s="120"/>
      <c r="AS548" s="120"/>
      <c r="AT548" s="120"/>
      <c r="AU548" s="120"/>
    </row>
    <row r="549" spans="1:48" s="117" customFormat="1" ht="12.95" customHeight="1" x14ac:dyDescent="0.2">
      <c r="A549" s="116"/>
      <c r="C549" s="118"/>
      <c r="D549" s="118"/>
      <c r="S549" s="119"/>
      <c r="AA549" s="120"/>
      <c r="AB549" s="120"/>
      <c r="AC549" s="120"/>
      <c r="AD549" s="120"/>
      <c r="AE549" s="120"/>
      <c r="AG549" s="121"/>
      <c r="AN549" s="120"/>
      <c r="AO549" s="120"/>
      <c r="AP549" s="120"/>
      <c r="AQ549" s="120"/>
      <c r="AR549" s="120"/>
      <c r="AS549" s="120"/>
      <c r="AT549" s="120"/>
      <c r="AU549" s="120"/>
    </row>
    <row r="550" spans="1:48" s="117" customFormat="1" ht="12.95" customHeight="1" x14ac:dyDescent="0.2">
      <c r="A550" s="116"/>
      <c r="C550" s="118"/>
      <c r="D550" s="118"/>
      <c r="S550" s="119"/>
      <c r="AA550" s="120"/>
      <c r="AB550" s="120"/>
      <c r="AC550" s="120"/>
      <c r="AD550" s="120"/>
      <c r="AE550" s="120"/>
      <c r="AG550" s="121"/>
      <c r="AN550" s="120"/>
      <c r="AO550" s="120"/>
      <c r="AP550" s="120"/>
      <c r="AQ550" s="120"/>
      <c r="AR550" s="120"/>
      <c r="AS550" s="120"/>
      <c r="AT550" s="120"/>
      <c r="AU550" s="120"/>
    </row>
    <row r="551" spans="1:48" s="117" customFormat="1" ht="12.95" customHeight="1" x14ac:dyDescent="0.2">
      <c r="A551" s="116"/>
      <c r="C551" s="118"/>
      <c r="D551" s="118"/>
      <c r="S551" s="119"/>
      <c r="AA551" s="120"/>
      <c r="AB551" s="120"/>
      <c r="AC551" s="120"/>
      <c r="AD551" s="120"/>
      <c r="AE551" s="120"/>
      <c r="AG551" s="121"/>
      <c r="AN551" s="120"/>
      <c r="AO551" s="120"/>
      <c r="AP551" s="120"/>
      <c r="AQ551" s="120"/>
      <c r="AR551" s="120"/>
      <c r="AS551" s="120"/>
      <c r="AT551" s="120"/>
      <c r="AU551" s="120"/>
    </row>
    <row r="552" spans="1:48" s="117" customFormat="1" ht="12.95" customHeight="1" x14ac:dyDescent="0.2">
      <c r="A552" s="116"/>
      <c r="C552" s="118"/>
      <c r="D552" s="118"/>
      <c r="S552" s="119"/>
      <c r="AA552" s="120"/>
      <c r="AB552" s="120"/>
      <c r="AC552" s="120"/>
      <c r="AD552" s="120"/>
      <c r="AE552" s="120"/>
      <c r="AG552" s="121"/>
      <c r="AN552" s="120"/>
      <c r="AO552" s="120"/>
      <c r="AP552" s="120"/>
      <c r="AQ552" s="120"/>
      <c r="AR552" s="120"/>
      <c r="AS552" s="120"/>
      <c r="AT552" s="120"/>
      <c r="AU552" s="120"/>
    </row>
    <row r="553" spans="1:48" s="117" customFormat="1" ht="12.95" customHeight="1" x14ac:dyDescent="0.2">
      <c r="A553" s="116"/>
      <c r="C553" s="118"/>
      <c r="D553" s="118"/>
      <c r="S553" s="119"/>
      <c r="AA553" s="120"/>
      <c r="AB553" s="120"/>
      <c r="AC553" s="120"/>
      <c r="AD553" s="120"/>
      <c r="AE553" s="120"/>
      <c r="AG553" s="121"/>
      <c r="AN553" s="120"/>
      <c r="AO553" s="120"/>
      <c r="AP553" s="120"/>
      <c r="AQ553" s="120"/>
      <c r="AR553" s="120"/>
      <c r="AS553" s="120"/>
      <c r="AT553" s="120"/>
      <c r="AU553" s="120"/>
    </row>
    <row r="554" spans="1:48" s="117" customFormat="1" ht="12.95" customHeight="1" x14ac:dyDescent="0.2">
      <c r="A554" s="116"/>
      <c r="C554" s="118"/>
      <c r="D554" s="118"/>
      <c r="S554" s="119"/>
      <c r="AA554" s="120"/>
      <c r="AB554" s="120"/>
      <c r="AC554" s="120"/>
      <c r="AD554" s="120"/>
      <c r="AE554" s="120"/>
      <c r="AG554" s="121"/>
      <c r="AN554" s="120"/>
      <c r="AO554" s="120"/>
      <c r="AP554" s="120"/>
      <c r="AQ554" s="120"/>
      <c r="AR554" s="120"/>
      <c r="AS554" s="120"/>
      <c r="AT554" s="120"/>
      <c r="AU554" s="120"/>
      <c r="AV554" s="120"/>
    </row>
    <row r="555" spans="1:48" s="117" customFormat="1" ht="12.95" customHeight="1" x14ac:dyDescent="0.2">
      <c r="A555" s="116"/>
      <c r="C555" s="118"/>
      <c r="D555" s="118"/>
      <c r="S555" s="119"/>
      <c r="AA555" s="120"/>
      <c r="AB555" s="120"/>
      <c r="AC555" s="120"/>
      <c r="AD555" s="120"/>
      <c r="AE555" s="120"/>
      <c r="AG555" s="121"/>
      <c r="AN555" s="120"/>
      <c r="AO555" s="120"/>
      <c r="AP555" s="120"/>
      <c r="AQ555" s="120"/>
      <c r="AR555" s="120"/>
      <c r="AS555" s="120"/>
      <c r="AT555" s="120"/>
      <c r="AU555" s="120"/>
    </row>
    <row r="556" spans="1:48" s="117" customFormat="1" ht="12.95" customHeight="1" x14ac:dyDescent="0.2">
      <c r="A556" s="116"/>
      <c r="C556" s="118"/>
      <c r="D556" s="118"/>
      <c r="S556" s="119"/>
      <c r="AA556" s="120"/>
      <c r="AB556" s="120"/>
      <c r="AC556" s="120"/>
      <c r="AD556" s="120"/>
      <c r="AE556" s="120"/>
      <c r="AG556" s="121"/>
      <c r="AN556" s="120"/>
      <c r="AO556" s="120"/>
      <c r="AP556" s="120"/>
      <c r="AQ556" s="120"/>
      <c r="AR556" s="120"/>
      <c r="AS556" s="120"/>
      <c r="AT556" s="120"/>
      <c r="AU556" s="120"/>
    </row>
    <row r="557" spans="1:48" s="117" customFormat="1" ht="12.95" customHeight="1" x14ac:dyDescent="0.2">
      <c r="A557" s="116"/>
      <c r="C557" s="118"/>
      <c r="D557" s="118"/>
      <c r="S557" s="119"/>
      <c r="AA557" s="120"/>
      <c r="AB557" s="120"/>
      <c r="AC557" s="120"/>
      <c r="AD557" s="120"/>
      <c r="AE557" s="120"/>
      <c r="AG557" s="121"/>
      <c r="AN557" s="120"/>
      <c r="AO557" s="120"/>
      <c r="AP557" s="120"/>
      <c r="AQ557" s="120"/>
      <c r="AR557" s="120"/>
      <c r="AS557" s="120"/>
      <c r="AT557" s="120"/>
      <c r="AU557" s="120"/>
    </row>
    <row r="558" spans="1:48" s="117" customFormat="1" ht="12.95" customHeight="1" x14ac:dyDescent="0.2">
      <c r="A558" s="116"/>
      <c r="C558" s="118"/>
      <c r="D558" s="118"/>
      <c r="S558" s="119"/>
      <c r="AA558" s="120"/>
      <c r="AB558" s="120"/>
      <c r="AC558" s="120"/>
      <c r="AD558" s="120"/>
      <c r="AE558" s="120"/>
      <c r="AG558" s="121"/>
      <c r="AN558" s="120"/>
      <c r="AO558" s="120"/>
      <c r="AP558" s="120"/>
      <c r="AQ558" s="120"/>
      <c r="AR558" s="120"/>
      <c r="AS558" s="120"/>
      <c r="AT558" s="120"/>
      <c r="AU558" s="120"/>
    </row>
    <row r="559" spans="1:48" s="117" customFormat="1" ht="12.95" customHeight="1" x14ac:dyDescent="0.2">
      <c r="A559" s="116"/>
      <c r="C559" s="118"/>
      <c r="D559" s="118"/>
      <c r="S559" s="119"/>
      <c r="AA559" s="120"/>
      <c r="AB559" s="120"/>
      <c r="AC559" s="120"/>
      <c r="AD559" s="120"/>
      <c r="AE559" s="120"/>
      <c r="AG559" s="121"/>
      <c r="AN559" s="120"/>
      <c r="AO559" s="120"/>
      <c r="AP559" s="120"/>
      <c r="AQ559" s="120"/>
      <c r="AR559" s="120"/>
      <c r="AS559" s="120"/>
      <c r="AT559" s="120"/>
      <c r="AU559" s="120"/>
    </row>
    <row r="560" spans="1:48" s="117" customFormat="1" ht="12.95" customHeight="1" x14ac:dyDescent="0.2">
      <c r="A560" s="116"/>
      <c r="C560" s="118"/>
      <c r="D560" s="118"/>
      <c r="S560" s="119"/>
      <c r="AA560" s="120"/>
      <c r="AB560" s="120"/>
      <c r="AC560" s="120"/>
      <c r="AD560" s="120"/>
      <c r="AE560" s="120"/>
      <c r="AG560" s="121"/>
      <c r="AN560" s="120"/>
      <c r="AO560" s="120"/>
      <c r="AP560" s="120"/>
      <c r="AQ560" s="120"/>
      <c r="AR560" s="120"/>
      <c r="AS560" s="120"/>
      <c r="AT560" s="120"/>
      <c r="AU560" s="120"/>
    </row>
    <row r="561" spans="1:48" s="117" customFormat="1" ht="12.95" customHeight="1" x14ac:dyDescent="0.2">
      <c r="A561" s="116"/>
      <c r="C561" s="118"/>
      <c r="D561" s="118"/>
      <c r="S561" s="119"/>
      <c r="AA561" s="120"/>
      <c r="AB561" s="120"/>
      <c r="AC561" s="120"/>
      <c r="AD561" s="120"/>
      <c r="AE561" s="120"/>
      <c r="AG561" s="121"/>
      <c r="AN561" s="120"/>
      <c r="AO561" s="120"/>
      <c r="AP561" s="120"/>
      <c r="AQ561" s="120"/>
      <c r="AR561" s="120"/>
      <c r="AS561" s="120"/>
      <c r="AT561" s="120"/>
      <c r="AU561" s="120"/>
    </row>
    <row r="562" spans="1:48" s="117" customFormat="1" ht="12.95" customHeight="1" x14ac:dyDescent="0.2">
      <c r="A562" s="116"/>
      <c r="C562" s="118"/>
      <c r="D562" s="118"/>
      <c r="S562" s="119"/>
      <c r="AA562" s="120"/>
      <c r="AB562" s="120"/>
      <c r="AC562" s="120"/>
      <c r="AD562" s="120"/>
      <c r="AE562" s="120"/>
      <c r="AG562" s="121"/>
      <c r="AN562" s="120"/>
      <c r="AO562" s="120"/>
      <c r="AP562" s="120"/>
      <c r="AQ562" s="120"/>
      <c r="AR562" s="120"/>
      <c r="AS562" s="120"/>
      <c r="AT562" s="120"/>
      <c r="AU562" s="120"/>
    </row>
    <row r="563" spans="1:48" s="117" customFormat="1" ht="12.95" customHeight="1" x14ac:dyDescent="0.2">
      <c r="A563" s="116"/>
      <c r="C563" s="118"/>
      <c r="D563" s="118"/>
      <c r="S563" s="119"/>
      <c r="AA563" s="120"/>
      <c r="AB563" s="120"/>
      <c r="AC563" s="120"/>
      <c r="AD563" s="120"/>
      <c r="AE563" s="120"/>
      <c r="AG563" s="121"/>
      <c r="AN563" s="120"/>
      <c r="AO563" s="120"/>
      <c r="AP563" s="120"/>
      <c r="AQ563" s="120"/>
      <c r="AR563" s="120"/>
      <c r="AS563" s="120"/>
      <c r="AT563" s="120"/>
      <c r="AU563" s="120"/>
    </row>
    <row r="564" spans="1:48" s="117" customFormat="1" ht="12.95" customHeight="1" x14ac:dyDescent="0.2">
      <c r="A564" s="116"/>
      <c r="C564" s="118"/>
      <c r="D564" s="118"/>
      <c r="S564" s="119"/>
      <c r="AA564" s="120"/>
      <c r="AB564" s="120"/>
      <c r="AC564" s="120"/>
      <c r="AD564" s="120"/>
      <c r="AE564" s="120"/>
      <c r="AG564" s="121"/>
      <c r="AN564" s="120"/>
      <c r="AO564" s="120"/>
      <c r="AP564" s="120"/>
      <c r="AQ564" s="120"/>
      <c r="AR564" s="120"/>
      <c r="AS564" s="120"/>
      <c r="AT564" s="120"/>
      <c r="AU564" s="120"/>
    </row>
    <row r="565" spans="1:48" s="117" customFormat="1" ht="12.95" customHeight="1" x14ac:dyDescent="0.2">
      <c r="A565" s="116"/>
      <c r="C565" s="118"/>
      <c r="D565" s="118"/>
      <c r="S565" s="119"/>
      <c r="AA565" s="120"/>
      <c r="AB565" s="120"/>
      <c r="AC565" s="120"/>
      <c r="AD565" s="120"/>
      <c r="AE565" s="120"/>
      <c r="AG565" s="121"/>
      <c r="AN565" s="120"/>
      <c r="AO565" s="120"/>
      <c r="AP565" s="120"/>
      <c r="AQ565" s="120"/>
      <c r="AR565" s="120"/>
      <c r="AS565" s="120"/>
      <c r="AT565" s="120"/>
      <c r="AU565" s="120"/>
    </row>
    <row r="566" spans="1:48" s="117" customFormat="1" ht="12.95" customHeight="1" x14ac:dyDescent="0.2">
      <c r="A566" s="116"/>
      <c r="C566" s="118"/>
      <c r="D566" s="118"/>
      <c r="S566" s="119"/>
      <c r="AA566" s="120"/>
      <c r="AB566" s="120"/>
      <c r="AC566" s="120"/>
      <c r="AD566" s="120"/>
      <c r="AE566" s="120"/>
      <c r="AG566" s="121"/>
      <c r="AN566" s="120"/>
      <c r="AO566" s="120"/>
      <c r="AP566" s="120"/>
      <c r="AQ566" s="120"/>
      <c r="AR566" s="120"/>
      <c r="AS566" s="120"/>
      <c r="AT566" s="120"/>
      <c r="AU566" s="120"/>
    </row>
    <row r="567" spans="1:48" s="117" customFormat="1" ht="12.95" customHeight="1" x14ac:dyDescent="0.2">
      <c r="A567" s="116"/>
      <c r="C567" s="118"/>
      <c r="D567" s="118"/>
      <c r="S567" s="119"/>
      <c r="AA567" s="120"/>
      <c r="AB567" s="120"/>
      <c r="AC567" s="120"/>
      <c r="AD567" s="120"/>
      <c r="AE567" s="120"/>
      <c r="AG567" s="121"/>
      <c r="AN567" s="120"/>
      <c r="AO567" s="120"/>
      <c r="AP567" s="120"/>
      <c r="AQ567" s="120"/>
      <c r="AR567" s="120"/>
      <c r="AS567" s="120"/>
      <c r="AT567" s="120"/>
      <c r="AU567" s="120"/>
    </row>
    <row r="568" spans="1:48" s="117" customFormat="1" ht="12.95" customHeight="1" x14ac:dyDescent="0.2">
      <c r="A568" s="116"/>
      <c r="C568" s="118"/>
      <c r="D568" s="118"/>
      <c r="S568" s="119"/>
      <c r="AA568" s="120"/>
      <c r="AB568" s="120"/>
      <c r="AC568" s="120"/>
      <c r="AD568" s="120"/>
      <c r="AE568" s="120"/>
      <c r="AG568" s="121"/>
      <c r="AN568" s="120"/>
      <c r="AO568" s="120"/>
      <c r="AP568" s="120"/>
      <c r="AQ568" s="120"/>
      <c r="AR568" s="120"/>
      <c r="AS568" s="120"/>
      <c r="AT568" s="120"/>
      <c r="AU568" s="120"/>
    </row>
    <row r="569" spans="1:48" s="117" customFormat="1" ht="12.95" customHeight="1" x14ac:dyDescent="0.2">
      <c r="A569" s="116"/>
      <c r="C569" s="118"/>
      <c r="D569" s="118"/>
      <c r="S569" s="119"/>
      <c r="AA569" s="120"/>
      <c r="AB569" s="120"/>
      <c r="AC569" s="120"/>
      <c r="AD569" s="120"/>
      <c r="AE569" s="120"/>
      <c r="AG569" s="121"/>
      <c r="AN569" s="120"/>
      <c r="AO569" s="120"/>
      <c r="AP569" s="120"/>
      <c r="AQ569" s="120"/>
      <c r="AR569" s="120"/>
      <c r="AS569" s="120"/>
      <c r="AT569" s="120"/>
      <c r="AU569" s="120"/>
    </row>
    <row r="570" spans="1:48" s="117" customFormat="1" ht="12.95" customHeight="1" x14ac:dyDescent="0.2">
      <c r="A570" s="116"/>
      <c r="C570" s="118"/>
      <c r="D570" s="118"/>
      <c r="S570" s="119"/>
      <c r="AA570" s="120"/>
      <c r="AB570" s="120"/>
      <c r="AC570" s="120"/>
      <c r="AD570" s="120"/>
      <c r="AE570" s="120"/>
      <c r="AG570" s="121"/>
      <c r="AN570" s="120"/>
      <c r="AO570" s="120"/>
      <c r="AP570" s="120"/>
      <c r="AQ570" s="120"/>
      <c r="AR570" s="120"/>
      <c r="AS570" s="120"/>
      <c r="AT570" s="120"/>
      <c r="AU570" s="120"/>
    </row>
    <row r="571" spans="1:48" s="117" customFormat="1" ht="12.95" customHeight="1" x14ac:dyDescent="0.2">
      <c r="A571" s="116"/>
      <c r="C571" s="118"/>
      <c r="D571" s="118"/>
      <c r="S571" s="119"/>
      <c r="AA571" s="120"/>
      <c r="AB571" s="120"/>
      <c r="AC571" s="120"/>
      <c r="AD571" s="120"/>
      <c r="AE571" s="120"/>
      <c r="AG571" s="121"/>
      <c r="AN571" s="120"/>
      <c r="AO571" s="120"/>
      <c r="AP571" s="120"/>
      <c r="AQ571" s="120"/>
      <c r="AR571" s="120"/>
      <c r="AS571" s="120"/>
      <c r="AT571" s="120"/>
      <c r="AU571" s="120"/>
    </row>
    <row r="572" spans="1:48" s="117" customFormat="1" ht="12.95" customHeight="1" x14ac:dyDescent="0.2">
      <c r="A572" s="116"/>
      <c r="C572" s="118"/>
      <c r="D572" s="118"/>
      <c r="S572" s="119"/>
      <c r="AA572" s="120"/>
      <c r="AB572" s="120"/>
      <c r="AC572" s="120"/>
      <c r="AD572" s="120"/>
      <c r="AE572" s="120"/>
      <c r="AG572" s="121"/>
      <c r="AN572" s="120"/>
      <c r="AO572" s="120"/>
      <c r="AP572" s="120"/>
      <c r="AQ572" s="120"/>
      <c r="AR572" s="120"/>
      <c r="AS572" s="120"/>
      <c r="AT572" s="120"/>
      <c r="AU572" s="120"/>
    </row>
    <row r="573" spans="1:48" s="117" customFormat="1" ht="12.95" customHeight="1" x14ac:dyDescent="0.2">
      <c r="A573" s="116"/>
      <c r="C573" s="118"/>
      <c r="D573" s="118"/>
      <c r="S573" s="119"/>
      <c r="AA573" s="120"/>
      <c r="AB573" s="120"/>
      <c r="AC573" s="120"/>
      <c r="AD573" s="120"/>
      <c r="AE573" s="120"/>
      <c r="AG573" s="121"/>
      <c r="AN573" s="120"/>
      <c r="AO573" s="120"/>
      <c r="AP573" s="120"/>
      <c r="AQ573" s="120"/>
      <c r="AR573" s="120"/>
      <c r="AS573" s="120"/>
      <c r="AT573" s="120"/>
      <c r="AU573" s="120"/>
    </row>
    <row r="574" spans="1:48" s="117" customFormat="1" ht="12.95" customHeight="1" x14ac:dyDescent="0.2">
      <c r="A574" s="116"/>
      <c r="C574" s="118"/>
      <c r="D574" s="118"/>
      <c r="S574" s="119"/>
      <c r="AA574" s="120"/>
      <c r="AB574" s="120"/>
      <c r="AC574" s="120"/>
      <c r="AD574" s="120"/>
      <c r="AE574" s="120"/>
      <c r="AG574" s="121"/>
      <c r="AN574" s="120"/>
      <c r="AO574" s="120"/>
      <c r="AP574" s="120"/>
      <c r="AQ574" s="120"/>
      <c r="AR574" s="120"/>
      <c r="AS574" s="120"/>
      <c r="AT574" s="120"/>
      <c r="AU574" s="120"/>
      <c r="AV574" s="120"/>
    </row>
    <row r="575" spans="1:48" s="117" customFormat="1" ht="12.95" customHeight="1" x14ac:dyDescent="0.2">
      <c r="A575" s="116"/>
      <c r="C575" s="118"/>
      <c r="D575" s="118"/>
      <c r="S575" s="119"/>
      <c r="AA575" s="120"/>
      <c r="AB575" s="120"/>
      <c r="AC575" s="120"/>
      <c r="AD575" s="120"/>
      <c r="AE575" s="120"/>
      <c r="AG575" s="121"/>
      <c r="AN575" s="120"/>
      <c r="AO575" s="120"/>
      <c r="AP575" s="120"/>
      <c r="AQ575" s="120"/>
      <c r="AR575" s="120"/>
      <c r="AS575" s="120"/>
      <c r="AT575" s="120"/>
      <c r="AU575" s="120"/>
    </row>
    <row r="576" spans="1:48" s="117" customFormat="1" ht="12.95" customHeight="1" x14ac:dyDescent="0.2">
      <c r="A576" s="116"/>
      <c r="C576" s="118"/>
      <c r="D576" s="118"/>
      <c r="S576" s="119"/>
      <c r="AA576" s="120"/>
      <c r="AB576" s="120"/>
      <c r="AC576" s="120"/>
      <c r="AD576" s="120"/>
      <c r="AE576" s="120"/>
      <c r="AG576" s="121"/>
      <c r="AN576" s="120"/>
      <c r="AO576" s="120"/>
      <c r="AP576" s="120"/>
      <c r="AQ576" s="120"/>
      <c r="AR576" s="120"/>
      <c r="AS576" s="120"/>
      <c r="AT576" s="120"/>
      <c r="AU576" s="120"/>
    </row>
    <row r="577" spans="1:50" s="117" customFormat="1" ht="12.95" customHeight="1" x14ac:dyDescent="0.2">
      <c r="A577" s="116"/>
      <c r="C577" s="118"/>
      <c r="D577" s="118"/>
      <c r="S577" s="119"/>
      <c r="AA577" s="120"/>
      <c r="AB577" s="120"/>
      <c r="AC577" s="120"/>
      <c r="AD577" s="120"/>
      <c r="AE577" s="120"/>
      <c r="AG577" s="121"/>
      <c r="AN577" s="120"/>
      <c r="AO577" s="120"/>
      <c r="AP577" s="120"/>
      <c r="AQ577" s="120"/>
      <c r="AR577" s="120"/>
      <c r="AS577" s="120"/>
      <c r="AT577" s="120"/>
      <c r="AU577" s="120"/>
    </row>
    <row r="578" spans="1:50" s="117" customFormat="1" ht="12.95" customHeight="1" x14ac:dyDescent="0.2">
      <c r="A578" s="116"/>
      <c r="C578" s="118"/>
      <c r="D578" s="118"/>
      <c r="S578" s="119"/>
      <c r="AA578" s="120"/>
      <c r="AB578" s="120"/>
      <c r="AC578" s="120"/>
      <c r="AD578" s="120"/>
      <c r="AE578" s="120"/>
      <c r="AG578" s="121"/>
      <c r="AN578" s="120"/>
      <c r="AO578" s="120"/>
      <c r="AP578" s="120"/>
      <c r="AQ578" s="120"/>
      <c r="AR578" s="120"/>
      <c r="AS578" s="120"/>
      <c r="AT578" s="120"/>
      <c r="AU578" s="120"/>
    </row>
    <row r="579" spans="1:50" s="117" customFormat="1" ht="12.95" customHeight="1" x14ac:dyDescent="0.2">
      <c r="A579" s="116"/>
      <c r="C579" s="118"/>
      <c r="D579" s="118"/>
      <c r="S579" s="119"/>
      <c r="AA579" s="120"/>
      <c r="AB579" s="120"/>
      <c r="AC579" s="120"/>
      <c r="AD579" s="120"/>
      <c r="AE579" s="120"/>
      <c r="AG579" s="121"/>
      <c r="AN579" s="120"/>
      <c r="AO579" s="120"/>
      <c r="AP579" s="120"/>
      <c r="AQ579" s="120"/>
      <c r="AR579" s="120"/>
      <c r="AS579" s="120"/>
      <c r="AT579" s="120"/>
      <c r="AU579" s="120"/>
    </row>
    <row r="580" spans="1:50" s="117" customFormat="1" ht="12.95" customHeight="1" x14ac:dyDescent="0.2">
      <c r="A580" s="116"/>
      <c r="C580" s="118"/>
      <c r="D580" s="118"/>
      <c r="S580" s="119"/>
      <c r="AA580" s="120"/>
      <c r="AB580" s="120"/>
      <c r="AC580" s="120"/>
      <c r="AD580" s="120"/>
      <c r="AE580" s="120"/>
      <c r="AG580" s="121"/>
      <c r="AN580" s="120"/>
      <c r="AO580" s="120"/>
      <c r="AP580" s="120"/>
      <c r="AQ580" s="120"/>
      <c r="AR580" s="120"/>
      <c r="AS580" s="120"/>
      <c r="AT580" s="120"/>
      <c r="AU580" s="120"/>
    </row>
    <row r="581" spans="1:50" s="117" customFormat="1" ht="12.95" customHeight="1" x14ac:dyDescent="0.2">
      <c r="A581" s="116"/>
      <c r="C581" s="118"/>
      <c r="D581" s="118"/>
      <c r="S581" s="119"/>
      <c r="AA581" s="120"/>
      <c r="AB581" s="120"/>
      <c r="AC581" s="120"/>
      <c r="AD581" s="120"/>
      <c r="AE581" s="120"/>
      <c r="AG581" s="121"/>
      <c r="AN581" s="120"/>
      <c r="AO581" s="120"/>
      <c r="AP581" s="120"/>
      <c r="AQ581" s="120"/>
      <c r="AR581" s="120"/>
      <c r="AS581" s="120"/>
      <c r="AT581" s="120"/>
      <c r="AU581" s="120"/>
    </row>
    <row r="582" spans="1:50" s="117" customFormat="1" ht="12.95" customHeight="1" x14ac:dyDescent="0.2">
      <c r="A582" s="116"/>
      <c r="C582" s="118"/>
      <c r="D582" s="118"/>
      <c r="S582" s="119"/>
      <c r="AA582" s="120"/>
      <c r="AB582" s="120"/>
      <c r="AC582" s="120"/>
      <c r="AD582" s="120"/>
      <c r="AE582" s="120"/>
      <c r="AG582" s="121"/>
      <c r="AN582" s="120"/>
      <c r="AO582" s="120"/>
      <c r="AP582" s="120"/>
      <c r="AQ582" s="120"/>
      <c r="AR582" s="120"/>
      <c r="AS582" s="120"/>
      <c r="AT582" s="120"/>
      <c r="AU582" s="120"/>
    </row>
    <row r="583" spans="1:50" s="117" customFormat="1" ht="12.95" customHeight="1" x14ac:dyDescent="0.2">
      <c r="A583" s="116"/>
      <c r="C583" s="118"/>
      <c r="D583" s="118"/>
      <c r="S583" s="119"/>
      <c r="AA583" s="120"/>
      <c r="AB583" s="120"/>
      <c r="AC583" s="120"/>
      <c r="AD583" s="120"/>
      <c r="AE583" s="120"/>
      <c r="AG583" s="121"/>
      <c r="AN583" s="120"/>
      <c r="AO583" s="120"/>
      <c r="AP583" s="120"/>
      <c r="AQ583" s="120"/>
      <c r="AR583" s="120"/>
      <c r="AS583" s="120"/>
      <c r="AT583" s="120"/>
      <c r="AU583" s="120"/>
    </row>
    <row r="584" spans="1:50" s="117" customFormat="1" ht="12.95" customHeight="1" x14ac:dyDescent="0.2">
      <c r="A584" s="116"/>
      <c r="C584" s="118"/>
      <c r="D584" s="118"/>
      <c r="S584" s="119"/>
      <c r="AA584" s="120"/>
      <c r="AB584" s="120"/>
      <c r="AC584" s="120"/>
      <c r="AD584" s="120"/>
      <c r="AE584" s="120"/>
      <c r="AG584" s="121"/>
      <c r="AN584" s="120"/>
      <c r="AO584" s="120"/>
      <c r="AP584" s="120"/>
      <c r="AQ584" s="120"/>
      <c r="AR584" s="120"/>
      <c r="AS584" s="120"/>
      <c r="AT584" s="120"/>
      <c r="AU584" s="120"/>
    </row>
    <row r="585" spans="1:50" s="117" customFormat="1" ht="12.95" customHeight="1" x14ac:dyDescent="0.2">
      <c r="A585" s="116"/>
      <c r="C585" s="118"/>
      <c r="D585" s="118"/>
      <c r="S585" s="119"/>
      <c r="AA585" s="120"/>
      <c r="AB585" s="120"/>
      <c r="AC585" s="120"/>
      <c r="AD585" s="120"/>
      <c r="AE585" s="120"/>
      <c r="AG585" s="121"/>
      <c r="AN585" s="120"/>
      <c r="AO585" s="120"/>
      <c r="AP585" s="120"/>
      <c r="AQ585" s="120"/>
      <c r="AR585" s="120"/>
      <c r="AS585" s="120"/>
      <c r="AT585" s="120"/>
      <c r="AU585" s="120"/>
    </row>
    <row r="586" spans="1:50" s="117" customFormat="1" ht="12.95" customHeight="1" x14ac:dyDescent="0.2">
      <c r="A586" s="116"/>
      <c r="C586" s="118"/>
      <c r="D586" s="118"/>
      <c r="S586" s="119"/>
      <c r="AA586" s="120"/>
      <c r="AB586" s="120"/>
      <c r="AC586" s="120"/>
      <c r="AD586" s="120"/>
      <c r="AE586" s="120"/>
      <c r="AG586" s="121"/>
      <c r="AN586" s="120"/>
      <c r="AO586" s="120"/>
      <c r="AP586" s="120"/>
      <c r="AQ586" s="120"/>
      <c r="AR586" s="120"/>
      <c r="AS586" s="120"/>
      <c r="AT586" s="120"/>
      <c r="AU586" s="120"/>
      <c r="AV586" s="120"/>
    </row>
    <row r="587" spans="1:50" s="117" customFormat="1" ht="12.95" customHeight="1" x14ac:dyDescent="0.2">
      <c r="A587" s="116"/>
      <c r="C587" s="118"/>
      <c r="D587" s="118"/>
      <c r="S587" s="119"/>
      <c r="AA587" s="120"/>
      <c r="AB587" s="120"/>
      <c r="AC587" s="120"/>
      <c r="AD587" s="120"/>
      <c r="AE587" s="120"/>
      <c r="AG587" s="121"/>
      <c r="AN587" s="120"/>
      <c r="AO587" s="120"/>
      <c r="AP587" s="120"/>
      <c r="AQ587" s="120"/>
      <c r="AR587" s="120"/>
      <c r="AS587" s="120"/>
      <c r="AT587" s="120"/>
      <c r="AU587" s="120"/>
      <c r="AV587" s="120"/>
    </row>
    <row r="588" spans="1:50" s="117" customFormat="1" ht="12.95" customHeight="1" x14ac:dyDescent="0.2">
      <c r="A588" s="116"/>
      <c r="C588" s="118"/>
      <c r="D588" s="118"/>
      <c r="S588" s="119"/>
      <c r="AA588" s="120"/>
      <c r="AB588" s="120"/>
      <c r="AC588" s="120"/>
      <c r="AD588" s="120"/>
      <c r="AE588" s="120"/>
      <c r="AG588" s="121"/>
      <c r="AN588" s="120"/>
      <c r="AO588" s="120"/>
      <c r="AP588" s="120"/>
      <c r="AQ588" s="120"/>
      <c r="AR588" s="120"/>
      <c r="AS588" s="120"/>
      <c r="AT588" s="120"/>
      <c r="AU588" s="120"/>
      <c r="AV588" s="120"/>
      <c r="AX588" s="120"/>
    </row>
    <row r="589" spans="1:50" s="117" customFormat="1" ht="12.95" customHeight="1" x14ac:dyDescent="0.2">
      <c r="A589" s="116"/>
      <c r="C589" s="118"/>
      <c r="D589" s="118"/>
      <c r="S589" s="119"/>
      <c r="AA589" s="120"/>
      <c r="AB589" s="120"/>
      <c r="AC589" s="120"/>
      <c r="AD589" s="120"/>
      <c r="AE589" s="120"/>
      <c r="AG589" s="121"/>
      <c r="AN589" s="120"/>
      <c r="AO589" s="120"/>
      <c r="AP589" s="120"/>
      <c r="AQ589" s="120"/>
      <c r="AR589" s="120"/>
      <c r="AS589" s="120"/>
      <c r="AT589" s="120"/>
      <c r="AU589" s="120"/>
      <c r="AV589" s="120"/>
    </row>
    <row r="590" spans="1:50" s="117" customFormat="1" ht="12.95" customHeight="1" x14ac:dyDescent="0.2">
      <c r="A590" s="116"/>
      <c r="C590" s="118"/>
      <c r="D590" s="118"/>
      <c r="S590" s="119"/>
      <c r="AA590" s="120"/>
      <c r="AB590" s="120"/>
      <c r="AC590" s="120"/>
      <c r="AD590" s="120"/>
      <c r="AE590" s="120"/>
      <c r="AG590" s="121"/>
      <c r="AN590" s="120"/>
      <c r="AO590" s="120"/>
      <c r="AP590" s="120"/>
      <c r="AQ590" s="120"/>
      <c r="AR590" s="120"/>
      <c r="AS590" s="120"/>
      <c r="AT590" s="120"/>
      <c r="AU590" s="120"/>
    </row>
    <row r="591" spans="1:50" s="117" customFormat="1" ht="12.95" customHeight="1" x14ac:dyDescent="0.2">
      <c r="A591" s="116"/>
      <c r="C591" s="118"/>
      <c r="D591" s="118"/>
      <c r="S591" s="119"/>
      <c r="AA591" s="120"/>
      <c r="AB591" s="120"/>
      <c r="AC591" s="120"/>
      <c r="AD591" s="120"/>
      <c r="AE591" s="120"/>
      <c r="AG591" s="121"/>
      <c r="AN591" s="120"/>
      <c r="AO591" s="120"/>
      <c r="AP591" s="120"/>
      <c r="AQ591" s="120"/>
      <c r="AR591" s="120"/>
      <c r="AS591" s="120"/>
      <c r="AT591" s="120"/>
      <c r="AU591" s="120"/>
    </row>
    <row r="592" spans="1:50" s="117" customFormat="1" ht="12.95" customHeight="1" x14ac:dyDescent="0.2">
      <c r="A592" s="116"/>
      <c r="C592" s="118"/>
      <c r="D592" s="118"/>
      <c r="S592" s="119"/>
      <c r="AA592" s="120"/>
      <c r="AB592" s="120"/>
      <c r="AC592" s="120"/>
      <c r="AD592" s="120"/>
      <c r="AE592" s="120"/>
      <c r="AG592" s="121"/>
      <c r="AN592" s="120"/>
      <c r="AO592" s="120"/>
      <c r="AP592" s="120"/>
      <c r="AQ592" s="120"/>
      <c r="AR592" s="120"/>
      <c r="AS592" s="120"/>
      <c r="AT592" s="120"/>
      <c r="AU592" s="120"/>
    </row>
    <row r="593" spans="1:64" s="117" customFormat="1" ht="12.95" customHeight="1" x14ac:dyDescent="0.2">
      <c r="A593" s="116"/>
      <c r="C593" s="118"/>
      <c r="D593" s="118"/>
      <c r="S593" s="119"/>
      <c r="AA593" s="120"/>
      <c r="AB593" s="120"/>
      <c r="AC593" s="120"/>
      <c r="AD593" s="120"/>
      <c r="AE593" s="120"/>
      <c r="AG593" s="121"/>
      <c r="AN593" s="120"/>
      <c r="AO593" s="120"/>
      <c r="AP593" s="120"/>
      <c r="AQ593" s="120"/>
      <c r="AR593" s="120"/>
      <c r="AS593" s="120"/>
      <c r="AT593" s="120"/>
      <c r="AU593" s="120"/>
    </row>
    <row r="594" spans="1:64" s="117" customFormat="1" ht="12.95" customHeight="1" x14ac:dyDescent="0.2">
      <c r="A594" s="116"/>
      <c r="C594" s="118"/>
      <c r="D594" s="118"/>
      <c r="S594" s="119"/>
      <c r="AA594" s="120"/>
      <c r="AB594" s="120"/>
      <c r="AC594" s="120"/>
      <c r="AD594" s="120"/>
      <c r="AE594" s="120"/>
      <c r="AG594" s="121"/>
      <c r="AN594" s="120"/>
      <c r="AO594" s="120"/>
      <c r="AP594" s="120"/>
      <c r="AQ594" s="120"/>
      <c r="AR594" s="120"/>
      <c r="AS594" s="120"/>
      <c r="AT594" s="120"/>
      <c r="AU594" s="120"/>
    </row>
    <row r="595" spans="1:64" s="117" customFormat="1" ht="12.95" customHeight="1" x14ac:dyDescent="0.2">
      <c r="A595" s="116"/>
      <c r="C595" s="118"/>
      <c r="D595" s="118"/>
      <c r="S595" s="119"/>
      <c r="AA595" s="120"/>
      <c r="AB595" s="120"/>
      <c r="AC595" s="120"/>
      <c r="AD595" s="120"/>
      <c r="AE595" s="120"/>
      <c r="AG595" s="121"/>
      <c r="AN595" s="120"/>
      <c r="AO595" s="120"/>
      <c r="AP595" s="120"/>
      <c r="AQ595" s="120"/>
      <c r="AR595" s="120"/>
      <c r="AS595" s="120"/>
      <c r="AT595" s="120"/>
      <c r="AU595" s="120"/>
    </row>
    <row r="596" spans="1:64" s="117" customFormat="1" ht="12.95" customHeight="1" x14ac:dyDescent="0.2">
      <c r="A596" s="116"/>
      <c r="C596" s="118"/>
      <c r="D596" s="118"/>
      <c r="S596" s="119"/>
      <c r="AA596" s="120"/>
      <c r="AB596" s="120"/>
      <c r="AC596" s="120"/>
      <c r="AD596" s="120"/>
      <c r="AE596" s="120"/>
      <c r="AG596" s="121"/>
      <c r="AN596" s="120"/>
      <c r="AO596" s="120"/>
      <c r="AP596" s="120"/>
      <c r="AQ596" s="120"/>
      <c r="AR596" s="120"/>
      <c r="AS596" s="120"/>
      <c r="AT596" s="120"/>
      <c r="AU596" s="120"/>
    </row>
    <row r="597" spans="1:64" s="117" customFormat="1" ht="12.95" customHeight="1" x14ac:dyDescent="0.2">
      <c r="A597" s="116"/>
      <c r="C597" s="118"/>
      <c r="D597" s="118"/>
      <c r="S597" s="119"/>
      <c r="AA597" s="120"/>
      <c r="AB597" s="120"/>
      <c r="AC597" s="120"/>
      <c r="AD597" s="120"/>
      <c r="AE597" s="120"/>
      <c r="AG597" s="121"/>
      <c r="AN597" s="120"/>
      <c r="AO597" s="120"/>
      <c r="AP597" s="120"/>
      <c r="AQ597" s="120"/>
      <c r="AR597" s="120"/>
      <c r="AS597" s="120"/>
      <c r="AT597" s="120"/>
      <c r="AU597" s="120"/>
    </row>
    <row r="598" spans="1:64" s="117" customFormat="1" ht="12.95" customHeight="1" x14ac:dyDescent="0.2">
      <c r="A598" s="116"/>
      <c r="C598" s="118"/>
      <c r="D598" s="118"/>
      <c r="S598" s="119"/>
      <c r="AA598" s="120"/>
      <c r="AB598" s="120"/>
      <c r="AC598" s="120"/>
      <c r="AD598" s="120"/>
      <c r="AE598" s="120"/>
      <c r="AG598" s="121"/>
      <c r="AN598" s="120"/>
      <c r="AO598" s="120"/>
      <c r="AP598" s="120"/>
      <c r="AQ598" s="120"/>
      <c r="AR598" s="120"/>
      <c r="AS598" s="120"/>
      <c r="AT598" s="120"/>
      <c r="AU598" s="120"/>
    </row>
    <row r="599" spans="1:64" s="117" customFormat="1" ht="12.95" customHeight="1" x14ac:dyDescent="0.2">
      <c r="A599" s="116"/>
      <c r="C599" s="118"/>
      <c r="D599" s="118"/>
      <c r="S599" s="119"/>
      <c r="AA599" s="120"/>
      <c r="AB599" s="120"/>
      <c r="AC599" s="120"/>
      <c r="AD599" s="120"/>
      <c r="AE599" s="120"/>
      <c r="AG599" s="121"/>
      <c r="AN599" s="120"/>
      <c r="AO599" s="120"/>
      <c r="AP599" s="120"/>
      <c r="AQ599" s="120"/>
      <c r="AR599" s="120"/>
      <c r="AS599" s="120"/>
      <c r="AT599" s="120"/>
      <c r="AU599" s="120"/>
    </row>
    <row r="600" spans="1:64" s="117" customFormat="1" ht="12.95" customHeight="1" x14ac:dyDescent="0.2">
      <c r="A600" s="116"/>
      <c r="C600" s="118"/>
      <c r="D600" s="118"/>
      <c r="S600" s="119"/>
      <c r="AA600" s="120"/>
      <c r="AB600" s="120"/>
      <c r="AC600" s="120"/>
      <c r="AD600" s="120"/>
      <c r="AE600" s="120"/>
      <c r="AG600" s="121"/>
      <c r="AN600" s="120"/>
      <c r="AO600" s="120"/>
      <c r="AP600" s="120"/>
      <c r="AQ600" s="120"/>
      <c r="AR600" s="120"/>
      <c r="AS600" s="120"/>
      <c r="AT600" s="120"/>
      <c r="AU600" s="120"/>
      <c r="AV600" s="120"/>
      <c r="AW600" s="120"/>
      <c r="AX600" s="120"/>
      <c r="AY600" s="120"/>
      <c r="AZ600" s="120"/>
      <c r="BA600" s="120"/>
      <c r="BB600" s="120"/>
      <c r="BC600" s="120"/>
      <c r="BD600" s="120"/>
      <c r="BE600" s="120"/>
      <c r="BF600" s="120"/>
      <c r="BG600" s="120"/>
      <c r="BH600" s="120"/>
      <c r="BI600" s="120"/>
      <c r="BJ600" s="120"/>
      <c r="BK600" s="120"/>
      <c r="BL600" s="120"/>
    </row>
    <row r="601" spans="1:64" s="117" customFormat="1" ht="12.95" customHeight="1" x14ac:dyDescent="0.2">
      <c r="A601" s="116"/>
      <c r="C601" s="118"/>
      <c r="D601" s="118"/>
      <c r="S601" s="119"/>
      <c r="AA601" s="120"/>
      <c r="AB601" s="120"/>
      <c r="AC601" s="120"/>
      <c r="AD601" s="120"/>
      <c r="AE601" s="120"/>
      <c r="AG601" s="121"/>
      <c r="AN601" s="120"/>
      <c r="AO601" s="120"/>
      <c r="AP601" s="120"/>
      <c r="AQ601" s="120"/>
      <c r="AR601" s="120"/>
      <c r="AS601" s="120"/>
      <c r="AT601" s="120"/>
      <c r="AU601" s="120"/>
    </row>
    <row r="602" spans="1:64" s="117" customFormat="1" ht="12.95" customHeight="1" x14ac:dyDescent="0.2">
      <c r="A602" s="116"/>
      <c r="C602" s="118"/>
      <c r="D602" s="118"/>
      <c r="S602" s="119"/>
      <c r="AA602" s="120"/>
      <c r="AB602" s="120"/>
      <c r="AC602" s="120"/>
      <c r="AD602" s="120"/>
      <c r="AE602" s="120"/>
      <c r="AG602" s="121"/>
      <c r="AN602" s="120"/>
      <c r="AO602" s="120"/>
      <c r="AP602" s="120"/>
      <c r="AQ602" s="120"/>
      <c r="AR602" s="120"/>
      <c r="AS602" s="120"/>
      <c r="AT602" s="120"/>
      <c r="AU602" s="120"/>
    </row>
    <row r="603" spans="1:64" s="117" customFormat="1" ht="12.95" customHeight="1" x14ac:dyDescent="0.2">
      <c r="A603" s="116"/>
      <c r="C603" s="118"/>
      <c r="D603" s="118"/>
      <c r="S603" s="119"/>
      <c r="AA603" s="120"/>
      <c r="AB603" s="120"/>
      <c r="AC603" s="120"/>
      <c r="AD603" s="120"/>
      <c r="AE603" s="120"/>
      <c r="AG603" s="121"/>
      <c r="AN603" s="120"/>
      <c r="AO603" s="120"/>
      <c r="AP603" s="120"/>
      <c r="AQ603" s="120"/>
      <c r="AR603" s="120"/>
      <c r="AS603" s="120"/>
      <c r="AT603" s="120"/>
      <c r="AU603" s="120"/>
    </row>
    <row r="604" spans="1:64" s="117" customFormat="1" ht="12.95" customHeight="1" x14ac:dyDescent="0.2">
      <c r="A604" s="116"/>
      <c r="C604" s="118"/>
      <c r="D604" s="118"/>
      <c r="S604" s="119"/>
      <c r="AA604" s="120"/>
      <c r="AB604" s="120"/>
      <c r="AC604" s="120"/>
      <c r="AD604" s="120"/>
      <c r="AE604" s="120"/>
      <c r="AG604" s="121"/>
      <c r="AN604" s="120"/>
      <c r="AO604" s="120"/>
      <c r="AP604" s="120"/>
      <c r="AQ604" s="120"/>
      <c r="AR604" s="120"/>
      <c r="AS604" s="120"/>
      <c r="AT604" s="120"/>
      <c r="AU604" s="120"/>
    </row>
    <row r="605" spans="1:64" s="117" customFormat="1" ht="12.95" customHeight="1" x14ac:dyDescent="0.2">
      <c r="A605" s="116"/>
      <c r="C605" s="118"/>
      <c r="D605" s="118"/>
      <c r="S605" s="119"/>
      <c r="AA605" s="120"/>
      <c r="AB605" s="120"/>
      <c r="AC605" s="120"/>
      <c r="AD605" s="120"/>
      <c r="AE605" s="120"/>
      <c r="AG605" s="121"/>
      <c r="AN605" s="120"/>
      <c r="AO605" s="120"/>
      <c r="AP605" s="120"/>
      <c r="AQ605" s="120"/>
      <c r="AR605" s="120"/>
      <c r="AS605" s="120"/>
      <c r="AT605" s="120"/>
      <c r="AU605" s="120"/>
    </row>
    <row r="606" spans="1:64" s="117" customFormat="1" ht="12.95" customHeight="1" x14ac:dyDescent="0.2">
      <c r="A606" s="116"/>
      <c r="C606" s="118"/>
      <c r="D606" s="118"/>
      <c r="S606" s="119"/>
      <c r="AA606" s="120"/>
      <c r="AB606" s="120"/>
      <c r="AC606" s="120"/>
      <c r="AD606" s="120"/>
      <c r="AE606" s="120"/>
      <c r="AG606" s="121"/>
      <c r="AN606" s="120"/>
      <c r="AO606" s="120"/>
      <c r="AP606" s="120"/>
      <c r="AQ606" s="120"/>
      <c r="AR606" s="120"/>
      <c r="AS606" s="120"/>
      <c r="AT606" s="120"/>
      <c r="AU606" s="120"/>
    </row>
    <row r="607" spans="1:64" s="117" customFormat="1" ht="12.95" customHeight="1" x14ac:dyDescent="0.2">
      <c r="A607" s="116"/>
      <c r="C607" s="118"/>
      <c r="D607" s="118"/>
      <c r="S607" s="119"/>
      <c r="AA607" s="120"/>
      <c r="AB607" s="120"/>
      <c r="AC607" s="120"/>
      <c r="AD607" s="120"/>
      <c r="AE607" s="120"/>
      <c r="AG607" s="121"/>
      <c r="AN607" s="120"/>
      <c r="AO607" s="120"/>
      <c r="AP607" s="120"/>
      <c r="AQ607" s="120"/>
      <c r="AR607" s="120"/>
      <c r="AS607" s="120"/>
      <c r="AT607" s="120"/>
      <c r="AU607" s="120"/>
    </row>
    <row r="608" spans="1:64" s="117" customFormat="1" ht="12.95" customHeight="1" x14ac:dyDescent="0.2">
      <c r="A608" s="116"/>
      <c r="C608" s="118"/>
      <c r="D608" s="118"/>
      <c r="S608" s="119"/>
      <c r="AA608" s="120"/>
      <c r="AB608" s="120"/>
      <c r="AC608" s="120"/>
      <c r="AD608" s="120"/>
      <c r="AE608" s="120"/>
      <c r="AG608" s="121"/>
      <c r="AN608" s="120"/>
      <c r="AO608" s="120"/>
      <c r="AP608" s="120"/>
      <c r="AQ608" s="120"/>
      <c r="AR608" s="120"/>
      <c r="AS608" s="120"/>
      <c r="AT608" s="120"/>
      <c r="AU608" s="120"/>
    </row>
    <row r="609" spans="1:64" s="117" customFormat="1" ht="12.95" customHeight="1" x14ac:dyDescent="0.2">
      <c r="A609" s="116"/>
      <c r="C609" s="118"/>
      <c r="D609" s="118"/>
      <c r="S609" s="119"/>
      <c r="AA609" s="120"/>
      <c r="AB609" s="120"/>
      <c r="AC609" s="120"/>
      <c r="AD609" s="120"/>
      <c r="AE609" s="120"/>
      <c r="AG609" s="121"/>
      <c r="AN609" s="120"/>
      <c r="AO609" s="120"/>
      <c r="AP609" s="120"/>
      <c r="AQ609" s="120"/>
      <c r="AR609" s="120"/>
      <c r="AS609" s="120"/>
      <c r="AT609" s="120"/>
      <c r="AU609" s="120"/>
      <c r="AV609" s="120"/>
    </row>
    <row r="610" spans="1:64" s="117" customFormat="1" ht="12.95" customHeight="1" x14ac:dyDescent="0.2">
      <c r="A610" s="116"/>
      <c r="C610" s="118"/>
      <c r="D610" s="118"/>
      <c r="S610" s="119"/>
      <c r="AA610" s="120"/>
      <c r="AB610" s="120"/>
      <c r="AC610" s="120"/>
      <c r="AD610" s="120"/>
      <c r="AE610" s="120"/>
      <c r="AG610" s="121"/>
      <c r="AN610" s="120"/>
      <c r="AO610" s="120"/>
      <c r="AP610" s="120"/>
      <c r="AQ610" s="120"/>
      <c r="AR610" s="120"/>
      <c r="AS610" s="120"/>
      <c r="AT610" s="120"/>
      <c r="AU610" s="120"/>
    </row>
    <row r="611" spans="1:64" s="117" customFormat="1" ht="12.95" customHeight="1" x14ac:dyDescent="0.2">
      <c r="A611" s="116"/>
      <c r="C611" s="118"/>
      <c r="D611" s="118"/>
      <c r="S611" s="119"/>
      <c r="AA611" s="120"/>
      <c r="AB611" s="120"/>
      <c r="AC611" s="120"/>
      <c r="AD611" s="120"/>
      <c r="AE611" s="120"/>
      <c r="AG611" s="121"/>
      <c r="AN611" s="120"/>
      <c r="AO611" s="120"/>
      <c r="AP611" s="120"/>
      <c r="AQ611" s="120"/>
      <c r="AR611" s="120"/>
      <c r="AS611" s="120"/>
      <c r="AT611" s="120"/>
      <c r="AU611" s="120"/>
    </row>
    <row r="612" spans="1:64" s="117" customFormat="1" ht="12.95" customHeight="1" x14ac:dyDescent="0.2">
      <c r="A612" s="116"/>
      <c r="C612" s="118"/>
      <c r="D612" s="118"/>
      <c r="S612" s="119"/>
      <c r="AA612" s="120"/>
      <c r="AB612" s="120"/>
      <c r="AC612" s="120"/>
      <c r="AD612" s="120"/>
      <c r="AE612" s="120"/>
      <c r="AG612" s="121"/>
      <c r="AN612" s="120"/>
      <c r="AO612" s="120"/>
      <c r="AP612" s="120"/>
      <c r="AQ612" s="120"/>
      <c r="AR612" s="120"/>
      <c r="AS612" s="120"/>
      <c r="AT612" s="120"/>
      <c r="AU612" s="120"/>
    </row>
    <row r="613" spans="1:64" s="117" customFormat="1" ht="12.95" customHeight="1" x14ac:dyDescent="0.2">
      <c r="A613" s="116"/>
      <c r="C613" s="118"/>
      <c r="D613" s="118"/>
      <c r="S613" s="119"/>
      <c r="AA613" s="120"/>
      <c r="AB613" s="120"/>
      <c r="AC613" s="120"/>
      <c r="AD613" s="120"/>
      <c r="AE613" s="120"/>
      <c r="AG613" s="121"/>
      <c r="AN613" s="120"/>
      <c r="AO613" s="120"/>
      <c r="AP613" s="120"/>
      <c r="AQ613" s="120"/>
      <c r="AR613" s="120"/>
      <c r="AS613" s="120"/>
      <c r="AT613" s="120"/>
      <c r="AU613" s="120"/>
      <c r="AV613" s="120"/>
      <c r="AW613" s="120"/>
      <c r="AX613" s="120"/>
      <c r="AY613" s="120"/>
      <c r="AZ613" s="120"/>
      <c r="BA613" s="120"/>
      <c r="BB613" s="120"/>
      <c r="BC613" s="120"/>
      <c r="BD613" s="120"/>
      <c r="BE613" s="120"/>
      <c r="BF613" s="120"/>
      <c r="BG613" s="120"/>
      <c r="BH613" s="120"/>
      <c r="BI613" s="120"/>
      <c r="BJ613" s="120"/>
      <c r="BK613" s="120"/>
      <c r="BL613" s="120"/>
    </row>
    <row r="614" spans="1:64" s="117" customFormat="1" ht="12.95" customHeight="1" x14ac:dyDescent="0.2">
      <c r="A614" s="116"/>
      <c r="C614" s="118"/>
      <c r="D614" s="118"/>
      <c r="S614" s="119"/>
      <c r="AA614" s="120"/>
      <c r="AB614" s="120"/>
      <c r="AC614" s="120"/>
      <c r="AD614" s="120"/>
      <c r="AE614" s="120"/>
      <c r="AG614" s="121"/>
      <c r="AN614" s="120"/>
      <c r="AO614" s="120"/>
      <c r="AP614" s="120"/>
      <c r="AQ614" s="120"/>
      <c r="AR614" s="120"/>
      <c r="AS614" s="120"/>
      <c r="AT614" s="120"/>
      <c r="AU614" s="120"/>
    </row>
    <row r="615" spans="1:64" s="117" customFormat="1" ht="12.95" customHeight="1" x14ac:dyDescent="0.2">
      <c r="A615" s="116"/>
      <c r="C615" s="118"/>
      <c r="D615" s="118"/>
      <c r="S615" s="119"/>
      <c r="AA615" s="120"/>
      <c r="AB615" s="120"/>
      <c r="AC615" s="120"/>
      <c r="AD615" s="120"/>
      <c r="AE615" s="120"/>
      <c r="AG615" s="121"/>
      <c r="AN615" s="120"/>
      <c r="AO615" s="120"/>
      <c r="AP615" s="120"/>
      <c r="AQ615" s="120"/>
      <c r="AR615" s="120"/>
      <c r="AS615" s="120"/>
      <c r="AT615" s="120"/>
      <c r="AU615" s="120"/>
    </row>
    <row r="616" spans="1:64" s="117" customFormat="1" ht="12.95" customHeight="1" x14ac:dyDescent="0.2">
      <c r="A616" s="116"/>
      <c r="C616" s="118"/>
      <c r="D616" s="118"/>
      <c r="S616" s="119"/>
      <c r="AA616" s="120"/>
      <c r="AB616" s="120"/>
      <c r="AC616" s="120"/>
      <c r="AD616" s="120"/>
      <c r="AE616" s="120"/>
      <c r="AG616" s="121"/>
      <c r="AN616" s="120"/>
      <c r="AO616" s="120"/>
      <c r="AP616" s="120"/>
      <c r="AQ616" s="120"/>
      <c r="AR616" s="120"/>
      <c r="AS616" s="120"/>
      <c r="AT616" s="120"/>
      <c r="AU616" s="120"/>
    </row>
    <row r="617" spans="1:64" s="117" customFormat="1" ht="12.95" customHeight="1" x14ac:dyDescent="0.2">
      <c r="A617" s="116"/>
      <c r="C617" s="118"/>
      <c r="D617" s="118"/>
      <c r="S617" s="119"/>
      <c r="AA617" s="120"/>
      <c r="AB617" s="120"/>
      <c r="AC617" s="120"/>
      <c r="AD617" s="120"/>
      <c r="AE617" s="120"/>
      <c r="AG617" s="121"/>
      <c r="AN617" s="120"/>
      <c r="AO617" s="120"/>
      <c r="AP617" s="120"/>
      <c r="AQ617" s="120"/>
      <c r="AR617" s="120"/>
      <c r="AS617" s="120"/>
      <c r="AT617" s="120"/>
      <c r="AU617" s="120"/>
    </row>
    <row r="618" spans="1:64" s="117" customFormat="1" ht="12.95" customHeight="1" x14ac:dyDescent="0.2">
      <c r="A618" s="116"/>
      <c r="C618" s="118"/>
      <c r="D618" s="118"/>
      <c r="S618" s="119"/>
      <c r="AA618" s="120"/>
      <c r="AB618" s="120"/>
      <c r="AC618" s="120"/>
      <c r="AD618" s="120"/>
      <c r="AE618" s="120"/>
      <c r="AG618" s="121"/>
      <c r="AN618" s="120"/>
      <c r="AO618" s="120"/>
      <c r="AP618" s="120"/>
      <c r="AQ618" s="120"/>
      <c r="AR618" s="120"/>
      <c r="AS618" s="120"/>
      <c r="AT618" s="120"/>
      <c r="AU618" s="120"/>
    </row>
    <row r="619" spans="1:64" s="117" customFormat="1" ht="12.95" customHeight="1" x14ac:dyDescent="0.2">
      <c r="A619" s="116"/>
      <c r="C619" s="118"/>
      <c r="D619" s="118"/>
      <c r="S619" s="119"/>
      <c r="AA619" s="120"/>
      <c r="AB619" s="120"/>
      <c r="AC619" s="120"/>
      <c r="AD619" s="120"/>
      <c r="AE619" s="120"/>
      <c r="AG619" s="121"/>
      <c r="AN619" s="120"/>
      <c r="AO619" s="120"/>
      <c r="AP619" s="120"/>
      <c r="AQ619" s="120"/>
      <c r="AR619" s="120"/>
      <c r="AS619" s="120"/>
      <c r="AT619" s="120"/>
      <c r="AU619" s="120"/>
    </row>
    <row r="620" spans="1:64" s="117" customFormat="1" ht="12.95" customHeight="1" x14ac:dyDescent="0.2">
      <c r="A620" s="116"/>
      <c r="C620" s="118"/>
      <c r="D620" s="118"/>
      <c r="S620" s="119"/>
      <c r="AA620" s="120"/>
      <c r="AB620" s="120"/>
      <c r="AC620" s="120"/>
      <c r="AD620" s="120"/>
      <c r="AE620" s="120"/>
      <c r="AG620" s="121"/>
      <c r="AN620" s="120"/>
      <c r="AO620" s="120"/>
      <c r="AP620" s="120"/>
      <c r="AQ620" s="120"/>
      <c r="AR620" s="120"/>
      <c r="AS620" s="120"/>
      <c r="AT620" s="120"/>
      <c r="AU620" s="120"/>
    </row>
    <row r="621" spans="1:64" s="117" customFormat="1" ht="12.95" customHeight="1" x14ac:dyDescent="0.2">
      <c r="A621" s="116"/>
      <c r="C621" s="118"/>
      <c r="D621" s="118"/>
      <c r="S621" s="119"/>
      <c r="AA621" s="120"/>
      <c r="AB621" s="120"/>
      <c r="AC621" s="120"/>
      <c r="AD621" s="120"/>
      <c r="AE621" s="120"/>
      <c r="AG621" s="121"/>
      <c r="AN621" s="120"/>
      <c r="AO621" s="120"/>
      <c r="AP621" s="120"/>
      <c r="AQ621" s="120"/>
      <c r="AR621" s="120"/>
      <c r="AS621" s="120"/>
      <c r="AT621" s="120"/>
      <c r="AU621" s="120"/>
      <c r="AV621" s="120"/>
      <c r="AW621" s="120"/>
      <c r="AX621" s="120"/>
      <c r="AY621" s="120"/>
      <c r="AZ621" s="120"/>
      <c r="BA621" s="120"/>
      <c r="BB621" s="120"/>
      <c r="BC621" s="120"/>
      <c r="BD621" s="120"/>
      <c r="BE621" s="120"/>
      <c r="BF621" s="120"/>
      <c r="BG621" s="120"/>
      <c r="BH621" s="120"/>
      <c r="BI621" s="120"/>
      <c r="BJ621" s="120"/>
      <c r="BK621" s="120"/>
      <c r="BL621" s="120"/>
    </row>
    <row r="622" spans="1:64" s="117" customFormat="1" ht="12.95" customHeight="1" x14ac:dyDescent="0.2">
      <c r="A622" s="116"/>
      <c r="C622" s="118"/>
      <c r="D622" s="118"/>
      <c r="S622" s="119"/>
      <c r="AA622" s="120"/>
      <c r="AB622" s="120"/>
      <c r="AC622" s="120"/>
      <c r="AD622" s="120"/>
      <c r="AE622" s="120"/>
      <c r="AG622" s="121"/>
      <c r="AN622" s="120"/>
      <c r="AO622" s="120"/>
      <c r="AP622" s="120"/>
      <c r="AQ622" s="120"/>
      <c r="AR622" s="120"/>
      <c r="AS622" s="120"/>
      <c r="AT622" s="120"/>
      <c r="AU622" s="120"/>
    </row>
    <row r="623" spans="1:64" s="117" customFormat="1" ht="12.95" customHeight="1" x14ac:dyDescent="0.2">
      <c r="A623" s="116"/>
      <c r="C623" s="118"/>
      <c r="D623" s="118"/>
      <c r="S623" s="119"/>
      <c r="AA623" s="120"/>
      <c r="AB623" s="120"/>
      <c r="AC623" s="120"/>
      <c r="AD623" s="120"/>
      <c r="AE623" s="120"/>
      <c r="AG623" s="121"/>
      <c r="AN623" s="120"/>
      <c r="AO623" s="120"/>
      <c r="AP623" s="120"/>
      <c r="AQ623" s="120"/>
      <c r="AR623" s="120"/>
      <c r="AS623" s="120"/>
      <c r="AT623" s="120"/>
      <c r="AU623" s="120"/>
    </row>
    <row r="624" spans="1:64" s="117" customFormat="1" ht="12.95" customHeight="1" x14ac:dyDescent="0.2">
      <c r="A624" s="116"/>
      <c r="C624" s="118"/>
      <c r="D624" s="118"/>
      <c r="S624" s="119"/>
      <c r="AA624" s="120"/>
      <c r="AB624" s="120"/>
      <c r="AC624" s="120"/>
      <c r="AD624" s="120"/>
      <c r="AE624" s="120"/>
      <c r="AG624" s="121"/>
      <c r="AN624" s="120"/>
      <c r="AO624" s="120"/>
      <c r="AP624" s="120"/>
      <c r="AQ624" s="120"/>
      <c r="AR624" s="120"/>
      <c r="AS624" s="120"/>
      <c r="AT624" s="120"/>
      <c r="AU624" s="120"/>
    </row>
    <row r="625" spans="1:48" s="117" customFormat="1" ht="12.95" customHeight="1" x14ac:dyDescent="0.2">
      <c r="A625" s="116"/>
      <c r="C625" s="118"/>
      <c r="D625" s="118"/>
      <c r="S625" s="119"/>
      <c r="AA625" s="120"/>
      <c r="AB625" s="120"/>
      <c r="AC625" s="120"/>
      <c r="AD625" s="120"/>
      <c r="AE625" s="120"/>
      <c r="AG625" s="121"/>
      <c r="AN625" s="120"/>
      <c r="AO625" s="120"/>
      <c r="AP625" s="120"/>
      <c r="AQ625" s="120"/>
      <c r="AR625" s="120"/>
      <c r="AS625" s="120"/>
      <c r="AT625" s="120"/>
      <c r="AU625" s="120"/>
    </row>
    <row r="626" spans="1:48" s="117" customFormat="1" ht="12.95" customHeight="1" x14ac:dyDescent="0.2">
      <c r="A626" s="116"/>
      <c r="C626" s="118"/>
      <c r="D626" s="118"/>
      <c r="S626" s="119"/>
      <c r="AA626" s="120"/>
      <c r="AB626" s="120"/>
      <c r="AC626" s="120"/>
      <c r="AD626" s="120"/>
      <c r="AE626" s="120"/>
      <c r="AG626" s="121"/>
      <c r="AN626" s="120"/>
      <c r="AO626" s="120"/>
      <c r="AP626" s="120"/>
      <c r="AQ626" s="120"/>
      <c r="AR626" s="120"/>
      <c r="AS626" s="120"/>
      <c r="AT626" s="120"/>
      <c r="AU626" s="120"/>
    </row>
    <row r="627" spans="1:48" s="117" customFormat="1" ht="12.95" customHeight="1" x14ac:dyDescent="0.2">
      <c r="A627" s="116"/>
      <c r="C627" s="118"/>
      <c r="D627" s="118"/>
      <c r="S627" s="119"/>
      <c r="AA627" s="120"/>
      <c r="AB627" s="120"/>
      <c r="AC627" s="120"/>
      <c r="AD627" s="120"/>
      <c r="AE627" s="120"/>
      <c r="AG627" s="121"/>
      <c r="AN627" s="120"/>
      <c r="AO627" s="120"/>
      <c r="AP627" s="120"/>
      <c r="AQ627" s="120"/>
      <c r="AR627" s="120"/>
      <c r="AS627" s="120"/>
      <c r="AT627" s="120"/>
      <c r="AU627" s="120"/>
    </row>
    <row r="628" spans="1:48" s="117" customFormat="1" ht="12.95" customHeight="1" x14ac:dyDescent="0.2">
      <c r="A628" s="116"/>
      <c r="C628" s="118"/>
      <c r="D628" s="118"/>
      <c r="S628" s="119"/>
      <c r="AA628" s="120"/>
      <c r="AB628" s="120"/>
      <c r="AC628" s="120"/>
      <c r="AD628" s="120"/>
      <c r="AE628" s="120"/>
      <c r="AG628" s="121"/>
      <c r="AN628" s="120"/>
      <c r="AO628" s="120"/>
      <c r="AP628" s="120"/>
      <c r="AQ628" s="120"/>
      <c r="AR628" s="120"/>
      <c r="AS628" s="120"/>
      <c r="AT628" s="120"/>
      <c r="AU628" s="120"/>
    </row>
    <row r="629" spans="1:48" s="117" customFormat="1" ht="12.95" customHeight="1" x14ac:dyDescent="0.2">
      <c r="A629" s="116"/>
      <c r="C629" s="118"/>
      <c r="D629" s="118"/>
      <c r="S629" s="119"/>
      <c r="AA629" s="120"/>
      <c r="AB629" s="120"/>
      <c r="AC629" s="120"/>
      <c r="AD629" s="120"/>
      <c r="AE629" s="120"/>
      <c r="AG629" s="121"/>
      <c r="AN629" s="120"/>
      <c r="AO629" s="120"/>
      <c r="AP629" s="120"/>
      <c r="AQ629" s="120"/>
      <c r="AR629" s="120"/>
      <c r="AS629" s="120"/>
      <c r="AT629" s="120"/>
      <c r="AU629" s="120"/>
    </row>
    <row r="630" spans="1:48" s="117" customFormat="1" ht="12.95" customHeight="1" x14ac:dyDescent="0.2">
      <c r="A630" s="116"/>
      <c r="C630" s="118"/>
      <c r="D630" s="118"/>
      <c r="S630" s="119"/>
      <c r="AA630" s="120"/>
      <c r="AB630" s="120"/>
      <c r="AC630" s="120"/>
      <c r="AD630" s="120"/>
      <c r="AE630" s="120"/>
      <c r="AG630" s="121"/>
      <c r="AN630" s="120"/>
      <c r="AO630" s="120"/>
      <c r="AP630" s="120"/>
      <c r="AQ630" s="120"/>
      <c r="AR630" s="120"/>
      <c r="AS630" s="120"/>
      <c r="AT630" s="120"/>
      <c r="AU630" s="120"/>
    </row>
    <row r="631" spans="1:48" s="117" customFormat="1" ht="12.95" customHeight="1" x14ac:dyDescent="0.2">
      <c r="A631" s="116"/>
      <c r="C631" s="118"/>
      <c r="D631" s="118"/>
      <c r="S631" s="119"/>
      <c r="AA631" s="120"/>
      <c r="AB631" s="120"/>
      <c r="AC631" s="120"/>
      <c r="AD631" s="120"/>
      <c r="AE631" s="120"/>
      <c r="AG631" s="121"/>
      <c r="AN631" s="120"/>
      <c r="AO631" s="120"/>
      <c r="AP631" s="120"/>
      <c r="AQ631" s="120"/>
      <c r="AR631" s="120"/>
      <c r="AS631" s="120"/>
      <c r="AT631" s="120"/>
      <c r="AU631" s="120"/>
    </row>
    <row r="632" spans="1:48" s="117" customFormat="1" ht="12.95" customHeight="1" x14ac:dyDescent="0.2">
      <c r="A632" s="116"/>
      <c r="C632" s="118"/>
      <c r="D632" s="118"/>
      <c r="S632" s="119"/>
      <c r="AA632" s="120"/>
      <c r="AB632" s="120"/>
      <c r="AC632" s="120"/>
      <c r="AD632" s="120"/>
      <c r="AE632" s="120"/>
      <c r="AG632" s="121"/>
      <c r="AN632" s="120"/>
      <c r="AO632" s="120"/>
      <c r="AP632" s="120"/>
      <c r="AQ632" s="120"/>
      <c r="AR632" s="120"/>
      <c r="AS632" s="120"/>
      <c r="AT632" s="120"/>
      <c r="AU632" s="120"/>
    </row>
    <row r="633" spans="1:48" s="117" customFormat="1" ht="12.95" customHeight="1" x14ac:dyDescent="0.2">
      <c r="A633" s="116"/>
      <c r="C633" s="118"/>
      <c r="D633" s="118"/>
      <c r="S633" s="119"/>
      <c r="AA633" s="120"/>
      <c r="AB633" s="120"/>
      <c r="AC633" s="120"/>
      <c r="AD633" s="120"/>
      <c r="AE633" s="120"/>
      <c r="AG633" s="121"/>
      <c r="AN633" s="120"/>
      <c r="AO633" s="120"/>
      <c r="AP633" s="120"/>
      <c r="AQ633" s="120"/>
      <c r="AR633" s="120"/>
      <c r="AS633" s="120"/>
      <c r="AT633" s="120"/>
      <c r="AU633" s="120"/>
    </row>
    <row r="634" spans="1:48" s="117" customFormat="1" ht="12.95" customHeight="1" x14ac:dyDescent="0.2">
      <c r="A634" s="116"/>
      <c r="C634" s="118"/>
      <c r="D634" s="118"/>
      <c r="S634" s="119"/>
      <c r="AA634" s="120"/>
      <c r="AB634" s="120"/>
      <c r="AC634" s="120"/>
      <c r="AD634" s="120"/>
      <c r="AE634" s="120"/>
      <c r="AG634" s="121"/>
      <c r="AN634" s="120"/>
      <c r="AO634" s="120"/>
      <c r="AP634" s="120"/>
      <c r="AQ634" s="120"/>
      <c r="AR634" s="120"/>
      <c r="AS634" s="120"/>
      <c r="AT634" s="120"/>
      <c r="AU634" s="120"/>
    </row>
    <row r="635" spans="1:48" s="117" customFormat="1" ht="12.95" customHeight="1" x14ac:dyDescent="0.2">
      <c r="A635" s="116"/>
      <c r="C635" s="118"/>
      <c r="D635" s="118"/>
      <c r="S635" s="119"/>
      <c r="AA635" s="120"/>
      <c r="AB635" s="120"/>
      <c r="AC635" s="120"/>
      <c r="AD635" s="120"/>
      <c r="AE635" s="120"/>
      <c r="AG635" s="121"/>
      <c r="AN635" s="120"/>
      <c r="AO635" s="120"/>
      <c r="AP635" s="120"/>
      <c r="AQ635" s="120"/>
      <c r="AR635" s="120"/>
      <c r="AS635" s="120"/>
      <c r="AT635" s="120"/>
      <c r="AU635" s="120"/>
      <c r="AV635" s="120"/>
    </row>
    <row r="636" spans="1:48" s="117" customFormat="1" ht="12.95" customHeight="1" x14ac:dyDescent="0.2">
      <c r="A636" s="116"/>
      <c r="C636" s="118"/>
      <c r="D636" s="118"/>
      <c r="S636" s="119"/>
      <c r="AA636" s="120"/>
      <c r="AB636" s="120"/>
      <c r="AC636" s="120"/>
      <c r="AD636" s="120"/>
      <c r="AE636" s="120"/>
      <c r="AG636" s="121"/>
      <c r="AN636" s="120"/>
      <c r="AO636" s="120"/>
      <c r="AP636" s="120"/>
      <c r="AQ636" s="120"/>
      <c r="AR636" s="120"/>
      <c r="AS636" s="120"/>
      <c r="AT636" s="120"/>
      <c r="AU636" s="120"/>
    </row>
    <row r="637" spans="1:48" s="117" customFormat="1" ht="12.95" customHeight="1" x14ac:dyDescent="0.2">
      <c r="A637" s="116"/>
      <c r="C637" s="118"/>
      <c r="D637" s="118"/>
      <c r="S637" s="119"/>
      <c r="AA637" s="120"/>
      <c r="AB637" s="120"/>
      <c r="AC637" s="120"/>
      <c r="AD637" s="120"/>
      <c r="AE637" s="120"/>
      <c r="AG637" s="121"/>
      <c r="AN637" s="120"/>
      <c r="AO637" s="120"/>
      <c r="AP637" s="120"/>
      <c r="AQ637" s="120"/>
      <c r="AR637" s="120"/>
      <c r="AS637" s="120"/>
      <c r="AT637" s="120"/>
      <c r="AU637" s="120"/>
    </row>
    <row r="638" spans="1:48" s="117" customFormat="1" ht="12.95" customHeight="1" x14ac:dyDescent="0.2">
      <c r="A638" s="116"/>
      <c r="C638" s="118"/>
      <c r="D638" s="118"/>
      <c r="S638" s="119"/>
      <c r="AA638" s="120"/>
      <c r="AB638" s="120"/>
      <c r="AC638" s="120"/>
      <c r="AD638" s="120"/>
      <c r="AE638" s="120"/>
      <c r="AG638" s="121"/>
      <c r="AN638" s="120"/>
      <c r="AO638" s="120"/>
      <c r="AP638" s="120"/>
      <c r="AQ638" s="120"/>
      <c r="AR638" s="120"/>
      <c r="AS638" s="120"/>
      <c r="AT638" s="120"/>
      <c r="AU638" s="120"/>
    </row>
    <row r="639" spans="1:48" s="117" customFormat="1" ht="12.95" customHeight="1" x14ac:dyDescent="0.2">
      <c r="A639" s="116"/>
      <c r="C639" s="118"/>
      <c r="D639" s="118"/>
      <c r="S639" s="119"/>
      <c r="AA639" s="120"/>
      <c r="AB639" s="120"/>
      <c r="AC639" s="120"/>
      <c r="AD639" s="120"/>
      <c r="AE639" s="120"/>
      <c r="AG639" s="121"/>
      <c r="AN639" s="120"/>
      <c r="AO639" s="120"/>
      <c r="AP639" s="120"/>
      <c r="AQ639" s="120"/>
      <c r="AR639" s="120"/>
      <c r="AS639" s="120"/>
      <c r="AT639" s="120"/>
      <c r="AU639" s="120"/>
    </row>
    <row r="640" spans="1:48" s="117" customFormat="1" ht="12.95" customHeight="1" x14ac:dyDescent="0.2">
      <c r="A640" s="116"/>
      <c r="C640" s="118"/>
      <c r="D640" s="118"/>
      <c r="S640" s="119"/>
      <c r="AA640" s="120"/>
      <c r="AB640" s="120"/>
      <c r="AC640" s="120"/>
      <c r="AD640" s="120"/>
      <c r="AE640" s="120"/>
      <c r="AG640" s="121"/>
      <c r="AN640" s="120"/>
      <c r="AO640" s="120"/>
      <c r="AP640" s="120"/>
      <c r="AQ640" s="120"/>
      <c r="AR640" s="120"/>
      <c r="AS640" s="120"/>
      <c r="AT640" s="120"/>
      <c r="AU640" s="120"/>
    </row>
    <row r="641" spans="1:64" s="117" customFormat="1" ht="12.95" customHeight="1" x14ac:dyDescent="0.2">
      <c r="A641" s="116"/>
      <c r="C641" s="118"/>
      <c r="D641" s="118"/>
      <c r="S641" s="119"/>
      <c r="AA641" s="120"/>
      <c r="AB641" s="120"/>
      <c r="AC641" s="120"/>
      <c r="AD641" s="120"/>
      <c r="AE641" s="120"/>
      <c r="AG641" s="121"/>
      <c r="AN641" s="120"/>
      <c r="AO641" s="120"/>
      <c r="AP641" s="120"/>
      <c r="AQ641" s="120"/>
      <c r="AR641" s="120"/>
      <c r="AS641" s="120"/>
      <c r="AT641" s="120"/>
      <c r="AU641" s="120"/>
    </row>
    <row r="642" spans="1:64" s="117" customFormat="1" ht="12.95" customHeight="1" x14ac:dyDescent="0.2">
      <c r="A642" s="116"/>
      <c r="C642" s="118"/>
      <c r="D642" s="118"/>
      <c r="S642" s="119"/>
      <c r="AA642" s="120"/>
      <c r="AB642" s="120"/>
      <c r="AC642" s="120"/>
      <c r="AD642" s="120"/>
      <c r="AE642" s="120"/>
      <c r="AG642" s="121"/>
      <c r="AN642" s="120"/>
      <c r="AO642" s="120"/>
      <c r="AP642" s="120"/>
      <c r="AQ642" s="120"/>
      <c r="AR642" s="120"/>
      <c r="AS642" s="120"/>
      <c r="AT642" s="120"/>
      <c r="AU642" s="120"/>
    </row>
    <row r="643" spans="1:64" s="117" customFormat="1" ht="12.95" customHeight="1" x14ac:dyDescent="0.2">
      <c r="A643" s="116"/>
      <c r="C643" s="118"/>
      <c r="D643" s="118"/>
      <c r="S643" s="119"/>
      <c r="AA643" s="120"/>
      <c r="AB643" s="120"/>
      <c r="AC643" s="120"/>
      <c r="AD643" s="120"/>
      <c r="AE643" s="120"/>
      <c r="AG643" s="121"/>
      <c r="AN643" s="120"/>
      <c r="AO643" s="120"/>
      <c r="AP643" s="120"/>
      <c r="AQ643" s="120"/>
      <c r="AR643" s="120"/>
      <c r="AS643" s="120"/>
      <c r="AT643" s="120"/>
      <c r="AU643" s="120"/>
    </row>
    <row r="644" spans="1:64" s="117" customFormat="1" ht="12.95" customHeight="1" x14ac:dyDescent="0.2">
      <c r="A644" s="116"/>
      <c r="C644" s="118"/>
      <c r="D644" s="118"/>
      <c r="S644" s="119"/>
      <c r="AA644" s="120"/>
      <c r="AB644" s="120"/>
      <c r="AC644" s="120"/>
      <c r="AD644" s="120"/>
      <c r="AE644" s="120"/>
      <c r="AG644" s="121"/>
      <c r="AN644" s="120"/>
      <c r="AO644" s="120"/>
      <c r="AP644" s="120"/>
      <c r="AQ644" s="120"/>
      <c r="AR644" s="120"/>
      <c r="AS644" s="120"/>
      <c r="AT644" s="120"/>
      <c r="AU644" s="120"/>
    </row>
    <row r="645" spans="1:64" s="117" customFormat="1" ht="12.95" customHeight="1" x14ac:dyDescent="0.2">
      <c r="A645" s="116"/>
      <c r="C645" s="118"/>
      <c r="D645" s="118"/>
      <c r="S645" s="119"/>
      <c r="AA645" s="120"/>
      <c r="AB645" s="120"/>
      <c r="AC645" s="120"/>
      <c r="AD645" s="120"/>
      <c r="AE645" s="120"/>
      <c r="AG645" s="121"/>
      <c r="AN645" s="120"/>
      <c r="AO645" s="120"/>
      <c r="AP645" s="120"/>
      <c r="AQ645" s="120"/>
      <c r="AR645" s="120"/>
      <c r="AS645" s="120"/>
      <c r="AT645" s="120"/>
      <c r="AU645" s="120"/>
    </row>
    <row r="646" spans="1:64" s="117" customFormat="1" ht="12.95" customHeight="1" x14ac:dyDescent="0.2">
      <c r="A646" s="116"/>
      <c r="C646" s="118"/>
      <c r="D646" s="118"/>
      <c r="S646" s="119"/>
      <c r="AA646" s="120"/>
      <c r="AB646" s="120"/>
      <c r="AC646" s="120"/>
      <c r="AD646" s="120"/>
      <c r="AE646" s="120"/>
      <c r="AG646" s="121"/>
      <c r="AN646" s="120"/>
      <c r="AO646" s="120"/>
      <c r="AP646" s="120"/>
      <c r="AQ646" s="120"/>
      <c r="AR646" s="120"/>
      <c r="AS646" s="120"/>
      <c r="AT646" s="120"/>
      <c r="AU646" s="120"/>
    </row>
    <row r="647" spans="1:64" s="117" customFormat="1" ht="12.95" customHeight="1" x14ac:dyDescent="0.2">
      <c r="A647" s="116"/>
      <c r="C647" s="118"/>
      <c r="D647" s="118"/>
      <c r="S647" s="119"/>
      <c r="AA647" s="120"/>
      <c r="AB647" s="120"/>
      <c r="AC647" s="120"/>
      <c r="AD647" s="120"/>
      <c r="AE647" s="120"/>
      <c r="AG647" s="121"/>
      <c r="AN647" s="120"/>
      <c r="AO647" s="120"/>
      <c r="AP647" s="120"/>
      <c r="AQ647" s="120"/>
      <c r="AR647" s="120"/>
      <c r="AS647" s="120"/>
      <c r="AT647" s="120"/>
      <c r="AU647" s="120"/>
    </row>
    <row r="648" spans="1:64" s="117" customFormat="1" ht="12.95" customHeight="1" x14ac:dyDescent="0.2">
      <c r="A648" s="116"/>
      <c r="C648" s="118"/>
      <c r="D648" s="118"/>
      <c r="S648" s="119"/>
      <c r="AA648" s="120"/>
      <c r="AB648" s="120"/>
      <c r="AC648" s="120"/>
      <c r="AD648" s="120"/>
      <c r="AE648" s="120"/>
      <c r="AG648" s="121"/>
      <c r="AN648" s="120"/>
      <c r="AO648" s="120"/>
      <c r="AP648" s="120"/>
      <c r="AQ648" s="120"/>
      <c r="AR648" s="120"/>
      <c r="AS648" s="120"/>
      <c r="AT648" s="120"/>
      <c r="AU648" s="120"/>
    </row>
    <row r="649" spans="1:64" s="117" customFormat="1" ht="12.95" customHeight="1" x14ac:dyDescent="0.2">
      <c r="A649" s="116"/>
      <c r="C649" s="118"/>
      <c r="D649" s="118"/>
      <c r="S649" s="119"/>
      <c r="AA649" s="120"/>
      <c r="AB649" s="120"/>
      <c r="AC649" s="120"/>
      <c r="AD649" s="120"/>
      <c r="AE649" s="120"/>
      <c r="AG649" s="121"/>
      <c r="AN649" s="120"/>
      <c r="AO649" s="120"/>
      <c r="AP649" s="120"/>
      <c r="AQ649" s="120"/>
      <c r="AR649" s="120"/>
      <c r="AS649" s="120"/>
      <c r="AT649" s="120"/>
      <c r="AU649" s="120"/>
    </row>
    <row r="650" spans="1:64" s="117" customFormat="1" ht="12.95" customHeight="1" x14ac:dyDescent="0.2">
      <c r="A650" s="116"/>
      <c r="C650" s="118"/>
      <c r="D650" s="118"/>
      <c r="S650" s="119"/>
      <c r="AA650" s="120"/>
      <c r="AB650" s="120"/>
      <c r="AC650" s="120"/>
      <c r="AD650" s="120"/>
      <c r="AE650" s="120"/>
      <c r="AG650" s="121"/>
      <c r="AN650" s="120"/>
      <c r="AO650" s="120"/>
      <c r="AP650" s="120"/>
      <c r="AQ650" s="120"/>
      <c r="AR650" s="120"/>
      <c r="AS650" s="120"/>
      <c r="AT650" s="120"/>
      <c r="AU650" s="120"/>
    </row>
    <row r="651" spans="1:64" s="117" customFormat="1" ht="12.95" customHeight="1" x14ac:dyDescent="0.2">
      <c r="A651" s="116"/>
      <c r="C651" s="118"/>
      <c r="D651" s="118"/>
      <c r="S651" s="119"/>
      <c r="AA651" s="120"/>
      <c r="AB651" s="120"/>
      <c r="AC651" s="120"/>
      <c r="AD651" s="120"/>
      <c r="AE651" s="120"/>
      <c r="AG651" s="121"/>
      <c r="AN651" s="120"/>
      <c r="AO651" s="120"/>
      <c r="AP651" s="120"/>
      <c r="AQ651" s="120"/>
      <c r="AR651" s="120"/>
      <c r="AS651" s="120"/>
      <c r="AT651" s="120"/>
      <c r="AU651" s="120"/>
    </row>
    <row r="652" spans="1:64" s="117" customFormat="1" ht="12.95" customHeight="1" x14ac:dyDescent="0.2">
      <c r="A652" s="116"/>
      <c r="C652" s="118"/>
      <c r="D652" s="118"/>
      <c r="S652" s="119"/>
      <c r="AA652" s="120"/>
      <c r="AB652" s="120"/>
      <c r="AC652" s="120"/>
      <c r="AD652" s="120"/>
      <c r="AE652" s="120"/>
      <c r="AG652" s="121"/>
      <c r="AN652" s="120"/>
      <c r="AO652" s="120"/>
      <c r="AP652" s="120"/>
      <c r="AQ652" s="120"/>
      <c r="AR652" s="120"/>
      <c r="AS652" s="120"/>
      <c r="AT652" s="120"/>
      <c r="AU652" s="120"/>
    </row>
    <row r="653" spans="1:64" s="117" customFormat="1" ht="12.95" customHeight="1" x14ac:dyDescent="0.2">
      <c r="A653" s="116"/>
      <c r="C653" s="118"/>
      <c r="D653" s="118"/>
      <c r="S653" s="119"/>
      <c r="AA653" s="120"/>
      <c r="AB653" s="120"/>
      <c r="AC653" s="120"/>
      <c r="AD653" s="120"/>
      <c r="AE653" s="120"/>
      <c r="AG653" s="121"/>
      <c r="AN653" s="120"/>
      <c r="AO653" s="120"/>
      <c r="AP653" s="120"/>
      <c r="AQ653" s="120"/>
      <c r="AR653" s="120"/>
      <c r="AS653" s="120"/>
      <c r="AT653" s="120"/>
      <c r="AU653" s="120"/>
    </row>
    <row r="654" spans="1:64" s="117" customFormat="1" ht="12.95" customHeight="1" x14ac:dyDescent="0.2">
      <c r="A654" s="116"/>
      <c r="C654" s="118"/>
      <c r="D654" s="118"/>
      <c r="S654" s="119"/>
      <c r="AA654" s="120"/>
      <c r="AB654" s="120"/>
      <c r="AC654" s="120"/>
      <c r="AD654" s="120"/>
      <c r="AE654" s="120"/>
      <c r="AG654" s="121"/>
      <c r="AN654" s="120"/>
      <c r="AO654" s="120"/>
      <c r="AP654" s="120"/>
      <c r="AQ654" s="120"/>
      <c r="AR654" s="120"/>
      <c r="AS654" s="120"/>
      <c r="AT654" s="120"/>
      <c r="AU654" s="120"/>
      <c r="AV654" s="120"/>
      <c r="AW654" s="120"/>
      <c r="AX654" s="120"/>
      <c r="AY654" s="120"/>
      <c r="AZ654" s="120"/>
      <c r="BA654" s="120"/>
      <c r="BB654" s="120"/>
      <c r="BC654" s="120"/>
      <c r="BD654" s="120"/>
      <c r="BE654" s="120"/>
      <c r="BF654" s="120"/>
      <c r="BG654" s="120"/>
      <c r="BH654" s="120"/>
      <c r="BI654" s="120"/>
      <c r="BJ654" s="120"/>
      <c r="BK654" s="120"/>
      <c r="BL654" s="120"/>
    </row>
    <row r="655" spans="1:64" s="117" customFormat="1" ht="12.95" customHeight="1" x14ac:dyDescent="0.2">
      <c r="A655" s="116"/>
      <c r="C655" s="118"/>
      <c r="D655" s="118"/>
      <c r="S655" s="119"/>
      <c r="AA655" s="120"/>
      <c r="AB655" s="120"/>
      <c r="AC655" s="120"/>
      <c r="AD655" s="120"/>
      <c r="AE655" s="120"/>
      <c r="AG655" s="121"/>
      <c r="AN655" s="120"/>
      <c r="AO655" s="120"/>
      <c r="AP655" s="120"/>
      <c r="AQ655" s="120"/>
      <c r="AR655" s="120"/>
      <c r="AS655" s="120"/>
      <c r="AT655" s="120"/>
      <c r="AU655" s="120"/>
    </row>
    <row r="656" spans="1:64" s="117" customFormat="1" ht="12.95" customHeight="1" x14ac:dyDescent="0.2">
      <c r="A656" s="116"/>
      <c r="C656" s="118"/>
      <c r="D656" s="118"/>
      <c r="S656" s="119"/>
      <c r="AA656" s="120"/>
      <c r="AB656" s="120"/>
      <c r="AC656" s="120"/>
      <c r="AD656" s="120"/>
      <c r="AE656" s="120"/>
      <c r="AG656" s="121"/>
      <c r="AN656" s="120"/>
      <c r="AO656" s="120"/>
      <c r="AP656" s="120"/>
      <c r="AQ656" s="120"/>
      <c r="AR656" s="120"/>
      <c r="AS656" s="120"/>
      <c r="AT656" s="120"/>
      <c r="AU656" s="120"/>
    </row>
    <row r="657" spans="1:64" s="117" customFormat="1" ht="12.95" customHeight="1" x14ac:dyDescent="0.2">
      <c r="A657" s="116"/>
      <c r="C657" s="118"/>
      <c r="D657" s="118"/>
      <c r="S657" s="119"/>
      <c r="AA657" s="120"/>
      <c r="AB657" s="120"/>
      <c r="AC657" s="120"/>
      <c r="AD657" s="120"/>
      <c r="AE657" s="120"/>
      <c r="AG657" s="121"/>
      <c r="AN657" s="120"/>
      <c r="AO657" s="120"/>
      <c r="AP657" s="120"/>
      <c r="AQ657" s="120"/>
      <c r="AR657" s="120"/>
      <c r="AS657" s="120"/>
      <c r="AT657" s="120"/>
      <c r="AU657" s="120"/>
    </row>
    <row r="658" spans="1:64" s="117" customFormat="1" ht="12.95" customHeight="1" x14ac:dyDescent="0.2">
      <c r="A658" s="116"/>
      <c r="C658" s="118"/>
      <c r="D658" s="118"/>
      <c r="S658" s="119"/>
      <c r="AA658" s="120"/>
      <c r="AB658" s="120"/>
      <c r="AC658" s="120"/>
      <c r="AD658" s="120"/>
      <c r="AE658" s="120"/>
      <c r="AG658" s="121"/>
      <c r="AN658" s="120"/>
      <c r="AO658" s="120"/>
      <c r="AP658" s="120"/>
      <c r="AQ658" s="120"/>
      <c r="AR658" s="120"/>
      <c r="AS658" s="120"/>
      <c r="AT658" s="120"/>
      <c r="AU658" s="120"/>
    </row>
    <row r="659" spans="1:64" s="117" customFormat="1" ht="12.95" customHeight="1" x14ac:dyDescent="0.2">
      <c r="A659" s="116"/>
      <c r="C659" s="118"/>
      <c r="D659" s="118"/>
      <c r="S659" s="119"/>
      <c r="AA659" s="120"/>
      <c r="AB659" s="120"/>
      <c r="AC659" s="120"/>
      <c r="AD659" s="120"/>
      <c r="AE659" s="120"/>
      <c r="AG659" s="121"/>
      <c r="AN659" s="120"/>
      <c r="AO659" s="120"/>
      <c r="AP659" s="120"/>
      <c r="AQ659" s="120"/>
      <c r="AR659" s="120"/>
      <c r="AS659" s="120"/>
      <c r="AT659" s="120"/>
      <c r="AU659" s="120"/>
      <c r="AV659" s="120"/>
      <c r="AW659" s="120"/>
      <c r="AX659" s="120"/>
      <c r="AY659" s="120"/>
      <c r="AZ659" s="120"/>
      <c r="BA659" s="120"/>
      <c r="BB659" s="120"/>
      <c r="BC659" s="120"/>
      <c r="BD659" s="120"/>
      <c r="BE659" s="120"/>
      <c r="BF659" s="120"/>
      <c r="BG659" s="120"/>
      <c r="BH659" s="120"/>
      <c r="BI659" s="120"/>
      <c r="BJ659" s="120"/>
      <c r="BK659" s="120"/>
      <c r="BL659" s="120"/>
    </row>
    <row r="660" spans="1:64" s="117" customFormat="1" ht="12.95" customHeight="1" x14ac:dyDescent="0.2">
      <c r="A660" s="116"/>
      <c r="C660" s="118"/>
      <c r="D660" s="118"/>
      <c r="S660" s="119"/>
      <c r="AA660" s="120"/>
      <c r="AB660" s="120"/>
      <c r="AC660" s="120"/>
      <c r="AD660" s="120"/>
      <c r="AE660" s="120"/>
      <c r="AG660" s="121"/>
      <c r="AN660" s="120"/>
      <c r="AO660" s="120"/>
      <c r="AP660" s="120"/>
      <c r="AQ660" s="120"/>
      <c r="AR660" s="120"/>
      <c r="AS660" s="120"/>
      <c r="AT660" s="120"/>
      <c r="AU660" s="120"/>
    </row>
    <row r="661" spans="1:64" s="117" customFormat="1" ht="12.95" customHeight="1" x14ac:dyDescent="0.2">
      <c r="A661" s="116"/>
      <c r="C661" s="118"/>
      <c r="D661" s="118"/>
      <c r="S661" s="119"/>
      <c r="AA661" s="120"/>
      <c r="AB661" s="120"/>
      <c r="AC661" s="120"/>
      <c r="AD661" s="120"/>
      <c r="AE661" s="120"/>
      <c r="AG661" s="121"/>
      <c r="AN661" s="120"/>
      <c r="AO661" s="120"/>
      <c r="AP661" s="120"/>
      <c r="AQ661" s="120"/>
      <c r="AR661" s="120"/>
      <c r="AS661" s="120"/>
      <c r="AT661" s="120"/>
      <c r="AU661" s="120"/>
    </row>
    <row r="662" spans="1:64" s="117" customFormat="1" ht="12.95" customHeight="1" x14ac:dyDescent="0.2">
      <c r="A662" s="116"/>
      <c r="C662" s="118"/>
      <c r="D662" s="118"/>
      <c r="S662" s="119"/>
      <c r="AA662" s="120"/>
      <c r="AB662" s="120"/>
      <c r="AC662" s="120"/>
      <c r="AD662" s="120"/>
      <c r="AE662" s="120"/>
      <c r="AG662" s="121"/>
      <c r="AN662" s="120"/>
      <c r="AO662" s="120"/>
      <c r="AP662" s="120"/>
      <c r="AQ662" s="120"/>
      <c r="AR662" s="120"/>
      <c r="AS662" s="120"/>
      <c r="AT662" s="120"/>
      <c r="AU662" s="120"/>
    </row>
    <row r="663" spans="1:64" s="117" customFormat="1" ht="12.95" customHeight="1" x14ac:dyDescent="0.2">
      <c r="A663" s="116"/>
      <c r="C663" s="118"/>
      <c r="D663" s="118"/>
      <c r="S663" s="119"/>
      <c r="AA663" s="120"/>
      <c r="AB663" s="120"/>
      <c r="AC663" s="120"/>
      <c r="AD663" s="120"/>
      <c r="AE663" s="120"/>
      <c r="AG663" s="121"/>
      <c r="AN663" s="120"/>
      <c r="AO663" s="120"/>
      <c r="AP663" s="120"/>
      <c r="AQ663" s="120"/>
      <c r="AR663" s="120"/>
      <c r="AS663" s="120"/>
      <c r="AT663" s="120"/>
      <c r="AU663" s="120"/>
    </row>
    <row r="664" spans="1:64" s="117" customFormat="1" ht="12.95" customHeight="1" x14ac:dyDescent="0.2">
      <c r="A664" s="116"/>
      <c r="C664" s="118"/>
      <c r="D664" s="118"/>
      <c r="S664" s="119"/>
      <c r="AA664" s="120"/>
      <c r="AB664" s="120"/>
      <c r="AC664" s="120"/>
      <c r="AD664" s="120"/>
      <c r="AE664" s="120"/>
      <c r="AG664" s="121"/>
      <c r="AN664" s="120"/>
      <c r="AO664" s="120"/>
      <c r="AP664" s="120"/>
      <c r="AQ664" s="120"/>
      <c r="AR664" s="120"/>
      <c r="AS664" s="120"/>
      <c r="AT664" s="120"/>
      <c r="AU664" s="120"/>
      <c r="AV664" s="120"/>
      <c r="AX664" s="120"/>
    </row>
    <row r="665" spans="1:64" s="117" customFormat="1" ht="12.95" customHeight="1" x14ac:dyDescent="0.2">
      <c r="A665" s="116"/>
      <c r="C665" s="118"/>
      <c r="D665" s="118"/>
      <c r="S665" s="119"/>
      <c r="AA665" s="120"/>
      <c r="AB665" s="120"/>
      <c r="AC665" s="120"/>
      <c r="AD665" s="120"/>
      <c r="AE665" s="120"/>
      <c r="AG665" s="121"/>
      <c r="AN665" s="120"/>
      <c r="AO665" s="120"/>
      <c r="AP665" s="120"/>
      <c r="AQ665" s="120"/>
      <c r="AR665" s="120"/>
      <c r="AS665" s="120"/>
      <c r="AT665" s="120"/>
      <c r="AU665" s="120"/>
    </row>
    <row r="666" spans="1:64" s="117" customFormat="1" ht="12.95" customHeight="1" x14ac:dyDescent="0.2">
      <c r="A666" s="116"/>
      <c r="C666" s="118"/>
      <c r="D666" s="118"/>
      <c r="S666" s="119"/>
      <c r="AA666" s="120"/>
      <c r="AB666" s="120"/>
      <c r="AC666" s="120"/>
      <c r="AD666" s="120"/>
      <c r="AE666" s="120"/>
      <c r="AG666" s="121"/>
      <c r="AN666" s="120"/>
      <c r="AO666" s="120"/>
      <c r="AP666" s="120"/>
      <c r="AQ666" s="120"/>
      <c r="AR666" s="120"/>
      <c r="AS666" s="120"/>
      <c r="AT666" s="120"/>
      <c r="AU666" s="120"/>
    </row>
    <row r="667" spans="1:64" s="117" customFormat="1" ht="12.95" customHeight="1" x14ac:dyDescent="0.2">
      <c r="A667" s="116"/>
      <c r="C667" s="118"/>
      <c r="D667" s="118"/>
      <c r="S667" s="119"/>
      <c r="AA667" s="120"/>
      <c r="AB667" s="120"/>
      <c r="AC667" s="120"/>
      <c r="AD667" s="120"/>
      <c r="AE667" s="120"/>
      <c r="AG667" s="121"/>
      <c r="AN667" s="120"/>
      <c r="AO667" s="120"/>
      <c r="AP667" s="120"/>
      <c r="AQ667" s="120"/>
      <c r="AR667" s="120"/>
      <c r="AS667" s="120"/>
      <c r="AT667" s="120"/>
      <c r="AU667" s="120"/>
    </row>
    <row r="668" spans="1:64" s="117" customFormat="1" ht="12.95" customHeight="1" x14ac:dyDescent="0.2">
      <c r="A668" s="116"/>
      <c r="C668" s="118"/>
      <c r="D668" s="118"/>
      <c r="S668" s="119"/>
      <c r="AA668" s="120"/>
      <c r="AB668" s="120"/>
      <c r="AC668" s="120"/>
      <c r="AD668" s="120"/>
      <c r="AE668" s="120"/>
      <c r="AG668" s="121"/>
      <c r="AN668" s="120"/>
      <c r="AO668" s="120"/>
      <c r="AP668" s="120"/>
      <c r="AQ668" s="120"/>
      <c r="AR668" s="120"/>
      <c r="AS668" s="120"/>
      <c r="AT668" s="120"/>
      <c r="AU668" s="120"/>
    </row>
    <row r="669" spans="1:64" s="117" customFormat="1" ht="12.95" customHeight="1" x14ac:dyDescent="0.2">
      <c r="A669" s="116"/>
      <c r="C669" s="118"/>
      <c r="D669" s="118"/>
      <c r="S669" s="119"/>
      <c r="AA669" s="120"/>
      <c r="AB669" s="120"/>
      <c r="AC669" s="120"/>
      <c r="AD669" s="120"/>
      <c r="AE669" s="120"/>
      <c r="AG669" s="121"/>
      <c r="AN669" s="120"/>
      <c r="AO669" s="120"/>
      <c r="AP669" s="120"/>
      <c r="AQ669" s="120"/>
      <c r="AR669" s="120"/>
      <c r="AS669" s="120"/>
      <c r="AT669" s="120"/>
      <c r="AU669" s="120"/>
    </row>
    <row r="670" spans="1:64" s="117" customFormat="1" ht="12.95" customHeight="1" x14ac:dyDescent="0.2">
      <c r="A670" s="116"/>
      <c r="C670" s="118"/>
      <c r="D670" s="118"/>
      <c r="S670" s="119"/>
      <c r="AA670" s="120"/>
      <c r="AB670" s="120"/>
      <c r="AC670" s="120"/>
      <c r="AD670" s="120"/>
      <c r="AE670" s="120"/>
      <c r="AG670" s="121"/>
      <c r="AN670" s="120"/>
      <c r="AO670" s="120"/>
      <c r="AP670" s="120"/>
      <c r="AQ670" s="120"/>
      <c r="AR670" s="120"/>
      <c r="AS670" s="120"/>
      <c r="AT670" s="120"/>
      <c r="AU670" s="120"/>
    </row>
    <row r="671" spans="1:64" s="117" customFormat="1" ht="12.95" customHeight="1" x14ac:dyDescent="0.2">
      <c r="A671" s="116"/>
      <c r="C671" s="118"/>
      <c r="D671" s="118"/>
      <c r="S671" s="119"/>
      <c r="AA671" s="120"/>
      <c r="AB671" s="120"/>
      <c r="AC671" s="120"/>
      <c r="AD671" s="120"/>
      <c r="AE671" s="120"/>
      <c r="AG671" s="121"/>
      <c r="AN671" s="120"/>
      <c r="AO671" s="120"/>
      <c r="AP671" s="120"/>
      <c r="AQ671" s="120"/>
      <c r="AR671" s="120"/>
      <c r="AS671" s="120"/>
      <c r="AT671" s="120"/>
      <c r="AU671" s="120"/>
    </row>
    <row r="672" spans="1:64" s="117" customFormat="1" ht="12.95" customHeight="1" x14ac:dyDescent="0.2">
      <c r="A672" s="116"/>
      <c r="C672" s="118"/>
      <c r="D672" s="118"/>
      <c r="S672" s="119"/>
      <c r="AA672" s="120"/>
      <c r="AB672" s="120"/>
      <c r="AC672" s="120"/>
      <c r="AD672" s="120"/>
      <c r="AE672" s="120"/>
      <c r="AG672" s="121"/>
      <c r="AN672" s="120"/>
      <c r="AO672" s="120"/>
      <c r="AP672" s="120"/>
      <c r="AQ672" s="120"/>
      <c r="AR672" s="120"/>
      <c r="AS672" s="120"/>
      <c r="AT672" s="120"/>
      <c r="AU672" s="120"/>
    </row>
    <row r="673" spans="1:64" s="117" customFormat="1" ht="12.95" customHeight="1" x14ac:dyDescent="0.2">
      <c r="A673" s="116"/>
      <c r="C673" s="118"/>
      <c r="D673" s="118"/>
      <c r="S673" s="119"/>
      <c r="AA673" s="120"/>
      <c r="AB673" s="120"/>
      <c r="AC673" s="120"/>
      <c r="AD673" s="120"/>
      <c r="AE673" s="120"/>
      <c r="AG673" s="121"/>
      <c r="AN673" s="120"/>
      <c r="AO673" s="120"/>
      <c r="AP673" s="120"/>
      <c r="AQ673" s="120"/>
      <c r="AR673" s="120"/>
      <c r="AS673" s="120"/>
      <c r="AT673" s="120"/>
      <c r="AU673" s="120"/>
    </row>
    <row r="674" spans="1:64" s="117" customFormat="1" ht="12.95" customHeight="1" x14ac:dyDescent="0.2">
      <c r="A674" s="116"/>
      <c r="C674" s="118"/>
      <c r="D674" s="118"/>
      <c r="S674" s="119"/>
      <c r="AA674" s="120"/>
      <c r="AB674" s="120"/>
      <c r="AC674" s="120"/>
      <c r="AD674" s="120"/>
      <c r="AE674" s="120"/>
      <c r="AG674" s="121"/>
      <c r="AN674" s="120"/>
      <c r="AO674" s="120"/>
      <c r="AP674" s="120"/>
      <c r="AQ674" s="120"/>
      <c r="AR674" s="120"/>
      <c r="AS674" s="120"/>
      <c r="AT674" s="120"/>
      <c r="AU674" s="120"/>
    </row>
    <row r="675" spans="1:64" s="117" customFormat="1" ht="12.95" customHeight="1" x14ac:dyDescent="0.2">
      <c r="A675" s="116"/>
      <c r="C675" s="118"/>
      <c r="D675" s="118"/>
      <c r="S675" s="119"/>
      <c r="AA675" s="120"/>
      <c r="AB675" s="120"/>
      <c r="AC675" s="120"/>
      <c r="AD675" s="120"/>
      <c r="AE675" s="120"/>
      <c r="AG675" s="121"/>
      <c r="AN675" s="120"/>
      <c r="AO675" s="120"/>
      <c r="AP675" s="120"/>
      <c r="AQ675" s="120"/>
      <c r="AR675" s="120"/>
      <c r="AS675" s="120"/>
      <c r="AT675" s="120"/>
      <c r="AU675" s="120"/>
    </row>
    <row r="676" spans="1:64" s="117" customFormat="1" ht="12.95" customHeight="1" x14ac:dyDescent="0.2">
      <c r="A676" s="116"/>
      <c r="C676" s="118"/>
      <c r="D676" s="118"/>
      <c r="S676" s="119"/>
      <c r="AA676" s="120"/>
      <c r="AB676" s="120"/>
      <c r="AC676" s="120"/>
      <c r="AD676" s="120"/>
      <c r="AE676" s="120"/>
      <c r="AG676" s="121"/>
      <c r="AN676" s="120"/>
      <c r="AO676" s="120"/>
      <c r="AP676" s="120"/>
      <c r="AQ676" s="120"/>
      <c r="AR676" s="120"/>
      <c r="AS676" s="120"/>
      <c r="AT676" s="120"/>
      <c r="AU676" s="120"/>
    </row>
    <row r="677" spans="1:64" s="117" customFormat="1" ht="12.95" customHeight="1" x14ac:dyDescent="0.2">
      <c r="A677" s="116"/>
      <c r="C677" s="118"/>
      <c r="D677" s="118"/>
      <c r="S677" s="119"/>
      <c r="AA677" s="120"/>
      <c r="AB677" s="120"/>
      <c r="AC677" s="120"/>
      <c r="AD677" s="120"/>
      <c r="AE677" s="120"/>
      <c r="AG677" s="121"/>
      <c r="AN677" s="120"/>
      <c r="AO677" s="120"/>
      <c r="AP677" s="120"/>
      <c r="AQ677" s="120"/>
      <c r="AR677" s="120"/>
      <c r="AS677" s="120"/>
      <c r="AT677" s="120"/>
      <c r="AU677" s="120"/>
    </row>
    <row r="678" spans="1:64" s="117" customFormat="1" ht="12.95" customHeight="1" x14ac:dyDescent="0.2">
      <c r="A678" s="116"/>
      <c r="C678" s="118"/>
      <c r="D678" s="118"/>
      <c r="S678" s="119"/>
      <c r="AA678" s="120"/>
      <c r="AB678" s="120"/>
      <c r="AC678" s="120"/>
      <c r="AD678" s="120"/>
      <c r="AE678" s="120"/>
      <c r="AG678" s="121"/>
      <c r="AN678" s="120"/>
      <c r="AO678" s="120"/>
      <c r="AP678" s="120"/>
      <c r="AQ678" s="120"/>
      <c r="AR678" s="120"/>
      <c r="AS678" s="120"/>
      <c r="AT678" s="120"/>
      <c r="AU678" s="120"/>
    </row>
    <row r="679" spans="1:64" s="117" customFormat="1" ht="12.95" customHeight="1" x14ac:dyDescent="0.2">
      <c r="A679" s="116"/>
      <c r="C679" s="118"/>
      <c r="D679" s="118"/>
      <c r="S679" s="119"/>
      <c r="AA679" s="120"/>
      <c r="AB679" s="120"/>
      <c r="AC679" s="120"/>
      <c r="AD679" s="120"/>
      <c r="AE679" s="120"/>
      <c r="AG679" s="121"/>
      <c r="AN679" s="120"/>
      <c r="AO679" s="120"/>
      <c r="AP679" s="120"/>
      <c r="AQ679" s="120"/>
      <c r="AR679" s="120"/>
      <c r="AS679" s="120"/>
      <c r="AT679" s="120"/>
      <c r="AU679" s="120"/>
    </row>
    <row r="680" spans="1:64" s="117" customFormat="1" ht="12.95" customHeight="1" x14ac:dyDescent="0.2">
      <c r="A680" s="116"/>
      <c r="C680" s="118"/>
      <c r="D680" s="118"/>
      <c r="S680" s="119"/>
      <c r="AA680" s="120"/>
      <c r="AB680" s="120"/>
      <c r="AC680" s="120"/>
      <c r="AD680" s="120"/>
      <c r="AE680" s="120"/>
      <c r="AG680" s="121"/>
      <c r="AN680" s="120"/>
      <c r="AO680" s="120"/>
      <c r="AP680" s="120"/>
      <c r="AQ680" s="120"/>
      <c r="AR680" s="120"/>
      <c r="AS680" s="120"/>
      <c r="AT680" s="120"/>
      <c r="AU680" s="120"/>
    </row>
    <row r="681" spans="1:64" s="117" customFormat="1" ht="12.95" customHeight="1" x14ac:dyDescent="0.2">
      <c r="A681" s="116"/>
      <c r="C681" s="118"/>
      <c r="D681" s="118"/>
      <c r="S681" s="119"/>
      <c r="AA681" s="120"/>
      <c r="AB681" s="120"/>
      <c r="AC681" s="120"/>
      <c r="AD681" s="120"/>
      <c r="AE681" s="120"/>
      <c r="AG681" s="121"/>
      <c r="AN681" s="120"/>
      <c r="AO681" s="120"/>
      <c r="AP681" s="120"/>
      <c r="AQ681" s="120"/>
      <c r="AR681" s="120"/>
      <c r="AS681" s="120"/>
      <c r="AT681" s="120"/>
      <c r="AU681" s="120"/>
    </row>
    <row r="682" spans="1:64" s="117" customFormat="1" ht="12.95" customHeight="1" x14ac:dyDescent="0.2">
      <c r="A682" s="116"/>
      <c r="C682" s="118"/>
      <c r="D682" s="118"/>
      <c r="S682" s="119"/>
      <c r="AA682" s="120"/>
      <c r="AB682" s="120"/>
      <c r="AC682" s="120"/>
      <c r="AD682" s="120"/>
      <c r="AE682" s="120"/>
      <c r="AG682" s="121"/>
      <c r="AN682" s="120"/>
      <c r="AO682" s="120"/>
      <c r="AP682" s="120"/>
      <c r="AQ682" s="120"/>
      <c r="AR682" s="120"/>
      <c r="AS682" s="120"/>
      <c r="AT682" s="120"/>
      <c r="AU682" s="120"/>
    </row>
    <row r="683" spans="1:64" s="117" customFormat="1" ht="12.95" customHeight="1" x14ac:dyDescent="0.2">
      <c r="A683" s="116"/>
      <c r="C683" s="118"/>
      <c r="D683" s="118"/>
      <c r="S683" s="119"/>
      <c r="AA683" s="120"/>
      <c r="AB683" s="120"/>
      <c r="AC683" s="120"/>
      <c r="AD683" s="120"/>
      <c r="AE683" s="120"/>
      <c r="AG683" s="121"/>
      <c r="AN683" s="120"/>
      <c r="AO683" s="120"/>
      <c r="AP683" s="120"/>
      <c r="AQ683" s="120"/>
      <c r="AR683" s="120"/>
      <c r="AS683" s="120"/>
      <c r="AT683" s="120"/>
      <c r="AU683" s="120"/>
    </row>
    <row r="684" spans="1:64" s="117" customFormat="1" ht="12.95" customHeight="1" x14ac:dyDescent="0.2">
      <c r="A684" s="116"/>
      <c r="C684" s="118"/>
      <c r="D684" s="118"/>
      <c r="S684" s="119"/>
      <c r="AA684" s="120"/>
      <c r="AB684" s="120"/>
      <c r="AC684" s="120"/>
      <c r="AD684" s="120"/>
      <c r="AE684" s="120"/>
      <c r="AG684" s="121"/>
      <c r="AN684" s="120"/>
      <c r="AO684" s="120"/>
      <c r="AP684" s="120"/>
      <c r="AQ684" s="120"/>
      <c r="AR684" s="120"/>
      <c r="AS684" s="120"/>
      <c r="AT684" s="120"/>
      <c r="AU684" s="120"/>
    </row>
    <row r="685" spans="1:64" s="117" customFormat="1" ht="12.95" customHeight="1" x14ac:dyDescent="0.2">
      <c r="A685" s="116"/>
      <c r="C685" s="118"/>
      <c r="D685" s="118"/>
      <c r="S685" s="119"/>
      <c r="AA685" s="120"/>
      <c r="AB685" s="120"/>
      <c r="AC685" s="120"/>
      <c r="AD685" s="120"/>
      <c r="AE685" s="120"/>
      <c r="AG685" s="121"/>
      <c r="AN685" s="120"/>
      <c r="AO685" s="120"/>
      <c r="AP685" s="120"/>
      <c r="AQ685" s="120"/>
      <c r="AR685" s="120"/>
      <c r="AS685" s="120"/>
      <c r="AT685" s="120"/>
      <c r="AU685" s="120"/>
    </row>
    <row r="686" spans="1:64" s="117" customFormat="1" ht="12.95" customHeight="1" x14ac:dyDescent="0.2">
      <c r="A686" s="116"/>
      <c r="C686" s="118"/>
      <c r="D686" s="118"/>
      <c r="S686" s="119"/>
      <c r="AA686" s="120"/>
      <c r="AB686" s="120"/>
      <c r="AC686" s="120"/>
      <c r="AD686" s="120"/>
      <c r="AE686" s="120"/>
      <c r="AG686" s="121"/>
      <c r="AN686" s="120"/>
      <c r="AO686" s="120"/>
      <c r="AP686" s="120"/>
      <c r="AQ686" s="120"/>
      <c r="AR686" s="120"/>
      <c r="AS686" s="120"/>
      <c r="AT686" s="120"/>
      <c r="AU686" s="120"/>
      <c r="AV686" s="120"/>
      <c r="AW686" s="120"/>
      <c r="AX686" s="120"/>
      <c r="AY686" s="120"/>
      <c r="AZ686" s="120"/>
      <c r="BA686" s="120"/>
      <c r="BB686" s="120"/>
      <c r="BC686" s="120"/>
      <c r="BD686" s="120"/>
      <c r="BE686" s="120"/>
      <c r="BF686" s="120"/>
      <c r="BG686" s="120"/>
      <c r="BH686" s="120"/>
      <c r="BI686" s="120"/>
      <c r="BJ686" s="120"/>
      <c r="BK686" s="120"/>
      <c r="BL686" s="120"/>
    </row>
    <row r="687" spans="1:64" s="117" customFormat="1" ht="12.95" customHeight="1" x14ac:dyDescent="0.2">
      <c r="A687" s="116"/>
      <c r="C687" s="118"/>
      <c r="D687" s="118"/>
      <c r="S687" s="119"/>
      <c r="AA687" s="120"/>
      <c r="AB687" s="120"/>
      <c r="AC687" s="120"/>
      <c r="AD687" s="120"/>
      <c r="AE687" s="120"/>
      <c r="AG687" s="121"/>
      <c r="AN687" s="120"/>
      <c r="AO687" s="120"/>
      <c r="AP687" s="120"/>
      <c r="AQ687" s="120"/>
      <c r="AR687" s="120"/>
      <c r="AS687" s="120"/>
      <c r="AT687" s="120"/>
      <c r="AU687" s="120"/>
    </row>
    <row r="688" spans="1:64" s="117" customFormat="1" ht="12.95" customHeight="1" x14ac:dyDescent="0.2">
      <c r="A688" s="116"/>
      <c r="C688" s="118"/>
      <c r="D688" s="118"/>
      <c r="S688" s="119"/>
      <c r="AA688" s="120"/>
      <c r="AB688" s="120"/>
      <c r="AC688" s="120"/>
      <c r="AD688" s="120"/>
      <c r="AE688" s="120"/>
      <c r="AG688" s="121"/>
      <c r="AN688" s="120"/>
      <c r="AO688" s="120"/>
      <c r="AP688" s="120"/>
      <c r="AQ688" s="120"/>
      <c r="AR688" s="120"/>
      <c r="AS688" s="120"/>
      <c r="AT688" s="120"/>
      <c r="AU688" s="120"/>
    </row>
    <row r="689" spans="1:47" s="117" customFormat="1" ht="12.95" customHeight="1" x14ac:dyDescent="0.2">
      <c r="A689" s="116"/>
      <c r="C689" s="118"/>
      <c r="D689" s="118"/>
      <c r="S689" s="119"/>
      <c r="AA689" s="120"/>
      <c r="AB689" s="120"/>
      <c r="AC689" s="120"/>
      <c r="AD689" s="120"/>
      <c r="AE689" s="120"/>
      <c r="AG689" s="121"/>
      <c r="AN689" s="120"/>
      <c r="AO689" s="120"/>
      <c r="AP689" s="120"/>
      <c r="AQ689" s="120"/>
      <c r="AR689" s="120"/>
      <c r="AS689" s="120"/>
      <c r="AT689" s="120"/>
      <c r="AU689" s="120"/>
    </row>
    <row r="690" spans="1:47" s="117" customFormat="1" ht="12.95" customHeight="1" x14ac:dyDescent="0.2">
      <c r="A690" s="116"/>
      <c r="C690" s="118"/>
      <c r="D690" s="118"/>
      <c r="S690" s="119"/>
      <c r="AA690" s="120"/>
      <c r="AB690" s="120"/>
      <c r="AC690" s="120"/>
      <c r="AD690" s="120"/>
      <c r="AE690" s="120"/>
      <c r="AG690" s="121"/>
      <c r="AN690" s="120"/>
      <c r="AO690" s="120"/>
      <c r="AP690" s="120"/>
      <c r="AQ690" s="120"/>
      <c r="AR690" s="120"/>
      <c r="AS690" s="120"/>
      <c r="AT690" s="120"/>
      <c r="AU690" s="120"/>
    </row>
    <row r="691" spans="1:47" s="117" customFormat="1" ht="12.95" customHeight="1" x14ac:dyDescent="0.2">
      <c r="A691" s="116"/>
      <c r="C691" s="118"/>
      <c r="D691" s="118"/>
      <c r="S691" s="119"/>
      <c r="AA691" s="120"/>
      <c r="AB691" s="120"/>
      <c r="AC691" s="120"/>
      <c r="AD691" s="120"/>
      <c r="AE691" s="120"/>
      <c r="AG691" s="121"/>
      <c r="AN691" s="120"/>
      <c r="AO691" s="120"/>
      <c r="AP691" s="120"/>
      <c r="AQ691" s="120"/>
      <c r="AR691" s="120"/>
      <c r="AS691" s="120"/>
      <c r="AT691" s="120"/>
      <c r="AU691" s="120"/>
    </row>
    <row r="692" spans="1:47" s="117" customFormat="1" ht="12.95" customHeight="1" x14ac:dyDescent="0.2">
      <c r="A692" s="116"/>
      <c r="C692" s="118"/>
      <c r="D692" s="118"/>
      <c r="S692" s="119"/>
      <c r="AA692" s="120"/>
      <c r="AB692" s="120"/>
      <c r="AC692" s="120"/>
      <c r="AD692" s="120"/>
      <c r="AE692" s="120"/>
      <c r="AG692" s="121"/>
      <c r="AN692" s="120"/>
      <c r="AO692" s="120"/>
      <c r="AP692" s="120"/>
      <c r="AQ692" s="120"/>
      <c r="AR692" s="120"/>
      <c r="AS692" s="120"/>
      <c r="AT692" s="120"/>
      <c r="AU692" s="120"/>
    </row>
    <row r="693" spans="1:47" s="117" customFormat="1" ht="12.95" customHeight="1" x14ac:dyDescent="0.2">
      <c r="A693" s="116"/>
      <c r="C693" s="118"/>
      <c r="D693" s="118"/>
      <c r="S693" s="119"/>
      <c r="AA693" s="120"/>
      <c r="AB693" s="120"/>
      <c r="AC693" s="120"/>
      <c r="AD693" s="120"/>
      <c r="AE693" s="120"/>
      <c r="AG693" s="121"/>
      <c r="AN693" s="120"/>
      <c r="AO693" s="120"/>
      <c r="AP693" s="120"/>
      <c r="AQ693" s="120"/>
      <c r="AR693" s="120"/>
      <c r="AS693" s="120"/>
      <c r="AT693" s="120"/>
      <c r="AU693" s="120"/>
    </row>
    <row r="694" spans="1:47" s="117" customFormat="1" ht="12.95" customHeight="1" x14ac:dyDescent="0.2">
      <c r="A694" s="116"/>
      <c r="C694" s="118"/>
      <c r="D694" s="118"/>
      <c r="S694" s="119"/>
      <c r="AA694" s="120"/>
      <c r="AB694" s="120"/>
      <c r="AC694" s="120"/>
      <c r="AD694" s="120"/>
      <c r="AE694" s="120"/>
      <c r="AG694" s="121"/>
      <c r="AN694" s="120"/>
      <c r="AO694" s="120"/>
      <c r="AP694" s="120"/>
      <c r="AQ694" s="120"/>
      <c r="AR694" s="120"/>
      <c r="AS694" s="120"/>
      <c r="AT694" s="120"/>
      <c r="AU694" s="120"/>
    </row>
    <row r="695" spans="1:47" s="117" customFormat="1" ht="12.95" customHeight="1" x14ac:dyDescent="0.2">
      <c r="A695" s="116"/>
      <c r="C695" s="118"/>
      <c r="D695" s="118"/>
      <c r="S695" s="119"/>
      <c r="AA695" s="120"/>
      <c r="AB695" s="120"/>
      <c r="AC695" s="120"/>
      <c r="AD695" s="120"/>
      <c r="AE695" s="120"/>
      <c r="AG695" s="121"/>
      <c r="AN695" s="120"/>
      <c r="AO695" s="120"/>
      <c r="AP695" s="120"/>
      <c r="AQ695" s="120"/>
      <c r="AR695" s="120"/>
      <c r="AS695" s="120"/>
      <c r="AT695" s="120"/>
      <c r="AU695" s="120"/>
    </row>
    <row r="696" spans="1:47" s="117" customFormat="1" ht="12.95" customHeight="1" x14ac:dyDescent="0.2">
      <c r="A696" s="116"/>
      <c r="C696" s="118"/>
      <c r="D696" s="118"/>
      <c r="S696" s="119"/>
      <c r="AA696" s="120"/>
      <c r="AB696" s="120"/>
      <c r="AC696" s="120"/>
      <c r="AD696" s="120"/>
      <c r="AE696" s="120"/>
      <c r="AG696" s="121"/>
      <c r="AN696" s="120"/>
      <c r="AO696" s="120"/>
      <c r="AP696" s="120"/>
      <c r="AQ696" s="120"/>
      <c r="AR696" s="120"/>
      <c r="AS696" s="120"/>
      <c r="AT696" s="120"/>
      <c r="AU696" s="120"/>
    </row>
    <row r="697" spans="1:47" s="117" customFormat="1" ht="12.95" customHeight="1" x14ac:dyDescent="0.2">
      <c r="A697" s="116"/>
      <c r="C697" s="118"/>
      <c r="D697" s="118"/>
      <c r="S697" s="119"/>
      <c r="AA697" s="120"/>
      <c r="AB697" s="120"/>
      <c r="AC697" s="120"/>
      <c r="AD697" s="120"/>
      <c r="AE697" s="120"/>
      <c r="AG697" s="121"/>
      <c r="AN697" s="120"/>
      <c r="AO697" s="120"/>
      <c r="AP697" s="120"/>
      <c r="AQ697" s="120"/>
      <c r="AR697" s="120"/>
      <c r="AS697" s="120"/>
      <c r="AT697" s="120"/>
      <c r="AU697" s="120"/>
    </row>
    <row r="698" spans="1:47" s="117" customFormat="1" ht="12.95" customHeight="1" x14ac:dyDescent="0.2">
      <c r="A698" s="116"/>
      <c r="C698" s="118"/>
      <c r="D698" s="118"/>
      <c r="S698" s="119"/>
      <c r="AA698" s="120"/>
      <c r="AB698" s="120"/>
      <c r="AC698" s="120"/>
      <c r="AD698" s="120"/>
      <c r="AE698" s="120"/>
      <c r="AG698" s="121"/>
      <c r="AN698" s="120"/>
      <c r="AO698" s="120"/>
      <c r="AP698" s="120"/>
      <c r="AQ698" s="120"/>
      <c r="AR698" s="120"/>
      <c r="AS698" s="120"/>
      <c r="AT698" s="120"/>
      <c r="AU698" s="120"/>
    </row>
    <row r="699" spans="1:47" s="117" customFormat="1" ht="12.95" customHeight="1" x14ac:dyDescent="0.2">
      <c r="A699" s="116"/>
      <c r="C699" s="118"/>
      <c r="D699" s="118"/>
      <c r="S699" s="119"/>
      <c r="AA699" s="120"/>
      <c r="AB699" s="120"/>
      <c r="AC699" s="120"/>
      <c r="AD699" s="120"/>
      <c r="AE699" s="120"/>
      <c r="AG699" s="121"/>
      <c r="AN699" s="120"/>
      <c r="AO699" s="120"/>
      <c r="AP699" s="120"/>
      <c r="AQ699" s="120"/>
      <c r="AR699" s="120"/>
      <c r="AS699" s="120"/>
      <c r="AT699" s="120"/>
      <c r="AU699" s="120"/>
    </row>
    <row r="700" spans="1:47" s="117" customFormat="1" ht="12.95" customHeight="1" x14ac:dyDescent="0.2">
      <c r="A700" s="116"/>
      <c r="C700" s="118"/>
      <c r="D700" s="118"/>
      <c r="S700" s="119"/>
      <c r="AA700" s="120"/>
      <c r="AB700" s="120"/>
      <c r="AC700" s="120"/>
      <c r="AD700" s="120"/>
      <c r="AE700" s="120"/>
      <c r="AG700" s="121"/>
      <c r="AN700" s="120"/>
      <c r="AO700" s="120"/>
      <c r="AP700" s="120"/>
      <c r="AQ700" s="120"/>
      <c r="AR700" s="120"/>
      <c r="AS700" s="120"/>
      <c r="AT700" s="120"/>
      <c r="AU700" s="120"/>
    </row>
    <row r="701" spans="1:47" s="117" customFormat="1" ht="12.95" customHeight="1" x14ac:dyDescent="0.2">
      <c r="A701" s="116"/>
      <c r="C701" s="118"/>
      <c r="D701" s="118"/>
      <c r="S701" s="119"/>
      <c r="AA701" s="120"/>
      <c r="AB701" s="120"/>
      <c r="AC701" s="120"/>
      <c r="AD701" s="120"/>
      <c r="AE701" s="120"/>
      <c r="AG701" s="121"/>
      <c r="AN701" s="120"/>
      <c r="AO701" s="120"/>
      <c r="AP701" s="120"/>
      <c r="AQ701" s="120"/>
      <c r="AR701" s="120"/>
      <c r="AS701" s="120"/>
      <c r="AT701" s="120"/>
      <c r="AU701" s="120"/>
    </row>
    <row r="702" spans="1:47" s="117" customFormat="1" ht="12.95" customHeight="1" x14ac:dyDescent="0.2">
      <c r="A702" s="116"/>
      <c r="C702" s="118"/>
      <c r="D702" s="118"/>
      <c r="S702" s="119"/>
      <c r="AA702" s="120"/>
      <c r="AB702" s="120"/>
      <c r="AC702" s="120"/>
      <c r="AD702" s="120"/>
      <c r="AE702" s="120"/>
      <c r="AG702" s="121"/>
      <c r="AN702" s="120"/>
      <c r="AO702" s="120"/>
      <c r="AP702" s="120"/>
      <c r="AQ702" s="120"/>
      <c r="AR702" s="120"/>
      <c r="AS702" s="120"/>
      <c r="AT702" s="120"/>
      <c r="AU702" s="120"/>
    </row>
    <row r="703" spans="1:47" s="117" customFormat="1" ht="12.95" customHeight="1" x14ac:dyDescent="0.2">
      <c r="A703" s="116"/>
      <c r="C703" s="118"/>
      <c r="D703" s="118"/>
      <c r="S703" s="119"/>
      <c r="AA703" s="120"/>
      <c r="AB703" s="120"/>
      <c r="AC703" s="120"/>
      <c r="AD703" s="120"/>
      <c r="AE703" s="120"/>
      <c r="AG703" s="121"/>
      <c r="AN703" s="120"/>
      <c r="AO703" s="120"/>
      <c r="AP703" s="120"/>
      <c r="AQ703" s="120"/>
      <c r="AR703" s="120"/>
      <c r="AS703" s="120"/>
      <c r="AT703" s="120"/>
      <c r="AU703" s="120"/>
    </row>
    <row r="704" spans="1:47" s="117" customFormat="1" ht="12.95" customHeight="1" x14ac:dyDescent="0.2">
      <c r="A704" s="116"/>
      <c r="C704" s="118"/>
      <c r="D704" s="118"/>
      <c r="S704" s="119"/>
      <c r="AA704" s="120"/>
      <c r="AB704" s="120"/>
      <c r="AC704" s="120"/>
      <c r="AD704" s="120"/>
      <c r="AE704" s="120"/>
      <c r="AG704" s="121"/>
      <c r="AN704" s="120"/>
      <c r="AO704" s="120"/>
      <c r="AP704" s="120"/>
      <c r="AQ704" s="120"/>
      <c r="AR704" s="120"/>
      <c r="AS704" s="120"/>
      <c r="AT704" s="120"/>
      <c r="AU704" s="120"/>
    </row>
    <row r="705" spans="1:47" s="117" customFormat="1" ht="12.95" customHeight="1" x14ac:dyDescent="0.2">
      <c r="A705" s="116"/>
      <c r="C705" s="118"/>
      <c r="D705" s="118"/>
      <c r="S705" s="119"/>
      <c r="AA705" s="120"/>
      <c r="AB705" s="120"/>
      <c r="AC705" s="120"/>
      <c r="AD705" s="120"/>
      <c r="AE705" s="120"/>
      <c r="AG705" s="121"/>
      <c r="AN705" s="120"/>
      <c r="AO705" s="120"/>
      <c r="AP705" s="120"/>
      <c r="AQ705" s="120"/>
      <c r="AR705" s="120"/>
      <c r="AS705" s="120"/>
      <c r="AT705" s="120"/>
      <c r="AU705" s="120"/>
    </row>
    <row r="706" spans="1:47" s="117" customFormat="1" ht="12.95" customHeight="1" x14ac:dyDescent="0.2">
      <c r="A706" s="116"/>
      <c r="C706" s="118"/>
      <c r="D706" s="118"/>
      <c r="S706" s="119"/>
      <c r="AA706" s="120"/>
      <c r="AB706" s="120"/>
      <c r="AC706" s="120"/>
      <c r="AD706" s="120"/>
      <c r="AE706" s="120"/>
      <c r="AG706" s="121"/>
      <c r="AN706" s="120"/>
      <c r="AO706" s="120"/>
      <c r="AP706" s="120"/>
      <c r="AQ706" s="120"/>
      <c r="AR706" s="120"/>
      <c r="AS706" s="120"/>
      <c r="AT706" s="120"/>
      <c r="AU706" s="120"/>
    </row>
    <row r="707" spans="1:47" s="117" customFormat="1" ht="12.95" customHeight="1" x14ac:dyDescent="0.2">
      <c r="A707" s="116"/>
      <c r="C707" s="118"/>
      <c r="D707" s="118"/>
      <c r="S707" s="119"/>
      <c r="AA707" s="120"/>
      <c r="AB707" s="120"/>
      <c r="AC707" s="120"/>
      <c r="AD707" s="120"/>
      <c r="AE707" s="120"/>
      <c r="AG707" s="121"/>
      <c r="AN707" s="120"/>
      <c r="AO707" s="120"/>
      <c r="AP707" s="120"/>
      <c r="AQ707" s="120"/>
      <c r="AR707" s="120"/>
      <c r="AS707" s="120"/>
      <c r="AT707" s="120"/>
      <c r="AU707" s="120"/>
    </row>
    <row r="708" spans="1:47" s="117" customFormat="1" ht="12.95" customHeight="1" x14ac:dyDescent="0.2">
      <c r="A708" s="116"/>
      <c r="C708" s="118"/>
      <c r="D708" s="118"/>
      <c r="S708" s="119"/>
      <c r="AA708" s="120"/>
      <c r="AB708" s="120"/>
      <c r="AC708" s="120"/>
      <c r="AD708" s="120"/>
      <c r="AE708" s="120"/>
      <c r="AG708" s="121"/>
      <c r="AN708" s="120"/>
      <c r="AO708" s="120"/>
      <c r="AP708" s="120"/>
      <c r="AQ708" s="120"/>
      <c r="AR708" s="120"/>
      <c r="AS708" s="120"/>
      <c r="AT708" s="120"/>
      <c r="AU708" s="120"/>
    </row>
    <row r="709" spans="1:47" s="117" customFormat="1" ht="12.95" customHeight="1" x14ac:dyDescent="0.2">
      <c r="A709" s="116"/>
      <c r="C709" s="118"/>
      <c r="D709" s="118"/>
      <c r="S709" s="119"/>
      <c r="AA709" s="120"/>
      <c r="AB709" s="120"/>
      <c r="AC709" s="120"/>
      <c r="AD709" s="120"/>
      <c r="AE709" s="120"/>
      <c r="AG709" s="121"/>
      <c r="AN709" s="120"/>
      <c r="AO709" s="120"/>
      <c r="AP709" s="120"/>
      <c r="AQ709" s="120"/>
      <c r="AR709" s="120"/>
      <c r="AS709" s="120"/>
      <c r="AT709" s="120"/>
      <c r="AU709" s="120"/>
    </row>
    <row r="710" spans="1:47" s="117" customFormat="1" ht="12.95" customHeight="1" x14ac:dyDescent="0.2">
      <c r="A710" s="116"/>
      <c r="C710" s="118"/>
      <c r="D710" s="118"/>
      <c r="S710" s="119"/>
      <c r="AA710" s="120"/>
      <c r="AB710" s="120"/>
      <c r="AC710" s="120"/>
      <c r="AD710" s="120"/>
      <c r="AE710" s="120"/>
      <c r="AG710" s="121"/>
      <c r="AN710" s="120"/>
      <c r="AO710" s="120"/>
      <c r="AP710" s="120"/>
      <c r="AQ710" s="120"/>
      <c r="AR710" s="120"/>
      <c r="AS710" s="120"/>
      <c r="AT710" s="120"/>
      <c r="AU710" s="120"/>
    </row>
    <row r="711" spans="1:47" s="117" customFormat="1" ht="12.95" customHeight="1" x14ac:dyDescent="0.2">
      <c r="A711" s="116"/>
      <c r="C711" s="118"/>
      <c r="D711" s="118"/>
      <c r="S711" s="119"/>
      <c r="AA711" s="120"/>
      <c r="AB711" s="120"/>
      <c r="AC711" s="120"/>
      <c r="AD711" s="120"/>
      <c r="AE711" s="120"/>
      <c r="AG711" s="121"/>
      <c r="AN711" s="120"/>
      <c r="AO711" s="120"/>
      <c r="AP711" s="120"/>
      <c r="AQ711" s="120"/>
      <c r="AR711" s="120"/>
      <c r="AS711" s="120"/>
      <c r="AT711" s="120"/>
      <c r="AU711" s="120"/>
    </row>
    <row r="712" spans="1:47" s="117" customFormat="1" ht="12.95" customHeight="1" x14ac:dyDescent="0.2">
      <c r="A712" s="116"/>
      <c r="C712" s="118"/>
      <c r="D712" s="118"/>
      <c r="S712" s="119"/>
      <c r="AA712" s="120"/>
      <c r="AB712" s="120"/>
      <c r="AC712" s="120"/>
      <c r="AD712" s="120"/>
      <c r="AE712" s="120"/>
      <c r="AG712" s="121"/>
      <c r="AN712" s="120"/>
      <c r="AO712" s="120"/>
      <c r="AP712" s="120"/>
      <c r="AQ712" s="120"/>
      <c r="AR712" s="120"/>
      <c r="AS712" s="120"/>
      <c r="AT712" s="120"/>
      <c r="AU712" s="120"/>
    </row>
    <row r="713" spans="1:47" s="117" customFormat="1" ht="12.95" customHeight="1" x14ac:dyDescent="0.2">
      <c r="A713" s="116"/>
      <c r="C713" s="118"/>
      <c r="D713" s="118"/>
      <c r="S713" s="119"/>
      <c r="AA713" s="120"/>
      <c r="AB713" s="120"/>
      <c r="AC713" s="120"/>
      <c r="AD713" s="120"/>
      <c r="AE713" s="120"/>
      <c r="AG713" s="121"/>
      <c r="AN713" s="120"/>
      <c r="AO713" s="120"/>
      <c r="AP713" s="120"/>
      <c r="AQ713" s="120"/>
      <c r="AR713" s="120"/>
      <c r="AS713" s="120"/>
      <c r="AT713" s="120"/>
      <c r="AU713" s="120"/>
    </row>
    <row r="714" spans="1:47" s="117" customFormat="1" ht="12.95" customHeight="1" x14ac:dyDescent="0.2">
      <c r="A714" s="116"/>
      <c r="C714" s="118"/>
      <c r="D714" s="118"/>
      <c r="S714" s="119"/>
      <c r="AA714" s="120"/>
      <c r="AB714" s="120"/>
      <c r="AC714" s="120"/>
      <c r="AD714" s="120"/>
      <c r="AE714" s="120"/>
      <c r="AG714" s="121"/>
      <c r="AN714" s="120"/>
      <c r="AO714" s="120"/>
      <c r="AP714" s="120"/>
      <c r="AQ714" s="120"/>
      <c r="AR714" s="120"/>
      <c r="AS714" s="120"/>
      <c r="AT714" s="120"/>
      <c r="AU714" s="120"/>
    </row>
    <row r="715" spans="1:47" s="117" customFormat="1" ht="12.95" customHeight="1" x14ac:dyDescent="0.2">
      <c r="A715" s="116"/>
      <c r="C715" s="118"/>
      <c r="D715" s="118"/>
      <c r="S715" s="119"/>
      <c r="AA715" s="120"/>
      <c r="AB715" s="120"/>
      <c r="AC715" s="120"/>
      <c r="AD715" s="120"/>
      <c r="AE715" s="120"/>
      <c r="AG715" s="121"/>
      <c r="AN715" s="120"/>
      <c r="AO715" s="120"/>
      <c r="AP715" s="120"/>
      <c r="AQ715" s="120"/>
      <c r="AR715" s="120"/>
      <c r="AS715" s="120"/>
      <c r="AT715" s="120"/>
      <c r="AU715" s="120"/>
    </row>
    <row r="716" spans="1:47" s="117" customFormat="1" ht="12.95" customHeight="1" x14ac:dyDescent="0.2">
      <c r="A716" s="116"/>
      <c r="C716" s="118"/>
      <c r="D716" s="118"/>
      <c r="S716" s="119"/>
      <c r="AA716" s="120"/>
      <c r="AB716" s="120"/>
      <c r="AC716" s="120"/>
      <c r="AD716" s="120"/>
      <c r="AE716" s="120"/>
      <c r="AG716" s="121"/>
      <c r="AN716" s="120"/>
      <c r="AO716" s="120"/>
      <c r="AP716" s="120"/>
      <c r="AQ716" s="120"/>
      <c r="AR716" s="120"/>
      <c r="AS716" s="120"/>
      <c r="AT716" s="120"/>
      <c r="AU716" s="120"/>
    </row>
    <row r="717" spans="1:47" s="117" customFormat="1" ht="12.95" customHeight="1" x14ac:dyDescent="0.2">
      <c r="A717" s="116"/>
      <c r="C717" s="118"/>
      <c r="D717" s="118"/>
      <c r="S717" s="119"/>
      <c r="AA717" s="120"/>
      <c r="AB717" s="120"/>
      <c r="AC717" s="120"/>
      <c r="AD717" s="120"/>
      <c r="AE717" s="120"/>
      <c r="AG717" s="121"/>
      <c r="AN717" s="120"/>
      <c r="AO717" s="120"/>
      <c r="AP717" s="120"/>
      <c r="AQ717" s="120"/>
      <c r="AR717" s="120"/>
      <c r="AS717" s="120"/>
      <c r="AT717" s="120"/>
      <c r="AU717" s="120"/>
    </row>
    <row r="718" spans="1:47" s="117" customFormat="1" ht="12.95" customHeight="1" x14ac:dyDescent="0.2">
      <c r="A718" s="116"/>
      <c r="C718" s="118"/>
      <c r="D718" s="118"/>
      <c r="S718" s="119"/>
      <c r="AA718" s="120"/>
      <c r="AB718" s="120"/>
      <c r="AC718" s="120"/>
      <c r="AD718" s="120"/>
      <c r="AE718" s="120"/>
      <c r="AG718" s="121"/>
      <c r="AN718" s="120"/>
      <c r="AO718" s="120"/>
      <c r="AP718" s="120"/>
      <c r="AQ718" s="120"/>
      <c r="AR718" s="120"/>
      <c r="AS718" s="120"/>
      <c r="AT718" s="120"/>
      <c r="AU718" s="120"/>
    </row>
    <row r="719" spans="1:47" s="117" customFormat="1" ht="12.95" customHeight="1" x14ac:dyDescent="0.2">
      <c r="A719" s="116"/>
      <c r="C719" s="118"/>
      <c r="D719" s="118"/>
      <c r="S719" s="119"/>
      <c r="AA719" s="120"/>
      <c r="AB719" s="120"/>
      <c r="AC719" s="120"/>
      <c r="AD719" s="120"/>
      <c r="AE719" s="120"/>
      <c r="AG719" s="121"/>
      <c r="AN719" s="120"/>
      <c r="AO719" s="120"/>
      <c r="AP719" s="120"/>
      <c r="AQ719" s="120"/>
      <c r="AR719" s="120"/>
      <c r="AS719" s="120"/>
      <c r="AT719" s="120"/>
      <c r="AU719" s="120"/>
    </row>
    <row r="720" spans="1:47" s="117" customFormat="1" ht="12.95" customHeight="1" x14ac:dyDescent="0.2">
      <c r="A720" s="116"/>
      <c r="C720" s="118"/>
      <c r="D720" s="118"/>
      <c r="S720" s="119"/>
      <c r="AA720" s="120"/>
      <c r="AB720" s="120"/>
      <c r="AC720" s="120"/>
      <c r="AD720" s="120"/>
      <c r="AE720" s="120"/>
      <c r="AG720" s="121"/>
      <c r="AN720" s="120"/>
      <c r="AO720" s="120"/>
      <c r="AP720" s="120"/>
      <c r="AQ720" s="120"/>
      <c r="AR720" s="120"/>
      <c r="AS720" s="120"/>
      <c r="AT720" s="120"/>
      <c r="AU720" s="120"/>
    </row>
    <row r="721" spans="1:64" s="117" customFormat="1" ht="12.95" customHeight="1" x14ac:dyDescent="0.2">
      <c r="A721" s="116"/>
      <c r="C721" s="118"/>
      <c r="D721" s="118"/>
      <c r="S721" s="119"/>
      <c r="AA721" s="120"/>
      <c r="AB721" s="120"/>
      <c r="AC721" s="120"/>
      <c r="AD721" s="120"/>
      <c r="AE721" s="120"/>
      <c r="AG721" s="121"/>
      <c r="AN721" s="120"/>
      <c r="AO721" s="120"/>
      <c r="AP721" s="120"/>
      <c r="AQ721" s="120"/>
      <c r="AR721" s="120"/>
      <c r="AS721" s="120"/>
      <c r="AT721" s="120"/>
      <c r="AU721" s="120"/>
    </row>
    <row r="722" spans="1:64" s="117" customFormat="1" ht="12.95" customHeight="1" x14ac:dyDescent="0.2">
      <c r="A722" s="116"/>
      <c r="C722" s="118"/>
      <c r="D722" s="118"/>
      <c r="S722" s="119"/>
      <c r="AA722" s="120"/>
      <c r="AB722" s="120"/>
      <c r="AC722" s="120"/>
      <c r="AD722" s="120"/>
      <c r="AE722" s="120"/>
      <c r="AG722" s="121"/>
      <c r="AN722" s="120"/>
      <c r="AO722" s="120"/>
      <c r="AP722" s="120"/>
      <c r="AQ722" s="120"/>
      <c r="AR722" s="120"/>
      <c r="AS722" s="120"/>
      <c r="AT722" s="120"/>
      <c r="AU722" s="120"/>
      <c r="AV722" s="120"/>
    </row>
    <row r="723" spans="1:64" s="117" customFormat="1" ht="12.95" customHeight="1" x14ac:dyDescent="0.2">
      <c r="A723" s="116"/>
      <c r="C723" s="118"/>
      <c r="D723" s="118"/>
      <c r="S723" s="119"/>
      <c r="AA723" s="120"/>
      <c r="AB723" s="120"/>
      <c r="AC723" s="120"/>
      <c r="AD723" s="120"/>
      <c r="AE723" s="120"/>
      <c r="AG723" s="121"/>
      <c r="AN723" s="120"/>
      <c r="AO723" s="120"/>
      <c r="AP723" s="120"/>
      <c r="AQ723" s="120"/>
      <c r="AR723" s="120"/>
      <c r="AS723" s="120"/>
      <c r="AT723" s="120"/>
      <c r="AU723" s="120"/>
      <c r="AV723" s="120"/>
      <c r="AW723" s="120"/>
      <c r="AX723" s="120"/>
      <c r="AY723" s="120"/>
      <c r="AZ723" s="120"/>
      <c r="BA723" s="120"/>
      <c r="BB723" s="120"/>
      <c r="BC723" s="120"/>
      <c r="BD723" s="120"/>
      <c r="BE723" s="120"/>
      <c r="BF723" s="120"/>
      <c r="BG723" s="120"/>
      <c r="BH723" s="120"/>
      <c r="BI723" s="120"/>
      <c r="BJ723" s="120"/>
      <c r="BK723" s="120"/>
      <c r="BL723" s="120"/>
    </row>
    <row r="724" spans="1:64" s="117" customFormat="1" ht="12.95" customHeight="1" x14ac:dyDescent="0.2">
      <c r="A724" s="116"/>
      <c r="C724" s="118"/>
      <c r="D724" s="118"/>
      <c r="S724" s="119"/>
      <c r="AA724" s="120"/>
      <c r="AB724" s="120"/>
      <c r="AC724" s="120"/>
      <c r="AD724" s="120"/>
      <c r="AE724" s="120"/>
      <c r="AG724" s="121"/>
      <c r="AN724" s="120"/>
      <c r="AO724" s="120"/>
      <c r="AP724" s="120"/>
      <c r="AQ724" s="120"/>
      <c r="AR724" s="120"/>
      <c r="AS724" s="120"/>
      <c r="AT724" s="120"/>
      <c r="AU724" s="120"/>
    </row>
    <row r="725" spans="1:64" s="117" customFormat="1" ht="12.95" customHeight="1" x14ac:dyDescent="0.2">
      <c r="A725" s="116"/>
      <c r="C725" s="118"/>
      <c r="D725" s="118"/>
      <c r="S725" s="119"/>
      <c r="AA725" s="120"/>
      <c r="AB725" s="120"/>
      <c r="AC725" s="120"/>
      <c r="AD725" s="120"/>
      <c r="AE725" s="120"/>
      <c r="AG725" s="121"/>
      <c r="AN725" s="120"/>
      <c r="AO725" s="120"/>
      <c r="AP725" s="120"/>
      <c r="AQ725" s="120"/>
      <c r="AR725" s="120"/>
      <c r="AS725" s="120"/>
      <c r="AT725" s="120"/>
      <c r="AU725" s="120"/>
    </row>
    <row r="726" spans="1:64" s="117" customFormat="1" ht="12.95" customHeight="1" x14ac:dyDescent="0.2">
      <c r="A726" s="116"/>
      <c r="C726" s="118"/>
      <c r="D726" s="118"/>
      <c r="S726" s="119"/>
      <c r="AA726" s="120"/>
      <c r="AB726" s="120"/>
      <c r="AC726" s="120"/>
      <c r="AD726" s="120"/>
      <c r="AE726" s="120"/>
      <c r="AG726" s="121"/>
      <c r="AN726" s="120"/>
      <c r="AO726" s="120"/>
      <c r="AP726" s="120"/>
      <c r="AQ726" s="120"/>
      <c r="AR726" s="120"/>
      <c r="AS726" s="120"/>
      <c r="AT726" s="120"/>
      <c r="AU726" s="120"/>
    </row>
    <row r="727" spans="1:64" s="117" customFormat="1" ht="12.95" customHeight="1" x14ac:dyDescent="0.2">
      <c r="A727" s="116"/>
      <c r="C727" s="118"/>
      <c r="D727" s="118"/>
      <c r="S727" s="119"/>
      <c r="AA727" s="120"/>
      <c r="AB727" s="120"/>
      <c r="AC727" s="120"/>
      <c r="AD727" s="120"/>
      <c r="AE727" s="120"/>
      <c r="AG727" s="121"/>
      <c r="AN727" s="120"/>
      <c r="AO727" s="120"/>
      <c r="AP727" s="120"/>
      <c r="AQ727" s="120"/>
      <c r="AR727" s="120"/>
      <c r="AS727" s="120"/>
      <c r="AT727" s="120"/>
      <c r="AU727" s="120"/>
    </row>
    <row r="728" spans="1:64" s="117" customFormat="1" ht="12.95" customHeight="1" x14ac:dyDescent="0.2">
      <c r="A728" s="116"/>
      <c r="C728" s="118"/>
      <c r="D728" s="118"/>
      <c r="S728" s="119"/>
      <c r="AA728" s="120"/>
      <c r="AB728" s="120"/>
      <c r="AC728" s="120"/>
      <c r="AD728" s="120"/>
      <c r="AE728" s="120"/>
      <c r="AG728" s="121"/>
      <c r="AN728" s="120"/>
      <c r="AO728" s="120"/>
      <c r="AP728" s="120"/>
      <c r="AQ728" s="120"/>
      <c r="AR728" s="120"/>
      <c r="AS728" s="120"/>
      <c r="AT728" s="120"/>
      <c r="AU728" s="120"/>
    </row>
    <row r="729" spans="1:64" s="117" customFormat="1" ht="12.95" customHeight="1" x14ac:dyDescent="0.2">
      <c r="A729" s="116"/>
      <c r="C729" s="118"/>
      <c r="D729" s="118"/>
      <c r="S729" s="119"/>
      <c r="AA729" s="120"/>
      <c r="AB729" s="120"/>
      <c r="AC729" s="120"/>
      <c r="AD729" s="120"/>
      <c r="AE729" s="120"/>
      <c r="AG729" s="121"/>
      <c r="AN729" s="120"/>
      <c r="AO729" s="120"/>
      <c r="AP729" s="120"/>
      <c r="AQ729" s="120"/>
      <c r="AR729" s="120"/>
      <c r="AS729" s="120"/>
      <c r="AT729" s="120"/>
      <c r="AU729" s="120"/>
    </row>
    <row r="730" spans="1:64" s="117" customFormat="1" ht="12.95" customHeight="1" x14ac:dyDescent="0.2">
      <c r="A730" s="116"/>
      <c r="C730" s="118"/>
      <c r="D730" s="118"/>
      <c r="S730" s="119"/>
      <c r="AA730" s="120"/>
      <c r="AB730" s="120"/>
      <c r="AC730" s="120"/>
      <c r="AD730" s="120"/>
      <c r="AE730" s="120"/>
      <c r="AG730" s="121"/>
      <c r="AN730" s="120"/>
      <c r="AO730" s="120"/>
      <c r="AP730" s="120"/>
      <c r="AQ730" s="120"/>
      <c r="AR730" s="120"/>
      <c r="AS730" s="120"/>
      <c r="AT730" s="120"/>
      <c r="AU730" s="120"/>
    </row>
    <row r="731" spans="1:64" s="117" customFormat="1" ht="12.95" customHeight="1" x14ac:dyDescent="0.2">
      <c r="A731" s="116"/>
      <c r="C731" s="118"/>
      <c r="D731" s="118"/>
      <c r="S731" s="119"/>
      <c r="AA731" s="120"/>
      <c r="AB731" s="120"/>
      <c r="AC731" s="120"/>
      <c r="AD731" s="120"/>
      <c r="AE731" s="120"/>
      <c r="AG731" s="121"/>
      <c r="AN731" s="120"/>
      <c r="AO731" s="120"/>
      <c r="AP731" s="120"/>
      <c r="AQ731" s="120"/>
      <c r="AR731" s="120"/>
      <c r="AS731" s="120"/>
      <c r="AT731" s="120"/>
      <c r="AU731" s="120"/>
    </row>
    <row r="732" spans="1:64" s="117" customFormat="1" ht="12.95" customHeight="1" x14ac:dyDescent="0.2">
      <c r="A732" s="116"/>
      <c r="C732" s="118"/>
      <c r="D732" s="118"/>
      <c r="S732" s="119"/>
      <c r="AA732" s="120"/>
      <c r="AB732" s="120"/>
      <c r="AC732" s="120"/>
      <c r="AD732" s="120"/>
      <c r="AE732" s="120"/>
      <c r="AG732" s="121"/>
      <c r="AN732" s="120"/>
      <c r="AO732" s="120"/>
      <c r="AP732" s="120"/>
      <c r="AQ732" s="120"/>
      <c r="AR732" s="120"/>
      <c r="AS732" s="120"/>
      <c r="AT732" s="120"/>
      <c r="AU732" s="120"/>
    </row>
    <row r="733" spans="1:64" s="117" customFormat="1" ht="12.95" customHeight="1" x14ac:dyDescent="0.2">
      <c r="A733" s="116"/>
      <c r="C733" s="118"/>
      <c r="D733" s="118"/>
      <c r="S733" s="119"/>
      <c r="AA733" s="120"/>
      <c r="AB733" s="120"/>
      <c r="AC733" s="120"/>
      <c r="AD733" s="120"/>
      <c r="AE733" s="120"/>
      <c r="AG733" s="121"/>
      <c r="AN733" s="120"/>
      <c r="AO733" s="120"/>
      <c r="AP733" s="120"/>
      <c r="AQ733" s="120"/>
      <c r="AR733" s="120"/>
      <c r="AS733" s="120"/>
      <c r="AT733" s="120"/>
      <c r="AU733" s="120"/>
    </row>
    <row r="734" spans="1:64" s="117" customFormat="1" ht="12.95" customHeight="1" x14ac:dyDescent="0.2">
      <c r="A734" s="116"/>
      <c r="C734" s="118"/>
      <c r="D734" s="118"/>
      <c r="S734" s="119"/>
      <c r="AA734" s="120"/>
      <c r="AB734" s="120"/>
      <c r="AC734" s="120"/>
      <c r="AD734" s="120"/>
      <c r="AE734" s="120"/>
      <c r="AG734" s="121"/>
      <c r="AN734" s="120"/>
      <c r="AO734" s="120"/>
      <c r="AP734" s="120"/>
      <c r="AQ734" s="120"/>
      <c r="AR734" s="120"/>
      <c r="AS734" s="120"/>
      <c r="AT734" s="120"/>
      <c r="AU734" s="120"/>
    </row>
    <row r="735" spans="1:64" s="117" customFormat="1" ht="12.95" customHeight="1" x14ac:dyDescent="0.2">
      <c r="A735" s="116"/>
      <c r="C735" s="118"/>
      <c r="D735" s="118"/>
      <c r="S735" s="119"/>
      <c r="AA735" s="120"/>
      <c r="AB735" s="120"/>
      <c r="AC735" s="120"/>
      <c r="AD735" s="120"/>
      <c r="AE735" s="120"/>
      <c r="AG735" s="121"/>
      <c r="AN735" s="120"/>
      <c r="AO735" s="120"/>
      <c r="AP735" s="120"/>
      <c r="AQ735" s="120"/>
      <c r="AR735" s="120"/>
      <c r="AS735" s="120"/>
      <c r="AT735" s="120"/>
      <c r="AU735" s="120"/>
    </row>
    <row r="736" spans="1:64" s="117" customFormat="1" ht="12.95" customHeight="1" x14ac:dyDescent="0.2">
      <c r="A736" s="116"/>
      <c r="C736" s="118"/>
      <c r="D736" s="118"/>
      <c r="S736" s="119"/>
      <c r="AA736" s="120"/>
      <c r="AB736" s="120"/>
      <c r="AC736" s="120"/>
      <c r="AD736" s="120"/>
      <c r="AE736" s="120"/>
      <c r="AG736" s="121"/>
      <c r="AN736" s="120"/>
      <c r="AO736" s="120"/>
      <c r="AP736" s="120"/>
      <c r="AQ736" s="120"/>
      <c r="AR736" s="120"/>
      <c r="AS736" s="120"/>
      <c r="AT736" s="120"/>
      <c r="AU736" s="120"/>
    </row>
    <row r="737" spans="1:64" s="117" customFormat="1" ht="12.95" customHeight="1" x14ac:dyDescent="0.2">
      <c r="A737" s="116"/>
      <c r="C737" s="118"/>
      <c r="D737" s="118"/>
      <c r="S737" s="119"/>
      <c r="AA737" s="120"/>
      <c r="AB737" s="120"/>
      <c r="AC737" s="120"/>
      <c r="AD737" s="120"/>
      <c r="AE737" s="120"/>
      <c r="AG737" s="121"/>
      <c r="AN737" s="120"/>
      <c r="AO737" s="120"/>
      <c r="AP737" s="120"/>
      <c r="AQ737" s="120"/>
      <c r="AR737" s="120"/>
      <c r="AS737" s="120"/>
      <c r="AT737" s="120"/>
      <c r="AU737" s="120"/>
    </row>
    <row r="738" spans="1:64" s="117" customFormat="1" ht="12.95" customHeight="1" x14ac:dyDescent="0.2">
      <c r="A738" s="116"/>
      <c r="C738" s="118"/>
      <c r="D738" s="118"/>
      <c r="S738" s="119"/>
      <c r="AA738" s="120"/>
      <c r="AB738" s="120"/>
      <c r="AC738" s="120"/>
      <c r="AD738" s="120"/>
      <c r="AE738" s="120"/>
      <c r="AG738" s="121"/>
      <c r="AN738" s="120"/>
      <c r="AO738" s="120"/>
      <c r="AP738" s="120"/>
      <c r="AQ738" s="120"/>
      <c r="AR738" s="120"/>
      <c r="AS738" s="120"/>
      <c r="AT738" s="120"/>
      <c r="AU738" s="120"/>
    </row>
    <row r="739" spans="1:64" s="117" customFormat="1" ht="12.95" customHeight="1" x14ac:dyDescent="0.2">
      <c r="A739" s="116"/>
      <c r="C739" s="118"/>
      <c r="D739" s="118"/>
      <c r="S739" s="119"/>
      <c r="AA739" s="120"/>
      <c r="AB739" s="120"/>
      <c r="AC739" s="120"/>
      <c r="AD739" s="120"/>
      <c r="AE739" s="120"/>
      <c r="AG739" s="121"/>
      <c r="AN739" s="120"/>
      <c r="AO739" s="120"/>
      <c r="AP739" s="120"/>
      <c r="AQ739" s="120"/>
      <c r="AR739" s="120"/>
      <c r="AS739" s="120"/>
      <c r="AT739" s="120"/>
      <c r="AU739" s="120"/>
    </row>
    <row r="740" spans="1:64" s="117" customFormat="1" ht="12.95" customHeight="1" x14ac:dyDescent="0.2">
      <c r="A740" s="116"/>
      <c r="C740" s="118"/>
      <c r="D740" s="118"/>
      <c r="S740" s="119"/>
      <c r="AA740" s="120"/>
      <c r="AB740" s="120"/>
      <c r="AC740" s="120"/>
      <c r="AD740" s="120"/>
      <c r="AE740" s="120"/>
      <c r="AG740" s="121"/>
      <c r="AN740" s="120"/>
      <c r="AO740" s="120"/>
      <c r="AP740" s="120"/>
      <c r="AQ740" s="120"/>
      <c r="AR740" s="120"/>
      <c r="AS740" s="120"/>
      <c r="AT740" s="120"/>
      <c r="AU740" s="120"/>
    </row>
    <row r="741" spans="1:64" s="117" customFormat="1" ht="12.95" customHeight="1" x14ac:dyDescent="0.2">
      <c r="A741" s="116"/>
      <c r="C741" s="118"/>
      <c r="D741" s="118"/>
      <c r="S741" s="119"/>
      <c r="AA741" s="120"/>
      <c r="AB741" s="120"/>
      <c r="AC741" s="120"/>
      <c r="AD741" s="120"/>
      <c r="AE741" s="120"/>
      <c r="AG741" s="121"/>
      <c r="AN741" s="120"/>
      <c r="AO741" s="120"/>
      <c r="AP741" s="120"/>
      <c r="AQ741" s="120"/>
      <c r="AR741" s="120"/>
      <c r="AS741" s="120"/>
      <c r="AT741" s="120"/>
      <c r="AU741" s="120"/>
    </row>
    <row r="742" spans="1:64" s="117" customFormat="1" ht="12.95" customHeight="1" x14ac:dyDescent="0.2">
      <c r="A742" s="116"/>
      <c r="C742" s="118"/>
      <c r="D742" s="118"/>
      <c r="S742" s="119"/>
      <c r="AA742" s="120"/>
      <c r="AB742" s="120"/>
      <c r="AC742" s="120"/>
      <c r="AD742" s="120"/>
      <c r="AE742" s="120"/>
      <c r="AG742" s="121"/>
      <c r="AN742" s="120"/>
      <c r="AO742" s="120"/>
      <c r="AP742" s="120"/>
      <c r="AQ742" s="120"/>
      <c r="AR742" s="120"/>
      <c r="AS742" s="120"/>
      <c r="AT742" s="120"/>
      <c r="AU742" s="120"/>
    </row>
    <row r="743" spans="1:64" s="117" customFormat="1" ht="12.95" customHeight="1" x14ac:dyDescent="0.2">
      <c r="A743" s="116"/>
      <c r="C743" s="118"/>
      <c r="D743" s="118"/>
      <c r="S743" s="119"/>
      <c r="AA743" s="120"/>
      <c r="AB743" s="120"/>
      <c r="AC743" s="120"/>
      <c r="AD743" s="120"/>
      <c r="AE743" s="120"/>
      <c r="AG743" s="121"/>
      <c r="AN743" s="120"/>
      <c r="AO743" s="120"/>
      <c r="AP743" s="120"/>
      <c r="AQ743" s="120"/>
      <c r="AR743" s="120"/>
      <c r="AS743" s="120"/>
      <c r="AT743" s="120"/>
      <c r="AU743" s="120"/>
      <c r="AV743" s="120"/>
      <c r="AW743" s="120"/>
      <c r="AX743" s="120"/>
      <c r="AY743" s="120"/>
      <c r="AZ743" s="120"/>
      <c r="BA743" s="120"/>
      <c r="BB743" s="120"/>
      <c r="BC743" s="120"/>
      <c r="BD743" s="120"/>
      <c r="BE743" s="120"/>
      <c r="BF743" s="120"/>
      <c r="BG743" s="120"/>
      <c r="BH743" s="120"/>
      <c r="BI743" s="120"/>
      <c r="BJ743" s="120"/>
      <c r="BK743" s="120"/>
      <c r="BL743" s="120"/>
    </row>
    <row r="744" spans="1:64" s="117" customFormat="1" ht="12.95" customHeight="1" x14ac:dyDescent="0.2">
      <c r="A744" s="116"/>
      <c r="C744" s="118"/>
      <c r="D744" s="118"/>
      <c r="S744" s="119"/>
      <c r="AA744" s="120"/>
      <c r="AB744" s="120"/>
      <c r="AC744" s="120"/>
      <c r="AD744" s="120"/>
      <c r="AE744" s="120"/>
      <c r="AG744" s="121"/>
      <c r="AN744" s="120"/>
      <c r="AO744" s="120"/>
      <c r="AP744" s="120"/>
      <c r="AQ744" s="120"/>
      <c r="AR744" s="120"/>
      <c r="AS744" s="120"/>
      <c r="AT744" s="120"/>
      <c r="AU744" s="120"/>
    </row>
    <row r="745" spans="1:64" s="117" customFormat="1" ht="12.95" customHeight="1" x14ac:dyDescent="0.2">
      <c r="A745" s="116"/>
      <c r="C745" s="118"/>
      <c r="D745" s="118"/>
      <c r="S745" s="119"/>
      <c r="AA745" s="120"/>
      <c r="AB745" s="120"/>
      <c r="AC745" s="120"/>
      <c r="AD745" s="120"/>
      <c r="AE745" s="120"/>
      <c r="AG745" s="121"/>
      <c r="AN745" s="120"/>
      <c r="AO745" s="120"/>
      <c r="AP745" s="120"/>
      <c r="AQ745" s="120"/>
      <c r="AR745" s="120"/>
      <c r="AS745" s="120"/>
      <c r="AT745" s="120"/>
      <c r="AU745" s="120"/>
    </row>
    <row r="746" spans="1:64" s="117" customFormat="1" ht="12.95" customHeight="1" x14ac:dyDescent="0.2">
      <c r="A746" s="116"/>
      <c r="C746" s="118"/>
      <c r="D746" s="118"/>
      <c r="S746" s="119"/>
      <c r="AA746" s="120"/>
      <c r="AB746" s="120"/>
      <c r="AC746" s="120"/>
      <c r="AD746" s="120"/>
      <c r="AE746" s="120"/>
      <c r="AG746" s="121"/>
      <c r="AN746" s="120"/>
      <c r="AO746" s="120"/>
      <c r="AP746" s="120"/>
      <c r="AQ746" s="120"/>
      <c r="AR746" s="120"/>
      <c r="AS746" s="120"/>
      <c r="AT746" s="120"/>
      <c r="AU746" s="120"/>
    </row>
    <row r="747" spans="1:64" s="117" customFormat="1" ht="12.95" customHeight="1" x14ac:dyDescent="0.2">
      <c r="A747" s="116"/>
      <c r="C747" s="118"/>
      <c r="D747" s="118"/>
      <c r="S747" s="119"/>
      <c r="AA747" s="120"/>
      <c r="AB747" s="120"/>
      <c r="AC747" s="120"/>
      <c r="AD747" s="120"/>
      <c r="AE747" s="120"/>
      <c r="AG747" s="121"/>
      <c r="AN747" s="120"/>
      <c r="AO747" s="120"/>
      <c r="AP747" s="120"/>
      <c r="AQ747" s="120"/>
      <c r="AR747" s="120"/>
      <c r="AS747" s="120"/>
      <c r="AT747" s="120"/>
      <c r="AU747" s="120"/>
    </row>
    <row r="748" spans="1:64" s="117" customFormat="1" ht="12.95" customHeight="1" x14ac:dyDescent="0.2">
      <c r="A748" s="116"/>
      <c r="C748" s="118"/>
      <c r="D748" s="118"/>
      <c r="S748" s="119"/>
      <c r="AA748" s="120"/>
      <c r="AB748" s="120"/>
      <c r="AC748" s="120"/>
      <c r="AD748" s="120"/>
      <c r="AE748" s="120"/>
      <c r="AG748" s="121"/>
      <c r="AN748" s="120"/>
      <c r="AO748" s="120"/>
      <c r="AP748" s="120"/>
      <c r="AQ748" s="120"/>
      <c r="AR748" s="120"/>
      <c r="AS748" s="120"/>
      <c r="AT748" s="120"/>
      <c r="AU748" s="120"/>
    </row>
    <row r="749" spans="1:64" s="117" customFormat="1" ht="12.95" customHeight="1" x14ac:dyDescent="0.2">
      <c r="A749" s="116"/>
      <c r="C749" s="118"/>
      <c r="D749" s="118"/>
      <c r="S749" s="119"/>
      <c r="AA749" s="120"/>
      <c r="AB749" s="120"/>
      <c r="AC749" s="120"/>
      <c r="AD749" s="120"/>
      <c r="AE749" s="120"/>
      <c r="AG749" s="121"/>
      <c r="AN749" s="120"/>
      <c r="AO749" s="120"/>
      <c r="AP749" s="120"/>
      <c r="AQ749" s="120"/>
      <c r="AR749" s="120"/>
      <c r="AS749" s="120"/>
      <c r="AT749" s="120"/>
      <c r="AU749" s="120"/>
    </row>
    <row r="750" spans="1:64" s="117" customFormat="1" ht="12.95" customHeight="1" x14ac:dyDescent="0.2">
      <c r="A750" s="116"/>
      <c r="C750" s="118"/>
      <c r="D750" s="118"/>
      <c r="S750" s="119"/>
      <c r="AA750" s="120"/>
      <c r="AB750" s="120"/>
      <c r="AC750" s="120"/>
      <c r="AD750" s="120"/>
      <c r="AE750" s="120"/>
      <c r="AG750" s="121"/>
      <c r="AN750" s="120"/>
      <c r="AO750" s="120"/>
      <c r="AP750" s="120"/>
      <c r="AQ750" s="120"/>
      <c r="AR750" s="120"/>
      <c r="AS750" s="120"/>
      <c r="AT750" s="120"/>
      <c r="AU750" s="120"/>
    </row>
    <row r="751" spans="1:64" s="117" customFormat="1" ht="12.95" customHeight="1" x14ac:dyDescent="0.2">
      <c r="A751" s="116"/>
      <c r="C751" s="118"/>
      <c r="D751" s="118"/>
      <c r="S751" s="119"/>
      <c r="AA751" s="120"/>
      <c r="AB751" s="120"/>
      <c r="AC751" s="120"/>
      <c r="AD751" s="120"/>
      <c r="AE751" s="120"/>
      <c r="AG751" s="121"/>
      <c r="AN751" s="120"/>
      <c r="AO751" s="120"/>
      <c r="AP751" s="120"/>
      <c r="AQ751" s="120"/>
      <c r="AR751" s="120"/>
      <c r="AS751" s="120"/>
      <c r="AT751" s="120"/>
      <c r="AU751" s="120"/>
    </row>
    <row r="752" spans="1:64" s="117" customFormat="1" ht="12.95" customHeight="1" x14ac:dyDescent="0.2">
      <c r="A752" s="116"/>
      <c r="C752" s="118"/>
      <c r="D752" s="118"/>
      <c r="S752" s="119"/>
      <c r="AA752" s="120"/>
      <c r="AB752" s="120"/>
      <c r="AC752" s="120"/>
      <c r="AD752" s="120"/>
      <c r="AE752" s="120"/>
      <c r="AG752" s="121"/>
      <c r="AN752" s="120"/>
      <c r="AO752" s="120"/>
      <c r="AP752" s="120"/>
      <c r="AQ752" s="120"/>
      <c r="AR752" s="120"/>
      <c r="AS752" s="120"/>
      <c r="AT752" s="120"/>
      <c r="AU752" s="120"/>
    </row>
    <row r="753" spans="1:64" s="117" customFormat="1" ht="12.95" customHeight="1" x14ac:dyDescent="0.2">
      <c r="A753" s="116"/>
      <c r="C753" s="118"/>
      <c r="D753" s="118"/>
      <c r="S753" s="119"/>
      <c r="AA753" s="120"/>
      <c r="AB753" s="120"/>
      <c r="AC753" s="120"/>
      <c r="AD753" s="120"/>
      <c r="AE753" s="120"/>
      <c r="AG753" s="121"/>
      <c r="AN753" s="120"/>
      <c r="AO753" s="120"/>
      <c r="AP753" s="120"/>
      <c r="AQ753" s="120"/>
      <c r="AR753" s="120"/>
      <c r="AS753" s="120"/>
      <c r="AT753" s="120"/>
      <c r="AU753" s="120"/>
    </row>
    <row r="754" spans="1:64" s="117" customFormat="1" ht="12.95" customHeight="1" x14ac:dyDescent="0.2">
      <c r="A754" s="116"/>
      <c r="C754" s="118"/>
      <c r="D754" s="118"/>
      <c r="S754" s="119"/>
      <c r="AA754" s="120"/>
      <c r="AB754" s="120"/>
      <c r="AC754" s="120"/>
      <c r="AD754" s="120"/>
      <c r="AE754" s="120"/>
      <c r="AG754" s="121"/>
      <c r="AN754" s="120"/>
      <c r="AO754" s="120"/>
      <c r="AP754" s="120"/>
      <c r="AQ754" s="120"/>
      <c r="AR754" s="120"/>
      <c r="AS754" s="120"/>
      <c r="AT754" s="120"/>
      <c r="AU754" s="120"/>
      <c r="AV754" s="120"/>
    </row>
    <row r="755" spans="1:64" s="117" customFormat="1" ht="12.95" customHeight="1" x14ac:dyDescent="0.2">
      <c r="A755" s="116"/>
      <c r="C755" s="118"/>
      <c r="D755" s="118"/>
      <c r="S755" s="119"/>
      <c r="AA755" s="120"/>
      <c r="AB755" s="120"/>
      <c r="AC755" s="120"/>
      <c r="AD755" s="120"/>
      <c r="AE755" s="120"/>
      <c r="AG755" s="121"/>
      <c r="AN755" s="120"/>
      <c r="AO755" s="120"/>
      <c r="AP755" s="120"/>
      <c r="AQ755" s="120"/>
      <c r="AR755" s="120"/>
      <c r="AS755" s="120"/>
      <c r="AT755" s="120"/>
      <c r="AU755" s="120"/>
    </row>
    <row r="756" spans="1:64" s="117" customFormat="1" ht="12.95" customHeight="1" x14ac:dyDescent="0.2">
      <c r="A756" s="116"/>
      <c r="C756" s="118"/>
      <c r="D756" s="118"/>
      <c r="S756" s="119"/>
      <c r="AA756" s="120"/>
      <c r="AB756" s="120"/>
      <c r="AC756" s="120"/>
      <c r="AD756" s="120"/>
      <c r="AE756" s="120"/>
      <c r="AG756" s="121"/>
      <c r="AN756" s="120"/>
      <c r="AO756" s="120"/>
      <c r="AP756" s="120"/>
      <c r="AQ756" s="120"/>
      <c r="AR756" s="120"/>
      <c r="AS756" s="120"/>
      <c r="AT756" s="120"/>
      <c r="AU756" s="120"/>
    </row>
    <row r="757" spans="1:64" s="117" customFormat="1" ht="12.95" customHeight="1" x14ac:dyDescent="0.2">
      <c r="A757" s="116"/>
      <c r="C757" s="118"/>
      <c r="D757" s="118"/>
      <c r="S757" s="119"/>
      <c r="AA757" s="120"/>
      <c r="AB757" s="120"/>
      <c r="AC757" s="120"/>
      <c r="AD757" s="120"/>
      <c r="AE757" s="120"/>
      <c r="AG757" s="121"/>
      <c r="AN757" s="120"/>
      <c r="AO757" s="120"/>
      <c r="AP757" s="120"/>
      <c r="AQ757" s="120"/>
      <c r="AR757" s="120"/>
      <c r="AS757" s="120"/>
      <c r="AT757" s="120"/>
      <c r="AU757" s="120"/>
    </row>
    <row r="758" spans="1:64" s="117" customFormat="1" ht="12.95" customHeight="1" x14ac:dyDescent="0.2">
      <c r="A758" s="116"/>
      <c r="C758" s="118"/>
      <c r="D758" s="118"/>
      <c r="S758" s="119"/>
      <c r="AA758" s="120"/>
      <c r="AB758" s="120"/>
      <c r="AC758" s="120"/>
      <c r="AD758" s="120"/>
      <c r="AE758" s="120"/>
      <c r="AG758" s="121"/>
      <c r="AN758" s="120"/>
      <c r="AO758" s="120"/>
      <c r="AP758" s="120"/>
      <c r="AQ758" s="120"/>
      <c r="AR758" s="120"/>
      <c r="AS758" s="120"/>
      <c r="AT758" s="120"/>
      <c r="AU758" s="120"/>
    </row>
    <row r="759" spans="1:64" s="117" customFormat="1" ht="12.95" customHeight="1" x14ac:dyDescent="0.2">
      <c r="A759" s="116"/>
      <c r="C759" s="118"/>
      <c r="D759" s="118"/>
      <c r="S759" s="119"/>
      <c r="AA759" s="120"/>
      <c r="AB759" s="120"/>
      <c r="AC759" s="120"/>
      <c r="AD759" s="120"/>
      <c r="AE759" s="120"/>
      <c r="AG759" s="121"/>
      <c r="AN759" s="120"/>
      <c r="AO759" s="120"/>
      <c r="AP759" s="120"/>
      <c r="AQ759" s="120"/>
      <c r="AR759" s="120"/>
      <c r="AS759" s="120"/>
      <c r="AT759" s="120"/>
      <c r="AU759" s="120"/>
    </row>
    <row r="760" spans="1:64" s="117" customFormat="1" ht="12.95" customHeight="1" x14ac:dyDescent="0.2">
      <c r="A760" s="116"/>
      <c r="C760" s="118"/>
      <c r="D760" s="118"/>
      <c r="S760" s="119"/>
      <c r="AA760" s="120"/>
      <c r="AB760" s="120"/>
      <c r="AC760" s="120"/>
      <c r="AD760" s="120"/>
      <c r="AE760" s="120"/>
      <c r="AG760" s="121"/>
      <c r="AN760" s="120"/>
      <c r="AO760" s="120"/>
      <c r="AP760" s="120"/>
      <c r="AQ760" s="120"/>
      <c r="AR760" s="120"/>
      <c r="AS760" s="120"/>
      <c r="AT760" s="120"/>
      <c r="AU760" s="120"/>
    </row>
    <row r="761" spans="1:64" s="117" customFormat="1" ht="12.95" customHeight="1" x14ac:dyDescent="0.2">
      <c r="A761" s="116"/>
      <c r="C761" s="118"/>
      <c r="D761" s="118"/>
      <c r="S761" s="119"/>
      <c r="AA761" s="120"/>
      <c r="AB761" s="120"/>
      <c r="AC761" s="120"/>
      <c r="AD761" s="120"/>
      <c r="AE761" s="120"/>
      <c r="AG761" s="121"/>
      <c r="AN761" s="120"/>
      <c r="AO761" s="120"/>
      <c r="AP761" s="120"/>
      <c r="AQ761" s="120"/>
      <c r="AR761" s="120"/>
      <c r="AS761" s="120"/>
      <c r="AT761" s="120"/>
      <c r="AU761" s="120"/>
    </row>
    <row r="762" spans="1:64" s="117" customFormat="1" ht="12.95" customHeight="1" x14ac:dyDescent="0.2">
      <c r="A762" s="116"/>
      <c r="C762" s="118"/>
      <c r="D762" s="118"/>
      <c r="S762" s="119"/>
      <c r="AA762" s="120"/>
      <c r="AB762" s="120"/>
      <c r="AC762" s="120"/>
      <c r="AD762" s="120"/>
      <c r="AE762" s="120"/>
      <c r="AG762" s="121"/>
      <c r="AN762" s="120"/>
      <c r="AO762" s="120"/>
      <c r="AP762" s="120"/>
      <c r="AQ762" s="120"/>
      <c r="AR762" s="120"/>
      <c r="AS762" s="120"/>
      <c r="AT762" s="120"/>
      <c r="AU762" s="120"/>
    </row>
    <row r="763" spans="1:64" s="117" customFormat="1" ht="12.95" customHeight="1" x14ac:dyDescent="0.2">
      <c r="A763" s="116"/>
      <c r="C763" s="118"/>
      <c r="D763" s="118"/>
      <c r="S763" s="119"/>
      <c r="AA763" s="120"/>
      <c r="AB763" s="120"/>
      <c r="AC763" s="120"/>
      <c r="AD763" s="120"/>
      <c r="AE763" s="120"/>
      <c r="AG763" s="121"/>
      <c r="AN763" s="120"/>
      <c r="AO763" s="120"/>
      <c r="AP763" s="120"/>
      <c r="AQ763" s="120"/>
      <c r="AR763" s="120"/>
      <c r="AS763" s="120"/>
      <c r="AT763" s="120"/>
      <c r="AU763" s="120"/>
    </row>
    <row r="764" spans="1:64" s="117" customFormat="1" ht="12.95" customHeight="1" x14ac:dyDescent="0.2">
      <c r="A764" s="116"/>
      <c r="C764" s="118"/>
      <c r="D764" s="118"/>
      <c r="S764" s="119"/>
      <c r="AA764" s="120"/>
      <c r="AB764" s="120"/>
      <c r="AC764" s="120"/>
      <c r="AD764" s="120"/>
      <c r="AE764" s="120"/>
      <c r="AG764" s="121"/>
      <c r="AN764" s="120"/>
      <c r="AO764" s="120"/>
      <c r="AP764" s="120"/>
      <c r="AQ764" s="120"/>
      <c r="AR764" s="120"/>
      <c r="AS764" s="120"/>
      <c r="AT764" s="120"/>
      <c r="AU764" s="120"/>
      <c r="AV764" s="120"/>
      <c r="AX764" s="120"/>
      <c r="AY764" s="120"/>
      <c r="AZ764" s="120"/>
      <c r="BA764" s="120"/>
      <c r="BB764" s="120"/>
      <c r="BC764" s="120"/>
      <c r="BD764" s="120"/>
      <c r="BE764" s="120"/>
      <c r="BF764" s="120"/>
      <c r="BG764" s="120"/>
      <c r="BH764" s="120"/>
      <c r="BI764" s="120"/>
      <c r="BJ764" s="120"/>
      <c r="BK764" s="120"/>
      <c r="BL764" s="120"/>
    </row>
    <row r="765" spans="1:64" s="117" customFormat="1" ht="12.95" customHeight="1" x14ac:dyDescent="0.2">
      <c r="A765" s="116"/>
      <c r="C765" s="118"/>
      <c r="D765" s="118"/>
      <c r="S765" s="119"/>
      <c r="AA765" s="120"/>
      <c r="AB765" s="120"/>
      <c r="AC765" s="120"/>
      <c r="AD765" s="120"/>
      <c r="AE765" s="120"/>
      <c r="AG765" s="121"/>
      <c r="AN765" s="120"/>
      <c r="AO765" s="120"/>
      <c r="AP765" s="120"/>
      <c r="AQ765" s="120"/>
      <c r="AR765" s="120"/>
      <c r="AS765" s="120"/>
      <c r="AT765" s="120"/>
      <c r="AU765" s="120"/>
    </row>
    <row r="766" spans="1:64" s="117" customFormat="1" ht="12.95" customHeight="1" x14ac:dyDescent="0.2">
      <c r="A766" s="116"/>
      <c r="C766" s="118"/>
      <c r="D766" s="118"/>
      <c r="S766" s="119"/>
      <c r="AA766" s="120"/>
      <c r="AB766" s="120"/>
      <c r="AC766" s="120"/>
      <c r="AD766" s="120"/>
      <c r="AE766" s="120"/>
      <c r="AG766" s="121"/>
      <c r="AN766" s="120"/>
      <c r="AO766" s="120"/>
      <c r="AP766" s="120"/>
      <c r="AQ766" s="120"/>
      <c r="AR766" s="120"/>
      <c r="AS766" s="120"/>
      <c r="AT766" s="120"/>
      <c r="AU766" s="120"/>
    </row>
    <row r="767" spans="1:64" s="117" customFormat="1" ht="12.95" customHeight="1" x14ac:dyDescent="0.2">
      <c r="A767" s="116"/>
      <c r="C767" s="118"/>
      <c r="D767" s="118"/>
      <c r="S767" s="119"/>
      <c r="AA767" s="120"/>
      <c r="AB767" s="120"/>
      <c r="AC767" s="120"/>
      <c r="AD767" s="120"/>
      <c r="AE767" s="120"/>
      <c r="AG767" s="121"/>
      <c r="AN767" s="120"/>
      <c r="AO767" s="120"/>
      <c r="AP767" s="120"/>
      <c r="AQ767" s="120"/>
      <c r="AR767" s="120"/>
      <c r="AS767" s="120"/>
      <c r="AT767" s="120"/>
      <c r="AU767" s="120"/>
    </row>
    <row r="768" spans="1:64" s="117" customFormat="1" ht="12.95" customHeight="1" x14ac:dyDescent="0.2">
      <c r="A768" s="116"/>
      <c r="C768" s="118"/>
      <c r="D768" s="118"/>
      <c r="S768" s="119"/>
      <c r="AA768" s="120"/>
      <c r="AB768" s="120"/>
      <c r="AC768" s="120"/>
      <c r="AD768" s="120"/>
      <c r="AE768" s="120"/>
      <c r="AG768" s="121"/>
      <c r="AN768" s="120"/>
      <c r="AO768" s="120"/>
      <c r="AP768" s="120"/>
      <c r="AQ768" s="120"/>
      <c r="AR768" s="120"/>
      <c r="AS768" s="120"/>
      <c r="AT768" s="120"/>
      <c r="AU768" s="120"/>
    </row>
    <row r="769" spans="1:64" s="117" customFormat="1" ht="12.95" customHeight="1" x14ac:dyDescent="0.2">
      <c r="A769" s="116"/>
      <c r="C769" s="118"/>
      <c r="D769" s="118"/>
      <c r="S769" s="119"/>
      <c r="AA769" s="120"/>
      <c r="AB769" s="120"/>
      <c r="AC769" s="120"/>
      <c r="AD769" s="120"/>
      <c r="AE769" s="120"/>
      <c r="AG769" s="121"/>
      <c r="AN769" s="120"/>
      <c r="AO769" s="120"/>
      <c r="AP769" s="120"/>
      <c r="AQ769" s="120"/>
      <c r="AR769" s="120"/>
      <c r="AS769" s="120"/>
      <c r="AT769" s="120"/>
      <c r="AU769" s="120"/>
      <c r="AV769" s="120"/>
      <c r="AW769" s="120"/>
      <c r="AX769" s="120"/>
      <c r="AY769" s="120"/>
      <c r="AZ769" s="120"/>
      <c r="BA769" s="120"/>
      <c r="BB769" s="120"/>
      <c r="BC769" s="120"/>
      <c r="BD769" s="120"/>
      <c r="BE769" s="120"/>
      <c r="BF769" s="120"/>
      <c r="BG769" s="120"/>
      <c r="BH769" s="120"/>
      <c r="BI769" s="120"/>
      <c r="BJ769" s="120"/>
      <c r="BK769" s="120"/>
      <c r="BL769" s="120"/>
    </row>
    <row r="770" spans="1:64" s="117" customFormat="1" ht="12.95" customHeight="1" x14ac:dyDescent="0.2">
      <c r="A770" s="116"/>
      <c r="C770" s="118"/>
      <c r="D770" s="118"/>
      <c r="S770" s="119"/>
      <c r="AA770" s="120"/>
      <c r="AB770" s="120"/>
      <c r="AC770" s="120"/>
      <c r="AD770" s="120"/>
      <c r="AE770" s="120"/>
      <c r="AG770" s="121"/>
      <c r="AN770" s="120"/>
      <c r="AO770" s="120"/>
      <c r="AP770" s="120"/>
      <c r="AQ770" s="120"/>
      <c r="AR770" s="120"/>
      <c r="AS770" s="120"/>
      <c r="AT770" s="120"/>
      <c r="AU770" s="120"/>
    </row>
    <row r="771" spans="1:64" s="117" customFormat="1" ht="12.95" customHeight="1" x14ac:dyDescent="0.2">
      <c r="A771" s="116"/>
      <c r="C771" s="118"/>
      <c r="D771" s="118"/>
      <c r="S771" s="119"/>
      <c r="AA771" s="120"/>
      <c r="AB771" s="120"/>
      <c r="AC771" s="120"/>
      <c r="AD771" s="120"/>
      <c r="AE771" s="120"/>
      <c r="AG771" s="121"/>
      <c r="AN771" s="120"/>
      <c r="AO771" s="120"/>
      <c r="AP771" s="120"/>
      <c r="AQ771" s="120"/>
      <c r="AR771" s="120"/>
      <c r="AS771" s="120"/>
      <c r="AT771" s="120"/>
      <c r="AU771" s="120"/>
    </row>
    <row r="772" spans="1:64" s="117" customFormat="1" ht="12.95" customHeight="1" x14ac:dyDescent="0.2">
      <c r="A772" s="116"/>
      <c r="C772" s="118"/>
      <c r="D772" s="118"/>
      <c r="S772" s="119"/>
      <c r="AA772" s="120"/>
      <c r="AB772" s="120"/>
      <c r="AC772" s="120"/>
      <c r="AD772" s="120"/>
      <c r="AE772" s="120"/>
      <c r="AG772" s="121"/>
      <c r="AN772" s="120"/>
      <c r="AO772" s="120"/>
      <c r="AP772" s="120"/>
      <c r="AQ772" s="120"/>
      <c r="AR772" s="120"/>
      <c r="AS772" s="120"/>
      <c r="AT772" s="120"/>
      <c r="AU772" s="120"/>
    </row>
    <row r="773" spans="1:64" s="117" customFormat="1" ht="12.95" customHeight="1" x14ac:dyDescent="0.2">
      <c r="A773" s="116"/>
      <c r="C773" s="118"/>
      <c r="D773" s="118"/>
      <c r="S773" s="119"/>
      <c r="AA773" s="120"/>
      <c r="AB773" s="120"/>
      <c r="AC773" s="120"/>
      <c r="AD773" s="120"/>
      <c r="AE773" s="120"/>
      <c r="AG773" s="121"/>
      <c r="AN773" s="120"/>
      <c r="AO773" s="120"/>
      <c r="AP773" s="120"/>
      <c r="AQ773" s="120"/>
      <c r="AR773" s="120"/>
      <c r="AS773" s="120"/>
      <c r="AT773" s="120"/>
      <c r="AU773" s="120"/>
    </row>
    <row r="774" spans="1:64" s="117" customFormat="1" ht="12.95" customHeight="1" x14ac:dyDescent="0.2">
      <c r="A774" s="116"/>
      <c r="C774" s="118"/>
      <c r="D774" s="118"/>
      <c r="S774" s="119"/>
      <c r="AA774" s="120"/>
      <c r="AB774" s="120"/>
      <c r="AC774" s="120"/>
      <c r="AD774" s="120"/>
      <c r="AE774" s="120"/>
      <c r="AG774" s="121"/>
      <c r="AN774" s="120"/>
      <c r="AO774" s="120"/>
      <c r="AP774" s="120"/>
      <c r="AQ774" s="120"/>
      <c r="AR774" s="120"/>
      <c r="AS774" s="120"/>
      <c r="AT774" s="120"/>
      <c r="AU774" s="120"/>
    </row>
    <row r="775" spans="1:64" s="117" customFormat="1" ht="12.95" customHeight="1" x14ac:dyDescent="0.2">
      <c r="A775" s="116"/>
      <c r="C775" s="118"/>
      <c r="D775" s="118"/>
      <c r="S775" s="119"/>
      <c r="AA775" s="120"/>
      <c r="AB775" s="120"/>
      <c r="AC775" s="120"/>
      <c r="AD775" s="120"/>
      <c r="AE775" s="120"/>
      <c r="AG775" s="121"/>
      <c r="AN775" s="120"/>
      <c r="AO775" s="120"/>
      <c r="AP775" s="120"/>
      <c r="AQ775" s="120"/>
      <c r="AR775" s="120"/>
      <c r="AS775" s="120"/>
      <c r="AT775" s="120"/>
      <c r="AU775" s="120"/>
    </row>
    <row r="776" spans="1:64" s="117" customFormat="1" ht="12.95" customHeight="1" x14ac:dyDescent="0.2">
      <c r="A776" s="116"/>
      <c r="C776" s="118"/>
      <c r="D776" s="118"/>
      <c r="S776" s="119"/>
      <c r="AA776" s="120"/>
      <c r="AB776" s="120"/>
      <c r="AC776" s="120"/>
      <c r="AD776" s="120"/>
      <c r="AE776" s="120"/>
      <c r="AG776" s="121"/>
      <c r="AN776" s="120"/>
      <c r="AO776" s="120"/>
      <c r="AP776" s="120"/>
      <c r="AQ776" s="120"/>
      <c r="AR776" s="120"/>
      <c r="AS776" s="120"/>
      <c r="AT776" s="120"/>
      <c r="AU776" s="120"/>
    </row>
    <row r="777" spans="1:64" s="117" customFormat="1" ht="12.95" customHeight="1" x14ac:dyDescent="0.2">
      <c r="A777" s="116"/>
      <c r="C777" s="118"/>
      <c r="D777" s="118"/>
      <c r="S777" s="119"/>
      <c r="AA777" s="120"/>
      <c r="AB777" s="120"/>
      <c r="AC777" s="120"/>
      <c r="AD777" s="120"/>
      <c r="AE777" s="120"/>
      <c r="AG777" s="121"/>
      <c r="AN777" s="120"/>
      <c r="AO777" s="120"/>
      <c r="AP777" s="120"/>
      <c r="AQ777" s="120"/>
      <c r="AR777" s="120"/>
      <c r="AS777" s="120"/>
      <c r="AT777" s="120"/>
      <c r="AU777" s="120"/>
    </row>
    <row r="778" spans="1:64" s="117" customFormat="1" ht="12.95" customHeight="1" x14ac:dyDescent="0.2">
      <c r="A778" s="116"/>
      <c r="C778" s="118"/>
      <c r="D778" s="118"/>
      <c r="S778" s="119"/>
      <c r="AA778" s="120"/>
      <c r="AB778" s="120"/>
      <c r="AC778" s="120"/>
      <c r="AD778" s="120"/>
      <c r="AE778" s="120"/>
      <c r="AG778" s="121"/>
      <c r="AN778" s="120"/>
      <c r="AO778" s="120"/>
      <c r="AP778" s="120"/>
      <c r="AQ778" s="120"/>
      <c r="AR778" s="120"/>
      <c r="AS778" s="120"/>
      <c r="AT778" s="120"/>
      <c r="AU778" s="120"/>
      <c r="AV778" s="120"/>
    </row>
    <row r="779" spans="1:64" s="117" customFormat="1" ht="12.95" customHeight="1" x14ac:dyDescent="0.2">
      <c r="A779" s="116"/>
      <c r="C779" s="118"/>
      <c r="D779" s="118"/>
      <c r="S779" s="119"/>
      <c r="AA779" s="120"/>
      <c r="AB779" s="120"/>
      <c r="AC779" s="120"/>
      <c r="AD779" s="120"/>
      <c r="AE779" s="120"/>
      <c r="AG779" s="121"/>
      <c r="AN779" s="120"/>
      <c r="AO779" s="120"/>
      <c r="AP779" s="120"/>
      <c r="AQ779" s="120"/>
      <c r="AR779" s="120"/>
      <c r="AS779" s="120"/>
      <c r="AT779" s="120"/>
      <c r="AU779" s="120"/>
    </row>
    <row r="780" spans="1:64" s="117" customFormat="1" ht="12.95" customHeight="1" x14ac:dyDescent="0.2">
      <c r="A780" s="116"/>
      <c r="C780" s="118"/>
      <c r="D780" s="118"/>
      <c r="S780" s="119"/>
      <c r="AA780" s="120"/>
      <c r="AB780" s="120"/>
      <c r="AC780" s="120"/>
      <c r="AD780" s="120"/>
      <c r="AE780" s="120"/>
      <c r="AG780" s="121"/>
      <c r="AN780" s="120"/>
      <c r="AO780" s="120"/>
      <c r="AP780" s="120"/>
      <c r="AQ780" s="120"/>
      <c r="AR780" s="120"/>
      <c r="AS780" s="120"/>
      <c r="AT780" s="120"/>
      <c r="AU780" s="120"/>
    </row>
    <row r="781" spans="1:64" s="117" customFormat="1" ht="12.95" customHeight="1" x14ac:dyDescent="0.2">
      <c r="A781" s="116"/>
      <c r="C781" s="118"/>
      <c r="D781" s="118"/>
      <c r="S781" s="119"/>
      <c r="AA781" s="120"/>
      <c r="AB781" s="120"/>
      <c r="AC781" s="120"/>
      <c r="AD781" s="120"/>
      <c r="AE781" s="120"/>
      <c r="AG781" s="121"/>
      <c r="AN781" s="120"/>
      <c r="AO781" s="120"/>
      <c r="AP781" s="120"/>
      <c r="AQ781" s="120"/>
      <c r="AR781" s="120"/>
      <c r="AS781" s="120"/>
      <c r="AT781" s="120"/>
      <c r="AU781" s="120"/>
    </row>
    <row r="782" spans="1:64" s="117" customFormat="1" ht="12.95" customHeight="1" x14ac:dyDescent="0.2">
      <c r="A782" s="116"/>
      <c r="C782" s="118"/>
      <c r="D782" s="118"/>
      <c r="S782" s="119"/>
      <c r="AA782" s="120"/>
      <c r="AB782" s="120"/>
      <c r="AC782" s="120"/>
      <c r="AD782" s="120"/>
      <c r="AE782" s="120"/>
      <c r="AG782" s="121"/>
      <c r="AN782" s="120"/>
      <c r="AO782" s="120"/>
      <c r="AP782" s="120"/>
      <c r="AQ782" s="120"/>
      <c r="AR782" s="120"/>
      <c r="AS782" s="120"/>
      <c r="AT782" s="120"/>
      <c r="AU782" s="120"/>
    </row>
    <row r="783" spans="1:64" s="117" customFormat="1" ht="12.95" customHeight="1" x14ac:dyDescent="0.2">
      <c r="A783" s="116"/>
      <c r="C783" s="118"/>
      <c r="D783" s="118"/>
      <c r="S783" s="119"/>
      <c r="AA783" s="120"/>
      <c r="AB783" s="120"/>
      <c r="AC783" s="120"/>
      <c r="AD783" s="120"/>
      <c r="AE783" s="120"/>
      <c r="AG783" s="121"/>
      <c r="AN783" s="120"/>
      <c r="AO783" s="120"/>
      <c r="AP783" s="120"/>
      <c r="AQ783" s="120"/>
      <c r="AR783" s="120"/>
      <c r="AS783" s="120"/>
      <c r="AT783" s="120"/>
      <c r="AU783" s="120"/>
    </row>
    <row r="784" spans="1:64" s="117" customFormat="1" ht="12.95" customHeight="1" x14ac:dyDescent="0.2">
      <c r="A784" s="116"/>
      <c r="C784" s="118"/>
      <c r="D784" s="118"/>
      <c r="S784" s="119"/>
      <c r="AA784" s="120"/>
      <c r="AB784" s="120"/>
      <c r="AC784" s="120"/>
      <c r="AD784" s="120"/>
      <c r="AE784" s="120"/>
      <c r="AG784" s="121"/>
      <c r="AN784" s="120"/>
      <c r="AO784" s="120"/>
      <c r="AP784" s="120"/>
      <c r="AQ784" s="120"/>
      <c r="AR784" s="120"/>
      <c r="AS784" s="120"/>
      <c r="AT784" s="120"/>
      <c r="AU784" s="120"/>
    </row>
    <row r="785" spans="1:47" s="117" customFormat="1" ht="12.95" customHeight="1" x14ac:dyDescent="0.2">
      <c r="A785" s="116"/>
      <c r="C785" s="118"/>
      <c r="D785" s="118"/>
      <c r="S785" s="119"/>
      <c r="AA785" s="120"/>
      <c r="AB785" s="120"/>
      <c r="AC785" s="120"/>
      <c r="AD785" s="120"/>
      <c r="AE785" s="120"/>
      <c r="AG785" s="121"/>
      <c r="AN785" s="120"/>
      <c r="AO785" s="120"/>
      <c r="AP785" s="120"/>
      <c r="AQ785" s="120"/>
      <c r="AR785" s="120"/>
      <c r="AS785" s="120"/>
      <c r="AT785" s="120"/>
      <c r="AU785" s="120"/>
    </row>
    <row r="786" spans="1:47" s="117" customFormat="1" ht="12.95" customHeight="1" x14ac:dyDescent="0.2">
      <c r="A786" s="116"/>
      <c r="C786" s="118"/>
      <c r="D786" s="118"/>
      <c r="S786" s="119"/>
      <c r="AA786" s="120"/>
      <c r="AB786" s="120"/>
      <c r="AC786" s="120"/>
      <c r="AD786" s="120"/>
      <c r="AE786" s="120"/>
      <c r="AG786" s="121"/>
      <c r="AN786" s="120"/>
      <c r="AO786" s="120"/>
      <c r="AP786" s="120"/>
      <c r="AQ786" s="120"/>
      <c r="AR786" s="120"/>
      <c r="AS786" s="120"/>
      <c r="AT786" s="120"/>
      <c r="AU786" s="120"/>
    </row>
    <row r="787" spans="1:47" s="117" customFormat="1" ht="12.95" customHeight="1" x14ac:dyDescent="0.2">
      <c r="A787" s="116"/>
      <c r="C787" s="118"/>
      <c r="D787" s="118"/>
      <c r="S787" s="119"/>
      <c r="AA787" s="120"/>
      <c r="AB787" s="120"/>
      <c r="AC787" s="120"/>
      <c r="AD787" s="120"/>
      <c r="AE787" s="120"/>
      <c r="AG787" s="121"/>
      <c r="AN787" s="120"/>
      <c r="AO787" s="120"/>
      <c r="AP787" s="120"/>
      <c r="AQ787" s="120"/>
      <c r="AR787" s="120"/>
      <c r="AS787" s="120"/>
      <c r="AT787" s="120"/>
      <c r="AU787" s="120"/>
    </row>
    <row r="788" spans="1:47" s="117" customFormat="1" ht="12.95" customHeight="1" x14ac:dyDescent="0.2">
      <c r="A788" s="116"/>
      <c r="C788" s="118"/>
      <c r="D788" s="118"/>
      <c r="S788" s="119"/>
      <c r="AA788" s="120"/>
      <c r="AB788" s="120"/>
      <c r="AC788" s="120"/>
      <c r="AD788" s="120"/>
      <c r="AE788" s="120"/>
      <c r="AG788" s="121"/>
      <c r="AN788" s="120"/>
      <c r="AO788" s="120"/>
      <c r="AP788" s="120"/>
      <c r="AQ788" s="120"/>
      <c r="AR788" s="120"/>
      <c r="AS788" s="120"/>
      <c r="AT788" s="120"/>
      <c r="AU788" s="120"/>
    </row>
    <row r="789" spans="1:47" s="117" customFormat="1" ht="12.95" customHeight="1" x14ac:dyDescent="0.2">
      <c r="A789" s="116"/>
      <c r="C789" s="118"/>
      <c r="D789" s="118"/>
      <c r="S789" s="119"/>
      <c r="AA789" s="120"/>
      <c r="AB789" s="120"/>
      <c r="AC789" s="120"/>
      <c r="AD789" s="120"/>
      <c r="AE789" s="120"/>
      <c r="AG789" s="121"/>
      <c r="AN789" s="120"/>
      <c r="AO789" s="120"/>
      <c r="AP789" s="120"/>
      <c r="AQ789" s="120"/>
      <c r="AR789" s="120"/>
      <c r="AS789" s="120"/>
      <c r="AT789" s="120"/>
      <c r="AU789" s="120"/>
    </row>
    <row r="790" spans="1:47" s="117" customFormat="1" ht="12.95" customHeight="1" x14ac:dyDescent="0.2">
      <c r="A790" s="116"/>
      <c r="C790" s="118"/>
      <c r="D790" s="118"/>
      <c r="S790" s="119"/>
      <c r="AA790" s="120"/>
      <c r="AB790" s="120"/>
      <c r="AC790" s="120"/>
      <c r="AD790" s="120"/>
      <c r="AE790" s="120"/>
      <c r="AG790" s="121"/>
      <c r="AN790" s="120"/>
      <c r="AO790" s="120"/>
      <c r="AP790" s="120"/>
      <c r="AQ790" s="120"/>
      <c r="AR790" s="120"/>
      <c r="AS790" s="120"/>
      <c r="AT790" s="120"/>
      <c r="AU790" s="120"/>
    </row>
    <row r="791" spans="1:47" s="117" customFormat="1" ht="12.95" customHeight="1" x14ac:dyDescent="0.2">
      <c r="A791" s="116"/>
      <c r="C791" s="118"/>
      <c r="D791" s="118"/>
      <c r="S791" s="119"/>
      <c r="AA791" s="120"/>
      <c r="AB791" s="120"/>
      <c r="AC791" s="120"/>
      <c r="AD791" s="120"/>
      <c r="AE791" s="120"/>
      <c r="AG791" s="121"/>
      <c r="AN791" s="120"/>
      <c r="AO791" s="120"/>
      <c r="AP791" s="120"/>
      <c r="AQ791" s="120"/>
      <c r="AR791" s="120"/>
      <c r="AS791" s="120"/>
      <c r="AT791" s="120"/>
      <c r="AU791" s="120"/>
    </row>
    <row r="792" spans="1:47" s="117" customFormat="1" ht="12.95" customHeight="1" x14ac:dyDescent="0.2">
      <c r="A792" s="116"/>
      <c r="C792" s="118"/>
      <c r="D792" s="118"/>
      <c r="S792" s="119"/>
      <c r="AA792" s="120"/>
      <c r="AB792" s="120"/>
      <c r="AC792" s="120"/>
      <c r="AD792" s="120"/>
      <c r="AE792" s="120"/>
      <c r="AG792" s="121"/>
      <c r="AN792" s="120"/>
      <c r="AO792" s="120"/>
      <c r="AP792" s="120"/>
      <c r="AQ792" s="120"/>
      <c r="AR792" s="120"/>
      <c r="AS792" s="120"/>
      <c r="AT792" s="120"/>
      <c r="AU792" s="120"/>
    </row>
    <row r="793" spans="1:47" s="117" customFormat="1" ht="12.95" customHeight="1" x14ac:dyDescent="0.2">
      <c r="A793" s="116"/>
      <c r="C793" s="118"/>
      <c r="D793" s="118"/>
      <c r="S793" s="119"/>
      <c r="AA793" s="120"/>
      <c r="AB793" s="120"/>
      <c r="AC793" s="120"/>
      <c r="AD793" s="120"/>
      <c r="AE793" s="120"/>
      <c r="AG793" s="121"/>
      <c r="AN793" s="120"/>
      <c r="AO793" s="120"/>
      <c r="AP793" s="120"/>
      <c r="AQ793" s="120"/>
      <c r="AR793" s="120"/>
      <c r="AS793" s="120"/>
      <c r="AT793" s="120"/>
      <c r="AU793" s="120"/>
    </row>
    <row r="794" spans="1:47" s="117" customFormat="1" ht="12.95" customHeight="1" x14ac:dyDescent="0.2">
      <c r="A794" s="116"/>
      <c r="C794" s="118"/>
      <c r="D794" s="118"/>
      <c r="S794" s="119"/>
      <c r="AA794" s="120"/>
      <c r="AB794" s="120"/>
      <c r="AC794" s="120"/>
      <c r="AD794" s="120"/>
      <c r="AE794" s="120"/>
      <c r="AG794" s="121"/>
      <c r="AN794" s="120"/>
      <c r="AO794" s="120"/>
      <c r="AP794" s="120"/>
      <c r="AQ794" s="120"/>
      <c r="AR794" s="120"/>
      <c r="AS794" s="120"/>
      <c r="AT794" s="120"/>
      <c r="AU794" s="120"/>
    </row>
    <row r="795" spans="1:47" s="117" customFormat="1" ht="12.95" customHeight="1" x14ac:dyDescent="0.2">
      <c r="A795" s="116"/>
      <c r="C795" s="118"/>
      <c r="D795" s="118"/>
      <c r="S795" s="119"/>
      <c r="AA795" s="120"/>
      <c r="AB795" s="120"/>
      <c r="AC795" s="120"/>
      <c r="AD795" s="120"/>
      <c r="AE795" s="120"/>
      <c r="AG795" s="121"/>
      <c r="AN795" s="120"/>
      <c r="AO795" s="120"/>
      <c r="AP795" s="120"/>
      <c r="AQ795" s="120"/>
      <c r="AR795" s="120"/>
      <c r="AS795" s="120"/>
      <c r="AT795" s="120"/>
      <c r="AU795" s="120"/>
    </row>
    <row r="796" spans="1:47" s="117" customFormat="1" ht="12.95" customHeight="1" x14ac:dyDescent="0.2">
      <c r="A796" s="116"/>
      <c r="C796" s="118"/>
      <c r="D796" s="118"/>
      <c r="S796" s="119"/>
      <c r="AA796" s="120"/>
      <c r="AB796" s="120"/>
      <c r="AC796" s="120"/>
      <c r="AD796" s="120"/>
      <c r="AE796" s="120"/>
      <c r="AG796" s="121"/>
      <c r="AN796" s="120"/>
      <c r="AO796" s="120"/>
      <c r="AP796" s="120"/>
      <c r="AQ796" s="120"/>
      <c r="AR796" s="120"/>
      <c r="AS796" s="120"/>
      <c r="AT796" s="120"/>
      <c r="AU796" s="120"/>
    </row>
    <row r="797" spans="1:47" s="117" customFormat="1" ht="12.95" customHeight="1" x14ac:dyDescent="0.2">
      <c r="A797" s="116"/>
      <c r="C797" s="118"/>
      <c r="D797" s="118"/>
      <c r="S797" s="119"/>
      <c r="AA797" s="120"/>
      <c r="AB797" s="120"/>
      <c r="AC797" s="120"/>
      <c r="AD797" s="120"/>
      <c r="AE797" s="120"/>
      <c r="AG797" s="121"/>
      <c r="AN797" s="120"/>
      <c r="AO797" s="120"/>
      <c r="AP797" s="120"/>
      <c r="AQ797" s="120"/>
      <c r="AR797" s="120"/>
      <c r="AS797" s="120"/>
      <c r="AT797" s="120"/>
      <c r="AU797" s="120"/>
    </row>
    <row r="798" spans="1:47" s="117" customFormat="1" ht="12.95" customHeight="1" x14ac:dyDescent="0.2">
      <c r="A798" s="116"/>
      <c r="C798" s="118"/>
      <c r="D798" s="118"/>
      <c r="S798" s="119"/>
      <c r="AA798" s="120"/>
      <c r="AB798" s="120"/>
      <c r="AC798" s="120"/>
      <c r="AD798" s="120"/>
      <c r="AE798" s="120"/>
      <c r="AG798" s="121"/>
      <c r="AN798" s="120"/>
      <c r="AO798" s="120"/>
      <c r="AP798" s="120"/>
      <c r="AQ798" s="120"/>
      <c r="AR798" s="120"/>
      <c r="AS798" s="120"/>
      <c r="AT798" s="120"/>
      <c r="AU798" s="120"/>
    </row>
    <row r="799" spans="1:47" s="117" customFormat="1" ht="12.95" customHeight="1" x14ac:dyDescent="0.2">
      <c r="A799" s="116"/>
      <c r="C799" s="118"/>
      <c r="D799" s="118"/>
      <c r="S799" s="119"/>
      <c r="AA799" s="120"/>
      <c r="AB799" s="120"/>
      <c r="AC799" s="120"/>
      <c r="AD799" s="120"/>
      <c r="AE799" s="120"/>
      <c r="AG799" s="121"/>
      <c r="AN799" s="120"/>
      <c r="AO799" s="120"/>
      <c r="AP799" s="120"/>
      <c r="AQ799" s="120"/>
      <c r="AR799" s="120"/>
      <c r="AS799" s="120"/>
      <c r="AT799" s="120"/>
      <c r="AU799" s="120"/>
    </row>
    <row r="800" spans="1:47" s="117" customFormat="1" ht="12.95" customHeight="1" x14ac:dyDescent="0.2">
      <c r="A800" s="116"/>
      <c r="C800" s="118"/>
      <c r="D800" s="118"/>
      <c r="S800" s="119"/>
      <c r="AA800" s="120"/>
      <c r="AB800" s="120"/>
      <c r="AC800" s="120"/>
      <c r="AD800" s="120"/>
      <c r="AE800" s="120"/>
      <c r="AG800" s="121"/>
      <c r="AN800" s="120"/>
      <c r="AO800" s="120"/>
      <c r="AP800" s="120"/>
      <c r="AQ800" s="120"/>
      <c r="AR800" s="120"/>
      <c r="AS800" s="120"/>
      <c r="AT800" s="120"/>
      <c r="AU800" s="120"/>
    </row>
    <row r="801" spans="1:64" s="117" customFormat="1" ht="12.95" customHeight="1" x14ac:dyDescent="0.2">
      <c r="A801" s="116"/>
      <c r="C801" s="118"/>
      <c r="D801" s="118"/>
      <c r="S801" s="119"/>
      <c r="AA801" s="120"/>
      <c r="AB801" s="120"/>
      <c r="AC801" s="120"/>
      <c r="AD801" s="120"/>
      <c r="AE801" s="120"/>
      <c r="AG801" s="121"/>
      <c r="AN801" s="120"/>
      <c r="AO801" s="120"/>
      <c r="AP801" s="120"/>
      <c r="AQ801" s="120"/>
      <c r="AR801" s="120"/>
      <c r="AS801" s="120"/>
      <c r="AT801" s="120"/>
      <c r="AU801" s="120"/>
    </row>
    <row r="802" spans="1:64" s="117" customFormat="1" ht="12.95" customHeight="1" x14ac:dyDescent="0.2">
      <c r="A802" s="116"/>
      <c r="C802" s="118"/>
      <c r="D802" s="118"/>
      <c r="S802" s="119"/>
      <c r="AA802" s="120"/>
      <c r="AB802" s="120"/>
      <c r="AC802" s="120"/>
      <c r="AD802" s="120"/>
      <c r="AE802" s="120"/>
      <c r="AG802" s="121"/>
      <c r="AN802" s="120"/>
      <c r="AO802" s="120"/>
      <c r="AP802" s="120"/>
      <c r="AQ802" s="120"/>
      <c r="AR802" s="120"/>
      <c r="AS802" s="120"/>
      <c r="AT802" s="120"/>
      <c r="AU802" s="120"/>
    </row>
    <row r="803" spans="1:64" s="117" customFormat="1" ht="12.95" customHeight="1" x14ac:dyDescent="0.2">
      <c r="A803" s="116"/>
      <c r="C803" s="118"/>
      <c r="D803" s="118"/>
      <c r="S803" s="119"/>
      <c r="AA803" s="120"/>
      <c r="AB803" s="120"/>
      <c r="AC803" s="120"/>
      <c r="AD803" s="120"/>
      <c r="AE803" s="120"/>
      <c r="AG803" s="121"/>
      <c r="AN803" s="120"/>
      <c r="AO803" s="120"/>
      <c r="AP803" s="120"/>
      <c r="AQ803" s="120"/>
      <c r="AR803" s="120"/>
      <c r="AS803" s="120"/>
      <c r="AT803" s="120"/>
      <c r="AU803" s="120"/>
    </row>
    <row r="804" spans="1:64" s="117" customFormat="1" ht="12.95" customHeight="1" x14ac:dyDescent="0.2">
      <c r="A804" s="116"/>
      <c r="C804" s="118"/>
      <c r="D804" s="118"/>
      <c r="S804" s="119"/>
      <c r="AA804" s="120"/>
      <c r="AB804" s="120"/>
      <c r="AC804" s="120"/>
      <c r="AD804" s="120"/>
      <c r="AE804" s="120"/>
      <c r="AG804" s="121"/>
      <c r="AN804" s="120"/>
      <c r="AO804" s="120"/>
      <c r="AP804" s="120"/>
      <c r="AQ804" s="120"/>
      <c r="AR804" s="120"/>
      <c r="AS804" s="120"/>
      <c r="AT804" s="120"/>
      <c r="AU804" s="120"/>
    </row>
    <row r="805" spans="1:64" s="117" customFormat="1" ht="12.95" customHeight="1" x14ac:dyDescent="0.2">
      <c r="A805" s="116"/>
      <c r="C805" s="118"/>
      <c r="D805" s="118"/>
      <c r="S805" s="119"/>
      <c r="AA805" s="120"/>
      <c r="AB805" s="120"/>
      <c r="AC805" s="120"/>
      <c r="AD805" s="120"/>
      <c r="AE805" s="120"/>
      <c r="AG805" s="121"/>
      <c r="AN805" s="120"/>
      <c r="AO805" s="120"/>
      <c r="AP805" s="120"/>
      <c r="AQ805" s="120"/>
      <c r="AR805" s="120"/>
      <c r="AS805" s="120"/>
      <c r="AT805" s="120"/>
      <c r="AU805" s="120"/>
    </row>
    <row r="806" spans="1:64" s="117" customFormat="1" ht="12.95" customHeight="1" x14ac:dyDescent="0.2">
      <c r="A806" s="116"/>
      <c r="C806" s="118"/>
      <c r="D806" s="118"/>
      <c r="S806" s="119"/>
      <c r="AA806" s="120"/>
      <c r="AB806" s="120"/>
      <c r="AC806" s="120"/>
      <c r="AD806" s="120"/>
      <c r="AE806" s="120"/>
      <c r="AG806" s="121"/>
      <c r="AN806" s="120"/>
      <c r="AO806" s="120"/>
      <c r="AP806" s="120"/>
      <c r="AQ806" s="120"/>
      <c r="AR806" s="120"/>
      <c r="AS806" s="120"/>
      <c r="AT806" s="120"/>
      <c r="AU806" s="120"/>
    </row>
    <row r="807" spans="1:64" s="117" customFormat="1" ht="12.95" customHeight="1" x14ac:dyDescent="0.2">
      <c r="A807" s="116"/>
      <c r="C807" s="118"/>
      <c r="D807" s="118"/>
      <c r="S807" s="119"/>
      <c r="AA807" s="120"/>
      <c r="AB807" s="120"/>
      <c r="AC807" s="120"/>
      <c r="AD807" s="120"/>
      <c r="AE807" s="120"/>
      <c r="AG807" s="121"/>
      <c r="AN807" s="120"/>
      <c r="AO807" s="120"/>
      <c r="AP807" s="120"/>
      <c r="AQ807" s="120"/>
      <c r="AR807" s="120"/>
      <c r="AS807" s="120"/>
      <c r="AT807" s="120"/>
      <c r="AU807" s="120"/>
    </row>
    <row r="808" spans="1:64" s="117" customFormat="1" ht="12.95" customHeight="1" x14ac:dyDescent="0.2">
      <c r="A808" s="116"/>
      <c r="C808" s="118"/>
      <c r="D808" s="118"/>
      <c r="S808" s="119"/>
      <c r="AA808" s="120"/>
      <c r="AB808" s="120"/>
      <c r="AC808" s="120"/>
      <c r="AD808" s="120"/>
      <c r="AE808" s="120"/>
      <c r="AG808" s="121"/>
      <c r="AN808" s="120"/>
      <c r="AO808" s="120"/>
      <c r="AP808" s="120"/>
      <c r="AQ808" s="120"/>
      <c r="AR808" s="120"/>
      <c r="AS808" s="120"/>
      <c r="AT808" s="120"/>
      <c r="AU808" s="120"/>
    </row>
    <row r="809" spans="1:64" s="117" customFormat="1" ht="12.95" customHeight="1" x14ac:dyDescent="0.2">
      <c r="A809" s="116"/>
      <c r="C809" s="118"/>
      <c r="D809" s="118"/>
      <c r="S809" s="119"/>
      <c r="AA809" s="120"/>
      <c r="AB809" s="120"/>
      <c r="AC809" s="120"/>
      <c r="AD809" s="120"/>
      <c r="AE809" s="120"/>
      <c r="AG809" s="121"/>
      <c r="AN809" s="120"/>
      <c r="AO809" s="120"/>
      <c r="AP809" s="120"/>
      <c r="AQ809" s="120"/>
      <c r="AR809" s="120"/>
      <c r="AS809" s="120"/>
      <c r="AT809" s="120"/>
      <c r="AU809" s="120"/>
    </row>
    <row r="810" spans="1:64" s="117" customFormat="1" ht="12.95" customHeight="1" x14ac:dyDescent="0.2">
      <c r="A810" s="116"/>
      <c r="C810" s="118"/>
      <c r="D810" s="118"/>
      <c r="S810" s="119"/>
      <c r="AA810" s="120"/>
      <c r="AB810" s="120"/>
      <c r="AC810" s="120"/>
      <c r="AD810" s="120"/>
      <c r="AE810" s="120"/>
      <c r="AG810" s="121"/>
      <c r="AN810" s="120"/>
      <c r="AO810" s="120"/>
      <c r="AP810" s="120"/>
      <c r="AQ810" s="120"/>
      <c r="AR810" s="120"/>
      <c r="AS810" s="120"/>
      <c r="AT810" s="120"/>
      <c r="AU810" s="120"/>
    </row>
    <row r="811" spans="1:64" s="117" customFormat="1" ht="12.95" customHeight="1" x14ac:dyDescent="0.2">
      <c r="A811" s="116"/>
      <c r="C811" s="118"/>
      <c r="D811" s="118"/>
      <c r="S811" s="119"/>
      <c r="AA811" s="120"/>
      <c r="AB811" s="120"/>
      <c r="AC811" s="120"/>
      <c r="AD811" s="120"/>
      <c r="AE811" s="120"/>
      <c r="AG811" s="121"/>
      <c r="AN811" s="120"/>
      <c r="AO811" s="120"/>
      <c r="AP811" s="120"/>
      <c r="AQ811" s="120"/>
      <c r="AR811" s="120"/>
      <c r="AS811" s="120"/>
      <c r="AT811" s="120"/>
      <c r="AU811" s="120"/>
    </row>
    <row r="812" spans="1:64" s="117" customFormat="1" ht="12.95" customHeight="1" x14ac:dyDescent="0.2">
      <c r="A812" s="116"/>
      <c r="C812" s="118"/>
      <c r="D812" s="118"/>
      <c r="S812" s="119"/>
      <c r="AA812" s="120"/>
      <c r="AB812" s="120"/>
      <c r="AC812" s="120"/>
      <c r="AD812" s="120"/>
      <c r="AE812" s="120"/>
      <c r="AG812" s="121"/>
      <c r="AN812" s="120"/>
      <c r="AO812" s="120"/>
      <c r="AP812" s="120"/>
      <c r="AQ812" s="120"/>
      <c r="AR812" s="120"/>
      <c r="AS812" s="120"/>
      <c r="AT812" s="120"/>
      <c r="AU812" s="120"/>
    </row>
    <row r="813" spans="1:64" s="117" customFormat="1" ht="12.95" customHeight="1" x14ac:dyDescent="0.2">
      <c r="A813" s="116"/>
      <c r="C813" s="118"/>
      <c r="D813" s="118"/>
      <c r="S813" s="119"/>
      <c r="AA813" s="120"/>
      <c r="AB813" s="120"/>
      <c r="AC813" s="120"/>
      <c r="AD813" s="120"/>
      <c r="AE813" s="120"/>
      <c r="AG813" s="121"/>
      <c r="AN813" s="120"/>
      <c r="AO813" s="120"/>
      <c r="AP813" s="120"/>
      <c r="AQ813" s="120"/>
      <c r="AR813" s="120"/>
      <c r="AS813" s="120"/>
      <c r="AT813" s="120"/>
      <c r="AU813" s="120"/>
    </row>
    <row r="814" spans="1:64" s="117" customFormat="1" ht="12.95" customHeight="1" x14ac:dyDescent="0.2">
      <c r="A814" s="116"/>
      <c r="C814" s="118"/>
      <c r="D814" s="118"/>
      <c r="S814" s="119"/>
      <c r="AA814" s="120"/>
      <c r="AB814" s="120"/>
      <c r="AC814" s="120"/>
      <c r="AD814" s="120"/>
      <c r="AE814" s="120"/>
      <c r="AG814" s="121"/>
      <c r="AN814" s="120"/>
      <c r="AO814" s="120"/>
      <c r="AP814" s="120"/>
      <c r="AQ814" s="120"/>
      <c r="AR814" s="120"/>
      <c r="AS814" s="120"/>
      <c r="AT814" s="120"/>
      <c r="AU814" s="120"/>
    </row>
    <row r="815" spans="1:64" s="117" customFormat="1" ht="12.95" customHeight="1" x14ac:dyDescent="0.2">
      <c r="A815" s="116"/>
      <c r="C815" s="118"/>
      <c r="D815" s="118"/>
      <c r="S815" s="119"/>
      <c r="AA815" s="120"/>
      <c r="AB815" s="120"/>
      <c r="AC815" s="120"/>
      <c r="AD815" s="120"/>
      <c r="AE815" s="120"/>
      <c r="AG815" s="121"/>
      <c r="AN815" s="120"/>
      <c r="AO815" s="120"/>
      <c r="AP815" s="120"/>
      <c r="AQ815" s="120"/>
      <c r="AR815" s="120"/>
      <c r="AS815" s="120"/>
      <c r="AT815" s="120"/>
      <c r="AU815" s="120"/>
    </row>
    <row r="816" spans="1:64" s="117" customFormat="1" ht="12.95" customHeight="1" x14ac:dyDescent="0.2">
      <c r="A816" s="116"/>
      <c r="C816" s="118"/>
      <c r="D816" s="118"/>
      <c r="S816" s="119"/>
      <c r="AA816" s="120"/>
      <c r="AB816" s="120"/>
      <c r="AC816" s="120"/>
      <c r="AD816" s="120"/>
      <c r="AE816" s="120"/>
      <c r="AG816" s="121"/>
      <c r="AN816" s="120"/>
      <c r="AO816" s="120"/>
      <c r="AP816" s="120"/>
      <c r="AQ816" s="120"/>
      <c r="AR816" s="120"/>
      <c r="AS816" s="120"/>
      <c r="AT816" s="120"/>
      <c r="AU816" s="120"/>
      <c r="AV816" s="120"/>
      <c r="AW816" s="120"/>
      <c r="AX816" s="120"/>
      <c r="AY816" s="120"/>
      <c r="AZ816" s="120"/>
      <c r="BA816" s="120"/>
      <c r="BB816" s="120"/>
      <c r="BC816" s="120"/>
      <c r="BD816" s="120"/>
      <c r="BE816" s="120"/>
      <c r="BF816" s="120"/>
      <c r="BG816" s="120"/>
      <c r="BH816" s="120"/>
      <c r="BI816" s="120"/>
      <c r="BJ816" s="120"/>
      <c r="BK816" s="120"/>
      <c r="BL816" s="120"/>
    </row>
    <row r="817" spans="1:64" s="117" customFormat="1" ht="12.95" customHeight="1" x14ac:dyDescent="0.2">
      <c r="A817" s="116"/>
      <c r="C817" s="118"/>
      <c r="D817" s="118"/>
      <c r="S817" s="119"/>
      <c r="AA817" s="120"/>
      <c r="AB817" s="120"/>
      <c r="AC817" s="120"/>
      <c r="AD817" s="120"/>
      <c r="AE817" s="120"/>
      <c r="AG817" s="121"/>
      <c r="AN817" s="120"/>
      <c r="AO817" s="120"/>
      <c r="AP817" s="120"/>
      <c r="AQ817" s="120"/>
      <c r="AR817" s="120"/>
      <c r="AS817" s="120"/>
      <c r="AT817" s="120"/>
      <c r="AU817" s="120"/>
      <c r="AV817" s="120"/>
      <c r="AX817" s="120"/>
      <c r="AY817" s="120"/>
      <c r="AZ817" s="120"/>
      <c r="BA817" s="120"/>
      <c r="BB817" s="120"/>
      <c r="BC817" s="120"/>
      <c r="BD817" s="120"/>
      <c r="BE817" s="120"/>
      <c r="BF817" s="120"/>
      <c r="BG817" s="120"/>
      <c r="BH817" s="120"/>
      <c r="BI817" s="120"/>
      <c r="BJ817" s="120"/>
      <c r="BK817" s="120"/>
      <c r="BL817" s="120"/>
    </row>
    <row r="818" spans="1:64" s="117" customFormat="1" ht="12.95" customHeight="1" x14ac:dyDescent="0.2">
      <c r="A818" s="116"/>
      <c r="C818" s="118"/>
      <c r="D818" s="118"/>
      <c r="S818" s="119"/>
      <c r="AA818" s="120"/>
      <c r="AB818" s="120"/>
      <c r="AC818" s="120"/>
      <c r="AD818" s="120"/>
      <c r="AE818" s="120"/>
      <c r="AG818" s="121"/>
      <c r="AN818" s="120"/>
      <c r="AO818" s="120"/>
      <c r="AP818" s="120"/>
      <c r="AQ818" s="120"/>
      <c r="AR818" s="120"/>
      <c r="AS818" s="120"/>
      <c r="AT818" s="120"/>
      <c r="AU818" s="120"/>
    </row>
    <row r="819" spans="1:64" s="117" customFormat="1" ht="12.95" customHeight="1" x14ac:dyDescent="0.2">
      <c r="A819" s="116"/>
      <c r="C819" s="118"/>
      <c r="D819" s="118"/>
      <c r="S819" s="119"/>
      <c r="AA819" s="120"/>
      <c r="AB819" s="120"/>
      <c r="AC819" s="120"/>
      <c r="AD819" s="120"/>
      <c r="AE819" s="120"/>
      <c r="AG819" s="121"/>
      <c r="AN819" s="120"/>
      <c r="AO819" s="120"/>
      <c r="AP819" s="120"/>
      <c r="AQ819" s="120"/>
      <c r="AR819" s="120"/>
      <c r="AS819" s="120"/>
      <c r="AT819" s="120"/>
      <c r="AU819" s="120"/>
    </row>
    <row r="820" spans="1:64" s="117" customFormat="1" ht="12.95" customHeight="1" x14ac:dyDescent="0.2">
      <c r="A820" s="116"/>
      <c r="C820" s="118"/>
      <c r="D820" s="118"/>
      <c r="S820" s="119"/>
      <c r="AA820" s="120"/>
      <c r="AB820" s="120"/>
      <c r="AC820" s="120"/>
      <c r="AD820" s="120"/>
      <c r="AE820" s="120"/>
      <c r="AG820" s="121"/>
      <c r="AN820" s="120"/>
      <c r="AO820" s="120"/>
      <c r="AP820" s="120"/>
      <c r="AQ820" s="120"/>
      <c r="AR820" s="120"/>
      <c r="AS820" s="120"/>
      <c r="AT820" s="120"/>
      <c r="AU820" s="120"/>
    </row>
    <row r="821" spans="1:64" s="117" customFormat="1" ht="12.95" customHeight="1" x14ac:dyDescent="0.2">
      <c r="A821" s="116"/>
      <c r="C821" s="118"/>
      <c r="D821" s="118"/>
      <c r="S821" s="119"/>
      <c r="AA821" s="120"/>
      <c r="AB821" s="120"/>
      <c r="AC821" s="120"/>
      <c r="AD821" s="120"/>
      <c r="AE821" s="120"/>
      <c r="AG821" s="121"/>
      <c r="AN821" s="120"/>
      <c r="AO821" s="120"/>
      <c r="AP821" s="120"/>
      <c r="AQ821" s="120"/>
      <c r="AR821" s="120"/>
      <c r="AS821" s="120"/>
      <c r="AT821" s="120"/>
      <c r="AU821" s="120"/>
    </row>
    <row r="822" spans="1:64" s="117" customFormat="1" ht="12.95" customHeight="1" x14ac:dyDescent="0.2">
      <c r="A822" s="116"/>
      <c r="C822" s="118"/>
      <c r="D822" s="118"/>
      <c r="S822" s="119"/>
      <c r="AA822" s="120"/>
      <c r="AB822" s="120"/>
      <c r="AC822" s="120"/>
      <c r="AD822" s="120"/>
      <c r="AE822" s="120"/>
      <c r="AG822" s="121"/>
      <c r="AN822" s="120"/>
      <c r="AO822" s="120"/>
      <c r="AP822" s="120"/>
      <c r="AQ822" s="120"/>
      <c r="AR822" s="120"/>
      <c r="AS822" s="120"/>
      <c r="AT822" s="120"/>
      <c r="AU822" s="120"/>
    </row>
    <row r="823" spans="1:64" x14ac:dyDescent="0.2">
      <c r="A823" s="4"/>
      <c r="C823" s="6"/>
      <c r="D823" s="6"/>
      <c r="AA823" s="30"/>
      <c r="AB823" s="30"/>
      <c r="AC823" s="30"/>
      <c r="AD823" s="30"/>
      <c r="AE823" s="30"/>
      <c r="AG823" s="31"/>
      <c r="AN823" s="30"/>
      <c r="AO823" s="30"/>
      <c r="AP823" s="30"/>
      <c r="AQ823" s="30"/>
      <c r="AR823" s="30"/>
      <c r="AS823" s="30"/>
      <c r="AT823" s="30"/>
      <c r="AU823" s="30"/>
    </row>
    <row r="824" spans="1:64" x14ac:dyDescent="0.2">
      <c r="A824" s="4"/>
      <c r="C824" s="6"/>
      <c r="D824" s="6"/>
      <c r="AA824" s="30"/>
      <c r="AB824" s="30"/>
      <c r="AC824" s="30"/>
      <c r="AD824" s="30"/>
      <c r="AE824" s="30"/>
      <c r="AG824" s="31"/>
      <c r="AN824" s="30"/>
      <c r="AO824" s="30"/>
      <c r="AP824" s="30"/>
      <c r="AQ824" s="30"/>
      <c r="AR824" s="30"/>
      <c r="AS824" s="30"/>
      <c r="AT824" s="30"/>
      <c r="AU824" s="30"/>
    </row>
    <row r="825" spans="1:64" x14ac:dyDescent="0.2">
      <c r="A825" s="4"/>
      <c r="C825" s="6"/>
      <c r="D825" s="6"/>
      <c r="AA825" s="30"/>
      <c r="AB825" s="30"/>
      <c r="AC825" s="30"/>
      <c r="AD825" s="30"/>
      <c r="AE825" s="30"/>
      <c r="AG825" s="31"/>
      <c r="AN825" s="30"/>
      <c r="AO825" s="30"/>
      <c r="AP825" s="30"/>
      <c r="AQ825" s="30"/>
      <c r="AR825" s="30"/>
      <c r="AS825" s="30"/>
      <c r="AT825" s="30"/>
      <c r="AU825" s="30"/>
    </row>
    <row r="826" spans="1:64" x14ac:dyDescent="0.2">
      <c r="A826" s="4"/>
      <c r="C826" s="6"/>
      <c r="D826" s="6"/>
      <c r="AA826" s="30"/>
      <c r="AB826" s="30"/>
      <c r="AC826" s="30"/>
      <c r="AD826" s="30"/>
      <c r="AE826" s="30"/>
      <c r="AG826" s="31"/>
      <c r="AN826" s="30"/>
      <c r="AO826" s="30"/>
      <c r="AP826" s="30"/>
      <c r="AQ826" s="30"/>
      <c r="AR826" s="30"/>
      <c r="AS826" s="30"/>
      <c r="AT826" s="30"/>
      <c r="AU826" s="30"/>
    </row>
    <row r="827" spans="1:64" x14ac:dyDescent="0.2">
      <c r="A827" s="4"/>
      <c r="C827" s="6"/>
      <c r="D827" s="6"/>
      <c r="AA827" s="30"/>
      <c r="AB827" s="30"/>
      <c r="AC827" s="30"/>
      <c r="AD827" s="30"/>
      <c r="AE827" s="30"/>
      <c r="AG827" s="31"/>
      <c r="AN827" s="30"/>
      <c r="AO827" s="30"/>
      <c r="AP827" s="30"/>
      <c r="AQ827" s="30"/>
      <c r="AR827" s="30"/>
      <c r="AS827" s="30"/>
      <c r="AT827" s="30"/>
      <c r="AU827" s="30"/>
    </row>
    <row r="828" spans="1:64" x14ac:dyDescent="0.2">
      <c r="A828" s="4"/>
      <c r="C828" s="6"/>
      <c r="D828" s="6"/>
      <c r="AA828" s="30"/>
      <c r="AB828" s="30"/>
      <c r="AC828" s="30"/>
      <c r="AD828" s="30"/>
      <c r="AE828" s="30"/>
      <c r="AG828" s="31"/>
      <c r="AN828" s="30"/>
      <c r="AO828" s="30"/>
      <c r="AP828" s="30"/>
      <c r="AQ828" s="30"/>
      <c r="AR828" s="30"/>
      <c r="AS828" s="30"/>
      <c r="AT828" s="30"/>
      <c r="AU828" s="30"/>
      <c r="AV828" s="30"/>
      <c r="AX828" s="30"/>
    </row>
    <row r="829" spans="1:64" x14ac:dyDescent="0.2">
      <c r="A829" s="4"/>
      <c r="C829" s="6"/>
      <c r="D829" s="6"/>
      <c r="AA829" s="30"/>
      <c r="AB829" s="30"/>
      <c r="AC829" s="30"/>
      <c r="AD829" s="30"/>
      <c r="AE829" s="30"/>
      <c r="AG829" s="31"/>
      <c r="AN829" s="30"/>
      <c r="AO829" s="30"/>
      <c r="AP829" s="30"/>
      <c r="AQ829" s="30"/>
      <c r="AR829" s="30"/>
      <c r="AS829" s="30"/>
      <c r="AT829" s="30"/>
      <c r="AU829" s="30"/>
    </row>
    <row r="830" spans="1:64" x14ac:dyDescent="0.2">
      <c r="A830" s="4"/>
      <c r="C830" s="6"/>
      <c r="D830" s="6"/>
      <c r="AA830" s="30"/>
      <c r="AB830" s="30"/>
      <c r="AC830" s="30"/>
      <c r="AD830" s="30"/>
      <c r="AE830" s="30"/>
      <c r="AG830" s="31"/>
      <c r="AN830" s="30"/>
      <c r="AO830" s="30"/>
      <c r="AP830" s="30"/>
      <c r="AQ830" s="30"/>
      <c r="AR830" s="30"/>
      <c r="AS830" s="30"/>
      <c r="AT830" s="30"/>
      <c r="AU830" s="30"/>
    </row>
    <row r="831" spans="1:64" x14ac:dyDescent="0.2">
      <c r="A831" s="4"/>
      <c r="AA831" s="30"/>
      <c r="AB831" s="30"/>
      <c r="AC831" s="30"/>
      <c r="AD831" s="30"/>
      <c r="AE831" s="30"/>
      <c r="AG831" s="31"/>
      <c r="AN831" s="30"/>
      <c r="AO831" s="30"/>
      <c r="AP831" s="30"/>
      <c r="AQ831" s="30"/>
      <c r="AR831" s="30"/>
      <c r="AS831" s="30"/>
      <c r="AT831" s="30"/>
      <c r="AU831" s="30"/>
    </row>
    <row r="832" spans="1:64" x14ac:dyDescent="0.2">
      <c r="A832" s="4"/>
      <c r="AA832" s="30"/>
      <c r="AB832" s="30"/>
      <c r="AC832" s="30"/>
      <c r="AD832" s="30"/>
      <c r="AE832" s="30"/>
      <c r="AG832" s="31"/>
      <c r="AN832" s="30"/>
      <c r="AO832" s="30"/>
      <c r="AP832" s="30"/>
      <c r="AQ832" s="30"/>
      <c r="AR832" s="30"/>
      <c r="AS832" s="30"/>
      <c r="AT832" s="30"/>
      <c r="AU832" s="30"/>
    </row>
    <row r="833" spans="1:47" x14ac:dyDescent="0.2">
      <c r="A833" s="4"/>
      <c r="AA833" s="30"/>
      <c r="AB833" s="30"/>
      <c r="AC833" s="30"/>
      <c r="AD833" s="30"/>
      <c r="AE833" s="30"/>
      <c r="AG833" s="31"/>
      <c r="AN833" s="30"/>
      <c r="AO833" s="30"/>
      <c r="AP833" s="30"/>
      <c r="AQ833" s="30"/>
      <c r="AR833" s="30"/>
      <c r="AS833" s="30"/>
      <c r="AT833" s="30"/>
      <c r="AU833" s="30"/>
    </row>
    <row r="834" spans="1:47" x14ac:dyDescent="0.2">
      <c r="A834" s="4"/>
      <c r="AA834" s="30"/>
      <c r="AB834" s="30"/>
      <c r="AC834" s="30"/>
      <c r="AD834" s="30"/>
      <c r="AE834" s="30"/>
      <c r="AG834" s="31"/>
      <c r="AN834" s="30"/>
      <c r="AO834" s="30"/>
      <c r="AP834" s="30"/>
      <c r="AQ834" s="30"/>
      <c r="AR834" s="30"/>
      <c r="AS834" s="30"/>
      <c r="AT834" s="30"/>
      <c r="AU834" s="30"/>
    </row>
    <row r="835" spans="1:47" x14ac:dyDescent="0.2">
      <c r="A835" s="4"/>
      <c r="AA835" s="30"/>
      <c r="AB835" s="30"/>
      <c r="AC835" s="30"/>
      <c r="AD835" s="30"/>
      <c r="AE835" s="30"/>
      <c r="AG835" s="31"/>
      <c r="AN835" s="30"/>
      <c r="AO835" s="30"/>
      <c r="AP835" s="30"/>
      <c r="AQ835" s="30"/>
      <c r="AR835" s="30"/>
      <c r="AS835" s="30"/>
      <c r="AT835" s="30"/>
      <c r="AU835" s="30"/>
    </row>
    <row r="836" spans="1:47" x14ac:dyDescent="0.2">
      <c r="A836" s="4"/>
      <c r="AA836" s="30"/>
      <c r="AB836" s="30"/>
      <c r="AC836" s="30"/>
      <c r="AD836" s="30"/>
      <c r="AE836" s="30"/>
      <c r="AG836" s="31"/>
      <c r="AN836" s="30"/>
      <c r="AO836" s="30"/>
      <c r="AP836" s="30"/>
      <c r="AQ836" s="30"/>
      <c r="AR836" s="30"/>
      <c r="AS836" s="30"/>
      <c r="AT836" s="30"/>
      <c r="AU836" s="30"/>
    </row>
    <row r="837" spans="1:47" x14ac:dyDescent="0.2">
      <c r="A837" s="4"/>
      <c r="AA837" s="30"/>
      <c r="AB837" s="30"/>
      <c r="AC837" s="30"/>
      <c r="AD837" s="30"/>
      <c r="AE837" s="30"/>
      <c r="AG837" s="31"/>
      <c r="AN837" s="30"/>
      <c r="AO837" s="30"/>
      <c r="AP837" s="30"/>
      <c r="AQ837" s="30"/>
      <c r="AR837" s="30"/>
      <c r="AS837" s="30"/>
      <c r="AT837" s="30"/>
      <c r="AU837" s="30"/>
    </row>
    <row r="838" spans="1:47" x14ac:dyDescent="0.2">
      <c r="A838" s="4"/>
      <c r="AA838" s="30"/>
      <c r="AB838" s="30"/>
      <c r="AC838" s="30"/>
      <c r="AD838" s="30"/>
      <c r="AE838" s="30"/>
      <c r="AG838" s="31"/>
      <c r="AN838" s="30"/>
      <c r="AO838" s="30"/>
      <c r="AP838" s="30"/>
      <c r="AQ838" s="30"/>
      <c r="AR838" s="30"/>
      <c r="AS838" s="30"/>
      <c r="AT838" s="30"/>
      <c r="AU838" s="30"/>
    </row>
    <row r="839" spans="1:47" x14ac:dyDescent="0.2">
      <c r="A839" s="4"/>
      <c r="AA839" s="30"/>
      <c r="AB839" s="30"/>
      <c r="AC839" s="30"/>
      <c r="AD839" s="30"/>
      <c r="AE839" s="30"/>
      <c r="AG839" s="31"/>
      <c r="AN839" s="30"/>
      <c r="AO839" s="30"/>
      <c r="AP839" s="30"/>
      <c r="AQ839" s="30"/>
      <c r="AR839" s="30"/>
      <c r="AS839" s="30"/>
      <c r="AT839" s="30"/>
      <c r="AU839" s="30"/>
    </row>
    <row r="840" spans="1:47" x14ac:dyDescent="0.2">
      <c r="A840" s="4"/>
      <c r="AA840" s="30"/>
      <c r="AB840" s="30"/>
      <c r="AC840" s="30"/>
      <c r="AD840" s="30"/>
      <c r="AE840" s="30"/>
      <c r="AG840" s="31"/>
      <c r="AN840" s="30"/>
      <c r="AO840" s="30"/>
      <c r="AP840" s="30"/>
      <c r="AQ840" s="30"/>
      <c r="AR840" s="30"/>
      <c r="AS840" s="30"/>
      <c r="AT840" s="30"/>
      <c r="AU840" s="30"/>
    </row>
    <row r="841" spans="1:47" x14ac:dyDescent="0.2">
      <c r="A841" s="4"/>
      <c r="AA841" s="30"/>
      <c r="AB841" s="30"/>
      <c r="AC841" s="30"/>
      <c r="AD841" s="30"/>
      <c r="AE841" s="30"/>
      <c r="AG841" s="31"/>
      <c r="AN841" s="30"/>
      <c r="AO841" s="30"/>
      <c r="AP841" s="30"/>
      <c r="AQ841" s="30"/>
      <c r="AR841" s="30"/>
      <c r="AS841" s="30"/>
      <c r="AT841" s="30"/>
      <c r="AU841" s="30"/>
    </row>
    <row r="842" spans="1:47" x14ac:dyDescent="0.2">
      <c r="A842" s="4"/>
      <c r="AA842" s="30"/>
      <c r="AB842" s="30"/>
      <c r="AC842" s="30"/>
      <c r="AD842" s="30"/>
      <c r="AE842" s="30"/>
      <c r="AG842" s="31"/>
      <c r="AN842" s="30"/>
      <c r="AO842" s="30"/>
      <c r="AP842" s="30"/>
      <c r="AQ842" s="30"/>
      <c r="AR842" s="30"/>
      <c r="AS842" s="30"/>
      <c r="AT842" s="30"/>
      <c r="AU842" s="30"/>
    </row>
    <row r="843" spans="1:47" x14ac:dyDescent="0.2">
      <c r="A843" s="4"/>
      <c r="AA843" s="30"/>
      <c r="AB843" s="30"/>
      <c r="AC843" s="30"/>
      <c r="AD843" s="30"/>
      <c r="AE843" s="30"/>
      <c r="AG843" s="31"/>
      <c r="AN843" s="30"/>
      <c r="AO843" s="30"/>
      <c r="AP843" s="30"/>
      <c r="AQ843" s="30"/>
      <c r="AR843" s="30"/>
      <c r="AS843" s="30"/>
      <c r="AT843" s="30"/>
      <c r="AU843" s="30"/>
    </row>
    <row r="844" spans="1:47" x14ac:dyDescent="0.2">
      <c r="A844" s="4"/>
      <c r="AA844" s="30"/>
      <c r="AB844" s="30"/>
      <c r="AC844" s="30"/>
      <c r="AD844" s="30"/>
      <c r="AE844" s="30"/>
      <c r="AG844" s="31"/>
      <c r="AN844" s="30"/>
      <c r="AO844" s="30"/>
      <c r="AP844" s="30"/>
      <c r="AQ844" s="30"/>
      <c r="AR844" s="30"/>
      <c r="AS844" s="30"/>
      <c r="AT844" s="30"/>
      <c r="AU844" s="30"/>
    </row>
    <row r="845" spans="1:47" x14ac:dyDescent="0.2">
      <c r="A845" s="4"/>
      <c r="AA845" s="30"/>
      <c r="AB845" s="30"/>
      <c r="AC845" s="30"/>
      <c r="AD845" s="30"/>
      <c r="AE845" s="30"/>
      <c r="AG845" s="31"/>
      <c r="AN845" s="30"/>
      <c r="AO845" s="30"/>
      <c r="AP845" s="30"/>
      <c r="AQ845" s="30"/>
      <c r="AR845" s="30"/>
      <c r="AS845" s="30"/>
      <c r="AT845" s="30"/>
      <c r="AU845" s="30"/>
    </row>
    <row r="846" spans="1:47" x14ac:dyDescent="0.2">
      <c r="A846" s="4"/>
      <c r="AA846" s="30"/>
      <c r="AB846" s="30"/>
      <c r="AC846" s="30"/>
      <c r="AD846" s="30"/>
      <c r="AE846" s="30"/>
      <c r="AG846" s="31"/>
      <c r="AN846" s="30"/>
      <c r="AO846" s="30"/>
      <c r="AP846" s="30"/>
      <c r="AQ846" s="30"/>
      <c r="AR846" s="30"/>
      <c r="AS846" s="30"/>
      <c r="AT846" s="30"/>
      <c r="AU846" s="30"/>
    </row>
    <row r="847" spans="1:47" x14ac:dyDescent="0.2">
      <c r="A847" s="4"/>
      <c r="AA847" s="30"/>
      <c r="AB847" s="30"/>
      <c r="AC847" s="30"/>
      <c r="AD847" s="30"/>
      <c r="AE847" s="30"/>
      <c r="AG847" s="31"/>
      <c r="AN847" s="30"/>
      <c r="AO847" s="30"/>
      <c r="AP847" s="30"/>
      <c r="AQ847" s="30"/>
      <c r="AR847" s="30"/>
      <c r="AS847" s="30"/>
      <c r="AT847" s="30"/>
      <c r="AU847" s="30"/>
    </row>
    <row r="848" spans="1:47" x14ac:dyDescent="0.2">
      <c r="A848" s="4"/>
      <c r="AA848" s="30"/>
      <c r="AB848" s="30"/>
      <c r="AC848" s="30"/>
      <c r="AD848" s="30"/>
      <c r="AE848" s="30"/>
      <c r="AG848" s="31"/>
      <c r="AN848" s="30"/>
      <c r="AO848" s="30"/>
      <c r="AP848" s="30"/>
      <c r="AQ848" s="30"/>
      <c r="AR848" s="30"/>
      <c r="AS848" s="30"/>
      <c r="AT848" s="30"/>
      <c r="AU848" s="30"/>
    </row>
    <row r="849" spans="1:47" x14ac:dyDescent="0.2">
      <c r="A849" s="4"/>
      <c r="AA849" s="30"/>
      <c r="AB849" s="30"/>
      <c r="AC849" s="30"/>
      <c r="AD849" s="30"/>
      <c r="AE849" s="30"/>
      <c r="AG849" s="31"/>
      <c r="AN849" s="30"/>
      <c r="AO849" s="30"/>
      <c r="AP849" s="30"/>
      <c r="AQ849" s="30"/>
      <c r="AR849" s="30"/>
      <c r="AS849" s="30"/>
      <c r="AT849" s="30"/>
      <c r="AU849" s="30"/>
    </row>
    <row r="850" spans="1:47" x14ac:dyDescent="0.2">
      <c r="A850" s="4"/>
      <c r="AA850" s="30"/>
      <c r="AB850" s="30"/>
      <c r="AC850" s="30"/>
      <c r="AD850" s="30"/>
      <c r="AE850" s="30"/>
      <c r="AG850" s="31"/>
      <c r="AN850" s="30"/>
      <c r="AO850" s="30"/>
      <c r="AP850" s="30"/>
      <c r="AQ850" s="30"/>
      <c r="AR850" s="30"/>
      <c r="AS850" s="30"/>
      <c r="AT850" s="30"/>
      <c r="AU850" s="30"/>
    </row>
    <row r="851" spans="1:47" x14ac:dyDescent="0.2">
      <c r="A851" s="4"/>
      <c r="AA851" s="30"/>
      <c r="AB851" s="30"/>
      <c r="AC851" s="30"/>
      <c r="AD851" s="30"/>
      <c r="AE851" s="30"/>
      <c r="AG851" s="31"/>
      <c r="AN851" s="30"/>
      <c r="AO851" s="30"/>
      <c r="AP851" s="30"/>
      <c r="AQ851" s="30"/>
      <c r="AR851" s="30"/>
      <c r="AS851" s="30"/>
      <c r="AT851" s="30"/>
      <c r="AU851" s="30"/>
    </row>
    <row r="852" spans="1:47" x14ac:dyDescent="0.2">
      <c r="A852" s="4"/>
      <c r="AA852" s="30"/>
      <c r="AB852" s="30"/>
      <c r="AC852" s="30"/>
      <c r="AD852" s="30"/>
      <c r="AE852" s="30"/>
      <c r="AG852" s="31"/>
      <c r="AN852" s="30"/>
      <c r="AO852" s="30"/>
      <c r="AP852" s="30"/>
      <c r="AQ852" s="30"/>
      <c r="AR852" s="30"/>
      <c r="AS852" s="30"/>
      <c r="AT852" s="30"/>
      <c r="AU852" s="30"/>
    </row>
    <row r="853" spans="1:47" x14ac:dyDescent="0.2">
      <c r="A853" s="4"/>
      <c r="AA853" s="30"/>
      <c r="AB853" s="30"/>
      <c r="AC853" s="30"/>
      <c r="AD853" s="30"/>
      <c r="AE853" s="30"/>
      <c r="AG853" s="31"/>
      <c r="AN853" s="30"/>
      <c r="AO853" s="30"/>
      <c r="AP853" s="30"/>
      <c r="AQ853" s="30"/>
      <c r="AR853" s="30"/>
      <c r="AS853" s="30"/>
      <c r="AT853" s="30"/>
      <c r="AU853" s="30"/>
    </row>
    <row r="854" spans="1:47" x14ac:dyDescent="0.2">
      <c r="A854" s="4"/>
      <c r="AA854" s="30"/>
      <c r="AB854" s="30"/>
      <c r="AC854" s="30"/>
      <c r="AD854" s="30"/>
      <c r="AE854" s="30"/>
      <c r="AG854" s="31"/>
      <c r="AN854" s="30"/>
      <c r="AO854" s="30"/>
      <c r="AP854" s="30"/>
      <c r="AQ854" s="30"/>
      <c r="AR854" s="30"/>
      <c r="AS854" s="30"/>
      <c r="AT854" s="30"/>
      <c r="AU854" s="30"/>
    </row>
    <row r="855" spans="1:47" x14ac:dyDescent="0.2">
      <c r="A855" s="4"/>
      <c r="AA855" s="30"/>
      <c r="AB855" s="30"/>
      <c r="AC855" s="30"/>
      <c r="AD855" s="30"/>
      <c r="AE855" s="30"/>
      <c r="AG855" s="31"/>
      <c r="AN855" s="30"/>
      <c r="AO855" s="30"/>
      <c r="AP855" s="30"/>
      <c r="AQ855" s="30"/>
      <c r="AR855" s="30"/>
      <c r="AS855" s="30"/>
      <c r="AT855" s="30"/>
      <c r="AU855" s="30"/>
    </row>
    <row r="856" spans="1:47" x14ac:dyDescent="0.2">
      <c r="A856" s="4"/>
      <c r="AA856" s="30"/>
      <c r="AB856" s="30"/>
      <c r="AC856" s="30"/>
      <c r="AD856" s="30"/>
      <c r="AE856" s="30"/>
      <c r="AG856" s="31"/>
      <c r="AN856" s="30"/>
      <c r="AO856" s="30"/>
      <c r="AP856" s="30"/>
      <c r="AQ856" s="30"/>
      <c r="AR856" s="30"/>
      <c r="AS856" s="30"/>
      <c r="AT856" s="30"/>
      <c r="AU856" s="30"/>
    </row>
    <row r="857" spans="1:47" x14ac:dyDescent="0.2">
      <c r="A857" s="4"/>
      <c r="AA857" s="30"/>
      <c r="AB857" s="30"/>
      <c r="AC857" s="30"/>
      <c r="AD857" s="30"/>
      <c r="AE857" s="30"/>
      <c r="AG857" s="31"/>
      <c r="AN857" s="30"/>
      <c r="AO857" s="30"/>
      <c r="AP857" s="30"/>
      <c r="AQ857" s="30"/>
      <c r="AR857" s="30"/>
      <c r="AS857" s="30"/>
      <c r="AT857" s="30"/>
      <c r="AU857" s="30"/>
    </row>
    <row r="858" spans="1:47" x14ac:dyDescent="0.2">
      <c r="A858" s="4"/>
      <c r="AA858" s="30"/>
      <c r="AB858" s="30"/>
      <c r="AC858" s="30"/>
      <c r="AD858" s="30"/>
      <c r="AE858" s="30"/>
      <c r="AG858" s="31"/>
      <c r="AN858" s="30"/>
      <c r="AO858" s="30"/>
      <c r="AP858" s="30"/>
      <c r="AQ858" s="30"/>
      <c r="AR858" s="30"/>
      <c r="AS858" s="30"/>
      <c r="AT858" s="30"/>
      <c r="AU858" s="30"/>
    </row>
    <row r="859" spans="1:47" x14ac:dyDescent="0.2">
      <c r="A859" s="4"/>
      <c r="AA859" s="30"/>
      <c r="AB859" s="30"/>
      <c r="AC859" s="30"/>
      <c r="AD859" s="30"/>
      <c r="AE859" s="30"/>
      <c r="AG859" s="31"/>
      <c r="AN859" s="30"/>
      <c r="AO859" s="30"/>
      <c r="AP859" s="30"/>
      <c r="AQ859" s="30"/>
      <c r="AR859" s="30"/>
      <c r="AS859" s="30"/>
      <c r="AT859" s="30"/>
      <c r="AU859" s="30"/>
    </row>
    <row r="860" spans="1:47" x14ac:dyDescent="0.2">
      <c r="A860" s="4"/>
      <c r="AA860" s="30"/>
      <c r="AB860" s="30"/>
      <c r="AC860" s="30"/>
      <c r="AD860" s="30"/>
      <c r="AE860" s="30"/>
      <c r="AG860" s="31"/>
      <c r="AN860" s="30"/>
      <c r="AO860" s="30"/>
      <c r="AP860" s="30"/>
      <c r="AQ860" s="30"/>
      <c r="AR860" s="30"/>
      <c r="AS860" s="30"/>
      <c r="AT860" s="30"/>
      <c r="AU860" s="30"/>
    </row>
    <row r="861" spans="1:47" x14ac:dyDescent="0.2">
      <c r="A861" s="4"/>
      <c r="AA861" s="30"/>
      <c r="AB861" s="30"/>
      <c r="AC861" s="30"/>
      <c r="AD861" s="30"/>
      <c r="AE861" s="30"/>
      <c r="AG861" s="31"/>
      <c r="AN861" s="30"/>
      <c r="AO861" s="30"/>
      <c r="AP861" s="30"/>
      <c r="AQ861" s="30"/>
      <c r="AR861" s="30"/>
      <c r="AS861" s="30"/>
      <c r="AT861" s="30"/>
      <c r="AU861" s="30"/>
    </row>
    <row r="862" spans="1:47" x14ac:dyDescent="0.2">
      <c r="A862" s="4"/>
      <c r="AA862" s="30"/>
      <c r="AB862" s="30"/>
      <c r="AC862" s="30"/>
      <c r="AD862" s="30"/>
      <c r="AE862" s="30"/>
      <c r="AG862" s="31"/>
      <c r="AN862" s="30"/>
      <c r="AO862" s="30"/>
      <c r="AP862" s="30"/>
      <c r="AQ862" s="30"/>
      <c r="AR862" s="30"/>
      <c r="AS862" s="30"/>
      <c r="AT862" s="30"/>
      <c r="AU862" s="30"/>
    </row>
    <row r="863" spans="1:47" x14ac:dyDescent="0.2">
      <c r="A863" s="4"/>
      <c r="AA863" s="30"/>
      <c r="AB863" s="30"/>
      <c r="AC863" s="30"/>
      <c r="AD863" s="30"/>
      <c r="AE863" s="30"/>
      <c r="AG863" s="31"/>
      <c r="AN863" s="30"/>
      <c r="AO863" s="30"/>
      <c r="AP863" s="30"/>
      <c r="AQ863" s="30"/>
      <c r="AR863" s="30"/>
      <c r="AS863" s="30"/>
      <c r="AT863" s="30"/>
      <c r="AU863" s="30"/>
    </row>
    <row r="864" spans="1:47" x14ac:dyDescent="0.2">
      <c r="A864" s="4"/>
      <c r="AA864" s="30"/>
      <c r="AB864" s="30"/>
      <c r="AC864" s="30"/>
      <c r="AD864" s="30"/>
      <c r="AE864" s="30"/>
      <c r="AG864" s="31"/>
      <c r="AN864" s="30"/>
      <c r="AO864" s="30"/>
      <c r="AP864" s="30"/>
      <c r="AQ864" s="30"/>
      <c r="AR864" s="30"/>
      <c r="AS864" s="30"/>
      <c r="AT864" s="30"/>
      <c r="AU864" s="30"/>
    </row>
    <row r="865" spans="1:47" x14ac:dyDescent="0.2">
      <c r="A865" s="4"/>
      <c r="AA865" s="30"/>
      <c r="AB865" s="30"/>
      <c r="AC865" s="30"/>
      <c r="AD865" s="30"/>
      <c r="AE865" s="30"/>
      <c r="AG865" s="31"/>
      <c r="AN865" s="30"/>
      <c r="AO865" s="30"/>
      <c r="AP865" s="30"/>
      <c r="AQ865" s="30"/>
      <c r="AR865" s="30"/>
      <c r="AS865" s="30"/>
      <c r="AT865" s="30"/>
      <c r="AU865" s="30"/>
    </row>
    <row r="866" spans="1:47" x14ac:dyDescent="0.2">
      <c r="A866" s="4"/>
      <c r="AA866" s="30"/>
      <c r="AB866" s="30"/>
      <c r="AC866" s="30"/>
      <c r="AD866" s="30"/>
      <c r="AE866" s="30"/>
      <c r="AG866" s="31"/>
      <c r="AN866" s="30"/>
      <c r="AO866" s="30"/>
      <c r="AP866" s="30"/>
      <c r="AQ866" s="30"/>
      <c r="AR866" s="30"/>
      <c r="AS866" s="30"/>
      <c r="AT866" s="30"/>
      <c r="AU866" s="30"/>
    </row>
    <row r="867" spans="1:47" x14ac:dyDescent="0.2">
      <c r="A867" s="4"/>
      <c r="AA867" s="30"/>
      <c r="AB867" s="30"/>
      <c r="AC867" s="30"/>
      <c r="AD867" s="30"/>
      <c r="AE867" s="30"/>
      <c r="AG867" s="31"/>
      <c r="AN867" s="30"/>
      <c r="AO867" s="30"/>
      <c r="AP867" s="30"/>
      <c r="AQ867" s="30"/>
      <c r="AR867" s="30"/>
      <c r="AS867" s="30"/>
      <c r="AT867" s="30"/>
      <c r="AU867" s="30"/>
    </row>
    <row r="868" spans="1:47" x14ac:dyDescent="0.2">
      <c r="A868" s="4"/>
      <c r="AA868" s="30"/>
      <c r="AB868" s="30"/>
      <c r="AC868" s="30"/>
      <c r="AD868" s="30"/>
      <c r="AE868" s="30"/>
      <c r="AG868" s="31"/>
      <c r="AN868" s="30"/>
      <c r="AO868" s="30"/>
      <c r="AP868" s="30"/>
      <c r="AQ868" s="30"/>
      <c r="AR868" s="30"/>
      <c r="AS868" s="30"/>
      <c r="AT868" s="30"/>
      <c r="AU868" s="30"/>
    </row>
    <row r="869" spans="1:47" x14ac:dyDescent="0.2">
      <c r="A869" s="4"/>
      <c r="AA869" s="30"/>
      <c r="AB869" s="30"/>
      <c r="AC869" s="30"/>
      <c r="AD869" s="30"/>
      <c r="AE869" s="30"/>
      <c r="AG869" s="31"/>
      <c r="AN869" s="30"/>
      <c r="AO869" s="30"/>
      <c r="AP869" s="30"/>
      <c r="AQ869" s="30"/>
      <c r="AR869" s="30"/>
      <c r="AS869" s="30"/>
      <c r="AT869" s="30"/>
      <c r="AU869" s="30"/>
    </row>
    <row r="870" spans="1:47" x14ac:dyDescent="0.2">
      <c r="A870" s="4"/>
      <c r="AA870" s="30"/>
      <c r="AB870" s="30"/>
      <c r="AC870" s="30"/>
      <c r="AD870" s="30"/>
      <c r="AE870" s="30"/>
      <c r="AG870" s="31"/>
      <c r="AN870" s="30"/>
      <c r="AO870" s="30"/>
      <c r="AP870" s="30"/>
      <c r="AQ870" s="30"/>
      <c r="AR870" s="30"/>
      <c r="AS870" s="30"/>
      <c r="AT870" s="30"/>
      <c r="AU870" s="30"/>
    </row>
    <row r="871" spans="1:47" x14ac:dyDescent="0.2">
      <c r="A871" s="4"/>
      <c r="AA871" s="30"/>
      <c r="AB871" s="30"/>
      <c r="AC871" s="30"/>
      <c r="AD871" s="30"/>
      <c r="AE871" s="30"/>
      <c r="AG871" s="31"/>
      <c r="AN871" s="30"/>
      <c r="AO871" s="30"/>
      <c r="AP871" s="30"/>
      <c r="AQ871" s="30"/>
      <c r="AR871" s="30"/>
      <c r="AS871" s="30"/>
      <c r="AT871" s="30"/>
      <c r="AU871" s="30"/>
    </row>
    <row r="872" spans="1:47" x14ac:dyDescent="0.2">
      <c r="A872" s="4"/>
      <c r="AA872" s="30"/>
      <c r="AB872" s="30"/>
      <c r="AC872" s="30"/>
      <c r="AD872" s="30"/>
      <c r="AE872" s="30"/>
      <c r="AG872" s="31"/>
      <c r="AN872" s="30"/>
      <c r="AO872" s="30"/>
      <c r="AP872" s="30"/>
      <c r="AQ872" s="30"/>
      <c r="AR872" s="30"/>
      <c r="AS872" s="30"/>
      <c r="AT872" s="30"/>
      <c r="AU872" s="30"/>
    </row>
    <row r="873" spans="1:47" x14ac:dyDescent="0.2">
      <c r="A873" s="4"/>
      <c r="AA873" s="30"/>
      <c r="AB873" s="30"/>
      <c r="AC873" s="30"/>
      <c r="AD873" s="30"/>
      <c r="AE873" s="30"/>
      <c r="AG873" s="31"/>
      <c r="AN873" s="30"/>
      <c r="AO873" s="30"/>
      <c r="AP873" s="30"/>
      <c r="AQ873" s="30"/>
      <c r="AR873" s="30"/>
      <c r="AS873" s="30"/>
      <c r="AT873" s="30"/>
      <c r="AU873" s="30"/>
    </row>
    <row r="874" spans="1:47" x14ac:dyDescent="0.2">
      <c r="A874" s="4"/>
      <c r="AA874" s="30"/>
      <c r="AB874" s="30"/>
      <c r="AC874" s="30"/>
      <c r="AD874" s="30"/>
      <c r="AE874" s="30"/>
      <c r="AG874" s="31"/>
      <c r="AN874" s="30"/>
      <c r="AO874" s="30"/>
      <c r="AP874" s="30"/>
      <c r="AQ874" s="30"/>
      <c r="AR874" s="30"/>
      <c r="AS874" s="30"/>
      <c r="AT874" s="30"/>
      <c r="AU874" s="30"/>
    </row>
    <row r="875" spans="1:47" x14ac:dyDescent="0.2">
      <c r="A875" s="4"/>
      <c r="AA875" s="30"/>
      <c r="AB875" s="30"/>
      <c r="AC875" s="30"/>
      <c r="AD875" s="30"/>
      <c r="AE875" s="30"/>
      <c r="AG875" s="31"/>
      <c r="AN875" s="30"/>
      <c r="AO875" s="30"/>
      <c r="AP875" s="30"/>
      <c r="AQ875" s="30"/>
      <c r="AR875" s="30"/>
      <c r="AS875" s="30"/>
      <c r="AT875" s="30"/>
      <c r="AU875" s="30"/>
    </row>
    <row r="876" spans="1:47" x14ac:dyDescent="0.2">
      <c r="A876" s="4"/>
      <c r="AA876" s="30"/>
      <c r="AB876" s="30"/>
      <c r="AC876" s="30"/>
      <c r="AD876" s="30"/>
      <c r="AE876" s="30"/>
      <c r="AG876" s="31"/>
      <c r="AN876" s="30"/>
      <c r="AO876" s="30"/>
      <c r="AP876" s="30"/>
      <c r="AQ876" s="30"/>
      <c r="AR876" s="30"/>
      <c r="AS876" s="30"/>
      <c r="AT876" s="30"/>
      <c r="AU876" s="30"/>
    </row>
    <row r="877" spans="1:47" x14ac:dyDescent="0.2">
      <c r="A877" s="4"/>
      <c r="AA877" s="30"/>
      <c r="AB877" s="30"/>
      <c r="AC877" s="30"/>
      <c r="AD877" s="30"/>
      <c r="AE877" s="30"/>
      <c r="AG877" s="31"/>
      <c r="AN877" s="30"/>
      <c r="AO877" s="30"/>
      <c r="AP877" s="30"/>
      <c r="AQ877" s="30"/>
      <c r="AR877" s="30"/>
      <c r="AS877" s="30"/>
      <c r="AT877" s="30"/>
      <c r="AU877" s="30"/>
    </row>
    <row r="878" spans="1:47" x14ac:dyDescent="0.2">
      <c r="A878" s="4"/>
      <c r="AA878" s="30"/>
      <c r="AB878" s="30"/>
      <c r="AC878" s="30"/>
      <c r="AD878" s="30"/>
      <c r="AE878" s="30"/>
      <c r="AG878" s="31"/>
      <c r="AN878" s="30"/>
      <c r="AO878" s="30"/>
      <c r="AP878" s="30"/>
      <c r="AQ878" s="30"/>
      <c r="AR878" s="30"/>
      <c r="AS878" s="30"/>
      <c r="AT878" s="30"/>
      <c r="AU878" s="30"/>
    </row>
    <row r="879" spans="1:47" x14ac:dyDescent="0.2">
      <c r="A879" s="4"/>
      <c r="AA879" s="30"/>
      <c r="AB879" s="30"/>
      <c r="AC879" s="30"/>
      <c r="AD879" s="30"/>
      <c r="AE879" s="30"/>
      <c r="AG879" s="31"/>
      <c r="AN879" s="30"/>
      <c r="AO879" s="30"/>
      <c r="AP879" s="30"/>
      <c r="AQ879" s="30"/>
      <c r="AR879" s="30"/>
      <c r="AS879" s="30"/>
      <c r="AT879" s="30"/>
      <c r="AU879" s="30"/>
    </row>
    <row r="880" spans="1:47" x14ac:dyDescent="0.2">
      <c r="A880" s="4"/>
      <c r="AA880" s="30"/>
      <c r="AB880" s="30"/>
      <c r="AC880" s="30"/>
      <c r="AD880" s="30"/>
      <c r="AE880" s="30"/>
      <c r="AG880" s="31"/>
      <c r="AN880" s="30"/>
      <c r="AO880" s="30"/>
      <c r="AP880" s="30"/>
      <c r="AQ880" s="30"/>
      <c r="AR880" s="30"/>
      <c r="AS880" s="30"/>
      <c r="AT880" s="30"/>
      <c r="AU880" s="30"/>
    </row>
    <row r="881" spans="1:48" x14ac:dyDescent="0.2">
      <c r="A881" s="4"/>
      <c r="AA881" s="30"/>
      <c r="AB881" s="30"/>
      <c r="AC881" s="30"/>
      <c r="AD881" s="30"/>
      <c r="AE881" s="30"/>
      <c r="AG881" s="31"/>
      <c r="AN881" s="30"/>
      <c r="AO881" s="30"/>
      <c r="AP881" s="30"/>
      <c r="AQ881" s="30"/>
      <c r="AR881" s="30"/>
      <c r="AS881" s="30"/>
      <c r="AT881" s="30"/>
      <c r="AU881" s="30"/>
    </row>
    <row r="882" spans="1:48" x14ac:dyDescent="0.2">
      <c r="A882" s="4"/>
      <c r="AA882" s="30"/>
      <c r="AB882" s="30"/>
      <c r="AC882" s="30"/>
      <c r="AD882" s="30"/>
      <c r="AE882" s="30"/>
      <c r="AG882" s="31"/>
      <c r="AN882" s="30"/>
      <c r="AO882" s="30"/>
      <c r="AP882" s="30"/>
      <c r="AQ882" s="30"/>
      <c r="AR882" s="30"/>
      <c r="AS882" s="30"/>
      <c r="AT882" s="30"/>
      <c r="AU882" s="30"/>
    </row>
    <row r="883" spans="1:48" x14ac:dyDescent="0.2">
      <c r="A883" s="4"/>
      <c r="AA883" s="30"/>
      <c r="AB883" s="30"/>
      <c r="AC883" s="30"/>
      <c r="AD883" s="30"/>
      <c r="AE883" s="30"/>
      <c r="AG883" s="31"/>
      <c r="AN883" s="30"/>
      <c r="AO883" s="30"/>
      <c r="AP883" s="30"/>
      <c r="AQ883" s="30"/>
      <c r="AR883" s="30"/>
      <c r="AS883" s="30"/>
      <c r="AT883" s="30"/>
      <c r="AU883" s="30"/>
      <c r="AV883" s="30"/>
    </row>
    <row r="884" spans="1:48" x14ac:dyDescent="0.2">
      <c r="A884" s="4"/>
      <c r="AA884" s="30"/>
      <c r="AB884" s="30"/>
      <c r="AC884" s="30"/>
      <c r="AD884" s="30"/>
      <c r="AE884" s="30"/>
      <c r="AG884" s="31"/>
      <c r="AN884" s="30"/>
      <c r="AO884" s="30"/>
      <c r="AP884" s="30"/>
      <c r="AQ884" s="30"/>
      <c r="AR884" s="30"/>
      <c r="AS884" s="30"/>
      <c r="AT884" s="30"/>
      <c r="AU884" s="30"/>
    </row>
    <row r="885" spans="1:48" x14ac:dyDescent="0.2">
      <c r="A885" s="4"/>
      <c r="AA885" s="30"/>
      <c r="AB885" s="30"/>
      <c r="AC885" s="30"/>
      <c r="AD885" s="30"/>
      <c r="AE885" s="30"/>
      <c r="AG885" s="31"/>
      <c r="AN885" s="30"/>
      <c r="AO885" s="30"/>
      <c r="AP885" s="30"/>
      <c r="AQ885" s="30"/>
      <c r="AR885" s="30"/>
      <c r="AS885" s="30"/>
      <c r="AT885" s="30"/>
      <c r="AU885" s="30"/>
    </row>
    <row r="886" spans="1:48" x14ac:dyDescent="0.2">
      <c r="A886" s="4"/>
      <c r="AA886" s="30"/>
      <c r="AB886" s="30"/>
      <c r="AC886" s="30"/>
      <c r="AD886" s="30"/>
      <c r="AE886" s="30"/>
      <c r="AG886" s="31"/>
      <c r="AN886" s="30"/>
      <c r="AO886" s="30"/>
      <c r="AP886" s="30"/>
      <c r="AQ886" s="30"/>
      <c r="AR886" s="30"/>
      <c r="AS886" s="30"/>
      <c r="AT886" s="30"/>
      <c r="AU886" s="30"/>
    </row>
    <row r="887" spans="1:48" x14ac:dyDescent="0.2">
      <c r="A887" s="4"/>
      <c r="AA887" s="30"/>
      <c r="AB887" s="30"/>
      <c r="AC887" s="30"/>
      <c r="AD887" s="30"/>
      <c r="AE887" s="30"/>
      <c r="AG887" s="31"/>
      <c r="AN887" s="30"/>
      <c r="AO887" s="30"/>
      <c r="AP887" s="30"/>
      <c r="AQ887" s="30"/>
      <c r="AR887" s="30"/>
      <c r="AS887" s="30"/>
      <c r="AT887" s="30"/>
      <c r="AU887" s="30"/>
    </row>
    <row r="888" spans="1:48" x14ac:dyDescent="0.2">
      <c r="A888" s="4"/>
      <c r="AA888" s="30"/>
      <c r="AB888" s="30"/>
      <c r="AC888" s="30"/>
      <c r="AD888" s="30"/>
      <c r="AE888" s="30"/>
      <c r="AG888" s="31"/>
      <c r="AN888" s="30"/>
      <c r="AO888" s="30"/>
      <c r="AP888" s="30"/>
      <c r="AQ888" s="30"/>
      <c r="AR888" s="30"/>
      <c r="AS888" s="30"/>
      <c r="AT888" s="30"/>
      <c r="AU888" s="30"/>
    </row>
    <row r="889" spans="1:48" x14ac:dyDescent="0.2">
      <c r="A889" s="4"/>
      <c r="AA889" s="30"/>
      <c r="AB889" s="30"/>
      <c r="AC889" s="30"/>
      <c r="AD889" s="30"/>
      <c r="AE889" s="30"/>
      <c r="AG889" s="31"/>
      <c r="AN889" s="30"/>
      <c r="AO889" s="30"/>
      <c r="AP889" s="30"/>
      <c r="AQ889" s="30"/>
      <c r="AR889" s="30"/>
      <c r="AS889" s="30"/>
      <c r="AT889" s="30"/>
      <c r="AU889" s="30"/>
    </row>
    <row r="890" spans="1:48" x14ac:dyDescent="0.2">
      <c r="A890" s="4"/>
      <c r="AA890" s="30"/>
      <c r="AB890" s="30"/>
      <c r="AC890" s="30"/>
      <c r="AD890" s="30"/>
      <c r="AE890" s="30"/>
      <c r="AG890" s="31"/>
      <c r="AN890" s="30"/>
      <c r="AO890" s="30"/>
      <c r="AP890" s="30"/>
      <c r="AQ890" s="30"/>
      <c r="AR890" s="30"/>
      <c r="AS890" s="30"/>
      <c r="AT890" s="30"/>
      <c r="AU890" s="30"/>
    </row>
    <row r="891" spans="1:48" x14ac:dyDescent="0.2">
      <c r="A891" s="4"/>
      <c r="AA891" s="30"/>
      <c r="AB891" s="30"/>
      <c r="AC891" s="30"/>
      <c r="AD891" s="30"/>
      <c r="AE891" s="30"/>
      <c r="AG891" s="31"/>
      <c r="AN891" s="30"/>
      <c r="AO891" s="30"/>
      <c r="AP891" s="30"/>
      <c r="AQ891" s="30"/>
      <c r="AR891" s="30"/>
      <c r="AS891" s="30"/>
      <c r="AT891" s="30"/>
      <c r="AU891" s="30"/>
    </row>
    <row r="892" spans="1:48" x14ac:dyDescent="0.2">
      <c r="A892" s="4"/>
      <c r="AA892" s="30"/>
      <c r="AB892" s="30"/>
      <c r="AC892" s="30"/>
      <c r="AD892" s="30"/>
      <c r="AE892" s="30"/>
      <c r="AG892" s="31"/>
      <c r="AN892" s="30"/>
      <c r="AO892" s="30"/>
      <c r="AP892" s="30"/>
      <c r="AQ892" s="30"/>
      <c r="AR892" s="30"/>
      <c r="AS892" s="30"/>
      <c r="AT892" s="30"/>
      <c r="AU892" s="30"/>
    </row>
    <row r="893" spans="1:48" x14ac:dyDescent="0.2">
      <c r="A893" s="4"/>
      <c r="AA893" s="30"/>
      <c r="AB893" s="30"/>
      <c r="AC893" s="30"/>
      <c r="AD893" s="30"/>
      <c r="AE893" s="30"/>
      <c r="AG893" s="31"/>
      <c r="AN893" s="30"/>
      <c r="AO893" s="30"/>
      <c r="AP893" s="30"/>
      <c r="AQ893" s="30"/>
      <c r="AR893" s="30"/>
      <c r="AS893" s="30"/>
      <c r="AT893" s="30"/>
      <c r="AU893" s="30"/>
    </row>
    <row r="894" spans="1:48" x14ac:dyDescent="0.2">
      <c r="A894" s="4"/>
      <c r="AA894" s="30"/>
      <c r="AB894" s="30"/>
      <c r="AC894" s="30"/>
      <c r="AD894" s="30"/>
      <c r="AE894" s="30"/>
      <c r="AG894" s="31"/>
      <c r="AN894" s="30"/>
      <c r="AO894" s="30"/>
      <c r="AP894" s="30"/>
      <c r="AQ894" s="30"/>
      <c r="AR894" s="30"/>
      <c r="AS894" s="30"/>
      <c r="AT894" s="30"/>
      <c r="AU894" s="30"/>
    </row>
    <row r="895" spans="1:48" x14ac:dyDescent="0.2">
      <c r="A895" s="4"/>
      <c r="AA895" s="30"/>
      <c r="AB895" s="30"/>
      <c r="AC895" s="30"/>
      <c r="AD895" s="30"/>
      <c r="AE895" s="30"/>
      <c r="AG895" s="31"/>
      <c r="AN895" s="30"/>
      <c r="AO895" s="30"/>
      <c r="AP895" s="30"/>
      <c r="AQ895" s="30"/>
      <c r="AR895" s="30"/>
      <c r="AS895" s="30"/>
      <c r="AT895" s="30"/>
      <c r="AU895" s="30"/>
    </row>
    <row r="896" spans="1:48" x14ac:dyDescent="0.2">
      <c r="A896" s="4"/>
      <c r="AA896" s="30"/>
      <c r="AB896" s="30"/>
      <c r="AC896" s="30"/>
      <c r="AD896" s="30"/>
      <c r="AE896" s="30"/>
      <c r="AG896" s="31"/>
      <c r="AN896" s="30"/>
      <c r="AO896" s="30"/>
      <c r="AP896" s="30"/>
      <c r="AQ896" s="30"/>
      <c r="AR896" s="30"/>
      <c r="AS896" s="30"/>
      <c r="AT896" s="30"/>
      <c r="AU896" s="30"/>
    </row>
    <row r="897" spans="1:64" x14ac:dyDescent="0.2">
      <c r="A897" s="4"/>
      <c r="AA897" s="30"/>
      <c r="AB897" s="30"/>
      <c r="AC897" s="30"/>
      <c r="AD897" s="30"/>
      <c r="AE897" s="30"/>
      <c r="AG897" s="31"/>
      <c r="AN897" s="30"/>
      <c r="AO897" s="30"/>
      <c r="AP897" s="30"/>
      <c r="AQ897" s="30"/>
      <c r="AR897" s="30"/>
      <c r="AS897" s="30"/>
      <c r="AT897" s="30"/>
      <c r="AU897" s="30"/>
    </row>
    <row r="898" spans="1:64" x14ac:dyDescent="0.2">
      <c r="A898" s="4"/>
      <c r="AA898" s="30"/>
      <c r="AB898" s="30"/>
      <c r="AC898" s="30"/>
      <c r="AD898" s="30"/>
      <c r="AE898" s="30"/>
      <c r="AG898" s="31"/>
      <c r="AN898" s="30"/>
      <c r="AO898" s="30"/>
      <c r="AP898" s="30"/>
      <c r="AQ898" s="30"/>
      <c r="AR898" s="30"/>
      <c r="AS898" s="30"/>
      <c r="AT898" s="30"/>
      <c r="AU898" s="30"/>
      <c r="AV898" s="30"/>
      <c r="AW898" s="30"/>
      <c r="AX898" s="30"/>
      <c r="AY898" s="30"/>
      <c r="AZ898" s="30"/>
      <c r="BA898" s="30"/>
      <c r="BB898" s="30"/>
      <c r="BC898" s="30"/>
      <c r="BD898" s="30"/>
      <c r="BE898" s="30"/>
      <c r="BF898" s="30"/>
      <c r="BG898" s="30"/>
      <c r="BH898" s="30"/>
      <c r="BI898" s="30"/>
      <c r="BJ898" s="30"/>
      <c r="BK898" s="30"/>
      <c r="BL898" s="30"/>
    </row>
    <row r="899" spans="1:64" x14ac:dyDescent="0.2">
      <c r="A899" s="4"/>
      <c r="AA899" s="30"/>
      <c r="AB899" s="30"/>
      <c r="AC899" s="30"/>
      <c r="AD899" s="30"/>
      <c r="AE899" s="30"/>
      <c r="AG899" s="31"/>
      <c r="AN899" s="30"/>
      <c r="AO899" s="30"/>
      <c r="AP899" s="30"/>
      <c r="AQ899" s="30"/>
      <c r="AR899" s="30"/>
      <c r="AS899" s="30"/>
      <c r="AT899" s="30"/>
      <c r="AU899" s="30"/>
    </row>
    <row r="900" spans="1:64" x14ac:dyDescent="0.2">
      <c r="A900" s="4"/>
      <c r="AA900" s="30"/>
      <c r="AB900" s="30"/>
      <c r="AC900" s="30"/>
      <c r="AD900" s="30"/>
      <c r="AE900" s="30"/>
      <c r="AG900" s="31"/>
      <c r="AN900" s="30"/>
      <c r="AO900" s="30"/>
      <c r="AP900" s="30"/>
      <c r="AQ900" s="30"/>
      <c r="AR900" s="30"/>
      <c r="AS900" s="30"/>
      <c r="AT900" s="30"/>
      <c r="AU900" s="30"/>
    </row>
    <row r="901" spans="1:64" x14ac:dyDescent="0.2">
      <c r="A901" s="4"/>
      <c r="AA901" s="30"/>
      <c r="AB901" s="30"/>
      <c r="AC901" s="30"/>
      <c r="AD901" s="30"/>
      <c r="AE901" s="30"/>
      <c r="AG901" s="31"/>
      <c r="AN901" s="30"/>
      <c r="AO901" s="30"/>
      <c r="AP901" s="30"/>
      <c r="AQ901" s="30"/>
      <c r="AR901" s="30"/>
      <c r="AS901" s="30"/>
      <c r="AT901" s="30"/>
      <c r="AU901" s="30"/>
    </row>
    <row r="902" spans="1:64" x14ac:dyDescent="0.2">
      <c r="A902" s="4"/>
      <c r="AA902" s="30"/>
      <c r="AB902" s="30"/>
      <c r="AC902" s="30"/>
      <c r="AD902" s="30"/>
      <c r="AE902" s="30"/>
      <c r="AG902" s="31"/>
      <c r="AN902" s="30"/>
      <c r="AO902" s="30"/>
      <c r="AP902" s="30"/>
      <c r="AQ902" s="30"/>
      <c r="AR902" s="30"/>
      <c r="AS902" s="30"/>
      <c r="AT902" s="30"/>
      <c r="AU902" s="30"/>
      <c r="AV902" s="30"/>
      <c r="AW902" s="30"/>
      <c r="AX902" s="30"/>
      <c r="AY902" s="30"/>
      <c r="AZ902" s="30"/>
      <c r="BA902" s="30"/>
      <c r="BB902" s="30"/>
      <c r="BC902" s="30"/>
      <c r="BD902" s="30"/>
      <c r="BE902" s="30"/>
      <c r="BF902" s="30"/>
      <c r="BG902" s="30"/>
      <c r="BH902" s="30"/>
      <c r="BI902" s="30"/>
      <c r="BJ902" s="30"/>
      <c r="BK902" s="30"/>
      <c r="BL902" s="30"/>
    </row>
    <row r="903" spans="1:64" x14ac:dyDescent="0.2">
      <c r="A903" s="4"/>
      <c r="AA903" s="30"/>
      <c r="AB903" s="30"/>
      <c r="AC903" s="30"/>
      <c r="AD903" s="30"/>
      <c r="AE903" s="30"/>
      <c r="AG903" s="31"/>
      <c r="AN903" s="30"/>
      <c r="AO903" s="30"/>
      <c r="AP903" s="30"/>
      <c r="AQ903" s="30"/>
      <c r="AR903" s="30"/>
      <c r="AS903" s="30"/>
      <c r="AT903" s="30"/>
      <c r="AU903" s="30"/>
    </row>
    <row r="904" spans="1:64" x14ac:dyDescent="0.2">
      <c r="A904" s="4"/>
      <c r="AA904" s="30"/>
      <c r="AB904" s="30"/>
      <c r="AC904" s="30"/>
      <c r="AD904" s="30"/>
      <c r="AE904" s="30"/>
      <c r="AG904" s="31"/>
      <c r="AN904" s="30"/>
      <c r="AO904" s="30"/>
      <c r="AP904" s="30"/>
      <c r="AQ904" s="30"/>
      <c r="AR904" s="30"/>
      <c r="AS904" s="30"/>
      <c r="AT904" s="30"/>
      <c r="AU904" s="30"/>
    </row>
    <row r="905" spans="1:64" x14ac:dyDescent="0.2">
      <c r="A905" s="4"/>
      <c r="AA905" s="30"/>
      <c r="AB905" s="30"/>
      <c r="AC905" s="30"/>
      <c r="AD905" s="30"/>
      <c r="AE905" s="30"/>
      <c r="AG905" s="31"/>
      <c r="AN905" s="30"/>
      <c r="AO905" s="30"/>
      <c r="AP905" s="30"/>
      <c r="AQ905" s="30"/>
      <c r="AR905" s="30"/>
      <c r="AS905" s="30"/>
      <c r="AT905" s="30"/>
      <c r="AU905" s="30"/>
    </row>
    <row r="906" spans="1:64" x14ac:dyDescent="0.2">
      <c r="A906" s="4"/>
      <c r="AA906" s="30"/>
      <c r="AB906" s="30"/>
      <c r="AC906" s="30"/>
      <c r="AD906" s="30"/>
      <c r="AE906" s="30"/>
      <c r="AG906" s="31"/>
      <c r="AN906" s="30"/>
      <c r="AO906" s="30"/>
      <c r="AP906" s="30"/>
      <c r="AQ906" s="30"/>
      <c r="AR906" s="30"/>
      <c r="AS906" s="30"/>
      <c r="AT906" s="30"/>
      <c r="AU906" s="30"/>
      <c r="AV906" s="30"/>
      <c r="AW906" s="30"/>
      <c r="AX906" s="30"/>
      <c r="AY906" s="30"/>
      <c r="AZ906" s="30"/>
      <c r="BA906" s="30"/>
      <c r="BB906" s="30"/>
      <c r="BC906" s="30"/>
      <c r="BD906" s="30"/>
      <c r="BE906" s="30"/>
      <c r="BF906" s="30"/>
      <c r="BG906" s="30"/>
      <c r="BH906" s="30"/>
      <c r="BI906" s="30"/>
      <c r="BJ906" s="30"/>
      <c r="BK906" s="30"/>
      <c r="BL906" s="30"/>
    </row>
    <row r="907" spans="1:64" x14ac:dyDescent="0.2">
      <c r="A907" s="4"/>
      <c r="AA907" s="30"/>
      <c r="AB907" s="30"/>
      <c r="AC907" s="30"/>
      <c r="AD907" s="30"/>
      <c r="AE907" s="30"/>
      <c r="AG907" s="31"/>
      <c r="AN907" s="30"/>
      <c r="AO907" s="30"/>
      <c r="AP907" s="30"/>
      <c r="AQ907" s="30"/>
      <c r="AR907" s="30"/>
      <c r="AS907" s="30"/>
      <c r="AT907" s="30"/>
      <c r="AU907" s="30"/>
    </row>
    <row r="908" spans="1:64" x14ac:dyDescent="0.2">
      <c r="A908" s="4"/>
      <c r="AA908" s="30"/>
      <c r="AB908" s="30"/>
      <c r="AC908" s="30"/>
      <c r="AD908" s="30"/>
      <c r="AE908" s="30"/>
      <c r="AG908" s="31"/>
      <c r="AN908" s="30"/>
      <c r="AO908" s="30"/>
      <c r="AP908" s="30"/>
      <c r="AQ908" s="30"/>
      <c r="AR908" s="30"/>
      <c r="AS908" s="30"/>
      <c r="AT908" s="30"/>
      <c r="AU908" s="30"/>
    </row>
    <row r="909" spans="1:64" x14ac:dyDescent="0.2">
      <c r="A909" s="4"/>
      <c r="AA909" s="30"/>
      <c r="AB909" s="30"/>
      <c r="AC909" s="30"/>
      <c r="AD909" s="30"/>
      <c r="AE909" s="30"/>
      <c r="AG909" s="31"/>
      <c r="AN909" s="30"/>
      <c r="AO909" s="30"/>
      <c r="AP909" s="30"/>
      <c r="AQ909" s="30"/>
      <c r="AR909" s="30"/>
      <c r="AS909" s="30"/>
      <c r="AT909" s="30"/>
      <c r="AU909" s="30"/>
    </row>
    <row r="910" spans="1:64" x14ac:dyDescent="0.2">
      <c r="A910" s="4"/>
      <c r="AA910" s="30"/>
      <c r="AB910" s="30"/>
      <c r="AC910" s="30"/>
      <c r="AD910" s="30"/>
      <c r="AE910" s="30"/>
      <c r="AG910" s="31"/>
      <c r="AN910" s="30"/>
      <c r="AO910" s="30"/>
      <c r="AP910" s="30"/>
      <c r="AQ910" s="30"/>
      <c r="AR910" s="30"/>
      <c r="AS910" s="30"/>
      <c r="AT910" s="30"/>
      <c r="AU910" s="30"/>
    </row>
    <row r="911" spans="1:64" x14ac:dyDescent="0.2">
      <c r="A911" s="4"/>
      <c r="AA911" s="30"/>
      <c r="AB911" s="30"/>
      <c r="AC911" s="30"/>
      <c r="AD911" s="30"/>
      <c r="AE911" s="30"/>
      <c r="AG911" s="31"/>
      <c r="AN911" s="30"/>
      <c r="AO911" s="30"/>
      <c r="AP911" s="30"/>
      <c r="AQ911" s="30"/>
      <c r="AR911" s="30"/>
      <c r="AS911" s="30"/>
      <c r="AT911" s="30"/>
      <c r="AU911" s="30"/>
    </row>
    <row r="912" spans="1:64" x14ac:dyDescent="0.2">
      <c r="A912" s="4"/>
      <c r="AA912" s="30"/>
      <c r="AB912" s="30"/>
      <c r="AC912" s="30"/>
      <c r="AD912" s="30"/>
      <c r="AE912" s="30"/>
      <c r="AG912" s="31"/>
      <c r="AN912" s="30"/>
      <c r="AO912" s="30"/>
      <c r="AP912" s="30"/>
      <c r="AQ912" s="30"/>
      <c r="AR912" s="30"/>
      <c r="AS912" s="30"/>
      <c r="AT912" s="30"/>
      <c r="AU912" s="30"/>
    </row>
    <row r="913" spans="1:64" x14ac:dyDescent="0.2">
      <c r="A913" s="4"/>
      <c r="AA913" s="30"/>
      <c r="AB913" s="30"/>
      <c r="AC913" s="30"/>
      <c r="AD913" s="30"/>
      <c r="AE913" s="30"/>
      <c r="AG913" s="31"/>
      <c r="AN913" s="30"/>
      <c r="AO913" s="30"/>
      <c r="AP913" s="30"/>
      <c r="AQ913" s="30"/>
      <c r="AR913" s="30"/>
      <c r="AS913" s="30"/>
      <c r="AT913" s="30"/>
      <c r="AU913" s="30"/>
    </row>
    <row r="914" spans="1:64" x14ac:dyDescent="0.2">
      <c r="A914" s="4"/>
      <c r="AA914" s="30"/>
      <c r="AB914" s="30"/>
      <c r="AC914" s="30"/>
      <c r="AD914" s="30"/>
      <c r="AE914" s="30"/>
      <c r="AG914" s="31"/>
      <c r="AN914" s="30"/>
      <c r="AO914" s="30"/>
      <c r="AP914" s="30"/>
      <c r="AQ914" s="30"/>
      <c r="AR914" s="30"/>
      <c r="AS914" s="30"/>
      <c r="AT914" s="30"/>
      <c r="AU914" s="30"/>
    </row>
    <row r="915" spans="1:64" x14ac:dyDescent="0.2">
      <c r="A915" s="4"/>
      <c r="AA915" s="30"/>
      <c r="AB915" s="30"/>
      <c r="AC915" s="30"/>
      <c r="AD915" s="30"/>
      <c r="AE915" s="30"/>
      <c r="AG915" s="31"/>
      <c r="AN915" s="30"/>
      <c r="AO915" s="30"/>
      <c r="AP915" s="30"/>
      <c r="AQ915" s="30"/>
      <c r="AR915" s="30"/>
      <c r="AS915" s="30"/>
      <c r="AT915" s="30"/>
      <c r="AU915" s="30"/>
      <c r="AV915" s="30"/>
      <c r="AW915" s="30"/>
      <c r="AX915" s="30"/>
      <c r="AY915" s="30"/>
      <c r="AZ915" s="30"/>
      <c r="BA915" s="30"/>
      <c r="BB915" s="30"/>
      <c r="BC915" s="30"/>
      <c r="BD915" s="30"/>
      <c r="BE915" s="30"/>
      <c r="BF915" s="30"/>
      <c r="BG915" s="30"/>
      <c r="BH915" s="30"/>
      <c r="BI915" s="30"/>
      <c r="BJ915" s="30"/>
      <c r="BK915" s="30"/>
      <c r="BL915" s="30"/>
    </row>
    <row r="916" spans="1:64" x14ac:dyDescent="0.2">
      <c r="A916" s="4"/>
      <c r="AA916" s="30"/>
      <c r="AB916" s="30"/>
      <c r="AC916" s="30"/>
      <c r="AD916" s="30"/>
      <c r="AE916" s="30"/>
      <c r="AG916" s="31"/>
      <c r="AN916" s="30"/>
      <c r="AO916" s="30"/>
      <c r="AP916" s="30"/>
      <c r="AQ916" s="30"/>
      <c r="AR916" s="30"/>
      <c r="AS916" s="30"/>
      <c r="AT916" s="30"/>
      <c r="AU916" s="30"/>
    </row>
    <row r="917" spans="1:64" x14ac:dyDescent="0.2">
      <c r="A917" s="4"/>
      <c r="AA917" s="30"/>
      <c r="AB917" s="30"/>
      <c r="AC917" s="30"/>
      <c r="AD917" s="30"/>
      <c r="AE917" s="30"/>
      <c r="AG917" s="31"/>
      <c r="AN917" s="30"/>
      <c r="AO917" s="30"/>
      <c r="AP917" s="30"/>
      <c r="AQ917" s="30"/>
      <c r="AR917" s="30"/>
      <c r="AS917" s="30"/>
      <c r="AT917" s="30"/>
      <c r="AU917" s="30"/>
    </row>
    <row r="918" spans="1:64" x14ac:dyDescent="0.2">
      <c r="A918" s="4"/>
      <c r="AA918" s="30"/>
      <c r="AB918" s="30"/>
      <c r="AC918" s="30"/>
      <c r="AD918" s="30"/>
      <c r="AE918" s="30"/>
      <c r="AG918" s="31"/>
      <c r="AN918" s="30"/>
      <c r="AO918" s="30"/>
      <c r="AP918" s="30"/>
      <c r="AQ918" s="30"/>
      <c r="AR918" s="30"/>
      <c r="AS918" s="30"/>
      <c r="AT918" s="30"/>
      <c r="AU918" s="30"/>
    </row>
    <row r="919" spans="1:64" x14ac:dyDescent="0.2">
      <c r="A919" s="4"/>
      <c r="AA919" s="30"/>
      <c r="AB919" s="30"/>
      <c r="AC919" s="30"/>
      <c r="AD919" s="30"/>
      <c r="AE919" s="30"/>
      <c r="AG919" s="31"/>
      <c r="AN919" s="30"/>
      <c r="AO919" s="30"/>
      <c r="AP919" s="30"/>
      <c r="AQ919" s="30"/>
      <c r="AR919" s="30"/>
      <c r="AS919" s="30"/>
      <c r="AT919" s="30"/>
      <c r="AU919" s="30"/>
    </row>
    <row r="920" spans="1:64" x14ac:dyDescent="0.2">
      <c r="A920" s="4"/>
      <c r="AA920" s="30"/>
      <c r="AB920" s="30"/>
      <c r="AC920" s="30"/>
      <c r="AD920" s="30"/>
      <c r="AE920" s="30"/>
      <c r="AG920" s="31"/>
      <c r="AN920" s="30"/>
      <c r="AO920" s="30"/>
      <c r="AP920" s="30"/>
      <c r="AQ920" s="30"/>
      <c r="AR920" s="30"/>
      <c r="AS920" s="30"/>
      <c r="AT920" s="30"/>
      <c r="AU920" s="30"/>
    </row>
    <row r="921" spans="1:64" x14ac:dyDescent="0.2">
      <c r="A921" s="4"/>
      <c r="AA921" s="30"/>
      <c r="AB921" s="30"/>
      <c r="AC921" s="30"/>
      <c r="AD921" s="30"/>
      <c r="AE921" s="30"/>
      <c r="AG921" s="31"/>
      <c r="AN921" s="30"/>
      <c r="AO921" s="30"/>
      <c r="AP921" s="30"/>
      <c r="AQ921" s="30"/>
      <c r="AR921" s="30"/>
      <c r="AS921" s="30"/>
      <c r="AT921" s="30"/>
      <c r="AU921" s="30"/>
    </row>
    <row r="922" spans="1:64" x14ac:dyDescent="0.2">
      <c r="A922" s="4"/>
      <c r="AA922" s="30"/>
      <c r="AB922" s="30"/>
      <c r="AC922" s="30"/>
      <c r="AD922" s="30"/>
      <c r="AE922" s="30"/>
      <c r="AG922" s="31"/>
      <c r="AN922" s="30"/>
      <c r="AO922" s="30"/>
      <c r="AP922" s="30"/>
      <c r="AQ922" s="30"/>
      <c r="AR922" s="30"/>
      <c r="AS922" s="30"/>
      <c r="AT922" s="30"/>
      <c r="AU922" s="30"/>
    </row>
    <row r="923" spans="1:64" x14ac:dyDescent="0.2">
      <c r="A923" s="4"/>
      <c r="AA923" s="30"/>
      <c r="AB923" s="30"/>
      <c r="AC923" s="30"/>
      <c r="AD923" s="30"/>
      <c r="AE923" s="30"/>
      <c r="AG923" s="31"/>
      <c r="AN923" s="30"/>
      <c r="AO923" s="30"/>
      <c r="AP923" s="30"/>
      <c r="AQ923" s="30"/>
      <c r="AR923" s="30"/>
      <c r="AS923" s="30"/>
      <c r="AT923" s="30"/>
      <c r="AU923" s="30"/>
    </row>
    <row r="924" spans="1:64" x14ac:dyDescent="0.2">
      <c r="A924" s="4"/>
      <c r="AA924" s="30"/>
      <c r="AB924" s="30"/>
      <c r="AC924" s="30"/>
      <c r="AD924" s="30"/>
      <c r="AE924" s="30"/>
      <c r="AG924" s="31"/>
      <c r="AN924" s="30"/>
      <c r="AO924" s="30"/>
      <c r="AP924" s="30"/>
      <c r="AQ924" s="30"/>
      <c r="AR924" s="30"/>
      <c r="AS924" s="30"/>
      <c r="AT924" s="30"/>
      <c r="AU924" s="30"/>
    </row>
    <row r="925" spans="1:64" x14ac:dyDescent="0.2">
      <c r="A925" s="4"/>
      <c r="AA925" s="30"/>
      <c r="AB925" s="30"/>
      <c r="AC925" s="30"/>
      <c r="AD925" s="30"/>
      <c r="AE925" s="30"/>
      <c r="AG925" s="31"/>
      <c r="AN925" s="30"/>
      <c r="AO925" s="30"/>
      <c r="AP925" s="30"/>
      <c r="AQ925" s="30"/>
      <c r="AR925" s="30"/>
      <c r="AS925" s="30"/>
      <c r="AT925" s="30"/>
      <c r="AU925" s="30"/>
    </row>
    <row r="926" spans="1:64" x14ac:dyDescent="0.2">
      <c r="A926" s="4"/>
      <c r="AA926" s="30"/>
      <c r="AB926" s="30"/>
      <c r="AC926" s="30"/>
      <c r="AD926" s="30"/>
      <c r="AE926" s="30"/>
      <c r="AG926" s="31"/>
      <c r="AN926" s="30"/>
      <c r="AO926" s="30"/>
      <c r="AP926" s="30"/>
      <c r="AQ926" s="30"/>
      <c r="AR926" s="30"/>
      <c r="AS926" s="30"/>
      <c r="AT926" s="30"/>
      <c r="AU926" s="30"/>
    </row>
    <row r="927" spans="1:64" x14ac:dyDescent="0.2">
      <c r="A927" s="4"/>
      <c r="AA927" s="30"/>
      <c r="AB927" s="30"/>
      <c r="AC927" s="30"/>
      <c r="AD927" s="30"/>
      <c r="AE927" s="30"/>
      <c r="AG927" s="31"/>
      <c r="AN927" s="30"/>
      <c r="AO927" s="30"/>
      <c r="AP927" s="30"/>
      <c r="AQ927" s="30"/>
      <c r="AR927" s="30"/>
      <c r="AS927" s="30"/>
      <c r="AT927" s="30"/>
      <c r="AU927" s="30"/>
    </row>
    <row r="928" spans="1:64" x14ac:dyDescent="0.2">
      <c r="A928" s="4"/>
      <c r="AA928" s="30"/>
      <c r="AB928" s="30"/>
      <c r="AC928" s="30"/>
      <c r="AD928" s="30"/>
      <c r="AE928" s="30"/>
      <c r="AG928" s="31"/>
      <c r="AN928" s="30"/>
      <c r="AO928" s="30"/>
      <c r="AP928" s="30"/>
      <c r="AQ928" s="30"/>
      <c r="AR928" s="30"/>
      <c r="AS928" s="30"/>
      <c r="AT928" s="30"/>
      <c r="AU928" s="30"/>
    </row>
    <row r="929" spans="1:64" x14ac:dyDescent="0.2">
      <c r="A929" s="4"/>
      <c r="AA929" s="30"/>
      <c r="AB929" s="30"/>
      <c r="AC929" s="30"/>
      <c r="AD929" s="30"/>
      <c r="AE929" s="30"/>
      <c r="AG929" s="31"/>
      <c r="AN929" s="30"/>
      <c r="AO929" s="30"/>
      <c r="AP929" s="30"/>
      <c r="AQ929" s="30"/>
      <c r="AR929" s="30"/>
      <c r="AS929" s="30"/>
      <c r="AT929" s="30"/>
      <c r="AU929" s="30"/>
    </row>
    <row r="930" spans="1:64" x14ac:dyDescent="0.2">
      <c r="A930" s="4"/>
      <c r="AA930" s="30"/>
      <c r="AB930" s="30"/>
      <c r="AC930" s="30"/>
      <c r="AD930" s="30"/>
      <c r="AE930" s="30"/>
      <c r="AG930" s="31"/>
      <c r="AN930" s="30"/>
      <c r="AO930" s="30"/>
      <c r="AP930" s="30"/>
      <c r="AQ930" s="30"/>
      <c r="AR930" s="30"/>
      <c r="AS930" s="30"/>
      <c r="AT930" s="30"/>
      <c r="AU930" s="30"/>
    </row>
    <row r="931" spans="1:64" x14ac:dyDescent="0.2">
      <c r="A931" s="4"/>
      <c r="AA931" s="30"/>
      <c r="AB931" s="30"/>
      <c r="AC931" s="30"/>
      <c r="AD931" s="30"/>
      <c r="AE931" s="30"/>
      <c r="AG931" s="31"/>
      <c r="AN931" s="30"/>
      <c r="AO931" s="30"/>
      <c r="AP931" s="30"/>
      <c r="AQ931" s="30"/>
      <c r="AR931" s="30"/>
      <c r="AS931" s="30"/>
      <c r="AT931" s="30"/>
      <c r="AU931" s="30"/>
      <c r="AV931" s="30"/>
      <c r="AW931" s="30"/>
      <c r="AX931" s="30"/>
      <c r="AY931" s="30"/>
      <c r="AZ931" s="30"/>
      <c r="BA931" s="30"/>
      <c r="BB931" s="30"/>
      <c r="BC931" s="30"/>
      <c r="BD931" s="30"/>
      <c r="BE931" s="30"/>
      <c r="BF931" s="30"/>
      <c r="BG931" s="30"/>
      <c r="BH931" s="30"/>
      <c r="BI931" s="30"/>
      <c r="BJ931" s="30"/>
      <c r="BK931" s="30"/>
      <c r="BL931" s="30"/>
    </row>
    <row r="932" spans="1:64" x14ac:dyDescent="0.2">
      <c r="A932" s="4"/>
      <c r="AA932" s="30"/>
      <c r="AB932" s="30"/>
      <c r="AC932" s="30"/>
      <c r="AD932" s="30"/>
      <c r="AE932" s="30"/>
      <c r="AG932" s="31"/>
      <c r="AN932" s="30"/>
      <c r="AO932" s="30"/>
      <c r="AP932" s="30"/>
      <c r="AQ932" s="30"/>
      <c r="AR932" s="30"/>
      <c r="AS932" s="30"/>
      <c r="AT932" s="30"/>
      <c r="AU932" s="30"/>
    </row>
    <row r="933" spans="1:64" x14ac:dyDescent="0.2">
      <c r="A933" s="4"/>
      <c r="AA933" s="30"/>
      <c r="AB933" s="30"/>
      <c r="AC933" s="30"/>
      <c r="AD933" s="30"/>
      <c r="AE933" s="30"/>
      <c r="AG933" s="31"/>
      <c r="AN933" s="30"/>
      <c r="AO933" s="30"/>
      <c r="AP933" s="30"/>
      <c r="AQ933" s="30"/>
      <c r="AR933" s="30"/>
      <c r="AS933" s="30"/>
      <c r="AT933" s="30"/>
      <c r="AU933" s="30"/>
    </row>
    <row r="934" spans="1:64" x14ac:dyDescent="0.2">
      <c r="A934" s="4"/>
      <c r="AA934" s="30"/>
      <c r="AB934" s="30"/>
      <c r="AC934" s="30"/>
      <c r="AD934" s="30"/>
      <c r="AE934" s="30"/>
      <c r="AG934" s="31"/>
      <c r="AN934" s="30"/>
      <c r="AO934" s="30"/>
      <c r="AP934" s="30"/>
      <c r="AQ934" s="30"/>
      <c r="AR934" s="30"/>
      <c r="AS934" s="30"/>
      <c r="AT934" s="30"/>
      <c r="AU934" s="30"/>
    </row>
    <row r="935" spans="1:64" x14ac:dyDescent="0.2">
      <c r="A935" s="4"/>
      <c r="AA935" s="30"/>
      <c r="AB935" s="30"/>
      <c r="AC935" s="30"/>
      <c r="AD935" s="30"/>
      <c r="AE935" s="30"/>
      <c r="AG935" s="31"/>
      <c r="AN935" s="30"/>
      <c r="AO935" s="30"/>
      <c r="AP935" s="30"/>
      <c r="AQ935" s="30"/>
      <c r="AR935" s="30"/>
      <c r="AS935" s="30"/>
      <c r="AT935" s="30"/>
      <c r="AU935" s="30"/>
    </row>
    <row r="936" spans="1:64" x14ac:dyDescent="0.2">
      <c r="A936" s="4"/>
      <c r="AA936" s="30"/>
      <c r="AB936" s="30"/>
      <c r="AC936" s="30"/>
      <c r="AD936" s="30"/>
      <c r="AE936" s="30"/>
      <c r="AG936" s="31"/>
      <c r="AN936" s="30"/>
      <c r="AO936" s="30"/>
      <c r="AP936" s="30"/>
      <c r="AQ936" s="30"/>
      <c r="AR936" s="30"/>
      <c r="AS936" s="30"/>
      <c r="AT936" s="30"/>
      <c r="AU936" s="30"/>
    </row>
    <row r="937" spans="1:64" x14ac:dyDescent="0.2">
      <c r="A937" s="4"/>
      <c r="AA937" s="30"/>
      <c r="AB937" s="30"/>
      <c r="AC937" s="30"/>
      <c r="AD937" s="30"/>
      <c r="AE937" s="30"/>
      <c r="AG937" s="31"/>
      <c r="AN937" s="30"/>
      <c r="AO937" s="30"/>
      <c r="AP937" s="30"/>
      <c r="AQ937" s="30"/>
      <c r="AR937" s="30"/>
      <c r="AS937" s="30"/>
      <c r="AT937" s="30"/>
      <c r="AU937" s="30"/>
    </row>
    <row r="938" spans="1:64" x14ac:dyDescent="0.2">
      <c r="A938" s="4"/>
      <c r="AA938" s="30"/>
      <c r="AB938" s="30"/>
      <c r="AC938" s="30"/>
      <c r="AD938" s="30"/>
      <c r="AE938" s="30"/>
      <c r="AG938" s="31"/>
      <c r="AN938" s="30"/>
      <c r="AO938" s="30"/>
      <c r="AP938" s="30"/>
      <c r="AQ938" s="30"/>
      <c r="AR938" s="30"/>
      <c r="AS938" s="30"/>
      <c r="AT938" s="30"/>
      <c r="AU938" s="30"/>
      <c r="AV938" s="30"/>
      <c r="AW938" s="30"/>
      <c r="AX938" s="30"/>
      <c r="AY938" s="30"/>
      <c r="AZ938" s="30"/>
      <c r="BA938" s="30"/>
      <c r="BB938" s="30"/>
      <c r="BC938" s="30"/>
      <c r="BD938" s="30"/>
      <c r="BE938" s="30"/>
      <c r="BF938" s="30"/>
      <c r="BG938" s="30"/>
      <c r="BH938" s="30"/>
      <c r="BI938" s="30"/>
      <c r="BJ938" s="30"/>
      <c r="BK938" s="30"/>
      <c r="BL938" s="30"/>
    </row>
    <row r="939" spans="1:64" x14ac:dyDescent="0.2">
      <c r="A939" s="4"/>
      <c r="AA939" s="30"/>
      <c r="AB939" s="30"/>
      <c r="AC939" s="30"/>
      <c r="AD939" s="30"/>
      <c r="AE939" s="30"/>
      <c r="AG939" s="31"/>
      <c r="AN939" s="30"/>
      <c r="AO939" s="30"/>
      <c r="AP939" s="30"/>
      <c r="AQ939" s="30"/>
      <c r="AR939" s="30"/>
      <c r="AS939" s="30"/>
      <c r="AT939" s="30"/>
      <c r="AU939" s="30"/>
    </row>
    <row r="940" spans="1:64" x14ac:dyDescent="0.2">
      <c r="A940" s="4"/>
      <c r="AA940" s="30"/>
      <c r="AB940" s="30"/>
      <c r="AC940" s="30"/>
      <c r="AD940" s="30"/>
      <c r="AE940" s="30"/>
      <c r="AG940" s="31"/>
      <c r="AN940" s="30"/>
      <c r="AO940" s="30"/>
      <c r="AP940" s="30"/>
      <c r="AQ940" s="30"/>
      <c r="AR940" s="30"/>
      <c r="AS940" s="30"/>
      <c r="AT940" s="30"/>
      <c r="AU940" s="30"/>
    </row>
    <row r="941" spans="1:64" x14ac:dyDescent="0.2">
      <c r="A941" s="4"/>
      <c r="AA941" s="30"/>
      <c r="AB941" s="30"/>
      <c r="AC941" s="30"/>
      <c r="AD941" s="30"/>
      <c r="AE941" s="30"/>
      <c r="AG941" s="31"/>
      <c r="AN941" s="30"/>
      <c r="AO941" s="30"/>
      <c r="AP941" s="30"/>
      <c r="AQ941" s="30"/>
      <c r="AR941" s="30"/>
      <c r="AS941" s="30"/>
      <c r="AT941" s="30"/>
      <c r="AU941" s="30"/>
    </row>
    <row r="942" spans="1:64" x14ac:dyDescent="0.2">
      <c r="A942" s="4"/>
      <c r="AA942" s="30"/>
      <c r="AB942" s="30"/>
      <c r="AC942" s="30"/>
      <c r="AD942" s="30"/>
      <c r="AE942" s="30"/>
      <c r="AG942" s="31"/>
      <c r="AN942" s="30"/>
      <c r="AO942" s="30"/>
      <c r="AP942" s="30"/>
      <c r="AQ942" s="30"/>
      <c r="AR942" s="30"/>
      <c r="AS942" s="30"/>
      <c r="AT942" s="30"/>
      <c r="AU942" s="30"/>
    </row>
    <row r="943" spans="1:64" x14ac:dyDescent="0.2">
      <c r="A943" s="4"/>
      <c r="AA943" s="30"/>
      <c r="AB943" s="30"/>
      <c r="AC943" s="30"/>
      <c r="AD943" s="30"/>
      <c r="AE943" s="30"/>
      <c r="AG943" s="31"/>
      <c r="AN943" s="30"/>
      <c r="AO943" s="30"/>
      <c r="AP943" s="30"/>
      <c r="AQ943" s="30"/>
      <c r="AR943" s="30"/>
      <c r="AS943" s="30"/>
      <c r="AT943" s="30"/>
      <c r="AU943" s="30"/>
    </row>
    <row r="944" spans="1:64" x14ac:dyDescent="0.2">
      <c r="A944" s="4"/>
      <c r="AA944" s="30"/>
      <c r="AB944" s="30"/>
      <c r="AC944" s="30"/>
      <c r="AD944" s="30"/>
      <c r="AE944" s="30"/>
      <c r="AG944" s="31"/>
      <c r="AN944" s="30"/>
      <c r="AO944" s="30"/>
      <c r="AP944" s="30"/>
      <c r="AQ944" s="30"/>
      <c r="AR944" s="30"/>
      <c r="AS944" s="30"/>
      <c r="AT944" s="30"/>
      <c r="AU944" s="30"/>
      <c r="AV944" s="30"/>
      <c r="AW944" s="30"/>
      <c r="AX944" s="30"/>
      <c r="AY944" s="30"/>
      <c r="AZ944" s="30"/>
      <c r="BA944" s="30"/>
      <c r="BB944" s="30"/>
      <c r="BC944" s="30"/>
      <c r="BD944" s="30"/>
      <c r="BE944" s="30"/>
      <c r="BF944" s="30"/>
      <c r="BG944" s="30"/>
      <c r="BH944" s="30"/>
      <c r="BI944" s="30"/>
      <c r="BJ944" s="30"/>
      <c r="BK944" s="30"/>
      <c r="BL944" s="30"/>
    </row>
    <row r="945" spans="1:64" x14ac:dyDescent="0.2">
      <c r="A945" s="4"/>
      <c r="AA945" s="30"/>
      <c r="AB945" s="30"/>
      <c r="AC945" s="30"/>
      <c r="AD945" s="30"/>
      <c r="AE945" s="30"/>
      <c r="AG945" s="31"/>
      <c r="AN945" s="30"/>
      <c r="AO945" s="30"/>
      <c r="AP945" s="30"/>
      <c r="AQ945" s="30"/>
      <c r="AR945" s="30"/>
      <c r="AS945" s="30"/>
      <c r="AT945" s="30"/>
      <c r="AU945" s="30"/>
    </row>
    <row r="946" spans="1:64" x14ac:dyDescent="0.2">
      <c r="A946" s="4"/>
      <c r="AA946" s="30"/>
      <c r="AB946" s="30"/>
      <c r="AC946" s="30"/>
      <c r="AD946" s="30"/>
      <c r="AE946" s="30"/>
      <c r="AG946" s="31"/>
      <c r="AN946" s="30"/>
      <c r="AO946" s="30"/>
      <c r="AP946" s="30"/>
      <c r="AQ946" s="30"/>
      <c r="AR946" s="30"/>
      <c r="AS946" s="30"/>
      <c r="AT946" s="30"/>
      <c r="AU946" s="30"/>
      <c r="AV946" s="30"/>
      <c r="AW946" s="30"/>
      <c r="AX946" s="30"/>
      <c r="AY946" s="30"/>
      <c r="AZ946" s="30"/>
      <c r="BA946" s="30"/>
      <c r="BB946" s="30"/>
      <c r="BC946" s="30"/>
      <c r="BD946" s="30"/>
      <c r="BE946" s="30"/>
      <c r="BF946" s="30"/>
      <c r="BG946" s="30"/>
      <c r="BH946" s="30"/>
      <c r="BI946" s="30"/>
      <c r="BJ946" s="30"/>
      <c r="BK946" s="30"/>
      <c r="BL946" s="30"/>
    </row>
    <row r="947" spans="1:64" x14ac:dyDescent="0.2">
      <c r="A947" s="4"/>
      <c r="AA947" s="30"/>
      <c r="AB947" s="30"/>
      <c r="AC947" s="30"/>
      <c r="AD947" s="30"/>
      <c r="AE947" s="30"/>
      <c r="AG947" s="31"/>
      <c r="AN947" s="30"/>
      <c r="AO947" s="30"/>
      <c r="AP947" s="30"/>
      <c r="AQ947" s="30"/>
      <c r="AR947" s="30"/>
      <c r="AS947" s="30"/>
      <c r="AT947" s="30"/>
      <c r="AU947" s="30"/>
    </row>
    <row r="948" spans="1:64" x14ac:dyDescent="0.2">
      <c r="A948" s="4"/>
      <c r="AA948" s="30"/>
      <c r="AB948" s="30"/>
      <c r="AC948" s="30"/>
      <c r="AD948" s="30"/>
      <c r="AE948" s="30"/>
      <c r="AG948" s="31"/>
      <c r="AN948" s="30"/>
      <c r="AO948" s="30"/>
      <c r="AP948" s="30"/>
      <c r="AQ948" s="30"/>
      <c r="AR948" s="30"/>
      <c r="AS948" s="30"/>
      <c r="AT948" s="30"/>
      <c r="AU948" s="30"/>
      <c r="AV948" s="30"/>
    </row>
    <row r="949" spans="1:64" x14ac:dyDescent="0.2">
      <c r="A949" s="4"/>
      <c r="AA949" s="30"/>
      <c r="AB949" s="30"/>
      <c r="AC949" s="30"/>
      <c r="AD949" s="30"/>
      <c r="AE949" s="30"/>
      <c r="AG949" s="31"/>
      <c r="AN949" s="30"/>
      <c r="AO949" s="30"/>
      <c r="AP949" s="30"/>
      <c r="AQ949" s="30"/>
      <c r="AR949" s="30"/>
      <c r="AS949" s="30"/>
      <c r="AT949" s="30"/>
      <c r="AU949" s="30"/>
    </row>
    <row r="950" spans="1:64" x14ac:dyDescent="0.2">
      <c r="A950" s="4"/>
      <c r="AA950" s="30"/>
      <c r="AB950" s="30"/>
      <c r="AC950" s="30"/>
      <c r="AD950" s="30"/>
      <c r="AE950" s="30"/>
      <c r="AG950" s="31"/>
      <c r="AN950" s="30"/>
      <c r="AO950" s="30"/>
      <c r="AP950" s="30"/>
      <c r="AQ950" s="30"/>
      <c r="AR950" s="30"/>
      <c r="AS950" s="30"/>
      <c r="AT950" s="30"/>
      <c r="AU950" s="30"/>
    </row>
    <row r="951" spans="1:64" x14ac:dyDescent="0.2">
      <c r="A951" s="4"/>
      <c r="AA951" s="30"/>
      <c r="AB951" s="30"/>
      <c r="AC951" s="30"/>
      <c r="AD951" s="30"/>
      <c r="AE951" s="30"/>
      <c r="AG951" s="31"/>
      <c r="AN951" s="30"/>
      <c r="AO951" s="30"/>
      <c r="AP951" s="30"/>
      <c r="AQ951" s="30"/>
      <c r="AR951" s="30"/>
      <c r="AS951" s="30"/>
      <c r="AT951" s="30"/>
      <c r="AU951" s="30"/>
    </row>
    <row r="952" spans="1:64" x14ac:dyDescent="0.2">
      <c r="A952" s="4"/>
      <c r="AA952" s="30"/>
      <c r="AB952" s="30"/>
      <c r="AC952" s="30"/>
      <c r="AD952" s="30"/>
      <c r="AE952" s="30"/>
      <c r="AG952" s="31"/>
      <c r="AN952" s="30"/>
      <c r="AO952" s="30"/>
      <c r="AP952" s="30"/>
      <c r="AQ952" s="30"/>
      <c r="AR952" s="30"/>
      <c r="AS952" s="30"/>
      <c r="AT952" s="30"/>
      <c r="AU952" s="30"/>
    </row>
    <row r="953" spans="1:64" x14ac:dyDescent="0.2">
      <c r="A953" s="4"/>
      <c r="AA953" s="30"/>
      <c r="AB953" s="30"/>
      <c r="AC953" s="30"/>
      <c r="AD953" s="30"/>
      <c r="AE953" s="30"/>
      <c r="AG953" s="31"/>
      <c r="AN953" s="30"/>
      <c r="AO953" s="30"/>
      <c r="AP953" s="30"/>
      <c r="AQ953" s="30"/>
      <c r="AR953" s="30"/>
      <c r="AS953" s="30"/>
      <c r="AT953" s="30"/>
      <c r="AU953" s="30"/>
    </row>
    <row r="954" spans="1:64" x14ac:dyDescent="0.2">
      <c r="A954" s="4"/>
      <c r="AA954" s="30"/>
      <c r="AB954" s="30"/>
      <c r="AC954" s="30"/>
      <c r="AD954" s="30"/>
      <c r="AE954" s="30"/>
      <c r="AG954" s="31"/>
      <c r="AN954" s="30"/>
      <c r="AO954" s="30"/>
      <c r="AP954" s="30"/>
      <c r="AQ954" s="30"/>
      <c r="AR954" s="30"/>
      <c r="AS954" s="30"/>
      <c r="AT954" s="30"/>
      <c r="AU954" s="30"/>
      <c r="AV954" s="30"/>
    </row>
    <row r="955" spans="1:64" x14ac:dyDescent="0.2">
      <c r="A955" s="4"/>
      <c r="AA955" s="30"/>
      <c r="AB955" s="30"/>
      <c r="AC955" s="30"/>
      <c r="AD955" s="30"/>
      <c r="AE955" s="30"/>
      <c r="AG955" s="31"/>
      <c r="AN955" s="30"/>
      <c r="AO955" s="30"/>
      <c r="AP955" s="30"/>
      <c r="AQ955" s="30"/>
      <c r="AR955" s="30"/>
      <c r="AS955" s="30"/>
      <c r="AT955" s="30"/>
      <c r="AU955" s="30"/>
    </row>
    <row r="956" spans="1:64" x14ac:dyDescent="0.2">
      <c r="A956" s="4"/>
      <c r="AA956" s="30"/>
      <c r="AB956" s="30"/>
      <c r="AC956" s="30"/>
      <c r="AD956" s="30"/>
      <c r="AE956" s="30"/>
      <c r="AG956" s="31"/>
      <c r="AN956" s="30"/>
      <c r="AO956" s="30"/>
      <c r="AP956" s="30"/>
      <c r="AQ956" s="30"/>
      <c r="AR956" s="30"/>
      <c r="AS956" s="30"/>
      <c r="AT956" s="30"/>
      <c r="AU956" s="30"/>
    </row>
    <row r="957" spans="1:64" x14ac:dyDescent="0.2">
      <c r="A957" s="4"/>
      <c r="AA957" s="30"/>
      <c r="AB957" s="30"/>
      <c r="AC957" s="30"/>
      <c r="AD957" s="30"/>
      <c r="AE957" s="30"/>
      <c r="AG957" s="31"/>
      <c r="AN957" s="30"/>
      <c r="AO957" s="30"/>
      <c r="AP957" s="30"/>
      <c r="AQ957" s="30"/>
      <c r="AR957" s="30"/>
      <c r="AS957" s="30"/>
      <c r="AT957" s="30"/>
      <c r="AU957" s="30"/>
    </row>
    <row r="958" spans="1:64" x14ac:dyDescent="0.2">
      <c r="A958" s="4"/>
      <c r="AA958" s="30"/>
      <c r="AB958" s="30"/>
      <c r="AC958" s="30"/>
      <c r="AD958" s="30"/>
      <c r="AE958" s="30"/>
      <c r="AG958" s="31"/>
      <c r="AN958" s="30"/>
      <c r="AO958" s="30"/>
      <c r="AP958" s="30"/>
      <c r="AQ958" s="30"/>
      <c r="AR958" s="30"/>
      <c r="AS958" s="30"/>
      <c r="AT958" s="30"/>
      <c r="AU958" s="30"/>
    </row>
    <row r="959" spans="1:64" x14ac:dyDescent="0.2">
      <c r="A959" s="4"/>
      <c r="AA959" s="30"/>
      <c r="AB959" s="30"/>
      <c r="AC959" s="30"/>
      <c r="AD959" s="30"/>
      <c r="AE959" s="30"/>
      <c r="AG959" s="31"/>
      <c r="AN959" s="30"/>
      <c r="AO959" s="30"/>
      <c r="AP959" s="30"/>
      <c r="AQ959" s="30"/>
      <c r="AR959" s="30"/>
      <c r="AS959" s="30"/>
      <c r="AT959" s="30"/>
      <c r="AU959" s="30"/>
    </row>
    <row r="960" spans="1:64" x14ac:dyDescent="0.2">
      <c r="A960" s="4"/>
      <c r="AA960" s="30"/>
      <c r="AB960" s="30"/>
      <c r="AC960" s="30"/>
      <c r="AD960" s="30"/>
      <c r="AE960" s="30"/>
      <c r="AG960" s="31"/>
      <c r="AN960" s="30"/>
      <c r="AO960" s="30"/>
      <c r="AP960" s="30"/>
      <c r="AQ960" s="30"/>
      <c r="AR960" s="30"/>
      <c r="AS960" s="30"/>
      <c r="AT960" s="30"/>
      <c r="AU960" s="30"/>
    </row>
    <row r="961" spans="1:48" x14ac:dyDescent="0.2">
      <c r="A961" s="4"/>
      <c r="AA961" s="30"/>
      <c r="AB961" s="30"/>
      <c r="AC961" s="30"/>
      <c r="AD961" s="30"/>
      <c r="AE961" s="30"/>
      <c r="AG961" s="31"/>
      <c r="AN961" s="30"/>
      <c r="AO961" s="30"/>
      <c r="AP961" s="30"/>
      <c r="AQ961" s="30"/>
      <c r="AR961" s="30"/>
      <c r="AS961" s="30"/>
      <c r="AT961" s="30"/>
      <c r="AU961" s="30"/>
    </row>
    <row r="962" spans="1:48" x14ac:dyDescent="0.2">
      <c r="A962" s="4"/>
      <c r="AA962" s="30"/>
      <c r="AB962" s="30"/>
      <c r="AC962" s="30"/>
      <c r="AD962" s="30"/>
      <c r="AE962" s="30"/>
      <c r="AG962" s="31"/>
      <c r="AN962" s="30"/>
      <c r="AO962" s="30"/>
      <c r="AP962" s="30"/>
      <c r="AQ962" s="30"/>
      <c r="AR962" s="30"/>
      <c r="AS962" s="30"/>
      <c r="AT962" s="30"/>
      <c r="AU962" s="30"/>
    </row>
    <row r="963" spans="1:48" x14ac:dyDescent="0.2">
      <c r="A963" s="4"/>
      <c r="AA963" s="30"/>
      <c r="AB963" s="30"/>
      <c r="AC963" s="30"/>
      <c r="AD963" s="30"/>
      <c r="AE963" s="30"/>
      <c r="AG963" s="31"/>
      <c r="AN963" s="30"/>
      <c r="AO963" s="30"/>
      <c r="AP963" s="30"/>
      <c r="AQ963" s="30"/>
      <c r="AR963" s="30"/>
      <c r="AS963" s="30"/>
      <c r="AT963" s="30"/>
      <c r="AU963" s="30"/>
    </row>
    <row r="964" spans="1:48" x14ac:dyDescent="0.2">
      <c r="A964" s="4"/>
      <c r="AA964" s="30"/>
      <c r="AB964" s="30"/>
      <c r="AC964" s="30"/>
      <c r="AD964" s="30"/>
      <c r="AE964" s="30"/>
      <c r="AG964" s="31"/>
      <c r="AN964" s="30"/>
      <c r="AO964" s="30"/>
      <c r="AP964" s="30"/>
      <c r="AQ964" s="30"/>
      <c r="AR964" s="30"/>
      <c r="AS964" s="30"/>
      <c r="AT964" s="30"/>
      <c r="AU964" s="30"/>
    </row>
    <row r="965" spans="1:48" x14ac:dyDescent="0.2">
      <c r="A965" s="4"/>
      <c r="AA965" s="30"/>
      <c r="AB965" s="30"/>
      <c r="AC965" s="30"/>
      <c r="AD965" s="30"/>
      <c r="AE965" s="30"/>
      <c r="AG965" s="31"/>
      <c r="AN965" s="30"/>
      <c r="AO965" s="30"/>
      <c r="AP965" s="30"/>
      <c r="AQ965" s="30"/>
      <c r="AR965" s="30"/>
      <c r="AS965" s="30"/>
      <c r="AT965" s="30"/>
      <c r="AU965" s="30"/>
      <c r="AV965" s="30"/>
    </row>
    <row r="966" spans="1:48" x14ac:dyDescent="0.2">
      <c r="A966" s="4"/>
      <c r="AA966" s="30"/>
      <c r="AB966" s="30"/>
      <c r="AC966" s="30"/>
      <c r="AD966" s="30"/>
      <c r="AE966" s="30"/>
      <c r="AG966" s="31"/>
      <c r="AN966" s="30"/>
      <c r="AO966" s="30"/>
      <c r="AP966" s="30"/>
      <c r="AQ966" s="30"/>
      <c r="AR966" s="30"/>
      <c r="AS966" s="30"/>
      <c r="AT966" s="30"/>
      <c r="AU966" s="30"/>
    </row>
    <row r="967" spans="1:48" x14ac:dyDescent="0.2">
      <c r="A967" s="4"/>
      <c r="AA967" s="30"/>
      <c r="AB967" s="30"/>
      <c r="AC967" s="30"/>
      <c r="AD967" s="30"/>
      <c r="AE967" s="30"/>
      <c r="AG967" s="31"/>
      <c r="AN967" s="30"/>
      <c r="AO967" s="30"/>
      <c r="AP967" s="30"/>
      <c r="AQ967" s="30"/>
      <c r="AR967" s="30"/>
      <c r="AS967" s="30"/>
      <c r="AT967" s="30"/>
      <c r="AU967" s="30"/>
    </row>
    <row r="968" spans="1:48" x14ac:dyDescent="0.2">
      <c r="A968" s="4"/>
      <c r="AA968" s="30"/>
      <c r="AB968" s="30"/>
      <c r="AC968" s="30"/>
      <c r="AD968" s="30"/>
      <c r="AE968" s="30"/>
      <c r="AG968" s="31"/>
      <c r="AN968" s="30"/>
      <c r="AO968" s="30"/>
      <c r="AP968" s="30"/>
      <c r="AQ968" s="30"/>
      <c r="AR968" s="30"/>
      <c r="AS968" s="30"/>
      <c r="AT968" s="30"/>
      <c r="AU968" s="30"/>
    </row>
    <row r="969" spans="1:48" x14ac:dyDescent="0.2">
      <c r="A969" s="4"/>
      <c r="AA969" s="30"/>
      <c r="AB969" s="30"/>
      <c r="AC969" s="30"/>
      <c r="AD969" s="30"/>
      <c r="AE969" s="30"/>
      <c r="AG969" s="31"/>
      <c r="AN969" s="30"/>
      <c r="AO969" s="30"/>
      <c r="AP969" s="30"/>
      <c r="AQ969" s="30"/>
      <c r="AR969" s="30"/>
      <c r="AS969" s="30"/>
      <c r="AT969" s="30"/>
      <c r="AU969" s="30"/>
    </row>
    <row r="970" spans="1:48" x14ac:dyDescent="0.2">
      <c r="A970" s="4"/>
      <c r="AA970" s="30"/>
      <c r="AB970" s="30"/>
      <c r="AC970" s="30"/>
      <c r="AD970" s="30"/>
      <c r="AE970" s="30"/>
      <c r="AG970" s="31"/>
      <c r="AN970" s="30"/>
      <c r="AO970" s="30"/>
      <c r="AP970" s="30"/>
      <c r="AQ970" s="30"/>
      <c r="AR970" s="30"/>
      <c r="AS970" s="30"/>
      <c r="AT970" s="30"/>
      <c r="AU970" s="30"/>
    </row>
    <row r="971" spans="1:48" x14ac:dyDescent="0.2">
      <c r="A971" s="4"/>
      <c r="AA971" s="30"/>
      <c r="AB971" s="30"/>
      <c r="AC971" s="30"/>
      <c r="AD971" s="30"/>
      <c r="AE971" s="30"/>
      <c r="AG971" s="31"/>
      <c r="AN971" s="30"/>
      <c r="AO971" s="30"/>
      <c r="AP971" s="30"/>
      <c r="AQ971" s="30"/>
      <c r="AR971" s="30"/>
      <c r="AS971" s="30"/>
      <c r="AT971" s="30"/>
      <c r="AU971" s="30"/>
      <c r="AV971" s="30"/>
    </row>
    <row r="972" spans="1:48" x14ac:dyDescent="0.2">
      <c r="A972" s="4"/>
      <c r="AA972" s="30"/>
      <c r="AB972" s="30"/>
      <c r="AC972" s="30"/>
      <c r="AD972" s="30"/>
      <c r="AE972" s="30"/>
      <c r="AG972" s="31"/>
      <c r="AN972" s="30"/>
      <c r="AO972" s="30"/>
      <c r="AP972" s="30"/>
      <c r="AQ972" s="30"/>
      <c r="AR972" s="30"/>
      <c r="AS972" s="30"/>
      <c r="AT972" s="30"/>
      <c r="AU972" s="30"/>
    </row>
    <row r="973" spans="1:48" x14ac:dyDescent="0.2">
      <c r="A973" s="4"/>
      <c r="AA973" s="30"/>
      <c r="AB973" s="30"/>
      <c r="AC973" s="30"/>
      <c r="AD973" s="30"/>
      <c r="AE973" s="30"/>
      <c r="AG973" s="31"/>
      <c r="AN973" s="30"/>
      <c r="AO973" s="30"/>
      <c r="AP973" s="30"/>
      <c r="AQ973" s="30"/>
      <c r="AR973" s="30"/>
      <c r="AS973" s="30"/>
      <c r="AT973" s="30"/>
      <c r="AU973" s="30"/>
    </row>
    <row r="974" spans="1:48" x14ac:dyDescent="0.2">
      <c r="A974" s="4"/>
      <c r="AA974" s="30"/>
      <c r="AB974" s="30"/>
      <c r="AC974" s="30"/>
      <c r="AD974" s="30"/>
      <c r="AE974" s="30"/>
      <c r="AG974" s="31"/>
      <c r="AN974" s="30"/>
      <c r="AO974" s="30"/>
      <c r="AP974" s="30"/>
      <c r="AQ974" s="30"/>
      <c r="AR974" s="30"/>
      <c r="AS974" s="30"/>
      <c r="AT974" s="30"/>
      <c r="AU974" s="30"/>
    </row>
    <row r="975" spans="1:48" x14ac:dyDescent="0.2">
      <c r="A975" s="4"/>
      <c r="AA975" s="30"/>
      <c r="AB975" s="30"/>
      <c r="AC975" s="30"/>
      <c r="AD975" s="30"/>
      <c r="AE975" s="30"/>
      <c r="AG975" s="31"/>
      <c r="AN975" s="30"/>
      <c r="AO975" s="30"/>
      <c r="AP975" s="30"/>
      <c r="AQ975" s="30"/>
      <c r="AR975" s="30"/>
      <c r="AS975" s="30"/>
      <c r="AT975" s="30"/>
      <c r="AU975" s="30"/>
    </row>
    <row r="976" spans="1:48" x14ac:dyDescent="0.2">
      <c r="A976" s="4"/>
      <c r="AA976" s="30"/>
      <c r="AB976" s="30"/>
      <c r="AC976" s="30"/>
      <c r="AD976" s="30"/>
      <c r="AE976" s="30"/>
      <c r="AG976" s="31"/>
      <c r="AN976" s="30"/>
      <c r="AO976" s="30"/>
      <c r="AP976" s="30"/>
      <c r="AQ976" s="30"/>
      <c r="AR976" s="30"/>
      <c r="AS976" s="30"/>
      <c r="AT976" s="30"/>
      <c r="AU976" s="30"/>
    </row>
    <row r="977" spans="1:64" x14ac:dyDescent="0.2">
      <c r="A977" s="4"/>
      <c r="AA977" s="30"/>
      <c r="AB977" s="30"/>
      <c r="AC977" s="30"/>
      <c r="AD977" s="30"/>
      <c r="AE977" s="30"/>
      <c r="AG977" s="31"/>
      <c r="AN977" s="30"/>
      <c r="AO977" s="30"/>
      <c r="AP977" s="30"/>
      <c r="AQ977" s="30"/>
      <c r="AR977" s="30"/>
      <c r="AS977" s="30"/>
      <c r="AT977" s="30"/>
      <c r="AU977" s="30"/>
    </row>
    <row r="978" spans="1:64" x14ac:dyDescent="0.2">
      <c r="A978" s="4"/>
      <c r="AA978" s="30"/>
      <c r="AB978" s="30"/>
      <c r="AC978" s="30"/>
      <c r="AD978" s="30"/>
      <c r="AE978" s="30"/>
      <c r="AG978" s="31"/>
      <c r="AN978" s="30"/>
      <c r="AO978" s="30"/>
      <c r="AP978" s="30"/>
      <c r="AQ978" s="30"/>
      <c r="AR978" s="30"/>
      <c r="AS978" s="30"/>
      <c r="AT978" s="30"/>
      <c r="AU978" s="30"/>
    </row>
    <row r="979" spans="1:64" x14ac:dyDescent="0.2">
      <c r="A979" s="4"/>
      <c r="AA979" s="30"/>
      <c r="AB979" s="30"/>
      <c r="AC979" s="30"/>
      <c r="AD979" s="30"/>
      <c r="AE979" s="30"/>
      <c r="AG979" s="31"/>
      <c r="AN979" s="30"/>
      <c r="AO979" s="30"/>
      <c r="AP979" s="30"/>
      <c r="AQ979" s="30"/>
      <c r="AR979" s="30"/>
      <c r="AS979" s="30"/>
      <c r="AT979" s="30"/>
      <c r="AU979" s="30"/>
    </row>
    <row r="980" spans="1:64" x14ac:dyDescent="0.2">
      <c r="A980" s="4"/>
      <c r="AA980" s="30"/>
      <c r="AB980" s="30"/>
      <c r="AC980" s="30"/>
      <c r="AD980" s="30"/>
      <c r="AE980" s="30"/>
      <c r="AG980" s="31"/>
      <c r="AN980" s="30"/>
      <c r="AO980" s="30"/>
      <c r="AP980" s="30"/>
      <c r="AQ980" s="30"/>
      <c r="AR980" s="30"/>
      <c r="AS980" s="30"/>
      <c r="AT980" s="30"/>
      <c r="AU980" s="30"/>
    </row>
    <row r="981" spans="1:64" x14ac:dyDescent="0.2">
      <c r="A981" s="4"/>
      <c r="AA981" s="30"/>
      <c r="AB981" s="30"/>
      <c r="AC981" s="30"/>
      <c r="AD981" s="30"/>
      <c r="AE981" s="30"/>
      <c r="AG981" s="31"/>
      <c r="AN981" s="30"/>
      <c r="AO981" s="30"/>
      <c r="AP981" s="30"/>
      <c r="AQ981" s="30"/>
      <c r="AR981" s="30"/>
      <c r="AS981" s="30"/>
      <c r="AT981" s="30"/>
      <c r="AU981" s="30"/>
    </row>
    <row r="982" spans="1:64" x14ac:dyDescent="0.2">
      <c r="A982" s="4"/>
      <c r="AA982" s="30"/>
      <c r="AB982" s="30"/>
      <c r="AC982" s="30"/>
      <c r="AD982" s="30"/>
      <c r="AE982" s="30"/>
      <c r="AG982" s="31"/>
      <c r="AN982" s="30"/>
      <c r="AO982" s="30"/>
      <c r="AP982" s="30"/>
      <c r="AQ982" s="30"/>
      <c r="AR982" s="30"/>
      <c r="AS982" s="30"/>
      <c r="AT982" s="30"/>
      <c r="AU982" s="30"/>
    </row>
    <row r="983" spans="1:64" x14ac:dyDescent="0.2">
      <c r="A983" s="4"/>
      <c r="AA983" s="30"/>
      <c r="AB983" s="30"/>
      <c r="AC983" s="30"/>
      <c r="AD983" s="30"/>
      <c r="AE983" s="30"/>
      <c r="AG983" s="31"/>
      <c r="AN983" s="30"/>
      <c r="AO983" s="30"/>
      <c r="AP983" s="30"/>
      <c r="AQ983" s="30"/>
      <c r="AR983" s="30"/>
      <c r="AS983" s="30"/>
      <c r="AT983" s="30"/>
      <c r="AU983" s="30"/>
    </row>
    <row r="984" spans="1:64" x14ac:dyDescent="0.2">
      <c r="A984" s="4"/>
      <c r="AA984" s="30"/>
      <c r="AB984" s="30"/>
      <c r="AC984" s="30"/>
      <c r="AD984" s="30"/>
      <c r="AE984" s="30"/>
      <c r="AG984" s="31"/>
      <c r="AN984" s="30"/>
      <c r="AO984" s="30"/>
      <c r="AP984" s="30"/>
      <c r="AQ984" s="30"/>
      <c r="AR984" s="30"/>
      <c r="AS984" s="30"/>
      <c r="AT984" s="30"/>
      <c r="AU984" s="30"/>
      <c r="AV984" s="30"/>
      <c r="AW984" s="30"/>
      <c r="AX984" s="30"/>
      <c r="AY984" s="30"/>
      <c r="AZ984" s="30"/>
      <c r="BA984" s="30"/>
      <c r="BB984" s="30"/>
      <c r="BC984" s="30"/>
      <c r="BD984" s="30"/>
      <c r="BE984" s="30"/>
      <c r="BF984" s="30"/>
      <c r="BG984" s="30"/>
      <c r="BH984" s="30"/>
      <c r="BI984" s="30"/>
      <c r="BJ984" s="30"/>
      <c r="BK984" s="30"/>
      <c r="BL984" s="30"/>
    </row>
    <row r="985" spans="1:64" x14ac:dyDescent="0.2">
      <c r="A985" s="4"/>
      <c r="AA985" s="30"/>
      <c r="AB985" s="30"/>
      <c r="AC985" s="30"/>
      <c r="AD985" s="30"/>
      <c r="AE985" s="30"/>
      <c r="AG985" s="31"/>
      <c r="AN985" s="30"/>
      <c r="AO985" s="30"/>
      <c r="AP985" s="30"/>
      <c r="AQ985" s="30"/>
      <c r="AR985" s="30"/>
      <c r="AS985" s="30"/>
      <c r="AT985" s="30"/>
      <c r="AU985" s="30"/>
    </row>
    <row r="986" spans="1:64" x14ac:dyDescent="0.2">
      <c r="A986" s="4"/>
      <c r="AA986" s="30"/>
      <c r="AB986" s="30"/>
      <c r="AC986" s="30"/>
      <c r="AD986" s="30"/>
      <c r="AE986" s="30"/>
      <c r="AG986" s="31"/>
      <c r="AN986" s="30"/>
      <c r="AO986" s="30"/>
      <c r="AP986" s="30"/>
      <c r="AQ986" s="30"/>
      <c r="AR986" s="30"/>
      <c r="AS986" s="30"/>
      <c r="AT986" s="30"/>
      <c r="AU986" s="30"/>
    </row>
    <row r="987" spans="1:64" x14ac:dyDescent="0.2">
      <c r="A987" s="4"/>
      <c r="AA987" s="30"/>
      <c r="AB987" s="30"/>
      <c r="AC987" s="30"/>
      <c r="AD987" s="30"/>
      <c r="AE987" s="30"/>
      <c r="AG987" s="31"/>
      <c r="AN987" s="30"/>
      <c r="AO987" s="30"/>
      <c r="AP987" s="30"/>
      <c r="AQ987" s="30"/>
      <c r="AR987" s="30"/>
      <c r="AS987" s="30"/>
      <c r="AT987" s="30"/>
      <c r="AU987" s="30"/>
    </row>
    <row r="988" spans="1:64" x14ac:dyDescent="0.2">
      <c r="A988" s="4"/>
      <c r="AA988" s="30"/>
      <c r="AB988" s="30"/>
      <c r="AC988" s="30"/>
      <c r="AD988" s="30"/>
      <c r="AE988" s="30"/>
      <c r="AG988" s="31"/>
      <c r="AN988" s="30"/>
      <c r="AO988" s="30"/>
      <c r="AP988" s="30"/>
      <c r="AQ988" s="30"/>
      <c r="AR988" s="30"/>
      <c r="AS988" s="30"/>
      <c r="AT988" s="30"/>
      <c r="AU988" s="30"/>
    </row>
    <row r="989" spans="1:64" x14ac:dyDescent="0.2">
      <c r="A989" s="4"/>
      <c r="AA989" s="30"/>
      <c r="AB989" s="30"/>
      <c r="AC989" s="30"/>
      <c r="AD989" s="30"/>
      <c r="AE989" s="30"/>
      <c r="AG989" s="31"/>
      <c r="AN989" s="30"/>
      <c r="AO989" s="30"/>
      <c r="AP989" s="30"/>
      <c r="AQ989" s="30"/>
      <c r="AR989" s="30"/>
      <c r="AS989" s="30"/>
      <c r="AT989" s="30"/>
      <c r="AU989" s="30"/>
    </row>
    <row r="990" spans="1:64" x14ac:dyDescent="0.2">
      <c r="A990" s="4"/>
      <c r="AA990" s="30"/>
      <c r="AB990" s="30"/>
      <c r="AC990" s="30"/>
      <c r="AD990" s="30"/>
      <c r="AE990" s="30"/>
      <c r="AG990" s="31"/>
      <c r="AN990" s="30"/>
      <c r="AO990" s="30"/>
      <c r="AP990" s="30"/>
      <c r="AQ990" s="30"/>
      <c r="AR990" s="30"/>
      <c r="AS990" s="30"/>
      <c r="AT990" s="30"/>
      <c r="AU990" s="30"/>
    </row>
    <row r="991" spans="1:64" x14ac:dyDescent="0.2">
      <c r="A991" s="4"/>
      <c r="AA991" s="30"/>
      <c r="AB991" s="30"/>
      <c r="AC991" s="30"/>
      <c r="AD991" s="30"/>
      <c r="AE991" s="30"/>
      <c r="AG991" s="31"/>
      <c r="AN991" s="30"/>
      <c r="AO991" s="30"/>
      <c r="AP991" s="30"/>
      <c r="AQ991" s="30"/>
      <c r="AR991" s="30"/>
      <c r="AS991" s="30"/>
      <c r="AT991" s="30"/>
      <c r="AU991" s="30"/>
    </row>
    <row r="992" spans="1:64" x14ac:dyDescent="0.2">
      <c r="A992" s="4"/>
      <c r="AA992" s="30"/>
      <c r="AB992" s="30"/>
      <c r="AC992" s="30"/>
      <c r="AD992" s="30"/>
      <c r="AE992" s="30"/>
      <c r="AG992" s="31"/>
      <c r="AN992" s="30"/>
      <c r="AO992" s="30"/>
      <c r="AP992" s="30"/>
      <c r="AQ992" s="30"/>
      <c r="AR992" s="30"/>
      <c r="AS992" s="30"/>
      <c r="AT992" s="30"/>
      <c r="AU992" s="30"/>
    </row>
    <row r="993" spans="1:64" x14ac:dyDescent="0.2">
      <c r="A993" s="4"/>
      <c r="AA993" s="30"/>
      <c r="AB993" s="30"/>
      <c r="AC993" s="30"/>
      <c r="AD993" s="30"/>
      <c r="AE993" s="30"/>
      <c r="AG993" s="31"/>
      <c r="AN993" s="30"/>
      <c r="AO993" s="30"/>
      <c r="AP993" s="30"/>
      <c r="AQ993" s="30"/>
      <c r="AR993" s="30"/>
      <c r="AS993" s="30"/>
      <c r="AT993" s="30"/>
      <c r="AU993" s="30"/>
    </row>
    <row r="994" spans="1:64" x14ac:dyDescent="0.2">
      <c r="A994" s="4"/>
      <c r="AA994" s="30"/>
      <c r="AB994" s="30"/>
      <c r="AC994" s="30"/>
      <c r="AD994" s="30"/>
      <c r="AE994" s="30"/>
      <c r="AG994" s="31"/>
      <c r="AN994" s="30"/>
      <c r="AO994" s="30"/>
      <c r="AP994" s="30"/>
      <c r="AQ994" s="30"/>
      <c r="AR994" s="30"/>
      <c r="AS994" s="30"/>
      <c r="AT994" s="30"/>
      <c r="AU994" s="30"/>
    </row>
    <row r="995" spans="1:64" x14ac:dyDescent="0.2">
      <c r="A995" s="4"/>
      <c r="AA995" s="30"/>
      <c r="AB995" s="30"/>
      <c r="AC995" s="30"/>
      <c r="AD995" s="30"/>
      <c r="AE995" s="30"/>
      <c r="AG995" s="31"/>
      <c r="AN995" s="30"/>
      <c r="AO995" s="30"/>
      <c r="AP995" s="30"/>
      <c r="AQ995" s="30"/>
      <c r="AR995" s="30"/>
      <c r="AS995" s="30"/>
      <c r="AT995" s="30"/>
      <c r="AU995" s="30"/>
    </row>
    <row r="996" spans="1:64" x14ac:dyDescent="0.2">
      <c r="A996" s="4"/>
      <c r="AA996" s="30"/>
      <c r="AB996" s="30"/>
      <c r="AC996" s="30"/>
      <c r="AD996" s="30"/>
      <c r="AE996" s="30"/>
      <c r="AG996" s="31"/>
      <c r="AN996" s="30"/>
      <c r="AO996" s="30"/>
      <c r="AP996" s="30"/>
      <c r="AQ996" s="30"/>
      <c r="AR996" s="30"/>
      <c r="AS996" s="30"/>
      <c r="AT996" s="30"/>
      <c r="AU996" s="30"/>
    </row>
    <row r="997" spans="1:64" x14ac:dyDescent="0.2">
      <c r="A997" s="4"/>
      <c r="AA997" s="30"/>
      <c r="AB997" s="30"/>
      <c r="AC997" s="30"/>
      <c r="AD997" s="30"/>
      <c r="AE997" s="30"/>
      <c r="AG997" s="31"/>
      <c r="AN997" s="30"/>
      <c r="AO997" s="30"/>
      <c r="AP997" s="30"/>
      <c r="AQ997" s="30"/>
      <c r="AR997" s="30"/>
      <c r="AS997" s="30"/>
      <c r="AT997" s="30"/>
      <c r="AU997" s="30"/>
    </row>
    <row r="998" spans="1:64" x14ac:dyDescent="0.2">
      <c r="A998" s="4"/>
      <c r="AA998" s="30"/>
      <c r="AB998" s="30"/>
      <c r="AC998" s="30"/>
      <c r="AD998" s="30"/>
      <c r="AE998" s="30"/>
      <c r="AG998" s="31"/>
      <c r="AN998" s="30"/>
      <c r="AO998" s="30"/>
      <c r="AP998" s="30"/>
      <c r="AQ998" s="30"/>
      <c r="AR998" s="30"/>
      <c r="AS998" s="30"/>
      <c r="AT998" s="30"/>
      <c r="AU998" s="30"/>
    </row>
    <row r="999" spans="1:64" x14ac:dyDescent="0.2">
      <c r="A999" s="4"/>
      <c r="AA999" s="30"/>
      <c r="AB999" s="30"/>
      <c r="AC999" s="30"/>
      <c r="AD999" s="30"/>
      <c r="AE999" s="30"/>
      <c r="AG999" s="31"/>
      <c r="AN999" s="30"/>
      <c r="AO999" s="30"/>
      <c r="AP999" s="30"/>
      <c r="AQ999" s="30"/>
      <c r="AR999" s="30"/>
      <c r="AS999" s="30"/>
      <c r="AT999" s="30"/>
      <c r="AU999" s="30"/>
    </row>
    <row r="1000" spans="1:64" x14ac:dyDescent="0.2">
      <c r="A1000" s="4"/>
      <c r="AA1000" s="30"/>
      <c r="AB1000" s="30"/>
      <c r="AC1000" s="30"/>
      <c r="AD1000" s="30"/>
      <c r="AE1000" s="30"/>
      <c r="AG1000" s="31"/>
      <c r="AN1000" s="30"/>
      <c r="AO1000" s="30"/>
      <c r="AP1000" s="30"/>
      <c r="AQ1000" s="30"/>
      <c r="AR1000" s="30"/>
      <c r="AS1000" s="30"/>
      <c r="AT1000" s="30"/>
      <c r="AU1000" s="30"/>
    </row>
    <row r="1001" spans="1:64" x14ac:dyDescent="0.2">
      <c r="A1001" s="4"/>
      <c r="AA1001" s="30"/>
      <c r="AB1001" s="30"/>
      <c r="AC1001" s="30"/>
      <c r="AD1001" s="30"/>
      <c r="AE1001" s="30"/>
      <c r="AG1001" s="31"/>
      <c r="AN1001" s="30"/>
      <c r="AO1001" s="30"/>
      <c r="AP1001" s="30"/>
      <c r="AQ1001" s="30"/>
      <c r="AR1001" s="30"/>
      <c r="AS1001" s="30"/>
      <c r="AT1001" s="30"/>
      <c r="AU1001" s="30"/>
    </row>
    <row r="1002" spans="1:64" x14ac:dyDescent="0.2">
      <c r="A1002" s="4"/>
      <c r="AA1002" s="30"/>
      <c r="AB1002" s="30"/>
      <c r="AC1002" s="30"/>
      <c r="AD1002" s="30"/>
      <c r="AE1002" s="30"/>
      <c r="AG1002" s="31"/>
      <c r="AN1002" s="30"/>
      <c r="AO1002" s="30"/>
      <c r="AP1002" s="30"/>
      <c r="AQ1002" s="30"/>
      <c r="AR1002" s="30"/>
      <c r="AS1002" s="30"/>
      <c r="AT1002" s="30"/>
      <c r="AU1002" s="30"/>
      <c r="AV1002" s="30"/>
      <c r="AW1002" s="30"/>
      <c r="AX1002" s="30"/>
      <c r="AY1002" s="30"/>
      <c r="AZ1002" s="30"/>
      <c r="BA1002" s="30"/>
      <c r="BB1002" s="30"/>
      <c r="BC1002" s="30"/>
      <c r="BD1002" s="30"/>
      <c r="BE1002" s="30"/>
      <c r="BF1002" s="30"/>
      <c r="BG1002" s="30"/>
      <c r="BH1002" s="30"/>
      <c r="BI1002" s="30"/>
      <c r="BJ1002" s="30"/>
      <c r="BK1002" s="30"/>
      <c r="BL1002" s="30"/>
    </row>
    <row r="1003" spans="1:64" x14ac:dyDescent="0.2">
      <c r="A1003" s="4"/>
      <c r="AA1003" s="30"/>
      <c r="AB1003" s="30"/>
      <c r="AC1003" s="30"/>
      <c r="AD1003" s="30"/>
      <c r="AE1003" s="30"/>
      <c r="AG1003" s="31"/>
      <c r="AN1003" s="30"/>
      <c r="AO1003" s="30"/>
      <c r="AP1003" s="30"/>
      <c r="AQ1003" s="30"/>
      <c r="AR1003" s="30"/>
      <c r="AS1003" s="30"/>
      <c r="AT1003" s="30"/>
      <c r="AU1003" s="30"/>
    </row>
    <row r="1004" spans="1:64" x14ac:dyDescent="0.2">
      <c r="A1004" s="4"/>
      <c r="AA1004" s="30"/>
      <c r="AB1004" s="30"/>
      <c r="AC1004" s="30"/>
      <c r="AD1004" s="30"/>
      <c r="AE1004" s="30"/>
      <c r="AG1004" s="31"/>
      <c r="AN1004" s="30"/>
      <c r="AO1004" s="30"/>
      <c r="AP1004" s="30"/>
      <c r="AQ1004" s="30"/>
      <c r="AR1004" s="30"/>
      <c r="AS1004" s="30"/>
      <c r="AT1004" s="30"/>
      <c r="AU1004" s="30"/>
    </row>
    <row r="1005" spans="1:64" x14ac:dyDescent="0.2">
      <c r="A1005" s="4"/>
      <c r="AA1005" s="30"/>
      <c r="AB1005" s="30"/>
      <c r="AC1005" s="30"/>
      <c r="AD1005" s="30"/>
      <c r="AE1005" s="30"/>
      <c r="AG1005" s="31"/>
      <c r="AN1005" s="30"/>
      <c r="AO1005" s="30"/>
      <c r="AP1005" s="30"/>
      <c r="AQ1005" s="30"/>
      <c r="AR1005" s="30"/>
      <c r="AS1005" s="30"/>
      <c r="AT1005" s="30"/>
      <c r="AU1005" s="30"/>
    </row>
    <row r="1006" spans="1:64" x14ac:dyDescent="0.2">
      <c r="A1006" s="4"/>
      <c r="AA1006" s="30"/>
      <c r="AB1006" s="30"/>
      <c r="AC1006" s="30"/>
      <c r="AD1006" s="30"/>
      <c r="AE1006" s="30"/>
      <c r="AG1006" s="31"/>
      <c r="AN1006" s="30"/>
      <c r="AO1006" s="30"/>
      <c r="AP1006" s="30"/>
      <c r="AQ1006" s="30"/>
      <c r="AR1006" s="30"/>
      <c r="AS1006" s="30"/>
      <c r="AT1006" s="30"/>
      <c r="AU1006" s="30"/>
    </row>
    <row r="1007" spans="1:64" x14ac:dyDescent="0.2">
      <c r="A1007" s="4"/>
      <c r="AA1007" s="30"/>
      <c r="AB1007" s="30"/>
      <c r="AC1007" s="30"/>
      <c r="AD1007" s="30"/>
      <c r="AE1007" s="30"/>
      <c r="AG1007" s="31"/>
      <c r="AN1007" s="30"/>
      <c r="AO1007" s="30"/>
      <c r="AP1007" s="30"/>
      <c r="AQ1007" s="30"/>
      <c r="AR1007" s="30"/>
      <c r="AS1007" s="30"/>
      <c r="AT1007" s="30"/>
      <c r="AU1007" s="30"/>
    </row>
    <row r="1008" spans="1:64" x14ac:dyDescent="0.2">
      <c r="A1008" s="4"/>
      <c r="AA1008" s="30"/>
      <c r="AB1008" s="30"/>
      <c r="AC1008" s="30"/>
      <c r="AD1008" s="30"/>
      <c r="AE1008" s="30"/>
      <c r="AG1008" s="31"/>
      <c r="AN1008" s="30"/>
      <c r="AO1008" s="30"/>
      <c r="AP1008" s="30"/>
      <c r="AQ1008" s="30"/>
      <c r="AR1008" s="30"/>
      <c r="AS1008" s="30"/>
      <c r="AT1008" s="30"/>
      <c r="AU1008" s="30"/>
    </row>
    <row r="1009" spans="1:47" x14ac:dyDescent="0.2">
      <c r="A1009" s="4"/>
      <c r="AA1009" s="30"/>
      <c r="AB1009" s="30"/>
      <c r="AC1009" s="30"/>
      <c r="AD1009" s="30"/>
      <c r="AE1009" s="30"/>
      <c r="AG1009" s="31"/>
      <c r="AN1009" s="30"/>
      <c r="AO1009" s="30"/>
      <c r="AP1009" s="30"/>
      <c r="AQ1009" s="30"/>
      <c r="AR1009" s="30"/>
      <c r="AS1009" s="30"/>
      <c r="AT1009" s="30"/>
      <c r="AU1009" s="30"/>
    </row>
    <row r="1010" spans="1:47" x14ac:dyDescent="0.2">
      <c r="A1010" s="4"/>
      <c r="AA1010" s="30"/>
      <c r="AB1010" s="30"/>
      <c r="AC1010" s="30"/>
      <c r="AD1010" s="30"/>
      <c r="AE1010" s="30"/>
      <c r="AG1010" s="31"/>
      <c r="AN1010" s="30"/>
      <c r="AO1010" s="30"/>
      <c r="AP1010" s="30"/>
      <c r="AQ1010" s="30"/>
      <c r="AR1010" s="30"/>
      <c r="AS1010" s="30"/>
      <c r="AT1010" s="30"/>
      <c r="AU1010" s="30"/>
    </row>
    <row r="1011" spans="1:47" x14ac:dyDescent="0.2">
      <c r="A1011" s="4"/>
      <c r="AA1011" s="30"/>
      <c r="AB1011" s="30"/>
      <c r="AC1011" s="30"/>
      <c r="AD1011" s="30"/>
      <c r="AE1011" s="30"/>
      <c r="AG1011" s="31"/>
      <c r="AN1011" s="30"/>
      <c r="AO1011" s="30"/>
      <c r="AP1011" s="30"/>
      <c r="AQ1011" s="30"/>
      <c r="AR1011" s="30"/>
      <c r="AS1011" s="30"/>
      <c r="AT1011" s="30"/>
      <c r="AU1011" s="30"/>
    </row>
    <row r="1012" spans="1:47" x14ac:dyDescent="0.2">
      <c r="A1012" s="4"/>
      <c r="AA1012" s="30"/>
      <c r="AB1012" s="30"/>
      <c r="AC1012" s="30"/>
      <c r="AD1012" s="30"/>
      <c r="AE1012" s="30"/>
      <c r="AG1012" s="31"/>
      <c r="AN1012" s="30"/>
      <c r="AO1012" s="30"/>
      <c r="AP1012" s="30"/>
      <c r="AQ1012" s="30"/>
      <c r="AR1012" s="30"/>
      <c r="AS1012" s="30"/>
      <c r="AT1012" s="30"/>
      <c r="AU1012" s="30"/>
    </row>
    <row r="1013" spans="1:47" x14ac:dyDescent="0.2">
      <c r="A1013" s="4"/>
      <c r="AA1013" s="30"/>
      <c r="AB1013" s="30"/>
      <c r="AC1013" s="30"/>
      <c r="AD1013" s="30"/>
      <c r="AE1013" s="30"/>
      <c r="AG1013" s="31"/>
      <c r="AN1013" s="30"/>
      <c r="AO1013" s="30"/>
      <c r="AP1013" s="30"/>
      <c r="AQ1013" s="30"/>
      <c r="AR1013" s="30"/>
      <c r="AS1013" s="30"/>
      <c r="AT1013" s="30"/>
      <c r="AU1013" s="30"/>
    </row>
    <row r="1014" spans="1:47" x14ac:dyDescent="0.2">
      <c r="A1014" s="4"/>
      <c r="AA1014" s="30"/>
      <c r="AB1014" s="30"/>
      <c r="AC1014" s="30"/>
      <c r="AD1014" s="30"/>
      <c r="AE1014" s="30"/>
      <c r="AG1014" s="31"/>
      <c r="AN1014" s="30"/>
      <c r="AO1014" s="30"/>
      <c r="AP1014" s="30"/>
      <c r="AQ1014" s="30"/>
      <c r="AR1014" s="30"/>
      <c r="AS1014" s="30"/>
      <c r="AT1014" s="30"/>
      <c r="AU1014" s="30"/>
    </row>
    <row r="1015" spans="1:47" x14ac:dyDescent="0.2">
      <c r="A1015" s="4"/>
      <c r="AA1015" s="30"/>
      <c r="AB1015" s="30"/>
      <c r="AC1015" s="30"/>
      <c r="AD1015" s="30"/>
      <c r="AE1015" s="30"/>
      <c r="AG1015" s="31"/>
      <c r="AN1015" s="30"/>
      <c r="AO1015" s="30"/>
      <c r="AP1015" s="30"/>
      <c r="AQ1015" s="30"/>
      <c r="AR1015" s="30"/>
      <c r="AS1015" s="30"/>
      <c r="AT1015" s="30"/>
      <c r="AU1015" s="30"/>
    </row>
    <row r="1016" spans="1:47" x14ac:dyDescent="0.2">
      <c r="A1016" s="4"/>
      <c r="AA1016" s="30"/>
      <c r="AB1016" s="30"/>
      <c r="AC1016" s="30"/>
      <c r="AD1016" s="30"/>
      <c r="AE1016" s="30"/>
      <c r="AG1016" s="31"/>
      <c r="AN1016" s="30"/>
      <c r="AO1016" s="30"/>
      <c r="AP1016" s="30"/>
      <c r="AQ1016" s="30"/>
      <c r="AR1016" s="30"/>
      <c r="AS1016" s="30"/>
      <c r="AT1016" s="30"/>
      <c r="AU1016" s="30"/>
    </row>
    <row r="1017" spans="1:47" x14ac:dyDescent="0.2">
      <c r="A1017" s="4"/>
      <c r="AA1017" s="30"/>
      <c r="AB1017" s="30"/>
      <c r="AC1017" s="30"/>
      <c r="AD1017" s="30"/>
      <c r="AE1017" s="30"/>
      <c r="AG1017" s="31"/>
      <c r="AN1017" s="30"/>
      <c r="AO1017" s="30"/>
      <c r="AP1017" s="30"/>
      <c r="AQ1017" s="30"/>
      <c r="AR1017" s="30"/>
      <c r="AS1017" s="30"/>
      <c r="AT1017" s="30"/>
      <c r="AU1017" s="30"/>
    </row>
    <row r="1018" spans="1:47" x14ac:dyDescent="0.2">
      <c r="A1018" s="4"/>
      <c r="AA1018" s="30"/>
      <c r="AB1018" s="30"/>
      <c r="AC1018" s="30"/>
      <c r="AD1018" s="30"/>
      <c r="AE1018" s="30"/>
      <c r="AG1018" s="31"/>
      <c r="AN1018" s="30"/>
      <c r="AO1018" s="30"/>
      <c r="AP1018" s="30"/>
      <c r="AQ1018" s="30"/>
      <c r="AR1018" s="30"/>
      <c r="AS1018" s="30"/>
      <c r="AT1018" s="30"/>
      <c r="AU1018" s="30"/>
    </row>
    <row r="1019" spans="1:47" x14ac:dyDescent="0.2">
      <c r="A1019" s="4"/>
      <c r="AA1019" s="30"/>
      <c r="AB1019" s="30"/>
      <c r="AC1019" s="30"/>
      <c r="AD1019" s="30"/>
      <c r="AE1019" s="30"/>
      <c r="AG1019" s="31"/>
      <c r="AN1019" s="30"/>
      <c r="AO1019" s="30"/>
      <c r="AP1019" s="30"/>
      <c r="AQ1019" s="30"/>
      <c r="AR1019" s="30"/>
      <c r="AS1019" s="30"/>
      <c r="AT1019" s="30"/>
      <c r="AU1019" s="30"/>
    </row>
    <row r="1020" spans="1:47" x14ac:dyDescent="0.2">
      <c r="A1020" s="4"/>
      <c r="AA1020" s="30"/>
      <c r="AB1020" s="30"/>
      <c r="AC1020" s="30"/>
      <c r="AD1020" s="30"/>
      <c r="AE1020" s="30"/>
      <c r="AG1020" s="31"/>
      <c r="AN1020" s="30"/>
      <c r="AO1020" s="30"/>
      <c r="AP1020" s="30"/>
      <c r="AQ1020" s="30"/>
      <c r="AR1020" s="30"/>
      <c r="AS1020" s="30"/>
      <c r="AT1020" s="30"/>
      <c r="AU1020" s="30"/>
    </row>
    <row r="1021" spans="1:47" x14ac:dyDescent="0.2">
      <c r="A1021" s="4"/>
      <c r="AA1021" s="30"/>
      <c r="AB1021" s="30"/>
      <c r="AC1021" s="30"/>
      <c r="AD1021" s="30"/>
      <c r="AE1021" s="30"/>
      <c r="AG1021" s="31"/>
      <c r="AN1021" s="30"/>
      <c r="AO1021" s="30"/>
      <c r="AP1021" s="30"/>
      <c r="AQ1021" s="30"/>
      <c r="AR1021" s="30"/>
      <c r="AS1021" s="30"/>
      <c r="AT1021" s="30"/>
      <c r="AU1021" s="30"/>
    </row>
    <row r="1022" spans="1:47" x14ac:dyDescent="0.2">
      <c r="A1022" s="4"/>
      <c r="AA1022" s="30"/>
      <c r="AB1022" s="30"/>
      <c r="AC1022" s="30"/>
      <c r="AD1022" s="30"/>
      <c r="AE1022" s="30"/>
      <c r="AG1022" s="31"/>
      <c r="AN1022" s="30"/>
      <c r="AO1022" s="30"/>
      <c r="AP1022" s="30"/>
      <c r="AQ1022" s="30"/>
      <c r="AR1022" s="30"/>
      <c r="AS1022" s="30"/>
      <c r="AT1022" s="30"/>
      <c r="AU1022" s="30"/>
    </row>
    <row r="1023" spans="1:47" x14ac:dyDescent="0.2">
      <c r="A1023" s="4"/>
      <c r="AA1023" s="30"/>
      <c r="AB1023" s="30"/>
      <c r="AC1023" s="30"/>
      <c r="AD1023" s="30"/>
      <c r="AE1023" s="30"/>
      <c r="AG1023" s="31"/>
      <c r="AN1023" s="30"/>
      <c r="AO1023" s="30"/>
      <c r="AP1023" s="30"/>
      <c r="AQ1023" s="30"/>
      <c r="AR1023" s="30"/>
      <c r="AS1023" s="30"/>
      <c r="AT1023" s="30"/>
      <c r="AU1023" s="30"/>
    </row>
    <row r="1024" spans="1:47" x14ac:dyDescent="0.2">
      <c r="A1024" s="4"/>
      <c r="AA1024" s="30"/>
      <c r="AB1024" s="30"/>
      <c r="AC1024" s="30"/>
      <c r="AD1024" s="30"/>
      <c r="AE1024" s="30"/>
      <c r="AG1024" s="31"/>
      <c r="AN1024" s="30"/>
      <c r="AO1024" s="30"/>
      <c r="AP1024" s="30"/>
      <c r="AQ1024" s="30"/>
      <c r="AR1024" s="30"/>
      <c r="AS1024" s="30"/>
      <c r="AT1024" s="30"/>
      <c r="AU1024" s="30"/>
    </row>
    <row r="1025" spans="1:48" x14ac:dyDescent="0.2">
      <c r="A1025" s="4"/>
      <c r="AA1025" s="30"/>
      <c r="AB1025" s="30"/>
      <c r="AC1025" s="30"/>
      <c r="AD1025" s="30"/>
      <c r="AE1025" s="30"/>
      <c r="AG1025" s="31"/>
      <c r="AN1025" s="30"/>
      <c r="AO1025" s="30"/>
      <c r="AP1025" s="30"/>
      <c r="AQ1025" s="30"/>
      <c r="AR1025" s="30"/>
      <c r="AS1025" s="30"/>
      <c r="AT1025" s="30"/>
      <c r="AU1025" s="30"/>
    </row>
    <row r="1026" spans="1:48" x14ac:dyDescent="0.2">
      <c r="A1026" s="4"/>
      <c r="AA1026" s="30"/>
      <c r="AB1026" s="30"/>
      <c r="AC1026" s="30"/>
      <c r="AD1026" s="30"/>
      <c r="AE1026" s="30"/>
      <c r="AG1026" s="31"/>
      <c r="AN1026" s="30"/>
      <c r="AO1026" s="30"/>
      <c r="AP1026" s="30"/>
      <c r="AQ1026" s="30"/>
      <c r="AR1026" s="30"/>
      <c r="AS1026" s="30"/>
      <c r="AT1026" s="30"/>
      <c r="AU1026" s="30"/>
    </row>
    <row r="1027" spans="1:48" x14ac:dyDescent="0.2">
      <c r="A1027" s="4"/>
      <c r="AA1027" s="30"/>
      <c r="AB1027" s="30"/>
      <c r="AC1027" s="30"/>
      <c r="AD1027" s="30"/>
      <c r="AE1027" s="30"/>
      <c r="AG1027" s="31"/>
      <c r="AN1027" s="30"/>
      <c r="AO1027" s="30"/>
      <c r="AP1027" s="30"/>
      <c r="AQ1027" s="30"/>
      <c r="AR1027" s="30"/>
      <c r="AS1027" s="30"/>
      <c r="AT1027" s="30"/>
      <c r="AU1027" s="30"/>
    </row>
    <row r="1028" spans="1:48" x14ac:dyDescent="0.2">
      <c r="A1028" s="4"/>
      <c r="AA1028" s="30"/>
      <c r="AB1028" s="30"/>
      <c r="AC1028" s="30"/>
      <c r="AD1028" s="30"/>
      <c r="AE1028" s="30"/>
      <c r="AG1028" s="31"/>
      <c r="AN1028" s="30"/>
      <c r="AO1028" s="30"/>
      <c r="AP1028" s="30"/>
      <c r="AQ1028" s="30"/>
      <c r="AR1028" s="30"/>
      <c r="AS1028" s="30"/>
      <c r="AT1028" s="30"/>
      <c r="AU1028" s="30"/>
    </row>
    <row r="1029" spans="1:48" x14ac:dyDescent="0.2">
      <c r="A1029" s="4"/>
      <c r="AA1029" s="30"/>
      <c r="AB1029" s="30"/>
      <c r="AC1029" s="30"/>
      <c r="AD1029" s="30"/>
      <c r="AE1029" s="30"/>
      <c r="AG1029" s="31"/>
      <c r="AN1029" s="30"/>
      <c r="AO1029" s="30"/>
      <c r="AP1029" s="30"/>
      <c r="AQ1029" s="30"/>
      <c r="AR1029" s="30"/>
      <c r="AS1029" s="30"/>
      <c r="AT1029" s="30"/>
      <c r="AU1029" s="30"/>
    </row>
    <row r="1030" spans="1:48" x14ac:dyDescent="0.2">
      <c r="A1030" s="4"/>
      <c r="AA1030" s="30"/>
      <c r="AB1030" s="30"/>
      <c r="AC1030" s="30"/>
      <c r="AD1030" s="30"/>
      <c r="AE1030" s="30"/>
      <c r="AG1030" s="31"/>
      <c r="AN1030" s="30"/>
      <c r="AO1030" s="30"/>
      <c r="AP1030" s="30"/>
      <c r="AQ1030" s="30"/>
      <c r="AR1030" s="30"/>
      <c r="AS1030" s="30"/>
      <c r="AT1030" s="30"/>
      <c r="AU1030" s="30"/>
    </row>
    <row r="1031" spans="1:48" x14ac:dyDescent="0.2">
      <c r="A1031" s="4"/>
      <c r="AA1031" s="30"/>
      <c r="AB1031" s="30"/>
      <c r="AC1031" s="30"/>
      <c r="AD1031" s="30"/>
      <c r="AE1031" s="30"/>
      <c r="AG1031" s="31"/>
      <c r="AN1031" s="30"/>
      <c r="AO1031" s="30"/>
      <c r="AP1031" s="30"/>
      <c r="AQ1031" s="30"/>
      <c r="AR1031" s="30"/>
      <c r="AS1031" s="30"/>
      <c r="AT1031" s="30"/>
      <c r="AU1031" s="30"/>
    </row>
    <row r="1032" spans="1:48" x14ac:dyDescent="0.2">
      <c r="A1032" s="4"/>
      <c r="AA1032" s="30"/>
      <c r="AB1032" s="30"/>
      <c r="AC1032" s="30"/>
      <c r="AD1032" s="30"/>
      <c r="AE1032" s="30"/>
      <c r="AG1032" s="31"/>
      <c r="AN1032" s="30"/>
      <c r="AO1032" s="30"/>
      <c r="AP1032" s="30"/>
      <c r="AQ1032" s="30"/>
      <c r="AR1032" s="30"/>
      <c r="AS1032" s="30"/>
      <c r="AT1032" s="30"/>
      <c r="AU1032" s="30"/>
    </row>
    <row r="1033" spans="1:48" x14ac:dyDescent="0.2">
      <c r="A1033" s="4"/>
      <c r="AA1033" s="30"/>
      <c r="AB1033" s="30"/>
      <c r="AC1033" s="30"/>
      <c r="AD1033" s="30"/>
      <c r="AE1033" s="30"/>
      <c r="AG1033" s="31"/>
      <c r="AN1033" s="30"/>
      <c r="AO1033" s="30"/>
      <c r="AP1033" s="30"/>
      <c r="AQ1033" s="30"/>
      <c r="AR1033" s="30"/>
      <c r="AS1033" s="30"/>
      <c r="AT1033" s="30"/>
      <c r="AU1033" s="30"/>
    </row>
    <row r="1034" spans="1:48" x14ac:dyDescent="0.2">
      <c r="A1034" s="4"/>
      <c r="AA1034" s="30"/>
      <c r="AB1034" s="30"/>
      <c r="AC1034" s="30"/>
      <c r="AD1034" s="30"/>
      <c r="AE1034" s="30"/>
      <c r="AG1034" s="31"/>
      <c r="AN1034" s="30"/>
      <c r="AO1034" s="30"/>
      <c r="AP1034" s="30"/>
      <c r="AQ1034" s="30"/>
      <c r="AR1034" s="30"/>
      <c r="AS1034" s="30"/>
      <c r="AT1034" s="30"/>
      <c r="AU1034" s="30"/>
    </row>
    <row r="1035" spans="1:48" x14ac:dyDescent="0.2">
      <c r="A1035" s="4"/>
      <c r="AA1035" s="30"/>
      <c r="AB1035" s="30"/>
      <c r="AC1035" s="30"/>
      <c r="AD1035" s="30"/>
      <c r="AE1035" s="30"/>
      <c r="AG1035" s="31"/>
      <c r="AN1035" s="30"/>
      <c r="AO1035" s="30"/>
      <c r="AP1035" s="30"/>
      <c r="AQ1035" s="30"/>
      <c r="AR1035" s="30"/>
      <c r="AS1035" s="30"/>
      <c r="AT1035" s="30"/>
      <c r="AU1035" s="30"/>
    </row>
    <row r="1036" spans="1:48" x14ac:dyDescent="0.2">
      <c r="A1036" s="4"/>
      <c r="AA1036" s="30"/>
      <c r="AB1036" s="30"/>
      <c r="AC1036" s="30"/>
      <c r="AD1036" s="30"/>
      <c r="AE1036" s="30"/>
      <c r="AG1036" s="31"/>
      <c r="AN1036" s="30"/>
      <c r="AO1036" s="30"/>
      <c r="AP1036" s="30"/>
      <c r="AQ1036" s="30"/>
      <c r="AR1036" s="30"/>
      <c r="AS1036" s="30"/>
      <c r="AT1036" s="30"/>
      <c r="AU1036" s="30"/>
    </row>
    <row r="1037" spans="1:48" x14ac:dyDescent="0.2">
      <c r="A1037" s="4"/>
      <c r="AA1037" s="30"/>
      <c r="AB1037" s="30"/>
      <c r="AC1037" s="30"/>
      <c r="AD1037" s="30"/>
      <c r="AE1037" s="30"/>
      <c r="AG1037" s="31"/>
      <c r="AN1037" s="30"/>
      <c r="AO1037" s="30"/>
      <c r="AP1037" s="30"/>
      <c r="AQ1037" s="30"/>
      <c r="AR1037" s="30"/>
      <c r="AS1037" s="30"/>
      <c r="AT1037" s="30"/>
      <c r="AU1037" s="30"/>
    </row>
    <row r="1038" spans="1:48" x14ac:dyDescent="0.2">
      <c r="A1038" s="4"/>
      <c r="AA1038" s="30"/>
      <c r="AB1038" s="30"/>
      <c r="AC1038" s="30"/>
      <c r="AD1038" s="30"/>
      <c r="AE1038" s="30"/>
      <c r="AG1038" s="31"/>
      <c r="AN1038" s="30"/>
      <c r="AO1038" s="30"/>
      <c r="AP1038" s="30"/>
      <c r="AQ1038" s="30"/>
      <c r="AR1038" s="30"/>
      <c r="AS1038" s="30"/>
      <c r="AT1038" s="30"/>
      <c r="AU1038" s="30"/>
    </row>
    <row r="1039" spans="1:48" x14ac:dyDescent="0.2">
      <c r="A1039" s="4"/>
      <c r="AA1039" s="30"/>
      <c r="AB1039" s="30"/>
      <c r="AC1039" s="30"/>
      <c r="AD1039" s="30"/>
      <c r="AE1039" s="30"/>
      <c r="AG1039" s="31"/>
      <c r="AN1039" s="30"/>
      <c r="AO1039" s="30"/>
      <c r="AP1039" s="30"/>
      <c r="AQ1039" s="30"/>
      <c r="AR1039" s="30"/>
      <c r="AS1039" s="30"/>
      <c r="AT1039" s="30"/>
      <c r="AU1039" s="30"/>
      <c r="AV1039" s="30"/>
    </row>
    <row r="1040" spans="1:48" x14ac:dyDescent="0.2">
      <c r="A1040" s="4"/>
      <c r="AA1040" s="30"/>
      <c r="AB1040" s="30"/>
      <c r="AC1040" s="30"/>
      <c r="AD1040" s="30"/>
      <c r="AE1040" s="30"/>
      <c r="AG1040" s="31"/>
      <c r="AN1040" s="30"/>
      <c r="AO1040" s="30"/>
      <c r="AP1040" s="30"/>
      <c r="AQ1040" s="30"/>
      <c r="AR1040" s="30"/>
      <c r="AS1040" s="30"/>
      <c r="AT1040" s="30"/>
      <c r="AU1040" s="30"/>
      <c r="AV1040" s="30"/>
    </row>
    <row r="1041" spans="1:47" x14ac:dyDescent="0.2">
      <c r="A1041" s="4"/>
      <c r="AA1041" s="30"/>
      <c r="AB1041" s="30"/>
      <c r="AC1041" s="30"/>
      <c r="AD1041" s="30"/>
      <c r="AE1041" s="30"/>
      <c r="AG1041" s="31"/>
      <c r="AN1041" s="30"/>
      <c r="AO1041" s="30"/>
      <c r="AP1041" s="30"/>
      <c r="AQ1041" s="30"/>
      <c r="AR1041" s="30"/>
      <c r="AS1041" s="30"/>
      <c r="AT1041" s="30"/>
      <c r="AU1041" s="30"/>
    </row>
    <row r="1042" spans="1:47" x14ac:dyDescent="0.2">
      <c r="A1042" s="4"/>
      <c r="AA1042" s="30"/>
      <c r="AB1042" s="30"/>
      <c r="AC1042" s="30"/>
      <c r="AD1042" s="30"/>
      <c r="AE1042" s="30"/>
      <c r="AG1042" s="31"/>
      <c r="AN1042" s="30"/>
      <c r="AO1042" s="30"/>
      <c r="AP1042" s="30"/>
      <c r="AQ1042" s="30"/>
      <c r="AR1042" s="30"/>
      <c r="AS1042" s="30"/>
      <c r="AT1042" s="30"/>
      <c r="AU1042" s="30"/>
    </row>
    <row r="1043" spans="1:47" x14ac:dyDescent="0.2">
      <c r="A1043" s="4"/>
      <c r="AA1043" s="30"/>
      <c r="AB1043" s="30"/>
      <c r="AC1043" s="30"/>
      <c r="AD1043" s="30"/>
      <c r="AE1043" s="30"/>
      <c r="AG1043" s="31"/>
      <c r="AN1043" s="30"/>
      <c r="AO1043" s="30"/>
      <c r="AP1043" s="30"/>
      <c r="AQ1043" s="30"/>
      <c r="AR1043" s="30"/>
      <c r="AS1043" s="30"/>
      <c r="AT1043" s="30"/>
      <c r="AU1043" s="30"/>
    </row>
    <row r="1044" spans="1:47" x14ac:dyDescent="0.2">
      <c r="A1044" s="4"/>
      <c r="AA1044" s="30"/>
      <c r="AB1044" s="30"/>
      <c r="AC1044" s="30"/>
      <c r="AD1044" s="30"/>
      <c r="AE1044" s="30"/>
      <c r="AG1044" s="31"/>
      <c r="AN1044" s="30"/>
      <c r="AO1044" s="30"/>
      <c r="AP1044" s="30"/>
      <c r="AQ1044" s="30"/>
      <c r="AR1044" s="30"/>
      <c r="AS1044" s="30"/>
      <c r="AT1044" s="30"/>
      <c r="AU1044" s="30"/>
    </row>
    <row r="1045" spans="1:47" x14ac:dyDescent="0.2">
      <c r="A1045" s="4"/>
      <c r="AA1045" s="30"/>
      <c r="AB1045" s="30"/>
      <c r="AC1045" s="30"/>
      <c r="AD1045" s="30"/>
      <c r="AE1045" s="30"/>
      <c r="AG1045" s="31"/>
      <c r="AN1045" s="30"/>
      <c r="AO1045" s="30"/>
      <c r="AP1045" s="30"/>
      <c r="AQ1045" s="30"/>
      <c r="AR1045" s="30"/>
      <c r="AS1045" s="30"/>
      <c r="AT1045" s="30"/>
      <c r="AU1045" s="30"/>
    </row>
    <row r="1046" spans="1:47" x14ac:dyDescent="0.2">
      <c r="A1046" s="4"/>
      <c r="AA1046" s="30"/>
      <c r="AB1046" s="30"/>
      <c r="AC1046" s="30"/>
      <c r="AD1046" s="30"/>
      <c r="AE1046" s="30"/>
      <c r="AG1046" s="31"/>
      <c r="AN1046" s="30"/>
      <c r="AO1046" s="30"/>
      <c r="AP1046" s="30"/>
      <c r="AQ1046" s="30"/>
      <c r="AR1046" s="30"/>
      <c r="AS1046" s="30"/>
      <c r="AT1046" s="30"/>
      <c r="AU1046" s="30"/>
    </row>
    <row r="1047" spans="1:47" x14ac:dyDescent="0.2">
      <c r="A1047" s="4"/>
      <c r="AA1047" s="30"/>
      <c r="AB1047" s="30"/>
      <c r="AC1047" s="30"/>
      <c r="AD1047" s="30"/>
      <c r="AE1047" s="30"/>
      <c r="AG1047" s="31"/>
      <c r="AN1047" s="30"/>
      <c r="AO1047" s="30"/>
      <c r="AP1047" s="30"/>
      <c r="AQ1047" s="30"/>
      <c r="AR1047" s="30"/>
      <c r="AS1047" s="30"/>
      <c r="AT1047" s="30"/>
      <c r="AU1047" s="30"/>
    </row>
    <row r="1048" spans="1:47" x14ac:dyDescent="0.2">
      <c r="A1048" s="4"/>
      <c r="AA1048" s="30"/>
      <c r="AB1048" s="30"/>
      <c r="AC1048" s="30"/>
      <c r="AD1048" s="30"/>
      <c r="AE1048" s="30"/>
      <c r="AG1048" s="31"/>
      <c r="AN1048" s="30"/>
      <c r="AO1048" s="30"/>
      <c r="AP1048" s="30"/>
      <c r="AQ1048" s="30"/>
      <c r="AR1048" s="30"/>
      <c r="AS1048" s="30"/>
      <c r="AT1048" s="30"/>
      <c r="AU1048" s="30"/>
    </row>
    <row r="1049" spans="1:47" x14ac:dyDescent="0.2">
      <c r="A1049" s="4"/>
      <c r="AA1049" s="30"/>
      <c r="AB1049" s="30"/>
      <c r="AC1049" s="30"/>
      <c r="AD1049" s="30"/>
      <c r="AE1049" s="30"/>
      <c r="AG1049" s="31"/>
      <c r="AN1049" s="30"/>
      <c r="AO1049" s="30"/>
      <c r="AP1049" s="30"/>
      <c r="AQ1049" s="30"/>
      <c r="AR1049" s="30"/>
      <c r="AS1049" s="30"/>
      <c r="AT1049" s="30"/>
      <c r="AU1049" s="30"/>
    </row>
    <row r="1050" spans="1:47" x14ac:dyDescent="0.2">
      <c r="A1050" s="4"/>
      <c r="AA1050" s="30"/>
      <c r="AB1050" s="30"/>
      <c r="AC1050" s="30"/>
      <c r="AD1050" s="30"/>
      <c r="AE1050" s="30"/>
      <c r="AG1050" s="31"/>
      <c r="AN1050" s="30"/>
      <c r="AO1050" s="30"/>
      <c r="AP1050" s="30"/>
      <c r="AQ1050" s="30"/>
      <c r="AR1050" s="30"/>
      <c r="AS1050" s="30"/>
      <c r="AT1050" s="30"/>
      <c r="AU1050" s="30"/>
    </row>
    <row r="1051" spans="1:47" x14ac:dyDescent="0.2">
      <c r="A1051" s="4"/>
      <c r="AA1051" s="30"/>
      <c r="AB1051" s="30"/>
      <c r="AC1051" s="30"/>
      <c r="AD1051" s="30"/>
      <c r="AE1051" s="30"/>
      <c r="AG1051" s="31"/>
      <c r="AN1051" s="30"/>
      <c r="AO1051" s="30"/>
      <c r="AP1051" s="30"/>
      <c r="AQ1051" s="30"/>
      <c r="AR1051" s="30"/>
      <c r="AS1051" s="30"/>
      <c r="AT1051" s="30"/>
      <c r="AU1051" s="30"/>
    </row>
    <row r="1052" spans="1:47" x14ac:dyDescent="0.2">
      <c r="A1052" s="4"/>
      <c r="AA1052" s="30"/>
      <c r="AB1052" s="30"/>
      <c r="AC1052" s="30"/>
      <c r="AD1052" s="30"/>
      <c r="AE1052" s="30"/>
      <c r="AG1052" s="31"/>
      <c r="AN1052" s="30"/>
      <c r="AO1052" s="30"/>
      <c r="AP1052" s="30"/>
      <c r="AQ1052" s="30"/>
      <c r="AR1052" s="30"/>
      <c r="AS1052" s="30"/>
      <c r="AT1052" s="30"/>
      <c r="AU1052" s="30"/>
    </row>
    <row r="1053" spans="1:47" x14ac:dyDescent="0.2">
      <c r="A1053" s="4"/>
      <c r="AA1053" s="30"/>
      <c r="AB1053" s="30"/>
      <c r="AC1053" s="30"/>
      <c r="AD1053" s="30"/>
      <c r="AE1053" s="30"/>
      <c r="AG1053" s="31"/>
      <c r="AN1053" s="30"/>
      <c r="AO1053" s="30"/>
      <c r="AP1053" s="30"/>
      <c r="AQ1053" s="30"/>
      <c r="AR1053" s="30"/>
      <c r="AS1053" s="30"/>
      <c r="AT1053" s="30"/>
      <c r="AU1053" s="30"/>
    </row>
    <row r="1054" spans="1:47" x14ac:dyDescent="0.2">
      <c r="A1054" s="4"/>
      <c r="AA1054" s="30"/>
      <c r="AB1054" s="30"/>
      <c r="AC1054" s="30"/>
      <c r="AD1054" s="30"/>
      <c r="AE1054" s="30"/>
      <c r="AG1054" s="31"/>
      <c r="AN1054" s="30"/>
      <c r="AO1054" s="30"/>
      <c r="AP1054" s="30"/>
      <c r="AQ1054" s="30"/>
      <c r="AR1054" s="30"/>
      <c r="AS1054" s="30"/>
      <c r="AT1054" s="30"/>
      <c r="AU1054" s="30"/>
    </row>
    <row r="1055" spans="1:47" x14ac:dyDescent="0.2">
      <c r="A1055" s="4"/>
      <c r="AA1055" s="30"/>
      <c r="AB1055" s="30"/>
      <c r="AC1055" s="30"/>
      <c r="AD1055" s="30"/>
      <c r="AE1055" s="30"/>
      <c r="AG1055" s="31"/>
      <c r="AN1055" s="30"/>
      <c r="AO1055" s="30"/>
      <c r="AP1055" s="30"/>
      <c r="AQ1055" s="30"/>
      <c r="AR1055" s="30"/>
      <c r="AS1055" s="30"/>
      <c r="AT1055" s="30"/>
      <c r="AU1055" s="30"/>
    </row>
    <row r="1056" spans="1:47" x14ac:dyDescent="0.2">
      <c r="A1056" s="4"/>
      <c r="AA1056" s="30"/>
      <c r="AB1056" s="30"/>
      <c r="AC1056" s="30"/>
      <c r="AD1056" s="30"/>
      <c r="AE1056" s="30"/>
      <c r="AG1056" s="31"/>
      <c r="AN1056" s="30"/>
      <c r="AO1056" s="30"/>
      <c r="AP1056" s="30"/>
      <c r="AQ1056" s="30"/>
      <c r="AR1056" s="30"/>
      <c r="AS1056" s="30"/>
      <c r="AT1056" s="30"/>
      <c r="AU1056" s="30"/>
    </row>
    <row r="1057" spans="1:64" x14ac:dyDescent="0.2">
      <c r="A1057" s="4"/>
      <c r="AA1057" s="30"/>
      <c r="AB1057" s="30"/>
      <c r="AC1057" s="30"/>
      <c r="AD1057" s="30"/>
      <c r="AE1057" s="30"/>
      <c r="AG1057" s="31"/>
      <c r="AN1057" s="30"/>
      <c r="AO1057" s="30"/>
      <c r="AP1057" s="30"/>
      <c r="AQ1057" s="30"/>
      <c r="AR1057" s="30"/>
      <c r="AS1057" s="30"/>
      <c r="AT1057" s="30"/>
      <c r="AU1057" s="30"/>
    </row>
    <row r="1058" spans="1:64" x14ac:dyDescent="0.2">
      <c r="A1058" s="4"/>
      <c r="AA1058" s="30"/>
      <c r="AB1058" s="30"/>
      <c r="AC1058" s="30"/>
      <c r="AD1058" s="30"/>
      <c r="AE1058" s="30"/>
      <c r="AG1058" s="31"/>
      <c r="AN1058" s="30"/>
      <c r="AO1058" s="30"/>
      <c r="AP1058" s="30"/>
      <c r="AQ1058" s="30"/>
      <c r="AR1058" s="30"/>
      <c r="AS1058" s="30"/>
      <c r="AT1058" s="30"/>
      <c r="AU1058" s="30"/>
    </row>
    <row r="1059" spans="1:64" x14ac:dyDescent="0.2">
      <c r="A1059" s="4"/>
      <c r="AA1059" s="30"/>
      <c r="AB1059" s="30"/>
      <c r="AC1059" s="30"/>
      <c r="AD1059" s="30"/>
      <c r="AE1059" s="30"/>
      <c r="AG1059" s="31"/>
      <c r="AN1059" s="30"/>
      <c r="AO1059" s="30"/>
      <c r="AP1059" s="30"/>
      <c r="AQ1059" s="30"/>
      <c r="AR1059" s="30"/>
      <c r="AS1059" s="30"/>
      <c r="AT1059" s="30"/>
      <c r="AU1059" s="30"/>
    </row>
    <row r="1060" spans="1:64" x14ac:dyDescent="0.2">
      <c r="A1060" s="4"/>
      <c r="AA1060" s="30"/>
      <c r="AB1060" s="30"/>
      <c r="AC1060" s="30"/>
      <c r="AD1060" s="30"/>
      <c r="AE1060" s="30"/>
      <c r="AG1060" s="31"/>
      <c r="AN1060" s="30"/>
      <c r="AO1060" s="30"/>
      <c r="AP1060" s="30"/>
      <c r="AQ1060" s="30"/>
      <c r="AR1060" s="30"/>
      <c r="AS1060" s="30"/>
      <c r="AT1060" s="30"/>
      <c r="AU1060" s="30"/>
    </row>
    <row r="1061" spans="1:64" x14ac:dyDescent="0.2">
      <c r="A1061" s="4"/>
      <c r="AA1061" s="30"/>
      <c r="AB1061" s="30"/>
      <c r="AC1061" s="30"/>
      <c r="AD1061" s="30"/>
      <c r="AE1061" s="30"/>
      <c r="AG1061" s="31"/>
      <c r="AN1061" s="30"/>
      <c r="AO1061" s="30"/>
      <c r="AP1061" s="30"/>
      <c r="AQ1061" s="30"/>
      <c r="AR1061" s="30"/>
      <c r="AS1061" s="30"/>
      <c r="AT1061" s="30"/>
      <c r="AU1061" s="30"/>
    </row>
    <row r="1062" spans="1:64" x14ac:dyDescent="0.2">
      <c r="A1062" s="4"/>
      <c r="AA1062" s="30"/>
      <c r="AB1062" s="30"/>
      <c r="AC1062" s="30"/>
      <c r="AD1062" s="30"/>
      <c r="AE1062" s="30"/>
      <c r="AG1062" s="31"/>
      <c r="AN1062" s="30"/>
      <c r="AO1062" s="30"/>
      <c r="AP1062" s="30"/>
      <c r="AQ1062" s="30"/>
      <c r="AR1062" s="30"/>
      <c r="AS1062" s="30"/>
      <c r="AT1062" s="30"/>
      <c r="AU1062" s="30"/>
    </row>
    <row r="1063" spans="1:64" x14ac:dyDescent="0.2">
      <c r="A1063" s="4"/>
      <c r="AA1063" s="30"/>
      <c r="AB1063" s="30"/>
      <c r="AC1063" s="30"/>
      <c r="AD1063" s="30"/>
      <c r="AE1063" s="30"/>
      <c r="AG1063" s="31"/>
      <c r="AN1063" s="30"/>
      <c r="AO1063" s="30"/>
      <c r="AP1063" s="30"/>
      <c r="AQ1063" s="30"/>
      <c r="AR1063" s="30"/>
      <c r="AS1063" s="30"/>
      <c r="AT1063" s="30"/>
      <c r="AU1063" s="30"/>
    </row>
    <row r="1064" spans="1:64" x14ac:dyDescent="0.2">
      <c r="A1064" s="4"/>
      <c r="AA1064" s="30"/>
      <c r="AB1064" s="30"/>
      <c r="AC1064" s="30"/>
      <c r="AD1064" s="30"/>
      <c r="AE1064" s="30"/>
      <c r="AG1064" s="31"/>
      <c r="AN1064" s="30"/>
      <c r="AO1064" s="30"/>
      <c r="AP1064" s="30"/>
      <c r="AQ1064" s="30"/>
      <c r="AR1064" s="30"/>
      <c r="AS1064" s="30"/>
      <c r="AT1064" s="30"/>
      <c r="AU1064" s="30"/>
      <c r="AV1064" s="30"/>
      <c r="AW1064" s="30"/>
      <c r="AX1064" s="30"/>
      <c r="AY1064" s="30"/>
      <c r="AZ1064" s="30"/>
      <c r="BA1064" s="30"/>
      <c r="BB1064" s="30"/>
      <c r="BC1064" s="30"/>
      <c r="BD1064" s="30"/>
      <c r="BE1064" s="30"/>
      <c r="BF1064" s="30"/>
      <c r="BG1064" s="30"/>
      <c r="BH1064" s="30"/>
      <c r="BI1064" s="30"/>
      <c r="BJ1064" s="30"/>
      <c r="BK1064" s="30"/>
      <c r="BL1064" s="30"/>
    </row>
    <row r="1065" spans="1:64" x14ac:dyDescent="0.2">
      <c r="A1065" s="4"/>
      <c r="AA1065" s="30"/>
      <c r="AB1065" s="30"/>
      <c r="AC1065" s="30"/>
      <c r="AD1065" s="30"/>
      <c r="AE1065" s="30"/>
      <c r="AG1065" s="31"/>
      <c r="AN1065" s="30"/>
      <c r="AO1065" s="30"/>
      <c r="AP1065" s="30"/>
      <c r="AQ1065" s="30"/>
      <c r="AR1065" s="30"/>
      <c r="AS1065" s="30"/>
      <c r="AT1065" s="30"/>
      <c r="AU1065" s="30"/>
    </row>
    <row r="1066" spans="1:64" x14ac:dyDescent="0.2">
      <c r="A1066" s="4"/>
      <c r="AA1066" s="30"/>
      <c r="AB1066" s="30"/>
      <c r="AC1066" s="30"/>
      <c r="AD1066" s="30"/>
      <c r="AE1066" s="30"/>
      <c r="AG1066" s="31"/>
      <c r="AN1066" s="30"/>
      <c r="AO1066" s="30"/>
      <c r="AP1066" s="30"/>
      <c r="AQ1066" s="30"/>
      <c r="AR1066" s="30"/>
      <c r="AS1066" s="30"/>
      <c r="AT1066" s="30"/>
      <c r="AU1066" s="30"/>
    </row>
    <row r="1067" spans="1:64" x14ac:dyDescent="0.2">
      <c r="A1067" s="4"/>
      <c r="AA1067" s="30"/>
      <c r="AB1067" s="30"/>
      <c r="AC1067" s="30"/>
      <c r="AD1067" s="30"/>
      <c r="AE1067" s="30"/>
      <c r="AG1067" s="31"/>
      <c r="AN1067" s="30"/>
      <c r="AO1067" s="30"/>
      <c r="AP1067" s="30"/>
      <c r="AQ1067" s="30"/>
      <c r="AR1067" s="30"/>
      <c r="AS1067" s="30"/>
      <c r="AT1067" s="30"/>
      <c r="AU1067" s="30"/>
    </row>
    <row r="1068" spans="1:64" x14ac:dyDescent="0.2">
      <c r="A1068" s="4"/>
      <c r="AA1068" s="30"/>
      <c r="AB1068" s="30"/>
      <c r="AC1068" s="30"/>
      <c r="AD1068" s="30"/>
      <c r="AE1068" s="30"/>
      <c r="AG1068" s="31"/>
      <c r="AN1068" s="30"/>
      <c r="AO1068" s="30"/>
      <c r="AP1068" s="30"/>
      <c r="AQ1068" s="30"/>
      <c r="AR1068" s="30"/>
      <c r="AS1068" s="30"/>
      <c r="AT1068" s="30"/>
      <c r="AU1068" s="30"/>
    </row>
    <row r="1069" spans="1:64" x14ac:dyDescent="0.2">
      <c r="A1069" s="4"/>
      <c r="AA1069" s="30"/>
      <c r="AB1069" s="30"/>
      <c r="AC1069" s="30"/>
      <c r="AD1069" s="30"/>
      <c r="AE1069" s="30"/>
      <c r="AG1069" s="31"/>
      <c r="AN1069" s="30"/>
      <c r="AO1069" s="30"/>
      <c r="AP1069" s="30"/>
      <c r="AQ1069" s="30"/>
      <c r="AR1069" s="30"/>
      <c r="AS1069" s="30"/>
      <c r="AT1069" s="30"/>
      <c r="AU1069" s="30"/>
    </row>
    <row r="1070" spans="1:64" x14ac:dyDescent="0.2">
      <c r="A1070" s="4"/>
      <c r="AA1070" s="30"/>
      <c r="AB1070" s="30"/>
      <c r="AC1070" s="30"/>
      <c r="AD1070" s="30"/>
      <c r="AE1070" s="30"/>
      <c r="AG1070" s="31"/>
      <c r="AN1070" s="30"/>
      <c r="AO1070" s="30"/>
      <c r="AP1070" s="30"/>
      <c r="AQ1070" s="30"/>
      <c r="AR1070" s="30"/>
      <c r="AS1070" s="30"/>
      <c r="AT1070" s="30"/>
      <c r="AU1070" s="30"/>
    </row>
    <row r="1071" spans="1:64" x14ac:dyDescent="0.2">
      <c r="A1071" s="4"/>
      <c r="AA1071" s="30"/>
      <c r="AB1071" s="30"/>
      <c r="AC1071" s="30"/>
      <c r="AD1071" s="30"/>
      <c r="AE1071" s="30"/>
      <c r="AG1071" s="31"/>
      <c r="AN1071" s="30"/>
      <c r="AO1071" s="30"/>
      <c r="AP1071" s="30"/>
      <c r="AQ1071" s="30"/>
      <c r="AR1071" s="30"/>
      <c r="AS1071" s="30"/>
      <c r="AT1071" s="30"/>
      <c r="AU1071" s="30"/>
    </row>
    <row r="1072" spans="1:64" x14ac:dyDescent="0.2">
      <c r="A1072" s="4"/>
      <c r="AA1072" s="30"/>
      <c r="AB1072" s="30"/>
      <c r="AC1072" s="30"/>
      <c r="AD1072" s="30"/>
      <c r="AE1072" s="30"/>
      <c r="AG1072" s="31"/>
      <c r="AN1072" s="30"/>
      <c r="AO1072" s="30"/>
      <c r="AP1072" s="30"/>
      <c r="AQ1072" s="30"/>
      <c r="AR1072" s="30"/>
      <c r="AS1072" s="30"/>
      <c r="AT1072" s="30"/>
      <c r="AU1072" s="30"/>
    </row>
    <row r="1073" spans="1:48" x14ac:dyDescent="0.2">
      <c r="A1073" s="4"/>
      <c r="AA1073" s="30"/>
      <c r="AB1073" s="30"/>
      <c r="AC1073" s="30"/>
      <c r="AD1073" s="30"/>
      <c r="AE1073" s="30"/>
      <c r="AG1073" s="31"/>
      <c r="AN1073" s="30"/>
      <c r="AO1073" s="30"/>
      <c r="AP1073" s="30"/>
      <c r="AQ1073" s="30"/>
      <c r="AR1073" s="30"/>
      <c r="AS1073" s="30"/>
      <c r="AT1073" s="30"/>
      <c r="AU1073" s="30"/>
    </row>
    <row r="1074" spans="1:48" x14ac:dyDescent="0.2">
      <c r="A1074" s="4"/>
      <c r="AA1074" s="30"/>
      <c r="AB1074" s="30"/>
      <c r="AC1074" s="30"/>
      <c r="AD1074" s="30"/>
      <c r="AE1074" s="30"/>
      <c r="AG1074" s="31"/>
      <c r="AN1074" s="30"/>
      <c r="AO1074" s="30"/>
      <c r="AP1074" s="30"/>
      <c r="AQ1074" s="30"/>
      <c r="AR1074" s="30"/>
      <c r="AS1074" s="30"/>
      <c r="AT1074" s="30"/>
      <c r="AU1074" s="30"/>
    </row>
    <row r="1075" spans="1:48" x14ac:dyDescent="0.2">
      <c r="A1075" s="4"/>
      <c r="AA1075" s="30"/>
      <c r="AB1075" s="30"/>
      <c r="AC1075" s="30"/>
      <c r="AD1075" s="30"/>
      <c r="AE1075" s="30"/>
      <c r="AG1075" s="31"/>
      <c r="AN1075" s="30"/>
      <c r="AO1075" s="30"/>
      <c r="AP1075" s="30"/>
      <c r="AQ1075" s="30"/>
      <c r="AR1075" s="30"/>
      <c r="AS1075" s="30"/>
      <c r="AT1075" s="30"/>
      <c r="AU1075" s="30"/>
    </row>
    <row r="1076" spans="1:48" x14ac:dyDescent="0.2">
      <c r="A1076" s="4"/>
      <c r="AA1076" s="30"/>
      <c r="AB1076" s="30"/>
      <c r="AC1076" s="30"/>
      <c r="AD1076" s="30"/>
      <c r="AE1076" s="30"/>
      <c r="AG1076" s="31"/>
      <c r="AN1076" s="30"/>
      <c r="AO1076" s="30"/>
      <c r="AP1076" s="30"/>
      <c r="AQ1076" s="30"/>
      <c r="AR1076" s="30"/>
      <c r="AS1076" s="30"/>
      <c r="AT1076" s="30"/>
      <c r="AU1076" s="30"/>
      <c r="AV1076" s="30"/>
    </row>
    <row r="1077" spans="1:48" x14ac:dyDescent="0.2">
      <c r="A1077" s="4"/>
      <c r="AA1077" s="30"/>
      <c r="AB1077" s="30"/>
      <c r="AC1077" s="30"/>
      <c r="AD1077" s="30"/>
      <c r="AE1077" s="30"/>
      <c r="AG1077" s="31"/>
      <c r="AN1077" s="30"/>
      <c r="AO1077" s="30"/>
      <c r="AP1077" s="30"/>
      <c r="AQ1077" s="30"/>
      <c r="AR1077" s="30"/>
      <c r="AS1077" s="30"/>
      <c r="AT1077" s="30"/>
      <c r="AU1077" s="30"/>
    </row>
    <row r="1078" spans="1:48" x14ac:dyDescent="0.2">
      <c r="A1078" s="4"/>
      <c r="AA1078" s="30"/>
      <c r="AB1078" s="30"/>
      <c r="AC1078" s="30"/>
      <c r="AD1078" s="30"/>
      <c r="AE1078" s="30"/>
      <c r="AG1078" s="31"/>
      <c r="AN1078" s="30"/>
      <c r="AO1078" s="30"/>
      <c r="AP1078" s="30"/>
      <c r="AQ1078" s="30"/>
      <c r="AR1078" s="30"/>
      <c r="AS1078" s="30"/>
      <c r="AT1078" s="30"/>
      <c r="AU1078" s="30"/>
      <c r="AV1078" s="30"/>
    </row>
    <row r="1079" spans="1:48" x14ac:dyDescent="0.2">
      <c r="A1079" s="4"/>
      <c r="AA1079" s="30"/>
      <c r="AB1079" s="30"/>
      <c r="AC1079" s="30"/>
      <c r="AD1079" s="30"/>
      <c r="AE1079" s="30"/>
      <c r="AG1079" s="31"/>
      <c r="AN1079" s="30"/>
      <c r="AO1079" s="30"/>
      <c r="AP1079" s="30"/>
      <c r="AQ1079" s="30"/>
      <c r="AR1079" s="30"/>
      <c r="AS1079" s="30"/>
      <c r="AT1079" s="30"/>
      <c r="AU1079" s="30"/>
    </row>
    <row r="1080" spans="1:48" x14ac:dyDescent="0.2">
      <c r="A1080" s="4"/>
      <c r="AA1080" s="30"/>
      <c r="AB1080" s="30"/>
      <c r="AC1080" s="30"/>
      <c r="AD1080" s="30"/>
      <c r="AE1080" s="30"/>
      <c r="AG1080" s="31"/>
      <c r="AN1080" s="30"/>
      <c r="AO1080" s="30"/>
      <c r="AP1080" s="30"/>
      <c r="AQ1080" s="30"/>
      <c r="AR1080" s="30"/>
      <c r="AS1080" s="30"/>
      <c r="AT1080" s="30"/>
      <c r="AU1080" s="30"/>
    </row>
    <row r="1081" spans="1:48" x14ac:dyDescent="0.2">
      <c r="A1081" s="4"/>
      <c r="AA1081" s="30"/>
      <c r="AB1081" s="30"/>
      <c r="AC1081" s="30"/>
      <c r="AD1081" s="30"/>
      <c r="AE1081" s="30"/>
      <c r="AG1081" s="31"/>
      <c r="AN1081" s="30"/>
      <c r="AO1081" s="30"/>
      <c r="AP1081" s="30"/>
      <c r="AQ1081" s="30"/>
      <c r="AR1081" s="30"/>
      <c r="AS1081" s="30"/>
      <c r="AT1081" s="30"/>
      <c r="AU1081" s="30"/>
    </row>
    <row r="1082" spans="1:48" x14ac:dyDescent="0.2">
      <c r="A1082" s="4"/>
      <c r="AA1082" s="30"/>
      <c r="AB1082" s="30"/>
      <c r="AC1082" s="30"/>
      <c r="AD1082" s="30"/>
      <c r="AE1082" s="30"/>
      <c r="AG1082" s="31"/>
      <c r="AN1082" s="30"/>
      <c r="AO1082" s="30"/>
      <c r="AP1082" s="30"/>
      <c r="AQ1082" s="30"/>
      <c r="AR1082" s="30"/>
      <c r="AS1082" s="30"/>
      <c r="AT1082" s="30"/>
      <c r="AU1082" s="30"/>
    </row>
    <row r="1083" spans="1:48" x14ac:dyDescent="0.2">
      <c r="A1083" s="4"/>
      <c r="AA1083" s="30"/>
      <c r="AB1083" s="30"/>
      <c r="AC1083" s="30"/>
      <c r="AD1083" s="30"/>
      <c r="AE1083" s="30"/>
      <c r="AG1083" s="31"/>
      <c r="AN1083" s="30"/>
      <c r="AO1083" s="30"/>
      <c r="AP1083" s="30"/>
      <c r="AQ1083" s="30"/>
      <c r="AR1083" s="30"/>
      <c r="AS1083" s="30"/>
      <c r="AT1083" s="30"/>
      <c r="AU1083" s="30"/>
    </row>
    <row r="1084" spans="1:48" x14ac:dyDescent="0.2">
      <c r="A1084" s="4"/>
      <c r="AA1084" s="30"/>
      <c r="AB1084" s="30"/>
      <c r="AC1084" s="30"/>
      <c r="AD1084" s="30"/>
      <c r="AE1084" s="30"/>
      <c r="AG1084" s="31"/>
      <c r="AN1084" s="30"/>
      <c r="AO1084" s="30"/>
      <c r="AP1084" s="30"/>
      <c r="AQ1084" s="30"/>
      <c r="AR1084" s="30"/>
      <c r="AS1084" s="30"/>
      <c r="AT1084" s="30"/>
      <c r="AU1084" s="30"/>
    </row>
    <row r="1085" spans="1:48" x14ac:dyDescent="0.2">
      <c r="A1085" s="4"/>
      <c r="AA1085" s="30"/>
      <c r="AB1085" s="30"/>
      <c r="AC1085" s="30"/>
      <c r="AD1085" s="30"/>
      <c r="AE1085" s="30"/>
      <c r="AG1085" s="31"/>
      <c r="AN1085" s="30"/>
      <c r="AO1085" s="30"/>
      <c r="AP1085" s="30"/>
      <c r="AQ1085" s="30"/>
      <c r="AR1085" s="30"/>
      <c r="AS1085" s="30"/>
      <c r="AT1085" s="30"/>
      <c r="AU1085" s="30"/>
    </row>
    <row r="1086" spans="1:48" x14ac:dyDescent="0.2">
      <c r="A1086" s="4"/>
      <c r="AA1086" s="30"/>
      <c r="AB1086" s="30"/>
      <c r="AC1086" s="30"/>
      <c r="AD1086" s="30"/>
      <c r="AE1086" s="30"/>
      <c r="AG1086" s="31"/>
      <c r="AN1086" s="30"/>
      <c r="AO1086" s="30"/>
      <c r="AP1086" s="30"/>
      <c r="AQ1086" s="30"/>
      <c r="AR1086" s="30"/>
      <c r="AS1086" s="30"/>
      <c r="AT1086" s="30"/>
      <c r="AU1086" s="30"/>
    </row>
    <row r="1087" spans="1:48" x14ac:dyDescent="0.2">
      <c r="A1087" s="4"/>
      <c r="AA1087" s="30"/>
      <c r="AB1087" s="30"/>
      <c r="AC1087" s="30"/>
      <c r="AD1087" s="30"/>
      <c r="AE1087" s="30"/>
      <c r="AG1087" s="31"/>
      <c r="AN1087" s="30"/>
      <c r="AO1087" s="30"/>
      <c r="AP1087" s="30"/>
      <c r="AQ1087" s="30"/>
      <c r="AR1087" s="30"/>
      <c r="AS1087" s="30"/>
      <c r="AT1087" s="30"/>
      <c r="AU1087" s="30"/>
    </row>
    <row r="1088" spans="1:48" x14ac:dyDescent="0.2">
      <c r="A1088" s="4"/>
      <c r="AA1088" s="30"/>
      <c r="AB1088" s="30"/>
      <c r="AC1088" s="30"/>
      <c r="AD1088" s="30"/>
      <c r="AE1088" s="30"/>
      <c r="AG1088" s="31"/>
      <c r="AN1088" s="30"/>
      <c r="AO1088" s="30"/>
      <c r="AP1088" s="30"/>
      <c r="AQ1088" s="30"/>
      <c r="AR1088" s="30"/>
      <c r="AS1088" s="30"/>
      <c r="AT1088" s="30"/>
      <c r="AU1088" s="30"/>
    </row>
    <row r="1089" spans="1:47" x14ac:dyDescent="0.2">
      <c r="A1089" s="4"/>
      <c r="AA1089" s="30"/>
      <c r="AB1089" s="30"/>
      <c r="AC1089" s="30"/>
      <c r="AD1089" s="30"/>
      <c r="AE1089" s="30"/>
      <c r="AG1089" s="31"/>
      <c r="AN1089" s="30"/>
      <c r="AO1089" s="30"/>
      <c r="AP1089" s="30"/>
      <c r="AQ1089" s="30"/>
      <c r="AR1089" s="30"/>
      <c r="AS1089" s="30"/>
      <c r="AT1089" s="30"/>
      <c r="AU1089" s="30"/>
    </row>
    <row r="1090" spans="1:47" x14ac:dyDescent="0.2">
      <c r="A1090" s="4"/>
      <c r="AA1090" s="30"/>
      <c r="AB1090" s="30"/>
      <c r="AC1090" s="30"/>
      <c r="AD1090" s="30"/>
      <c r="AE1090" s="30"/>
      <c r="AG1090" s="31"/>
      <c r="AN1090" s="30"/>
      <c r="AO1090" s="30"/>
      <c r="AP1090" s="30"/>
      <c r="AQ1090" s="30"/>
      <c r="AR1090" s="30"/>
      <c r="AS1090" s="30"/>
      <c r="AT1090" s="30"/>
      <c r="AU1090" s="30"/>
    </row>
    <row r="1091" spans="1:47" x14ac:dyDescent="0.2">
      <c r="A1091" s="4"/>
      <c r="AA1091" s="30"/>
      <c r="AB1091" s="30"/>
      <c r="AC1091" s="30"/>
      <c r="AD1091" s="30"/>
      <c r="AE1091" s="30"/>
      <c r="AG1091" s="31"/>
      <c r="AN1091" s="30"/>
      <c r="AO1091" s="30"/>
      <c r="AP1091" s="30"/>
      <c r="AQ1091" s="30"/>
      <c r="AR1091" s="30"/>
      <c r="AS1091" s="30"/>
      <c r="AT1091" s="30"/>
      <c r="AU1091" s="30"/>
    </row>
    <row r="1092" spans="1:47" x14ac:dyDescent="0.2">
      <c r="A1092" s="4"/>
      <c r="AA1092" s="30"/>
      <c r="AB1092" s="30"/>
      <c r="AC1092" s="30"/>
      <c r="AD1092" s="30"/>
      <c r="AE1092" s="30"/>
      <c r="AG1092" s="31"/>
      <c r="AN1092" s="30"/>
      <c r="AO1092" s="30"/>
      <c r="AP1092" s="30"/>
      <c r="AQ1092" s="30"/>
      <c r="AR1092" s="30"/>
      <c r="AS1092" s="30"/>
      <c r="AT1092" s="30"/>
      <c r="AU1092" s="30"/>
    </row>
    <row r="1093" spans="1:47" x14ac:dyDescent="0.2">
      <c r="A1093" s="4"/>
      <c r="AA1093" s="30"/>
      <c r="AB1093" s="30"/>
      <c r="AC1093" s="30"/>
      <c r="AD1093" s="30"/>
      <c r="AE1093" s="30"/>
      <c r="AG1093" s="31"/>
      <c r="AN1093" s="30"/>
      <c r="AO1093" s="30"/>
      <c r="AP1093" s="30"/>
      <c r="AQ1093" s="30"/>
      <c r="AR1093" s="30"/>
      <c r="AS1093" s="30"/>
      <c r="AT1093" s="30"/>
      <c r="AU1093" s="30"/>
    </row>
    <row r="1094" spans="1:47" x14ac:dyDescent="0.2">
      <c r="A1094" s="4"/>
      <c r="AA1094" s="30"/>
      <c r="AB1094" s="30"/>
      <c r="AC1094" s="30"/>
      <c r="AD1094" s="30"/>
      <c r="AE1094" s="30"/>
      <c r="AG1094" s="31"/>
      <c r="AN1094" s="30"/>
      <c r="AO1094" s="30"/>
      <c r="AP1094" s="30"/>
      <c r="AQ1094" s="30"/>
      <c r="AR1094" s="30"/>
      <c r="AS1094" s="30"/>
      <c r="AT1094" s="30"/>
      <c r="AU1094" s="30"/>
    </row>
    <row r="1095" spans="1:47" x14ac:dyDescent="0.2">
      <c r="A1095" s="4"/>
      <c r="AA1095" s="30"/>
      <c r="AB1095" s="30"/>
      <c r="AC1095" s="30"/>
      <c r="AD1095" s="30"/>
      <c r="AE1095" s="30"/>
      <c r="AG1095" s="31"/>
      <c r="AN1095" s="30"/>
      <c r="AO1095" s="30"/>
      <c r="AP1095" s="30"/>
      <c r="AQ1095" s="30"/>
      <c r="AR1095" s="30"/>
      <c r="AS1095" s="30"/>
      <c r="AT1095" s="30"/>
      <c r="AU1095" s="30"/>
    </row>
    <row r="1096" spans="1:47" x14ac:dyDescent="0.2">
      <c r="A1096" s="4"/>
      <c r="AA1096" s="30"/>
      <c r="AB1096" s="30"/>
      <c r="AC1096" s="30"/>
      <c r="AD1096" s="30"/>
      <c r="AE1096" s="30"/>
      <c r="AG1096" s="31"/>
      <c r="AN1096" s="30"/>
      <c r="AO1096" s="30"/>
      <c r="AP1096" s="30"/>
      <c r="AQ1096" s="30"/>
      <c r="AR1096" s="30"/>
      <c r="AS1096" s="30"/>
      <c r="AT1096" s="30"/>
      <c r="AU1096" s="30"/>
    </row>
    <row r="1097" spans="1:47" x14ac:dyDescent="0.2">
      <c r="A1097" s="4"/>
      <c r="AA1097" s="30"/>
      <c r="AB1097" s="30"/>
      <c r="AC1097" s="30"/>
      <c r="AD1097" s="30"/>
      <c r="AE1097" s="30"/>
      <c r="AG1097" s="31"/>
      <c r="AN1097" s="30"/>
      <c r="AO1097" s="30"/>
      <c r="AP1097" s="30"/>
      <c r="AQ1097" s="30"/>
      <c r="AR1097" s="30"/>
      <c r="AS1097" s="30"/>
      <c r="AT1097" s="30"/>
      <c r="AU1097" s="30"/>
    </row>
    <row r="1098" spans="1:47" x14ac:dyDescent="0.2">
      <c r="A1098" s="4"/>
      <c r="AA1098" s="30"/>
      <c r="AB1098" s="30"/>
      <c r="AC1098" s="30"/>
      <c r="AD1098" s="30"/>
      <c r="AE1098" s="30"/>
      <c r="AG1098" s="31"/>
      <c r="AN1098" s="30"/>
      <c r="AO1098" s="30"/>
      <c r="AP1098" s="30"/>
      <c r="AQ1098" s="30"/>
      <c r="AR1098" s="30"/>
      <c r="AS1098" s="30"/>
      <c r="AT1098" s="30"/>
      <c r="AU1098" s="30"/>
    </row>
    <row r="1099" spans="1:47" x14ac:dyDescent="0.2">
      <c r="A1099" s="4"/>
      <c r="AA1099" s="30"/>
      <c r="AB1099" s="30"/>
      <c r="AC1099" s="30"/>
      <c r="AD1099" s="30"/>
      <c r="AE1099" s="30"/>
      <c r="AG1099" s="31"/>
      <c r="AN1099" s="30"/>
      <c r="AO1099" s="30"/>
      <c r="AP1099" s="30"/>
      <c r="AQ1099" s="30"/>
      <c r="AR1099" s="30"/>
      <c r="AS1099" s="30"/>
      <c r="AT1099" s="30"/>
      <c r="AU1099" s="30"/>
    </row>
    <row r="1100" spans="1:47" x14ac:dyDescent="0.2">
      <c r="A1100" s="4"/>
      <c r="AA1100" s="30"/>
      <c r="AB1100" s="30"/>
      <c r="AC1100" s="30"/>
      <c r="AD1100" s="30"/>
      <c r="AE1100" s="30"/>
      <c r="AG1100" s="31"/>
      <c r="AN1100" s="30"/>
      <c r="AO1100" s="30"/>
      <c r="AP1100" s="30"/>
      <c r="AQ1100" s="30"/>
      <c r="AR1100" s="30"/>
      <c r="AS1100" s="30"/>
      <c r="AT1100" s="30"/>
      <c r="AU1100" s="30"/>
    </row>
    <row r="1101" spans="1:47" x14ac:dyDescent="0.2">
      <c r="A1101" s="4"/>
      <c r="AA1101" s="30"/>
      <c r="AB1101" s="30"/>
      <c r="AC1101" s="30"/>
      <c r="AD1101" s="30"/>
      <c r="AE1101" s="30"/>
      <c r="AG1101" s="31"/>
      <c r="AN1101" s="30"/>
      <c r="AO1101" s="30"/>
      <c r="AP1101" s="30"/>
      <c r="AQ1101" s="30"/>
      <c r="AR1101" s="30"/>
      <c r="AS1101" s="30"/>
      <c r="AT1101" s="30"/>
      <c r="AU1101" s="30"/>
    </row>
    <row r="1102" spans="1:47" x14ac:dyDescent="0.2">
      <c r="A1102" s="4"/>
      <c r="AA1102" s="30"/>
      <c r="AB1102" s="30"/>
      <c r="AC1102" s="30"/>
      <c r="AD1102" s="30"/>
      <c r="AE1102" s="30"/>
      <c r="AG1102" s="31"/>
      <c r="AN1102" s="30"/>
      <c r="AO1102" s="30"/>
      <c r="AP1102" s="30"/>
      <c r="AQ1102" s="30"/>
      <c r="AR1102" s="30"/>
      <c r="AS1102" s="30"/>
      <c r="AT1102" s="30"/>
      <c r="AU1102" s="30"/>
    </row>
    <row r="1103" spans="1:47" x14ac:dyDescent="0.2">
      <c r="A1103" s="4"/>
      <c r="AA1103" s="30"/>
      <c r="AB1103" s="30"/>
      <c r="AC1103" s="30"/>
      <c r="AD1103" s="30"/>
      <c r="AE1103" s="30"/>
      <c r="AG1103" s="31"/>
      <c r="AN1103" s="30"/>
      <c r="AO1103" s="30"/>
      <c r="AP1103" s="30"/>
      <c r="AQ1103" s="30"/>
      <c r="AR1103" s="30"/>
      <c r="AS1103" s="30"/>
      <c r="AT1103" s="30"/>
      <c r="AU1103" s="30"/>
    </row>
    <row r="1104" spans="1:47" x14ac:dyDescent="0.2">
      <c r="A1104" s="4"/>
      <c r="AA1104" s="30"/>
      <c r="AB1104" s="30"/>
      <c r="AC1104" s="30"/>
      <c r="AD1104" s="30"/>
      <c r="AE1104" s="30"/>
      <c r="AG1104" s="31"/>
      <c r="AN1104" s="30"/>
      <c r="AO1104" s="30"/>
      <c r="AP1104" s="30"/>
      <c r="AQ1104" s="30"/>
      <c r="AR1104" s="30"/>
      <c r="AS1104" s="30"/>
      <c r="AT1104" s="30"/>
      <c r="AU1104" s="30"/>
    </row>
    <row r="1105" spans="1:47" x14ac:dyDescent="0.2">
      <c r="A1105" s="4"/>
      <c r="AA1105" s="30"/>
      <c r="AB1105" s="30"/>
      <c r="AC1105" s="30"/>
      <c r="AD1105" s="30"/>
      <c r="AE1105" s="30"/>
      <c r="AG1105" s="31"/>
      <c r="AN1105" s="30"/>
      <c r="AO1105" s="30"/>
      <c r="AP1105" s="30"/>
      <c r="AQ1105" s="30"/>
      <c r="AR1105" s="30"/>
      <c r="AS1105" s="30"/>
      <c r="AT1105" s="30"/>
      <c r="AU1105" s="30"/>
    </row>
    <row r="1106" spans="1:47" x14ac:dyDescent="0.2">
      <c r="A1106" s="4"/>
      <c r="AA1106" s="30"/>
      <c r="AB1106" s="30"/>
      <c r="AC1106" s="30"/>
      <c r="AD1106" s="30"/>
      <c r="AE1106" s="30"/>
      <c r="AG1106" s="31"/>
      <c r="AN1106" s="30"/>
      <c r="AO1106" s="30"/>
      <c r="AP1106" s="30"/>
      <c r="AQ1106" s="30"/>
      <c r="AR1106" s="30"/>
      <c r="AS1106" s="30"/>
      <c r="AT1106" s="30"/>
      <c r="AU1106" s="30"/>
    </row>
    <row r="1107" spans="1:47" x14ac:dyDescent="0.2">
      <c r="A1107" s="4"/>
      <c r="AA1107" s="30"/>
      <c r="AB1107" s="30"/>
      <c r="AC1107" s="30"/>
      <c r="AD1107" s="30"/>
      <c r="AE1107" s="30"/>
      <c r="AG1107" s="31"/>
      <c r="AN1107" s="30"/>
      <c r="AO1107" s="30"/>
      <c r="AP1107" s="30"/>
      <c r="AQ1107" s="30"/>
      <c r="AR1107" s="30"/>
      <c r="AS1107" s="30"/>
      <c r="AT1107" s="30"/>
      <c r="AU1107" s="30"/>
    </row>
    <row r="1108" spans="1:47" x14ac:dyDescent="0.2">
      <c r="A1108" s="4"/>
      <c r="AA1108" s="30"/>
      <c r="AB1108" s="30"/>
      <c r="AC1108" s="30"/>
      <c r="AD1108" s="30"/>
      <c r="AE1108" s="30"/>
      <c r="AG1108" s="31"/>
      <c r="AN1108" s="30"/>
      <c r="AO1108" s="30"/>
      <c r="AP1108" s="30"/>
      <c r="AQ1108" s="30"/>
      <c r="AR1108" s="30"/>
      <c r="AS1108" s="30"/>
      <c r="AT1108" s="30"/>
      <c r="AU1108" s="30"/>
    </row>
    <row r="1109" spans="1:47" x14ac:dyDescent="0.2">
      <c r="A1109" s="4"/>
      <c r="AA1109" s="30"/>
      <c r="AB1109" s="30"/>
      <c r="AC1109" s="30"/>
      <c r="AD1109" s="30"/>
      <c r="AE1109" s="30"/>
      <c r="AG1109" s="31"/>
      <c r="AN1109" s="30"/>
      <c r="AO1109" s="30"/>
      <c r="AP1109" s="30"/>
      <c r="AQ1109" s="30"/>
      <c r="AR1109" s="30"/>
      <c r="AS1109" s="30"/>
      <c r="AT1109" s="30"/>
      <c r="AU1109" s="30"/>
    </row>
    <row r="1110" spans="1:47" x14ac:dyDescent="0.2">
      <c r="A1110" s="4"/>
      <c r="AA1110" s="30"/>
      <c r="AB1110" s="30"/>
      <c r="AC1110" s="30"/>
      <c r="AD1110" s="30"/>
      <c r="AE1110" s="30"/>
      <c r="AG1110" s="31"/>
      <c r="AN1110" s="30"/>
      <c r="AO1110" s="30"/>
      <c r="AP1110" s="30"/>
      <c r="AQ1110" s="30"/>
      <c r="AR1110" s="30"/>
      <c r="AS1110" s="30"/>
      <c r="AT1110" s="30"/>
      <c r="AU1110" s="30"/>
    </row>
    <row r="1111" spans="1:47" x14ac:dyDescent="0.2">
      <c r="A1111" s="4"/>
      <c r="AA1111" s="30"/>
      <c r="AB1111" s="30"/>
      <c r="AC1111" s="30"/>
      <c r="AD1111" s="30"/>
      <c r="AE1111" s="30"/>
      <c r="AG1111" s="31"/>
      <c r="AN1111" s="30"/>
      <c r="AO1111" s="30"/>
      <c r="AP1111" s="30"/>
      <c r="AQ1111" s="30"/>
      <c r="AR1111" s="30"/>
      <c r="AS1111" s="30"/>
      <c r="AT1111" s="30"/>
      <c r="AU1111" s="30"/>
    </row>
    <row r="1112" spans="1:47" x14ac:dyDescent="0.2">
      <c r="A1112" s="4"/>
      <c r="AA1112" s="30"/>
      <c r="AB1112" s="30"/>
      <c r="AC1112" s="30"/>
      <c r="AD1112" s="30"/>
      <c r="AE1112" s="30"/>
      <c r="AG1112" s="31"/>
      <c r="AN1112" s="30"/>
      <c r="AO1112" s="30"/>
      <c r="AP1112" s="30"/>
      <c r="AQ1112" s="30"/>
      <c r="AR1112" s="30"/>
      <c r="AS1112" s="30"/>
      <c r="AT1112" s="30"/>
      <c r="AU1112" s="30"/>
    </row>
    <row r="1113" spans="1:47" x14ac:dyDescent="0.2">
      <c r="A1113" s="4"/>
      <c r="AA1113" s="30"/>
      <c r="AB1113" s="30"/>
      <c r="AC1113" s="30"/>
      <c r="AD1113" s="30"/>
      <c r="AE1113" s="30"/>
      <c r="AG1113" s="31"/>
      <c r="AN1113" s="30"/>
      <c r="AO1113" s="30"/>
      <c r="AP1113" s="30"/>
      <c r="AQ1113" s="30"/>
      <c r="AR1113" s="30"/>
      <c r="AS1113" s="30"/>
      <c r="AT1113" s="30"/>
      <c r="AU1113" s="30"/>
    </row>
    <row r="1114" spans="1:47" x14ac:dyDescent="0.2">
      <c r="A1114" s="4"/>
      <c r="AA1114" s="30"/>
      <c r="AB1114" s="30"/>
      <c r="AC1114" s="30"/>
      <c r="AD1114" s="30"/>
      <c r="AE1114" s="30"/>
      <c r="AG1114" s="31"/>
      <c r="AN1114" s="30"/>
      <c r="AO1114" s="30"/>
      <c r="AP1114" s="30"/>
      <c r="AQ1114" s="30"/>
      <c r="AR1114" s="30"/>
      <c r="AS1114" s="30"/>
      <c r="AT1114" s="30"/>
      <c r="AU1114" s="30"/>
    </row>
    <row r="1115" spans="1:47" x14ac:dyDescent="0.2">
      <c r="A1115" s="4"/>
      <c r="AA1115" s="30"/>
      <c r="AB1115" s="30"/>
      <c r="AC1115" s="30"/>
      <c r="AD1115" s="30"/>
      <c r="AE1115" s="30"/>
      <c r="AG1115" s="31"/>
      <c r="AN1115" s="30"/>
      <c r="AO1115" s="30"/>
      <c r="AP1115" s="30"/>
      <c r="AQ1115" s="30"/>
      <c r="AR1115" s="30"/>
      <c r="AS1115" s="30"/>
      <c r="AT1115" s="30"/>
      <c r="AU1115" s="30"/>
    </row>
    <row r="1116" spans="1:47" x14ac:dyDescent="0.2">
      <c r="A1116" s="4"/>
      <c r="AA1116" s="30"/>
      <c r="AB1116" s="30"/>
      <c r="AC1116" s="30"/>
      <c r="AD1116" s="30"/>
      <c r="AE1116" s="30"/>
      <c r="AG1116" s="31"/>
      <c r="AN1116" s="30"/>
      <c r="AO1116" s="30"/>
      <c r="AP1116" s="30"/>
      <c r="AQ1116" s="30"/>
      <c r="AR1116" s="30"/>
      <c r="AS1116" s="30"/>
      <c r="AT1116" s="30"/>
      <c r="AU1116" s="30"/>
    </row>
    <row r="1117" spans="1:47" x14ac:dyDescent="0.2">
      <c r="A1117" s="4"/>
      <c r="AA1117" s="30"/>
      <c r="AB1117" s="30"/>
      <c r="AC1117" s="30"/>
      <c r="AD1117" s="30"/>
      <c r="AE1117" s="30"/>
      <c r="AG1117" s="31"/>
      <c r="AN1117" s="30"/>
      <c r="AO1117" s="30"/>
      <c r="AP1117" s="30"/>
      <c r="AQ1117" s="30"/>
      <c r="AR1117" s="30"/>
      <c r="AS1117" s="30"/>
      <c r="AT1117" s="30"/>
      <c r="AU1117" s="30"/>
    </row>
    <row r="1118" spans="1:47" x14ac:dyDescent="0.2">
      <c r="A1118" s="4"/>
      <c r="AA1118" s="30"/>
      <c r="AB1118" s="30"/>
      <c r="AC1118" s="30"/>
      <c r="AD1118" s="30"/>
      <c r="AE1118" s="30"/>
      <c r="AG1118" s="31"/>
      <c r="AN1118" s="30"/>
      <c r="AO1118" s="30"/>
      <c r="AP1118" s="30"/>
      <c r="AQ1118" s="30"/>
      <c r="AR1118" s="30"/>
      <c r="AS1118" s="30"/>
      <c r="AT1118" s="30"/>
      <c r="AU1118" s="30"/>
    </row>
    <row r="1119" spans="1:47" x14ac:dyDescent="0.2">
      <c r="A1119" s="4"/>
      <c r="AA1119" s="30"/>
      <c r="AB1119" s="30"/>
      <c r="AC1119" s="30"/>
      <c r="AD1119" s="30"/>
      <c r="AE1119" s="30"/>
      <c r="AG1119" s="31"/>
      <c r="AN1119" s="30"/>
      <c r="AO1119" s="30"/>
      <c r="AP1119" s="30"/>
      <c r="AQ1119" s="30"/>
      <c r="AR1119" s="30"/>
      <c r="AS1119" s="30"/>
      <c r="AT1119" s="30"/>
      <c r="AU1119" s="30"/>
    </row>
    <row r="1120" spans="1:47" x14ac:dyDescent="0.2">
      <c r="A1120" s="4"/>
      <c r="AA1120" s="30"/>
      <c r="AB1120" s="30"/>
      <c r="AC1120" s="30"/>
      <c r="AD1120" s="30"/>
      <c r="AE1120" s="30"/>
      <c r="AG1120" s="31"/>
      <c r="AN1120" s="30"/>
      <c r="AO1120" s="30"/>
      <c r="AP1120" s="30"/>
      <c r="AQ1120" s="30"/>
      <c r="AR1120" s="30"/>
      <c r="AS1120" s="30"/>
      <c r="AT1120" s="30"/>
      <c r="AU1120" s="30"/>
    </row>
    <row r="1121" spans="1:47" x14ac:dyDescent="0.2">
      <c r="A1121" s="4"/>
      <c r="AA1121" s="30"/>
      <c r="AB1121" s="30"/>
      <c r="AC1121" s="30"/>
      <c r="AD1121" s="30"/>
      <c r="AE1121" s="30"/>
      <c r="AG1121" s="31"/>
      <c r="AN1121" s="30"/>
      <c r="AO1121" s="30"/>
      <c r="AP1121" s="30"/>
      <c r="AQ1121" s="30"/>
      <c r="AR1121" s="30"/>
      <c r="AS1121" s="30"/>
      <c r="AT1121" s="30"/>
      <c r="AU1121" s="30"/>
    </row>
    <row r="1122" spans="1:47" x14ac:dyDescent="0.2">
      <c r="AA1122" s="30"/>
      <c r="AB1122" s="30"/>
      <c r="AC1122" s="30"/>
      <c r="AD1122" s="30"/>
      <c r="AE1122" s="30"/>
      <c r="AG1122" s="31"/>
      <c r="AN1122" s="30"/>
      <c r="AO1122" s="30"/>
      <c r="AP1122" s="30"/>
      <c r="AQ1122" s="30"/>
      <c r="AR1122" s="30"/>
      <c r="AS1122" s="30"/>
      <c r="AT1122" s="30"/>
      <c r="AU1122" s="30"/>
    </row>
    <row r="1123" spans="1:47" x14ac:dyDescent="0.2">
      <c r="AA1123" s="30"/>
      <c r="AB1123" s="30"/>
      <c r="AC1123" s="30"/>
      <c r="AD1123" s="30"/>
      <c r="AE1123" s="30"/>
      <c r="AG1123" s="31"/>
      <c r="AN1123" s="30"/>
      <c r="AO1123" s="30"/>
      <c r="AP1123" s="30"/>
      <c r="AQ1123" s="30"/>
      <c r="AR1123" s="30"/>
      <c r="AS1123" s="30"/>
      <c r="AT1123" s="30"/>
      <c r="AU1123" s="30"/>
    </row>
    <row r="1124" spans="1:47" x14ac:dyDescent="0.2">
      <c r="AA1124" s="30"/>
      <c r="AB1124" s="30"/>
      <c r="AC1124" s="30"/>
      <c r="AD1124" s="30"/>
      <c r="AE1124" s="30"/>
      <c r="AG1124" s="31"/>
      <c r="AN1124" s="30"/>
      <c r="AO1124" s="30"/>
      <c r="AP1124" s="30"/>
      <c r="AQ1124" s="30"/>
      <c r="AR1124" s="30"/>
      <c r="AS1124" s="30"/>
      <c r="AT1124" s="30"/>
      <c r="AU1124" s="30"/>
    </row>
    <row r="1125" spans="1:47" x14ac:dyDescent="0.2">
      <c r="AA1125" s="30"/>
      <c r="AB1125" s="30"/>
      <c r="AC1125" s="30"/>
      <c r="AD1125" s="30"/>
      <c r="AE1125" s="30"/>
      <c r="AG1125" s="31"/>
      <c r="AN1125" s="30"/>
      <c r="AO1125" s="30"/>
      <c r="AP1125" s="30"/>
      <c r="AQ1125" s="30"/>
      <c r="AR1125" s="30"/>
      <c r="AS1125" s="30"/>
      <c r="AT1125" s="30"/>
      <c r="AU1125" s="30"/>
    </row>
    <row r="1126" spans="1:47" x14ac:dyDescent="0.2">
      <c r="AA1126" s="30"/>
      <c r="AB1126" s="30"/>
      <c r="AC1126" s="30"/>
      <c r="AD1126" s="30"/>
      <c r="AE1126" s="30"/>
      <c r="AG1126" s="31"/>
      <c r="AN1126" s="30"/>
      <c r="AO1126" s="30"/>
      <c r="AP1126" s="30"/>
      <c r="AQ1126" s="30"/>
      <c r="AR1126" s="30"/>
      <c r="AS1126" s="30"/>
      <c r="AT1126" s="30"/>
      <c r="AU1126" s="30"/>
    </row>
    <row r="1127" spans="1:47" x14ac:dyDescent="0.2">
      <c r="AA1127" s="30"/>
      <c r="AB1127" s="30"/>
      <c r="AC1127" s="30"/>
      <c r="AD1127" s="30"/>
      <c r="AE1127" s="30"/>
      <c r="AG1127" s="31"/>
      <c r="AN1127" s="30"/>
      <c r="AO1127" s="30"/>
      <c r="AP1127" s="30"/>
      <c r="AQ1127" s="30"/>
      <c r="AR1127" s="30"/>
      <c r="AS1127" s="30"/>
      <c r="AT1127" s="30"/>
      <c r="AU1127" s="30"/>
    </row>
    <row r="1128" spans="1:47" x14ac:dyDescent="0.2">
      <c r="AA1128" s="30"/>
      <c r="AB1128" s="30"/>
      <c r="AC1128" s="30"/>
      <c r="AD1128" s="30"/>
      <c r="AE1128" s="30"/>
      <c r="AG1128" s="31"/>
      <c r="AN1128" s="30"/>
      <c r="AO1128" s="30"/>
      <c r="AP1128" s="30"/>
      <c r="AQ1128" s="30"/>
      <c r="AR1128" s="30"/>
      <c r="AS1128" s="30"/>
      <c r="AT1128" s="30"/>
      <c r="AU1128" s="30"/>
    </row>
    <row r="1129" spans="1:47" x14ac:dyDescent="0.2">
      <c r="AA1129" s="30"/>
      <c r="AB1129" s="30"/>
      <c r="AC1129" s="30"/>
      <c r="AD1129" s="30"/>
      <c r="AE1129" s="30"/>
      <c r="AG1129" s="31"/>
      <c r="AN1129" s="30"/>
      <c r="AO1129" s="30"/>
      <c r="AP1129" s="30"/>
      <c r="AQ1129" s="30"/>
      <c r="AR1129" s="30"/>
      <c r="AS1129" s="30"/>
      <c r="AT1129" s="30"/>
      <c r="AU1129" s="30"/>
    </row>
    <row r="1130" spans="1:47" x14ac:dyDescent="0.2">
      <c r="AA1130" s="30"/>
      <c r="AB1130" s="30"/>
      <c r="AC1130" s="30"/>
      <c r="AD1130" s="30"/>
      <c r="AE1130" s="30"/>
      <c r="AG1130" s="31"/>
      <c r="AN1130" s="30"/>
      <c r="AO1130" s="30"/>
      <c r="AP1130" s="30"/>
      <c r="AQ1130" s="30"/>
      <c r="AR1130" s="30"/>
      <c r="AS1130" s="30"/>
      <c r="AT1130" s="30"/>
      <c r="AU1130" s="30"/>
    </row>
    <row r="1131" spans="1:47" x14ac:dyDescent="0.2">
      <c r="AA1131" s="30"/>
      <c r="AB1131" s="30"/>
      <c r="AC1131" s="30"/>
      <c r="AD1131" s="30"/>
      <c r="AE1131" s="30"/>
      <c r="AG1131" s="31"/>
      <c r="AN1131" s="30"/>
      <c r="AO1131" s="30"/>
      <c r="AP1131" s="30"/>
      <c r="AQ1131" s="30"/>
      <c r="AR1131" s="30"/>
      <c r="AS1131" s="30"/>
      <c r="AT1131" s="30"/>
      <c r="AU1131" s="30"/>
    </row>
    <row r="1132" spans="1:47" x14ac:dyDescent="0.2">
      <c r="AA1132" s="30"/>
      <c r="AB1132" s="30"/>
      <c r="AC1132" s="30"/>
      <c r="AD1132" s="30"/>
      <c r="AE1132" s="30"/>
      <c r="AG1132" s="31"/>
      <c r="AN1132" s="30"/>
      <c r="AO1132" s="30"/>
      <c r="AP1132" s="30"/>
      <c r="AQ1132" s="30"/>
      <c r="AR1132" s="30"/>
      <c r="AS1132" s="30"/>
      <c r="AT1132" s="30"/>
      <c r="AU1132" s="30"/>
    </row>
    <row r="1133" spans="1:47" x14ac:dyDescent="0.2">
      <c r="AA1133" s="30"/>
      <c r="AB1133" s="30"/>
      <c r="AC1133" s="30"/>
      <c r="AD1133" s="30"/>
      <c r="AE1133" s="30"/>
      <c r="AG1133" s="31"/>
      <c r="AN1133" s="30"/>
      <c r="AO1133" s="30"/>
      <c r="AP1133" s="30"/>
      <c r="AQ1133" s="30"/>
      <c r="AR1133" s="30"/>
      <c r="AS1133" s="30"/>
      <c r="AT1133" s="30"/>
      <c r="AU1133" s="30"/>
    </row>
    <row r="1134" spans="1:47" x14ac:dyDescent="0.2">
      <c r="AA1134" s="30"/>
      <c r="AB1134" s="30"/>
      <c r="AC1134" s="30"/>
      <c r="AD1134" s="30"/>
      <c r="AE1134" s="30"/>
      <c r="AG1134" s="31"/>
      <c r="AN1134" s="30"/>
      <c r="AO1134" s="30"/>
      <c r="AP1134" s="30"/>
      <c r="AQ1134" s="30"/>
      <c r="AR1134" s="30"/>
      <c r="AS1134" s="30"/>
      <c r="AT1134" s="30"/>
      <c r="AU1134" s="30"/>
    </row>
    <row r="1135" spans="1:47" x14ac:dyDescent="0.2">
      <c r="AA1135" s="30"/>
      <c r="AB1135" s="30"/>
      <c r="AC1135" s="30"/>
      <c r="AD1135" s="30"/>
      <c r="AE1135" s="30"/>
      <c r="AG1135" s="31"/>
      <c r="AN1135" s="30"/>
      <c r="AO1135" s="30"/>
      <c r="AP1135" s="30"/>
      <c r="AQ1135" s="30"/>
      <c r="AR1135" s="30"/>
      <c r="AS1135" s="30"/>
      <c r="AT1135" s="30"/>
      <c r="AU1135" s="30"/>
    </row>
    <row r="1136" spans="1:47" x14ac:dyDescent="0.2">
      <c r="AA1136" s="30"/>
      <c r="AB1136" s="30"/>
      <c r="AC1136" s="30"/>
      <c r="AD1136" s="30"/>
      <c r="AE1136" s="30"/>
      <c r="AG1136" s="31"/>
      <c r="AN1136" s="30"/>
      <c r="AO1136" s="30"/>
      <c r="AP1136" s="30"/>
      <c r="AQ1136" s="30"/>
      <c r="AR1136" s="30"/>
      <c r="AS1136" s="30"/>
      <c r="AT1136" s="30"/>
      <c r="AU1136" s="30"/>
    </row>
    <row r="1137" spans="27:48" x14ac:dyDescent="0.2">
      <c r="AA1137" s="30"/>
      <c r="AB1137" s="30"/>
      <c r="AC1137" s="30"/>
      <c r="AD1137" s="30"/>
      <c r="AE1137" s="30"/>
      <c r="AG1137" s="31"/>
      <c r="AN1137" s="30"/>
      <c r="AO1137" s="30"/>
      <c r="AP1137" s="30"/>
      <c r="AQ1137" s="30"/>
      <c r="AR1137" s="30"/>
      <c r="AS1137" s="30"/>
      <c r="AT1137" s="30"/>
      <c r="AU1137" s="30"/>
    </row>
    <row r="1138" spans="27:48" x14ac:dyDescent="0.2">
      <c r="AA1138" s="30"/>
      <c r="AB1138" s="30"/>
      <c r="AC1138" s="30"/>
      <c r="AD1138" s="30"/>
      <c r="AE1138" s="30"/>
      <c r="AG1138" s="31"/>
      <c r="AN1138" s="30"/>
      <c r="AO1138" s="30"/>
      <c r="AP1138" s="30"/>
      <c r="AQ1138" s="30"/>
      <c r="AR1138" s="30"/>
      <c r="AS1138" s="30"/>
      <c r="AT1138" s="30"/>
      <c r="AU1138" s="30"/>
    </row>
    <row r="1139" spans="27:48" x14ac:dyDescent="0.2">
      <c r="AA1139" s="30"/>
      <c r="AB1139" s="30"/>
      <c r="AC1139" s="30"/>
      <c r="AD1139" s="30"/>
      <c r="AE1139" s="30"/>
      <c r="AG1139" s="31"/>
      <c r="AN1139" s="30"/>
      <c r="AO1139" s="30"/>
      <c r="AP1139" s="30"/>
      <c r="AQ1139" s="30"/>
      <c r="AR1139" s="30"/>
      <c r="AS1139" s="30"/>
      <c r="AT1139" s="30"/>
      <c r="AU1139" s="30"/>
    </row>
    <row r="1140" spans="27:48" x14ac:dyDescent="0.2">
      <c r="AA1140" s="30"/>
      <c r="AB1140" s="30"/>
      <c r="AC1140" s="30"/>
      <c r="AD1140" s="30"/>
      <c r="AE1140" s="30"/>
      <c r="AG1140" s="31"/>
      <c r="AN1140" s="30"/>
      <c r="AO1140" s="30"/>
      <c r="AP1140" s="30"/>
      <c r="AQ1140" s="30"/>
      <c r="AR1140" s="30"/>
      <c r="AS1140" s="30"/>
      <c r="AT1140" s="30"/>
      <c r="AU1140" s="30"/>
    </row>
    <row r="1141" spans="27:48" x14ac:dyDescent="0.2">
      <c r="AA1141" s="30"/>
      <c r="AB1141" s="30"/>
      <c r="AC1141" s="30"/>
      <c r="AD1141" s="30"/>
      <c r="AE1141" s="30"/>
      <c r="AG1141" s="31"/>
      <c r="AN1141" s="30"/>
      <c r="AO1141" s="30"/>
      <c r="AP1141" s="30"/>
      <c r="AQ1141" s="30"/>
      <c r="AR1141" s="30"/>
      <c r="AS1141" s="30"/>
      <c r="AT1141" s="30"/>
      <c r="AU1141" s="30"/>
    </row>
    <row r="1142" spans="27:48" x14ac:dyDescent="0.2">
      <c r="AA1142" s="30"/>
      <c r="AB1142" s="30"/>
      <c r="AC1142" s="30"/>
      <c r="AD1142" s="30"/>
      <c r="AE1142" s="30"/>
      <c r="AG1142" s="31"/>
      <c r="AN1142" s="30"/>
      <c r="AO1142" s="30"/>
      <c r="AP1142" s="30"/>
      <c r="AQ1142" s="30"/>
      <c r="AR1142" s="30"/>
      <c r="AS1142" s="30"/>
      <c r="AT1142" s="30"/>
      <c r="AU1142" s="30"/>
    </row>
    <row r="1143" spans="27:48" x14ac:dyDescent="0.2">
      <c r="AA1143" s="30"/>
      <c r="AB1143" s="30"/>
      <c r="AC1143" s="30"/>
      <c r="AD1143" s="30"/>
      <c r="AE1143" s="30"/>
      <c r="AG1143" s="31"/>
      <c r="AN1143" s="30"/>
      <c r="AO1143" s="30"/>
      <c r="AP1143" s="30"/>
      <c r="AQ1143" s="30"/>
      <c r="AR1143" s="30"/>
      <c r="AS1143" s="30"/>
      <c r="AT1143" s="30"/>
      <c r="AU1143" s="30"/>
    </row>
    <row r="1144" spans="27:48" x14ac:dyDescent="0.2">
      <c r="AA1144" s="30"/>
      <c r="AB1144" s="30"/>
      <c r="AC1144" s="30"/>
      <c r="AD1144" s="30"/>
      <c r="AE1144" s="30"/>
      <c r="AG1144" s="31"/>
      <c r="AN1144" s="30"/>
      <c r="AO1144" s="30"/>
      <c r="AP1144" s="30"/>
      <c r="AQ1144" s="30"/>
      <c r="AR1144" s="30"/>
      <c r="AS1144" s="30"/>
      <c r="AT1144" s="30"/>
      <c r="AU1144" s="30"/>
    </row>
    <row r="1145" spans="27:48" x14ac:dyDescent="0.2">
      <c r="AA1145" s="30"/>
      <c r="AB1145" s="30"/>
      <c r="AC1145" s="30"/>
      <c r="AD1145" s="30"/>
      <c r="AE1145" s="30"/>
      <c r="AG1145" s="31"/>
      <c r="AN1145" s="30"/>
      <c r="AO1145" s="30"/>
      <c r="AP1145" s="30"/>
      <c r="AQ1145" s="30"/>
      <c r="AR1145" s="30"/>
      <c r="AS1145" s="30"/>
      <c r="AT1145" s="30"/>
      <c r="AU1145" s="30"/>
    </row>
    <row r="1146" spans="27:48" x14ac:dyDescent="0.2">
      <c r="AA1146" s="30"/>
      <c r="AB1146" s="30"/>
      <c r="AC1146" s="30"/>
      <c r="AD1146" s="30"/>
      <c r="AE1146" s="30"/>
      <c r="AG1146" s="31"/>
      <c r="AN1146" s="30"/>
      <c r="AO1146" s="30"/>
      <c r="AP1146" s="30"/>
      <c r="AQ1146" s="30"/>
      <c r="AR1146" s="30"/>
      <c r="AS1146" s="30"/>
      <c r="AT1146" s="30"/>
      <c r="AU1146" s="30"/>
    </row>
    <row r="1147" spans="27:48" x14ac:dyDescent="0.2">
      <c r="AA1147" s="30"/>
      <c r="AB1147" s="30"/>
      <c r="AC1147" s="30"/>
      <c r="AD1147" s="30"/>
      <c r="AE1147" s="30"/>
      <c r="AG1147" s="31"/>
      <c r="AN1147" s="30"/>
      <c r="AO1147" s="30"/>
      <c r="AP1147" s="30"/>
      <c r="AQ1147" s="30"/>
      <c r="AR1147" s="30"/>
      <c r="AS1147" s="30"/>
      <c r="AT1147" s="30"/>
      <c r="AU1147" s="30"/>
    </row>
    <row r="1148" spans="27:48" x14ac:dyDescent="0.2">
      <c r="AA1148" s="30"/>
      <c r="AB1148" s="30"/>
      <c r="AC1148" s="30"/>
      <c r="AD1148" s="30"/>
      <c r="AE1148" s="30"/>
      <c r="AG1148" s="31"/>
      <c r="AN1148" s="30"/>
      <c r="AO1148" s="30"/>
      <c r="AP1148" s="30"/>
      <c r="AQ1148" s="30"/>
      <c r="AR1148" s="30"/>
      <c r="AS1148" s="30"/>
      <c r="AT1148" s="30"/>
      <c r="AU1148" s="30"/>
    </row>
    <row r="1149" spans="27:48" x14ac:dyDescent="0.2">
      <c r="AA1149" s="30"/>
      <c r="AB1149" s="30"/>
      <c r="AC1149" s="30"/>
      <c r="AD1149" s="30"/>
      <c r="AE1149" s="30"/>
      <c r="AG1149" s="31"/>
      <c r="AN1149" s="30"/>
      <c r="AO1149" s="30"/>
      <c r="AP1149" s="30"/>
      <c r="AQ1149" s="30"/>
      <c r="AR1149" s="30"/>
      <c r="AS1149" s="30"/>
      <c r="AT1149" s="30"/>
      <c r="AU1149" s="30"/>
    </row>
    <row r="1150" spans="27:48" x14ac:dyDescent="0.2">
      <c r="AA1150" s="30"/>
      <c r="AB1150" s="30"/>
      <c r="AC1150" s="30"/>
      <c r="AD1150" s="30"/>
      <c r="AE1150" s="30"/>
      <c r="AG1150" s="31"/>
      <c r="AN1150" s="30"/>
      <c r="AO1150" s="30"/>
      <c r="AP1150" s="30"/>
      <c r="AQ1150" s="30"/>
      <c r="AR1150" s="30"/>
      <c r="AS1150" s="30"/>
      <c r="AT1150" s="30"/>
      <c r="AU1150" s="30"/>
    </row>
    <row r="1151" spans="27:48" x14ac:dyDescent="0.2">
      <c r="AA1151" s="30"/>
      <c r="AB1151" s="30"/>
      <c r="AC1151" s="30"/>
      <c r="AD1151" s="30"/>
      <c r="AE1151" s="30"/>
      <c r="AG1151" s="31"/>
      <c r="AN1151" s="30"/>
      <c r="AO1151" s="30"/>
      <c r="AP1151" s="30"/>
      <c r="AQ1151" s="30"/>
      <c r="AR1151" s="30"/>
      <c r="AS1151" s="30"/>
      <c r="AT1151" s="30"/>
      <c r="AU1151" s="30"/>
    </row>
    <row r="1152" spans="27:48" x14ac:dyDescent="0.2">
      <c r="AA1152" s="30"/>
      <c r="AB1152" s="30"/>
      <c r="AC1152" s="30"/>
      <c r="AD1152" s="30"/>
      <c r="AE1152" s="30"/>
      <c r="AG1152" s="31"/>
      <c r="AN1152" s="30"/>
      <c r="AO1152" s="30"/>
      <c r="AP1152" s="30"/>
      <c r="AQ1152" s="30"/>
      <c r="AR1152" s="30"/>
      <c r="AS1152" s="30"/>
      <c r="AT1152" s="30"/>
      <c r="AU1152" s="30"/>
      <c r="AV1152" s="30"/>
    </row>
    <row r="1153" spans="27:47" x14ac:dyDescent="0.2">
      <c r="AA1153" s="30"/>
      <c r="AB1153" s="30"/>
      <c r="AC1153" s="30"/>
      <c r="AD1153" s="30"/>
      <c r="AE1153" s="30"/>
      <c r="AG1153" s="31"/>
      <c r="AN1153" s="30"/>
      <c r="AO1153" s="30"/>
      <c r="AP1153" s="30"/>
      <c r="AQ1153" s="30"/>
      <c r="AR1153" s="30"/>
      <c r="AS1153" s="30"/>
      <c r="AT1153" s="30"/>
      <c r="AU1153" s="30"/>
    </row>
    <row r="1154" spans="27:47" x14ac:dyDescent="0.2">
      <c r="AA1154" s="30"/>
      <c r="AB1154" s="30"/>
      <c r="AC1154" s="30"/>
      <c r="AD1154" s="30"/>
      <c r="AE1154" s="30"/>
      <c r="AG1154" s="31"/>
      <c r="AN1154" s="30"/>
      <c r="AO1154" s="30"/>
      <c r="AP1154" s="30"/>
      <c r="AQ1154" s="30"/>
      <c r="AR1154" s="30"/>
      <c r="AS1154" s="30"/>
      <c r="AT1154" s="30"/>
      <c r="AU1154" s="30"/>
    </row>
    <row r="1155" spans="27:47" x14ac:dyDescent="0.2">
      <c r="AA1155" s="30"/>
      <c r="AB1155" s="30"/>
      <c r="AC1155" s="30"/>
      <c r="AD1155" s="30"/>
      <c r="AE1155" s="30"/>
      <c r="AG1155" s="31"/>
      <c r="AN1155" s="30"/>
      <c r="AO1155" s="30"/>
      <c r="AP1155" s="30"/>
      <c r="AQ1155" s="30"/>
      <c r="AR1155" s="30"/>
      <c r="AS1155" s="30"/>
      <c r="AT1155" s="30"/>
      <c r="AU1155" s="30"/>
    </row>
    <row r="1156" spans="27:47" x14ac:dyDescent="0.2">
      <c r="AA1156" s="30"/>
      <c r="AB1156" s="30"/>
      <c r="AC1156" s="30"/>
      <c r="AD1156" s="30"/>
      <c r="AE1156" s="30"/>
      <c r="AG1156" s="31"/>
      <c r="AN1156" s="30"/>
      <c r="AO1156" s="30"/>
      <c r="AP1156" s="30"/>
      <c r="AQ1156" s="30"/>
      <c r="AR1156" s="30"/>
      <c r="AS1156" s="30"/>
      <c r="AT1156" s="30"/>
      <c r="AU1156" s="30"/>
    </row>
    <row r="1157" spans="27:47" x14ac:dyDescent="0.2">
      <c r="AA1157" s="30"/>
      <c r="AB1157" s="30"/>
      <c r="AC1157" s="30"/>
      <c r="AD1157" s="30"/>
      <c r="AE1157" s="30"/>
      <c r="AG1157" s="31"/>
      <c r="AN1157" s="30"/>
      <c r="AO1157" s="30"/>
      <c r="AP1157" s="30"/>
      <c r="AQ1157" s="30"/>
      <c r="AR1157" s="30"/>
      <c r="AS1157" s="30"/>
      <c r="AT1157" s="30"/>
      <c r="AU1157" s="30"/>
    </row>
    <row r="1158" spans="27:47" x14ac:dyDescent="0.2">
      <c r="AA1158" s="30"/>
      <c r="AB1158" s="30"/>
      <c r="AC1158" s="30"/>
      <c r="AD1158" s="30"/>
      <c r="AE1158" s="30"/>
      <c r="AG1158" s="31"/>
      <c r="AN1158" s="30"/>
      <c r="AO1158" s="30"/>
      <c r="AP1158" s="30"/>
      <c r="AQ1158" s="30"/>
      <c r="AR1158" s="30"/>
      <c r="AS1158" s="30"/>
      <c r="AT1158" s="30"/>
      <c r="AU1158" s="30"/>
    </row>
    <row r="1159" spans="27:47" x14ac:dyDescent="0.2">
      <c r="AA1159" s="30"/>
      <c r="AB1159" s="30"/>
      <c r="AC1159" s="30"/>
      <c r="AD1159" s="30"/>
      <c r="AE1159" s="30"/>
      <c r="AG1159" s="31"/>
      <c r="AN1159" s="30"/>
      <c r="AO1159" s="30"/>
      <c r="AP1159" s="30"/>
      <c r="AQ1159" s="30"/>
      <c r="AR1159" s="30"/>
      <c r="AS1159" s="30"/>
      <c r="AT1159" s="30"/>
      <c r="AU1159" s="30"/>
    </row>
    <row r="1160" spans="27:47" x14ac:dyDescent="0.2">
      <c r="AA1160" s="30"/>
      <c r="AB1160" s="30"/>
      <c r="AC1160" s="30"/>
      <c r="AD1160" s="30"/>
      <c r="AE1160" s="30"/>
      <c r="AG1160" s="31"/>
      <c r="AN1160" s="30"/>
      <c r="AO1160" s="30"/>
      <c r="AP1160" s="30"/>
      <c r="AQ1160" s="30"/>
      <c r="AR1160" s="30"/>
      <c r="AS1160" s="30"/>
      <c r="AT1160" s="30"/>
      <c r="AU1160" s="30"/>
    </row>
    <row r="1161" spans="27:47" x14ac:dyDescent="0.2">
      <c r="AA1161" s="30"/>
      <c r="AB1161" s="30"/>
      <c r="AC1161" s="30"/>
      <c r="AD1161" s="30"/>
      <c r="AE1161" s="30"/>
      <c r="AG1161" s="31"/>
      <c r="AN1161" s="30"/>
      <c r="AO1161" s="30"/>
      <c r="AP1161" s="30"/>
      <c r="AQ1161" s="30"/>
      <c r="AR1161" s="30"/>
      <c r="AS1161" s="30"/>
      <c r="AT1161" s="30"/>
      <c r="AU1161" s="30"/>
    </row>
    <row r="1162" spans="27:47" x14ac:dyDescent="0.2">
      <c r="AA1162" s="30"/>
      <c r="AB1162" s="30"/>
      <c r="AC1162" s="30"/>
      <c r="AD1162" s="30"/>
      <c r="AE1162" s="30"/>
      <c r="AG1162" s="31"/>
      <c r="AN1162" s="30"/>
      <c r="AO1162" s="30"/>
      <c r="AP1162" s="30"/>
      <c r="AQ1162" s="30"/>
      <c r="AR1162" s="30"/>
      <c r="AS1162" s="30"/>
      <c r="AT1162" s="30"/>
      <c r="AU1162" s="30"/>
    </row>
    <row r="1163" spans="27:47" x14ac:dyDescent="0.2">
      <c r="AA1163" s="30"/>
      <c r="AB1163" s="30"/>
      <c r="AC1163" s="30"/>
      <c r="AD1163" s="30"/>
      <c r="AE1163" s="30"/>
      <c r="AG1163" s="31"/>
      <c r="AN1163" s="30"/>
      <c r="AO1163" s="30"/>
      <c r="AP1163" s="30"/>
      <c r="AQ1163" s="30"/>
      <c r="AR1163" s="30"/>
      <c r="AS1163" s="30"/>
      <c r="AT1163" s="30"/>
      <c r="AU1163" s="30"/>
    </row>
    <row r="1164" spans="27:47" x14ac:dyDescent="0.2">
      <c r="AA1164" s="30"/>
      <c r="AB1164" s="30"/>
      <c r="AC1164" s="30"/>
      <c r="AD1164" s="30"/>
      <c r="AE1164" s="30"/>
      <c r="AG1164" s="31"/>
      <c r="AN1164" s="30"/>
      <c r="AO1164" s="30"/>
      <c r="AP1164" s="30"/>
      <c r="AQ1164" s="30"/>
      <c r="AR1164" s="30"/>
      <c r="AS1164" s="30"/>
      <c r="AT1164" s="30"/>
      <c r="AU1164" s="30"/>
    </row>
    <row r="1165" spans="27:47" x14ac:dyDescent="0.2">
      <c r="AA1165" s="30"/>
      <c r="AB1165" s="30"/>
      <c r="AC1165" s="30"/>
      <c r="AD1165" s="30"/>
      <c r="AE1165" s="30"/>
      <c r="AG1165" s="31"/>
      <c r="AN1165" s="30"/>
      <c r="AO1165" s="30"/>
      <c r="AP1165" s="30"/>
      <c r="AQ1165" s="30"/>
      <c r="AR1165" s="30"/>
      <c r="AS1165" s="30"/>
      <c r="AT1165" s="30"/>
      <c r="AU1165" s="30"/>
    </row>
    <row r="1166" spans="27:47" x14ac:dyDescent="0.2">
      <c r="AA1166" s="30"/>
      <c r="AB1166" s="30"/>
      <c r="AC1166" s="30"/>
      <c r="AD1166" s="30"/>
      <c r="AE1166" s="30"/>
      <c r="AG1166" s="31"/>
      <c r="AN1166" s="30"/>
      <c r="AO1166" s="30"/>
      <c r="AP1166" s="30"/>
      <c r="AQ1166" s="30"/>
      <c r="AR1166" s="30"/>
      <c r="AS1166" s="30"/>
      <c r="AT1166" s="30"/>
      <c r="AU1166" s="30"/>
    </row>
    <row r="1167" spans="27:47" x14ac:dyDescent="0.2">
      <c r="AA1167" s="30"/>
      <c r="AB1167" s="30"/>
      <c r="AC1167" s="30"/>
      <c r="AD1167" s="30"/>
      <c r="AE1167" s="30"/>
      <c r="AG1167" s="31"/>
      <c r="AN1167" s="30"/>
      <c r="AO1167" s="30"/>
      <c r="AP1167" s="30"/>
      <c r="AQ1167" s="30"/>
      <c r="AR1167" s="30"/>
      <c r="AS1167" s="30"/>
      <c r="AT1167" s="30"/>
      <c r="AU1167" s="30"/>
    </row>
    <row r="1168" spans="27:47" x14ac:dyDescent="0.2">
      <c r="AA1168" s="30"/>
      <c r="AB1168" s="30"/>
      <c r="AC1168" s="30"/>
      <c r="AD1168" s="30"/>
      <c r="AE1168" s="30"/>
      <c r="AG1168" s="31"/>
      <c r="AN1168" s="30"/>
      <c r="AO1168" s="30"/>
      <c r="AP1168" s="30"/>
      <c r="AQ1168" s="30"/>
      <c r="AR1168" s="30"/>
      <c r="AS1168" s="30"/>
      <c r="AT1168" s="30"/>
      <c r="AU1168" s="30"/>
    </row>
    <row r="1169" spans="27:64" x14ac:dyDescent="0.2">
      <c r="AA1169" s="30"/>
      <c r="AB1169" s="30"/>
      <c r="AC1169" s="30"/>
      <c r="AD1169" s="30"/>
      <c r="AE1169" s="30"/>
      <c r="AG1169" s="31"/>
      <c r="AN1169" s="30"/>
      <c r="AO1169" s="30"/>
      <c r="AP1169" s="30"/>
      <c r="AQ1169" s="30"/>
      <c r="AR1169" s="30"/>
      <c r="AS1169" s="30"/>
      <c r="AT1169" s="30"/>
      <c r="AU1169" s="30"/>
    </row>
    <row r="1170" spans="27:64" x14ac:dyDescent="0.2">
      <c r="AA1170" s="30"/>
      <c r="AB1170" s="30"/>
      <c r="AC1170" s="30"/>
      <c r="AD1170" s="30"/>
      <c r="AE1170" s="30"/>
      <c r="AG1170" s="31"/>
      <c r="AN1170" s="30"/>
      <c r="AO1170" s="30"/>
      <c r="AP1170" s="30"/>
      <c r="AQ1170" s="30"/>
      <c r="AR1170" s="30"/>
      <c r="AS1170" s="30"/>
      <c r="AT1170" s="30"/>
      <c r="AU1170" s="30"/>
    </row>
    <row r="1171" spans="27:64" x14ac:dyDescent="0.2">
      <c r="AA1171" s="30"/>
      <c r="AB1171" s="30"/>
      <c r="AC1171" s="30"/>
      <c r="AD1171" s="30"/>
      <c r="AE1171" s="30"/>
      <c r="AG1171" s="31"/>
      <c r="AN1171" s="30"/>
      <c r="AO1171" s="30"/>
      <c r="AP1171" s="30"/>
      <c r="AQ1171" s="30"/>
      <c r="AR1171" s="30"/>
      <c r="AS1171" s="30"/>
      <c r="AT1171" s="30"/>
      <c r="AU1171" s="30"/>
    </row>
    <row r="1172" spans="27:64" x14ac:dyDescent="0.2">
      <c r="AA1172" s="30"/>
      <c r="AB1172" s="30"/>
      <c r="AC1172" s="30"/>
      <c r="AD1172" s="30"/>
      <c r="AE1172" s="30"/>
      <c r="AG1172" s="31"/>
      <c r="AN1172" s="30"/>
      <c r="AO1172" s="30"/>
      <c r="AP1172" s="30"/>
      <c r="AQ1172" s="30"/>
      <c r="AR1172" s="30"/>
      <c r="AS1172" s="30"/>
      <c r="AT1172" s="30"/>
      <c r="AU1172" s="30"/>
      <c r="AV1172" s="30"/>
      <c r="AW1172" s="30"/>
      <c r="AX1172" s="30"/>
      <c r="AY1172" s="30"/>
      <c r="AZ1172" s="30"/>
      <c r="BA1172" s="30"/>
      <c r="BB1172" s="30"/>
      <c r="BC1172" s="30"/>
      <c r="BD1172" s="30"/>
      <c r="BE1172" s="30"/>
      <c r="BF1172" s="30"/>
      <c r="BG1172" s="30"/>
      <c r="BH1172" s="30"/>
      <c r="BI1172" s="30"/>
      <c r="BJ1172" s="30"/>
      <c r="BK1172" s="30"/>
      <c r="BL1172" s="30"/>
    </row>
    <row r="1173" spans="27:64" x14ac:dyDescent="0.2">
      <c r="AA1173" s="30"/>
      <c r="AB1173" s="30"/>
      <c r="AC1173" s="30"/>
      <c r="AD1173" s="30"/>
      <c r="AE1173" s="30"/>
      <c r="AG1173" s="31"/>
      <c r="AN1173" s="30"/>
      <c r="AO1173" s="30"/>
      <c r="AP1173" s="30"/>
      <c r="AQ1173" s="30"/>
      <c r="AR1173" s="30"/>
      <c r="AS1173" s="30"/>
      <c r="AT1173" s="30"/>
      <c r="AU1173" s="30"/>
    </row>
    <row r="1174" spans="27:64" x14ac:dyDescent="0.2">
      <c r="AA1174" s="30"/>
      <c r="AB1174" s="30"/>
      <c r="AC1174" s="30"/>
      <c r="AD1174" s="30"/>
      <c r="AE1174" s="30"/>
      <c r="AG1174" s="31"/>
      <c r="AN1174" s="30"/>
      <c r="AO1174" s="30"/>
      <c r="AP1174" s="30"/>
      <c r="AQ1174" s="30"/>
      <c r="AR1174" s="30"/>
      <c r="AS1174" s="30"/>
      <c r="AT1174" s="30"/>
      <c r="AU1174" s="30"/>
    </row>
    <row r="1175" spans="27:64" x14ac:dyDescent="0.2">
      <c r="AA1175" s="30"/>
      <c r="AB1175" s="30"/>
      <c r="AC1175" s="30"/>
      <c r="AD1175" s="30"/>
      <c r="AE1175" s="30"/>
      <c r="AG1175" s="31"/>
      <c r="AN1175" s="30"/>
      <c r="AO1175" s="30"/>
      <c r="AP1175" s="30"/>
      <c r="AQ1175" s="30"/>
      <c r="AR1175" s="30"/>
      <c r="AS1175" s="30"/>
      <c r="AT1175" s="30"/>
      <c r="AU1175" s="30"/>
    </row>
    <row r="1176" spans="27:64" x14ac:dyDescent="0.2">
      <c r="AA1176" s="30"/>
      <c r="AB1176" s="30"/>
      <c r="AC1176" s="30"/>
      <c r="AD1176" s="30"/>
      <c r="AE1176" s="30"/>
      <c r="AG1176" s="31"/>
      <c r="AN1176" s="30"/>
      <c r="AO1176" s="30"/>
      <c r="AP1176" s="30"/>
      <c r="AQ1176" s="30"/>
      <c r="AR1176" s="30"/>
      <c r="AS1176" s="30"/>
      <c r="AT1176" s="30"/>
      <c r="AU1176" s="30"/>
    </row>
    <row r="1177" spans="27:64" x14ac:dyDescent="0.2">
      <c r="AA1177" s="30"/>
      <c r="AB1177" s="30"/>
      <c r="AC1177" s="30"/>
      <c r="AD1177" s="30"/>
      <c r="AE1177" s="30"/>
      <c r="AG1177" s="31"/>
      <c r="AN1177" s="30"/>
      <c r="AO1177" s="30"/>
      <c r="AP1177" s="30"/>
      <c r="AQ1177" s="30"/>
      <c r="AR1177" s="30"/>
      <c r="AS1177" s="30"/>
      <c r="AT1177" s="30"/>
      <c r="AU1177" s="30"/>
    </row>
    <row r="1178" spans="27:64" x14ac:dyDescent="0.2">
      <c r="AA1178" s="30"/>
      <c r="AB1178" s="30"/>
      <c r="AC1178" s="30"/>
      <c r="AD1178" s="30"/>
      <c r="AE1178" s="30"/>
      <c r="AG1178" s="31"/>
      <c r="AN1178" s="30"/>
      <c r="AO1178" s="30"/>
      <c r="AP1178" s="30"/>
      <c r="AQ1178" s="30"/>
      <c r="AR1178" s="30"/>
      <c r="AS1178" s="30"/>
      <c r="AT1178" s="30"/>
      <c r="AU1178" s="30"/>
    </row>
    <row r="1179" spans="27:64" x14ac:dyDescent="0.2">
      <c r="AA1179" s="30"/>
      <c r="AB1179" s="30"/>
      <c r="AC1179" s="30"/>
      <c r="AD1179" s="30"/>
      <c r="AE1179" s="30"/>
      <c r="AG1179" s="31"/>
      <c r="AN1179" s="30"/>
      <c r="AO1179" s="30"/>
      <c r="AP1179" s="30"/>
      <c r="AQ1179" s="30"/>
      <c r="AR1179" s="30"/>
      <c r="AS1179" s="30"/>
      <c r="AT1179" s="30"/>
      <c r="AU1179" s="30"/>
    </row>
    <row r="1180" spans="27:64" x14ac:dyDescent="0.2">
      <c r="AA1180" s="30"/>
      <c r="AB1180" s="30"/>
      <c r="AC1180" s="30"/>
      <c r="AD1180" s="30"/>
      <c r="AE1180" s="30"/>
      <c r="AG1180" s="31"/>
      <c r="AN1180" s="30"/>
      <c r="AO1180" s="30"/>
      <c r="AP1180" s="30"/>
      <c r="AQ1180" s="30"/>
      <c r="AR1180" s="30"/>
      <c r="AS1180" s="30"/>
      <c r="AT1180" s="30"/>
      <c r="AU1180" s="30"/>
    </row>
    <row r="1181" spans="27:64" x14ac:dyDescent="0.2">
      <c r="AA1181" s="30"/>
      <c r="AB1181" s="30"/>
      <c r="AC1181" s="30"/>
      <c r="AD1181" s="30"/>
      <c r="AE1181" s="30"/>
      <c r="AG1181" s="31"/>
      <c r="AN1181" s="30"/>
      <c r="AO1181" s="30"/>
      <c r="AP1181" s="30"/>
      <c r="AQ1181" s="30"/>
      <c r="AR1181" s="30"/>
      <c r="AS1181" s="30"/>
      <c r="AT1181" s="30"/>
      <c r="AU1181" s="30"/>
    </row>
    <row r="1182" spans="27:64" x14ac:dyDescent="0.2">
      <c r="AA1182" s="30"/>
      <c r="AB1182" s="30"/>
      <c r="AC1182" s="30"/>
      <c r="AD1182" s="30"/>
      <c r="AE1182" s="30"/>
      <c r="AG1182" s="31"/>
      <c r="AN1182" s="30"/>
      <c r="AO1182" s="30"/>
      <c r="AP1182" s="30"/>
      <c r="AQ1182" s="30"/>
      <c r="AR1182" s="30"/>
      <c r="AS1182" s="30"/>
      <c r="AT1182" s="30"/>
      <c r="AU1182" s="30"/>
    </row>
    <row r="1183" spans="27:64" x14ac:dyDescent="0.2">
      <c r="AA1183" s="30"/>
      <c r="AB1183" s="30"/>
      <c r="AC1183" s="30"/>
      <c r="AD1183" s="30"/>
      <c r="AE1183" s="30"/>
      <c r="AG1183" s="31"/>
      <c r="AN1183" s="30"/>
      <c r="AO1183" s="30"/>
      <c r="AP1183" s="30"/>
      <c r="AQ1183" s="30"/>
      <c r="AR1183" s="30"/>
      <c r="AS1183" s="30"/>
      <c r="AT1183" s="30"/>
      <c r="AU1183" s="30"/>
    </row>
    <row r="1184" spans="27:64" x14ac:dyDescent="0.2">
      <c r="AA1184" s="30"/>
      <c r="AB1184" s="30"/>
      <c r="AC1184" s="30"/>
      <c r="AD1184" s="30"/>
      <c r="AE1184" s="30"/>
      <c r="AG1184" s="31"/>
      <c r="AN1184" s="30"/>
      <c r="AO1184" s="30"/>
      <c r="AP1184" s="30"/>
      <c r="AQ1184" s="30"/>
      <c r="AR1184" s="30"/>
      <c r="AS1184" s="30"/>
      <c r="AT1184" s="30"/>
      <c r="AU1184" s="30"/>
    </row>
    <row r="1185" spans="27:48" x14ac:dyDescent="0.2">
      <c r="AA1185" s="30"/>
      <c r="AB1185" s="30"/>
      <c r="AC1185" s="30"/>
      <c r="AD1185" s="30"/>
      <c r="AE1185" s="30"/>
      <c r="AG1185" s="31"/>
      <c r="AN1185" s="30"/>
      <c r="AO1185" s="30"/>
      <c r="AP1185" s="30"/>
      <c r="AQ1185" s="30"/>
      <c r="AR1185" s="30"/>
      <c r="AS1185" s="30"/>
      <c r="AT1185" s="30"/>
      <c r="AU1185" s="30"/>
      <c r="AV1185" s="30"/>
    </row>
    <row r="1186" spans="27:48" x14ac:dyDescent="0.2">
      <c r="AA1186" s="30"/>
      <c r="AB1186" s="30"/>
      <c r="AC1186" s="30"/>
      <c r="AD1186" s="30"/>
      <c r="AE1186" s="30"/>
      <c r="AG1186" s="31"/>
      <c r="AN1186" s="30"/>
      <c r="AO1186" s="30"/>
      <c r="AP1186" s="30"/>
      <c r="AQ1186" s="30"/>
      <c r="AR1186" s="30"/>
      <c r="AS1186" s="30"/>
      <c r="AT1186" s="30"/>
      <c r="AU1186" s="30"/>
    </row>
    <row r="1187" spans="27:48" x14ac:dyDescent="0.2">
      <c r="AA1187" s="30"/>
      <c r="AB1187" s="30"/>
      <c r="AC1187" s="30"/>
      <c r="AD1187" s="30"/>
      <c r="AE1187" s="30"/>
      <c r="AG1187" s="31"/>
      <c r="AN1187" s="30"/>
      <c r="AO1187" s="30"/>
      <c r="AP1187" s="30"/>
      <c r="AQ1187" s="30"/>
      <c r="AR1187" s="30"/>
      <c r="AS1187" s="30"/>
      <c r="AT1187" s="30"/>
      <c r="AU1187" s="30"/>
    </row>
    <row r="1188" spans="27:48" x14ac:dyDescent="0.2">
      <c r="AA1188" s="30"/>
      <c r="AB1188" s="30"/>
      <c r="AC1188" s="30"/>
      <c r="AD1188" s="30"/>
      <c r="AE1188" s="30"/>
      <c r="AG1188" s="31"/>
      <c r="AN1188" s="30"/>
      <c r="AO1188" s="30"/>
      <c r="AP1188" s="30"/>
      <c r="AQ1188" s="30"/>
      <c r="AR1188" s="30"/>
      <c r="AS1188" s="30"/>
      <c r="AT1188" s="30"/>
      <c r="AU1188" s="30"/>
      <c r="AV1188" s="30"/>
    </row>
    <row r="1189" spans="27:48" x14ac:dyDescent="0.2">
      <c r="AA1189" s="30"/>
      <c r="AB1189" s="30"/>
      <c r="AC1189" s="30"/>
      <c r="AD1189" s="30"/>
      <c r="AE1189" s="30"/>
      <c r="AG1189" s="31"/>
      <c r="AN1189" s="30"/>
      <c r="AO1189" s="30"/>
      <c r="AP1189" s="30"/>
      <c r="AQ1189" s="30"/>
      <c r="AR1189" s="30"/>
      <c r="AS1189" s="30"/>
      <c r="AT1189" s="30"/>
      <c r="AU1189" s="30"/>
    </row>
    <row r="1190" spans="27:48" x14ac:dyDescent="0.2">
      <c r="AA1190" s="30"/>
      <c r="AB1190" s="30"/>
      <c r="AC1190" s="30"/>
      <c r="AD1190" s="30"/>
      <c r="AE1190" s="30"/>
      <c r="AG1190" s="31"/>
      <c r="AN1190" s="30"/>
      <c r="AO1190" s="30"/>
      <c r="AP1190" s="30"/>
      <c r="AQ1190" s="30"/>
      <c r="AR1190" s="30"/>
      <c r="AS1190" s="30"/>
      <c r="AT1190" s="30"/>
      <c r="AU1190" s="30"/>
    </row>
    <row r="1191" spans="27:48" x14ac:dyDescent="0.2">
      <c r="AA1191" s="30"/>
      <c r="AB1191" s="30"/>
      <c r="AC1191" s="30"/>
      <c r="AD1191" s="30"/>
      <c r="AE1191" s="30"/>
      <c r="AG1191" s="31"/>
      <c r="AN1191" s="30"/>
      <c r="AO1191" s="30"/>
      <c r="AP1191" s="30"/>
      <c r="AQ1191" s="30"/>
      <c r="AR1191" s="30"/>
      <c r="AS1191" s="30"/>
      <c r="AT1191" s="30"/>
      <c r="AU1191" s="30"/>
    </row>
    <row r="1192" spans="27:48" x14ac:dyDescent="0.2">
      <c r="AA1192" s="30"/>
      <c r="AB1192" s="30"/>
      <c r="AC1192" s="30"/>
      <c r="AD1192" s="30"/>
      <c r="AE1192" s="30"/>
      <c r="AG1192" s="31"/>
      <c r="AN1192" s="30"/>
      <c r="AO1192" s="30"/>
      <c r="AP1192" s="30"/>
      <c r="AQ1192" s="30"/>
      <c r="AR1192" s="30"/>
      <c r="AS1192" s="30"/>
      <c r="AT1192" s="30"/>
      <c r="AU1192" s="30"/>
    </row>
    <row r="1193" spans="27:48" x14ac:dyDescent="0.2">
      <c r="AA1193" s="30"/>
      <c r="AB1193" s="30"/>
      <c r="AC1193" s="30"/>
      <c r="AD1193" s="30"/>
      <c r="AE1193" s="30"/>
      <c r="AG1193" s="31"/>
      <c r="AN1193" s="30"/>
      <c r="AO1193" s="30"/>
      <c r="AP1193" s="30"/>
      <c r="AQ1193" s="30"/>
      <c r="AR1193" s="30"/>
      <c r="AS1193" s="30"/>
      <c r="AT1193" s="30"/>
      <c r="AU1193" s="30"/>
    </row>
    <row r="1194" spans="27:48" x14ac:dyDescent="0.2">
      <c r="AA1194" s="30"/>
      <c r="AB1194" s="30"/>
      <c r="AC1194" s="30"/>
      <c r="AD1194" s="30"/>
      <c r="AE1194" s="30"/>
      <c r="AG1194" s="31"/>
      <c r="AN1194" s="30"/>
      <c r="AO1194" s="30"/>
      <c r="AP1194" s="30"/>
      <c r="AQ1194" s="30"/>
      <c r="AR1194" s="30"/>
      <c r="AS1194" s="30"/>
      <c r="AT1194" s="30"/>
      <c r="AU1194" s="30"/>
    </row>
    <row r="1195" spans="27:48" x14ac:dyDescent="0.2">
      <c r="AA1195" s="30"/>
      <c r="AB1195" s="30"/>
      <c r="AC1195" s="30"/>
      <c r="AD1195" s="30"/>
      <c r="AE1195" s="30"/>
      <c r="AG1195" s="31"/>
      <c r="AN1195" s="30"/>
      <c r="AO1195" s="30"/>
      <c r="AP1195" s="30"/>
      <c r="AQ1195" s="30"/>
      <c r="AR1195" s="30"/>
      <c r="AS1195" s="30"/>
      <c r="AT1195" s="30"/>
      <c r="AU1195" s="30"/>
    </row>
    <row r="1196" spans="27:48" x14ac:dyDescent="0.2">
      <c r="AA1196" s="30"/>
      <c r="AB1196" s="30"/>
      <c r="AC1196" s="30"/>
      <c r="AD1196" s="30"/>
      <c r="AE1196" s="30"/>
      <c r="AG1196" s="31"/>
      <c r="AN1196" s="30"/>
      <c r="AO1196" s="30"/>
      <c r="AP1196" s="30"/>
      <c r="AQ1196" s="30"/>
      <c r="AR1196" s="30"/>
      <c r="AS1196" s="30"/>
      <c r="AT1196" s="30"/>
      <c r="AU1196" s="30"/>
    </row>
    <row r="1197" spans="27:48" x14ac:dyDescent="0.2">
      <c r="AA1197" s="30"/>
      <c r="AB1197" s="30"/>
      <c r="AC1197" s="30"/>
      <c r="AD1197" s="30"/>
      <c r="AE1197" s="30"/>
      <c r="AG1197" s="31"/>
      <c r="AN1197" s="30"/>
      <c r="AO1197" s="30"/>
      <c r="AP1197" s="30"/>
      <c r="AQ1197" s="30"/>
      <c r="AR1197" s="30"/>
      <c r="AS1197" s="30"/>
      <c r="AT1197" s="30"/>
      <c r="AU1197" s="30"/>
    </row>
    <row r="1198" spans="27:48" x14ac:dyDescent="0.2">
      <c r="AA1198" s="30"/>
      <c r="AB1198" s="30"/>
      <c r="AC1198" s="30"/>
      <c r="AD1198" s="30"/>
      <c r="AE1198" s="30"/>
      <c r="AG1198" s="31"/>
      <c r="AN1198" s="30"/>
      <c r="AO1198" s="30"/>
      <c r="AP1198" s="30"/>
      <c r="AQ1198" s="30"/>
      <c r="AR1198" s="30"/>
      <c r="AS1198" s="30"/>
      <c r="AT1198" s="30"/>
      <c r="AU1198" s="30"/>
    </row>
    <row r="1199" spans="27:48" x14ac:dyDescent="0.2">
      <c r="AA1199" s="30"/>
      <c r="AB1199" s="30"/>
      <c r="AC1199" s="30"/>
      <c r="AD1199" s="30"/>
      <c r="AE1199" s="30"/>
      <c r="AG1199" s="31"/>
      <c r="AN1199" s="30"/>
      <c r="AO1199" s="30"/>
      <c r="AP1199" s="30"/>
      <c r="AQ1199" s="30"/>
      <c r="AR1199" s="30"/>
      <c r="AS1199" s="30"/>
      <c r="AT1199" s="30"/>
      <c r="AU1199" s="30"/>
    </row>
    <row r="1200" spans="27:48" x14ac:dyDescent="0.2">
      <c r="AA1200" s="30"/>
      <c r="AB1200" s="30"/>
      <c r="AC1200" s="30"/>
      <c r="AD1200" s="30"/>
      <c r="AE1200" s="30"/>
      <c r="AG1200" s="31"/>
      <c r="AN1200" s="30"/>
      <c r="AO1200" s="30"/>
      <c r="AP1200" s="30"/>
      <c r="AQ1200" s="30"/>
      <c r="AR1200" s="30"/>
      <c r="AS1200" s="30"/>
      <c r="AT1200" s="30"/>
      <c r="AU1200" s="30"/>
      <c r="AV1200" s="30"/>
    </row>
    <row r="1201" spans="27:47" x14ac:dyDescent="0.2">
      <c r="AA1201" s="30"/>
      <c r="AB1201" s="30"/>
      <c r="AC1201" s="30"/>
      <c r="AD1201" s="30"/>
      <c r="AE1201" s="30"/>
      <c r="AG1201" s="31"/>
      <c r="AN1201" s="30"/>
      <c r="AO1201" s="30"/>
      <c r="AP1201" s="30"/>
      <c r="AQ1201" s="30"/>
      <c r="AR1201" s="30"/>
      <c r="AS1201" s="30"/>
      <c r="AT1201" s="30"/>
      <c r="AU1201" s="30"/>
    </row>
    <row r="1202" spans="27:47" x14ac:dyDescent="0.2">
      <c r="AA1202" s="30"/>
      <c r="AB1202" s="30"/>
      <c r="AC1202" s="30"/>
      <c r="AD1202" s="30"/>
      <c r="AE1202" s="30"/>
      <c r="AG1202" s="31"/>
      <c r="AN1202" s="30"/>
      <c r="AO1202" s="30"/>
      <c r="AP1202" s="30"/>
      <c r="AQ1202" s="30"/>
      <c r="AR1202" s="30"/>
      <c r="AS1202" s="30"/>
      <c r="AT1202" s="30"/>
      <c r="AU1202" s="30"/>
    </row>
    <row r="1203" spans="27:47" x14ac:dyDescent="0.2">
      <c r="AA1203" s="30"/>
      <c r="AB1203" s="30"/>
      <c r="AC1203" s="30"/>
      <c r="AD1203" s="30"/>
      <c r="AE1203" s="30"/>
      <c r="AG1203" s="31"/>
      <c r="AN1203" s="30"/>
      <c r="AO1203" s="30"/>
      <c r="AP1203" s="30"/>
      <c r="AQ1203" s="30"/>
      <c r="AR1203" s="30"/>
      <c r="AS1203" s="30"/>
      <c r="AT1203" s="30"/>
      <c r="AU1203" s="30"/>
    </row>
    <row r="1204" spans="27:47" x14ac:dyDescent="0.2">
      <c r="AA1204" s="30"/>
      <c r="AB1204" s="30"/>
      <c r="AC1204" s="30"/>
      <c r="AD1204" s="30"/>
      <c r="AE1204" s="30"/>
      <c r="AG1204" s="31"/>
      <c r="AN1204" s="30"/>
      <c r="AO1204" s="30"/>
      <c r="AP1204" s="30"/>
      <c r="AQ1204" s="30"/>
      <c r="AR1204" s="30"/>
      <c r="AS1204" s="30"/>
      <c r="AT1204" s="30"/>
      <c r="AU1204" s="30"/>
    </row>
    <row r="1205" spans="27:47" x14ac:dyDescent="0.2">
      <c r="AA1205" s="30"/>
      <c r="AB1205" s="30"/>
      <c r="AC1205" s="30"/>
      <c r="AD1205" s="30"/>
      <c r="AE1205" s="30"/>
      <c r="AG1205" s="31"/>
      <c r="AN1205" s="30"/>
      <c r="AO1205" s="30"/>
      <c r="AP1205" s="30"/>
      <c r="AQ1205" s="30"/>
      <c r="AR1205" s="30"/>
      <c r="AS1205" s="30"/>
      <c r="AT1205" s="30"/>
      <c r="AU1205" s="30"/>
    </row>
    <row r="1206" spans="27:47" x14ac:dyDescent="0.2">
      <c r="AA1206" s="30"/>
      <c r="AB1206" s="30"/>
      <c r="AC1206" s="30"/>
      <c r="AD1206" s="30"/>
      <c r="AE1206" s="30"/>
      <c r="AG1206" s="31"/>
      <c r="AN1206" s="30"/>
      <c r="AO1206" s="30"/>
      <c r="AP1206" s="30"/>
      <c r="AQ1206" s="30"/>
      <c r="AR1206" s="30"/>
      <c r="AS1206" s="30"/>
      <c r="AT1206" s="30"/>
      <c r="AU1206" s="30"/>
    </row>
    <row r="1207" spans="27:47" x14ac:dyDescent="0.2">
      <c r="AA1207" s="30"/>
      <c r="AB1207" s="30"/>
      <c r="AC1207" s="30"/>
      <c r="AD1207" s="30"/>
      <c r="AE1207" s="30"/>
      <c r="AG1207" s="31"/>
      <c r="AN1207" s="30"/>
      <c r="AO1207" s="30"/>
      <c r="AP1207" s="30"/>
      <c r="AQ1207" s="30"/>
      <c r="AR1207" s="30"/>
      <c r="AS1207" s="30"/>
      <c r="AT1207" s="30"/>
      <c r="AU1207" s="30"/>
    </row>
    <row r="1208" spans="27:47" x14ac:dyDescent="0.2">
      <c r="AA1208" s="30"/>
      <c r="AB1208" s="30"/>
      <c r="AC1208" s="30"/>
      <c r="AD1208" s="30"/>
      <c r="AE1208" s="30"/>
      <c r="AG1208" s="31"/>
      <c r="AN1208" s="30"/>
      <c r="AO1208" s="30"/>
      <c r="AP1208" s="30"/>
      <c r="AQ1208" s="30"/>
      <c r="AR1208" s="30"/>
      <c r="AS1208" s="30"/>
      <c r="AT1208" s="30"/>
      <c r="AU1208" s="30"/>
    </row>
    <row r="1209" spans="27:47" x14ac:dyDescent="0.2">
      <c r="AA1209" s="30"/>
      <c r="AB1209" s="30"/>
      <c r="AC1209" s="30"/>
      <c r="AD1209" s="30"/>
      <c r="AE1209" s="30"/>
      <c r="AG1209" s="31"/>
      <c r="AN1209" s="30"/>
      <c r="AO1209" s="30"/>
      <c r="AP1209" s="30"/>
      <c r="AQ1209" s="30"/>
      <c r="AR1209" s="30"/>
      <c r="AS1209" s="30"/>
      <c r="AT1209" s="30"/>
      <c r="AU1209" s="30"/>
    </row>
    <row r="1210" spans="27:47" x14ac:dyDescent="0.2">
      <c r="AA1210" s="30"/>
      <c r="AB1210" s="30"/>
      <c r="AC1210" s="30"/>
      <c r="AD1210" s="30"/>
      <c r="AE1210" s="30"/>
      <c r="AG1210" s="31"/>
      <c r="AN1210" s="30"/>
      <c r="AO1210" s="30"/>
      <c r="AP1210" s="30"/>
      <c r="AQ1210" s="30"/>
      <c r="AR1210" s="30"/>
      <c r="AS1210" s="30"/>
      <c r="AT1210" s="30"/>
      <c r="AU1210" s="30"/>
    </row>
    <row r="1211" spans="27:47" x14ac:dyDescent="0.2">
      <c r="AA1211" s="30"/>
      <c r="AB1211" s="30"/>
      <c r="AC1211" s="30"/>
      <c r="AD1211" s="30"/>
      <c r="AE1211" s="30"/>
      <c r="AG1211" s="31"/>
      <c r="AN1211" s="30"/>
      <c r="AO1211" s="30"/>
      <c r="AP1211" s="30"/>
      <c r="AQ1211" s="30"/>
      <c r="AR1211" s="30"/>
      <c r="AS1211" s="30"/>
      <c r="AT1211" s="30"/>
      <c r="AU1211" s="30"/>
    </row>
    <row r="1212" spans="27:47" x14ac:dyDescent="0.2">
      <c r="AA1212" s="30"/>
      <c r="AB1212" s="30"/>
      <c r="AC1212" s="30"/>
      <c r="AD1212" s="30"/>
      <c r="AE1212" s="30"/>
      <c r="AG1212" s="31"/>
      <c r="AN1212" s="30"/>
      <c r="AO1212" s="30"/>
      <c r="AP1212" s="30"/>
      <c r="AQ1212" s="30"/>
      <c r="AR1212" s="30"/>
      <c r="AS1212" s="30"/>
      <c r="AT1212" s="30"/>
      <c r="AU1212" s="30"/>
    </row>
    <row r="1213" spans="27:47" x14ac:dyDescent="0.2">
      <c r="AA1213" s="30"/>
      <c r="AB1213" s="30"/>
      <c r="AC1213" s="30"/>
      <c r="AD1213" s="30"/>
      <c r="AE1213" s="30"/>
      <c r="AG1213" s="31"/>
      <c r="AN1213" s="30"/>
      <c r="AO1213" s="30"/>
      <c r="AP1213" s="30"/>
      <c r="AQ1213" s="30"/>
      <c r="AR1213" s="30"/>
      <c r="AS1213" s="30"/>
      <c r="AT1213" s="30"/>
      <c r="AU1213" s="30"/>
    </row>
    <row r="1214" spans="27:47" x14ac:dyDescent="0.2">
      <c r="AA1214" s="30"/>
      <c r="AB1214" s="30"/>
      <c r="AC1214" s="30"/>
      <c r="AD1214" s="30"/>
      <c r="AE1214" s="30"/>
      <c r="AG1214" s="31"/>
      <c r="AN1214" s="30"/>
      <c r="AO1214" s="30"/>
      <c r="AP1214" s="30"/>
      <c r="AQ1214" s="30"/>
      <c r="AR1214" s="30"/>
      <c r="AS1214" s="30"/>
      <c r="AT1214" s="30"/>
      <c r="AU1214" s="30"/>
    </row>
    <row r="1215" spans="27:47" x14ac:dyDescent="0.2">
      <c r="AA1215" s="30"/>
      <c r="AB1215" s="30"/>
      <c r="AC1215" s="30"/>
      <c r="AD1215" s="30"/>
      <c r="AE1215" s="30"/>
      <c r="AG1215" s="31"/>
      <c r="AN1215" s="30"/>
      <c r="AO1215" s="30"/>
      <c r="AP1215" s="30"/>
      <c r="AQ1215" s="30"/>
      <c r="AR1215" s="30"/>
      <c r="AS1215" s="30"/>
      <c r="AT1215" s="30"/>
      <c r="AU1215" s="30"/>
    </row>
    <row r="1216" spans="27:47" x14ac:dyDescent="0.2">
      <c r="AA1216" s="30"/>
      <c r="AB1216" s="30"/>
      <c r="AC1216" s="30"/>
      <c r="AD1216" s="30"/>
      <c r="AE1216" s="30"/>
      <c r="AG1216" s="31"/>
      <c r="AN1216" s="30"/>
      <c r="AO1216" s="30"/>
      <c r="AP1216" s="30"/>
      <c r="AQ1216" s="30"/>
      <c r="AR1216" s="30"/>
      <c r="AS1216" s="30"/>
      <c r="AT1216" s="30"/>
      <c r="AU1216" s="30"/>
    </row>
    <row r="1217" spans="27:64" x14ac:dyDescent="0.2">
      <c r="AA1217" s="30"/>
      <c r="AB1217" s="30"/>
      <c r="AC1217" s="30"/>
      <c r="AD1217" s="30"/>
      <c r="AE1217" s="30"/>
      <c r="AG1217" s="31"/>
      <c r="AN1217" s="30"/>
      <c r="AO1217" s="30"/>
      <c r="AP1217" s="30"/>
      <c r="AQ1217" s="30"/>
      <c r="AR1217" s="30"/>
      <c r="AS1217" s="30"/>
      <c r="AT1217" s="30"/>
      <c r="AU1217" s="30"/>
    </row>
    <row r="1218" spans="27:64" x14ac:dyDescent="0.2">
      <c r="AA1218" s="30"/>
      <c r="AB1218" s="30"/>
      <c r="AC1218" s="30"/>
      <c r="AD1218" s="30"/>
      <c r="AE1218" s="30"/>
      <c r="AG1218" s="31"/>
      <c r="AN1218" s="30"/>
      <c r="AO1218" s="30"/>
      <c r="AP1218" s="30"/>
      <c r="AQ1218" s="30"/>
      <c r="AR1218" s="30"/>
      <c r="AS1218" s="30"/>
      <c r="AT1218" s="30"/>
      <c r="AU1218" s="30"/>
    </row>
    <row r="1219" spans="27:64" x14ac:dyDescent="0.2">
      <c r="AA1219" s="30"/>
      <c r="AB1219" s="30"/>
      <c r="AC1219" s="30"/>
      <c r="AD1219" s="30"/>
      <c r="AE1219" s="30"/>
      <c r="AG1219" s="31"/>
      <c r="AN1219" s="30"/>
      <c r="AO1219" s="30"/>
      <c r="AP1219" s="30"/>
      <c r="AQ1219" s="30"/>
      <c r="AR1219" s="30"/>
      <c r="AS1219" s="30"/>
      <c r="AT1219" s="30"/>
      <c r="AU1219" s="30"/>
    </row>
    <row r="1220" spans="27:64" x14ac:dyDescent="0.2">
      <c r="AA1220" s="30"/>
      <c r="AB1220" s="30"/>
      <c r="AC1220" s="30"/>
      <c r="AD1220" s="30"/>
      <c r="AE1220" s="30"/>
      <c r="AG1220" s="31"/>
      <c r="AN1220" s="30"/>
      <c r="AO1220" s="30"/>
      <c r="AP1220" s="30"/>
      <c r="AQ1220" s="30"/>
      <c r="AR1220" s="30"/>
      <c r="AS1220" s="30"/>
      <c r="AT1220" s="30"/>
      <c r="AU1220" s="30"/>
    </row>
    <row r="1221" spans="27:64" x14ac:dyDescent="0.2">
      <c r="AA1221" s="30"/>
      <c r="AB1221" s="30"/>
      <c r="AC1221" s="30"/>
      <c r="AD1221" s="30"/>
      <c r="AE1221" s="30"/>
      <c r="AG1221" s="31"/>
      <c r="AN1221" s="30"/>
      <c r="AO1221" s="30"/>
      <c r="AP1221" s="30"/>
      <c r="AQ1221" s="30"/>
      <c r="AR1221" s="30"/>
      <c r="AS1221" s="30"/>
      <c r="AT1221" s="30"/>
      <c r="AU1221" s="30"/>
    </row>
    <row r="1222" spans="27:64" x14ac:dyDescent="0.2">
      <c r="AA1222" s="30"/>
      <c r="AB1222" s="30"/>
      <c r="AC1222" s="30"/>
      <c r="AD1222" s="30"/>
      <c r="AE1222" s="30"/>
      <c r="AG1222" s="31"/>
      <c r="AN1222" s="30"/>
      <c r="AO1222" s="30"/>
      <c r="AP1222" s="30"/>
      <c r="AQ1222" s="30"/>
      <c r="AR1222" s="30"/>
      <c r="AS1222" s="30"/>
      <c r="AT1222" s="30"/>
      <c r="AU1222" s="30"/>
    </row>
    <row r="1223" spans="27:64" x14ac:dyDescent="0.2">
      <c r="AA1223" s="30"/>
      <c r="AB1223" s="30"/>
      <c r="AC1223" s="30"/>
      <c r="AD1223" s="30"/>
      <c r="AE1223" s="30"/>
      <c r="AG1223" s="31"/>
      <c r="AN1223" s="30"/>
      <c r="AO1223" s="30"/>
      <c r="AP1223" s="30"/>
      <c r="AQ1223" s="30"/>
      <c r="AR1223" s="30"/>
      <c r="AS1223" s="30"/>
      <c r="AT1223" s="30"/>
      <c r="AU1223" s="30"/>
    </row>
    <row r="1224" spans="27:64" x14ac:dyDescent="0.2">
      <c r="AA1224" s="30"/>
      <c r="AB1224" s="30"/>
      <c r="AC1224" s="30"/>
      <c r="AD1224" s="30"/>
      <c r="AE1224" s="30"/>
      <c r="AG1224" s="31"/>
      <c r="AN1224" s="30"/>
      <c r="AO1224" s="30"/>
      <c r="AP1224" s="30"/>
      <c r="AQ1224" s="30"/>
      <c r="AR1224" s="30"/>
      <c r="AS1224" s="30"/>
      <c r="AT1224" s="30"/>
      <c r="AU1224" s="30"/>
    </row>
    <row r="1225" spans="27:64" x14ac:dyDescent="0.2">
      <c r="AA1225" s="30"/>
      <c r="AB1225" s="30"/>
      <c r="AC1225" s="30"/>
      <c r="AD1225" s="30"/>
      <c r="AE1225" s="30"/>
      <c r="AG1225" s="31"/>
      <c r="AN1225" s="30"/>
      <c r="AO1225" s="30"/>
      <c r="AP1225" s="30"/>
      <c r="AQ1225" s="30"/>
      <c r="AR1225" s="30"/>
      <c r="AS1225" s="30"/>
      <c r="AT1225" s="30"/>
      <c r="AU1225" s="30"/>
    </row>
    <row r="1226" spans="27:64" x14ac:dyDescent="0.2">
      <c r="AA1226" s="30"/>
      <c r="AB1226" s="30"/>
      <c r="AC1226" s="30"/>
      <c r="AD1226" s="30"/>
      <c r="AE1226" s="30"/>
      <c r="AG1226" s="31"/>
      <c r="AN1226" s="30"/>
      <c r="AO1226" s="30"/>
      <c r="AP1226" s="30"/>
      <c r="AQ1226" s="30"/>
      <c r="AR1226" s="30"/>
      <c r="AS1226" s="30"/>
      <c r="AT1226" s="30"/>
      <c r="AU1226" s="30"/>
    </row>
    <row r="1227" spans="27:64" x14ac:dyDescent="0.2">
      <c r="AA1227" s="30"/>
      <c r="AB1227" s="30"/>
      <c r="AC1227" s="30"/>
      <c r="AD1227" s="30"/>
      <c r="AE1227" s="30"/>
      <c r="AG1227" s="31"/>
      <c r="AN1227" s="30"/>
      <c r="AO1227" s="30"/>
      <c r="AP1227" s="30"/>
      <c r="AQ1227" s="30"/>
      <c r="AR1227" s="30"/>
      <c r="AS1227" s="30"/>
      <c r="AT1227" s="30"/>
      <c r="AU1227" s="30"/>
      <c r="AV1227" s="30"/>
      <c r="AW1227" s="30"/>
      <c r="AX1227" s="30"/>
      <c r="AY1227" s="30"/>
      <c r="AZ1227" s="30"/>
      <c r="BA1227" s="30"/>
      <c r="BB1227" s="30"/>
      <c r="BC1227" s="30"/>
      <c r="BD1227" s="30"/>
      <c r="BE1227" s="30"/>
      <c r="BF1227" s="30"/>
      <c r="BG1227" s="30"/>
      <c r="BH1227" s="30"/>
      <c r="BI1227" s="30"/>
      <c r="BJ1227" s="30"/>
      <c r="BK1227" s="30"/>
      <c r="BL1227" s="30"/>
    </row>
    <row r="1228" spans="27:64" x14ac:dyDescent="0.2">
      <c r="AA1228" s="30"/>
      <c r="AB1228" s="30"/>
      <c r="AC1228" s="30"/>
      <c r="AD1228" s="30"/>
      <c r="AE1228" s="30"/>
      <c r="AG1228" s="31"/>
      <c r="AN1228" s="30"/>
      <c r="AO1228" s="30"/>
      <c r="AP1228" s="30"/>
      <c r="AQ1228" s="30"/>
      <c r="AR1228" s="30"/>
      <c r="AS1228" s="30"/>
      <c r="AT1228" s="30"/>
      <c r="AU1228" s="30"/>
    </row>
    <row r="1229" spans="27:64" x14ac:dyDescent="0.2">
      <c r="AA1229" s="30"/>
      <c r="AB1229" s="30"/>
      <c r="AC1229" s="30"/>
      <c r="AD1229" s="30"/>
      <c r="AE1229" s="30"/>
      <c r="AG1229" s="31"/>
      <c r="AN1229" s="30"/>
      <c r="AO1229" s="30"/>
      <c r="AP1229" s="30"/>
      <c r="AQ1229" s="30"/>
      <c r="AR1229" s="30"/>
      <c r="AS1229" s="30"/>
      <c r="AT1229" s="30"/>
      <c r="AU1229" s="30"/>
    </row>
    <row r="1230" spans="27:64" x14ac:dyDescent="0.2">
      <c r="AA1230" s="30"/>
      <c r="AB1230" s="30"/>
      <c r="AC1230" s="30"/>
      <c r="AD1230" s="30"/>
      <c r="AE1230" s="30"/>
      <c r="AG1230" s="31"/>
      <c r="AN1230" s="30"/>
      <c r="AO1230" s="30"/>
      <c r="AP1230" s="30"/>
      <c r="AQ1230" s="30"/>
      <c r="AR1230" s="30"/>
      <c r="AS1230" s="30"/>
      <c r="AT1230" s="30"/>
      <c r="AU1230" s="30"/>
    </row>
    <row r="1231" spans="27:64" x14ac:dyDescent="0.2">
      <c r="AA1231" s="30"/>
      <c r="AB1231" s="30"/>
      <c r="AC1231" s="30"/>
      <c r="AD1231" s="30"/>
      <c r="AE1231" s="30"/>
      <c r="AG1231" s="31"/>
      <c r="AN1231" s="30"/>
      <c r="AO1231" s="30"/>
      <c r="AP1231" s="30"/>
      <c r="AQ1231" s="30"/>
      <c r="AR1231" s="30"/>
      <c r="AS1231" s="30"/>
      <c r="AT1231" s="30"/>
      <c r="AU1231" s="30"/>
    </row>
    <row r="1232" spans="27:64" x14ac:dyDescent="0.2">
      <c r="AA1232" s="30"/>
      <c r="AB1232" s="30"/>
      <c r="AC1232" s="30"/>
      <c r="AD1232" s="30"/>
      <c r="AE1232" s="30"/>
      <c r="AG1232" s="31"/>
      <c r="AN1232" s="30"/>
      <c r="AO1232" s="30"/>
      <c r="AP1232" s="30"/>
      <c r="AQ1232" s="30"/>
      <c r="AR1232" s="30"/>
      <c r="AS1232" s="30"/>
      <c r="AT1232" s="30"/>
      <c r="AU1232" s="30"/>
    </row>
    <row r="1233" spans="27:64" x14ac:dyDescent="0.2">
      <c r="AA1233" s="30"/>
      <c r="AB1233" s="30"/>
      <c r="AC1233" s="30"/>
      <c r="AD1233" s="30"/>
      <c r="AE1233" s="30"/>
      <c r="AG1233" s="31"/>
      <c r="AN1233" s="30"/>
      <c r="AO1233" s="30"/>
      <c r="AP1233" s="30"/>
      <c r="AQ1233" s="30"/>
      <c r="AR1233" s="30"/>
      <c r="AS1233" s="30"/>
      <c r="AT1233" s="30"/>
      <c r="AU1233" s="30"/>
    </row>
    <row r="1234" spans="27:64" x14ac:dyDescent="0.2">
      <c r="AA1234" s="30"/>
      <c r="AB1234" s="30"/>
      <c r="AC1234" s="30"/>
      <c r="AD1234" s="30"/>
      <c r="AE1234" s="30"/>
      <c r="AG1234" s="31"/>
      <c r="AN1234" s="30"/>
      <c r="AO1234" s="30"/>
      <c r="AP1234" s="30"/>
      <c r="AQ1234" s="30"/>
      <c r="AR1234" s="30"/>
      <c r="AS1234" s="30"/>
      <c r="AT1234" s="30"/>
      <c r="AU1234" s="30"/>
    </row>
    <row r="1235" spans="27:64" x14ac:dyDescent="0.2">
      <c r="AA1235" s="30"/>
      <c r="AB1235" s="30"/>
      <c r="AC1235" s="30"/>
      <c r="AD1235" s="30"/>
      <c r="AE1235" s="30"/>
      <c r="AG1235" s="31"/>
      <c r="AN1235" s="30"/>
      <c r="AO1235" s="30"/>
      <c r="AP1235" s="30"/>
      <c r="AQ1235" s="30"/>
      <c r="AR1235" s="30"/>
      <c r="AS1235" s="30"/>
      <c r="AT1235" s="30"/>
      <c r="AU1235" s="30"/>
    </row>
    <row r="1236" spans="27:64" x14ac:dyDescent="0.2">
      <c r="AA1236" s="30"/>
      <c r="AB1236" s="30"/>
      <c r="AC1236" s="30"/>
      <c r="AD1236" s="30"/>
      <c r="AE1236" s="30"/>
      <c r="AG1236" s="31"/>
      <c r="AN1236" s="30"/>
      <c r="AO1236" s="30"/>
      <c r="AP1236" s="30"/>
      <c r="AQ1236" s="30"/>
      <c r="AR1236" s="30"/>
      <c r="AS1236" s="30"/>
      <c r="AT1236" s="30"/>
      <c r="AU1236" s="30"/>
    </row>
    <row r="1237" spans="27:64" x14ac:dyDescent="0.2">
      <c r="AA1237" s="30"/>
      <c r="AB1237" s="30"/>
      <c r="AC1237" s="30"/>
      <c r="AD1237" s="30"/>
      <c r="AE1237" s="30"/>
      <c r="AG1237" s="31"/>
      <c r="AN1237" s="30"/>
      <c r="AO1237" s="30"/>
      <c r="AP1237" s="30"/>
      <c r="AQ1237" s="30"/>
      <c r="AR1237" s="30"/>
      <c r="AS1237" s="30"/>
      <c r="AT1237" s="30"/>
      <c r="AU1237" s="30"/>
    </row>
    <row r="1238" spans="27:64" x14ac:dyDescent="0.2">
      <c r="AA1238" s="30"/>
      <c r="AB1238" s="30"/>
      <c r="AC1238" s="30"/>
      <c r="AD1238" s="30"/>
      <c r="AE1238" s="30"/>
      <c r="AG1238" s="31"/>
      <c r="AN1238" s="30"/>
      <c r="AO1238" s="30"/>
      <c r="AP1238" s="30"/>
      <c r="AQ1238" s="30"/>
      <c r="AR1238" s="30"/>
      <c r="AS1238" s="30"/>
      <c r="AT1238" s="30"/>
      <c r="AU1238" s="30"/>
    </row>
    <row r="1239" spans="27:64" x14ac:dyDescent="0.2">
      <c r="AA1239" s="30"/>
      <c r="AB1239" s="30"/>
      <c r="AC1239" s="30"/>
      <c r="AD1239" s="30"/>
      <c r="AE1239" s="30"/>
      <c r="AG1239" s="31"/>
      <c r="AN1239" s="30"/>
      <c r="AO1239" s="30"/>
      <c r="AP1239" s="30"/>
      <c r="AQ1239" s="30"/>
      <c r="AR1239" s="30"/>
      <c r="AS1239" s="30"/>
      <c r="AT1239" s="30"/>
      <c r="AU1239" s="30"/>
    </row>
    <row r="1240" spans="27:64" x14ac:dyDescent="0.2">
      <c r="AA1240" s="30"/>
      <c r="AB1240" s="30"/>
      <c r="AC1240" s="30"/>
      <c r="AD1240" s="30"/>
      <c r="AE1240" s="30"/>
      <c r="AG1240" s="31"/>
      <c r="AN1240" s="30"/>
      <c r="AO1240" s="30"/>
      <c r="AP1240" s="30"/>
      <c r="AQ1240" s="30"/>
      <c r="AR1240" s="30"/>
      <c r="AS1240" s="30"/>
      <c r="AT1240" s="30"/>
      <c r="AU1240" s="30"/>
    </row>
    <row r="1241" spans="27:64" x14ac:dyDescent="0.2">
      <c r="AA1241" s="30"/>
      <c r="AB1241" s="30"/>
      <c r="AC1241" s="30"/>
      <c r="AD1241" s="30"/>
      <c r="AE1241" s="30"/>
      <c r="AG1241" s="31"/>
      <c r="AN1241" s="30"/>
      <c r="AO1241" s="30"/>
      <c r="AP1241" s="30"/>
      <c r="AQ1241" s="30"/>
      <c r="AR1241" s="30"/>
      <c r="AS1241" s="30"/>
      <c r="AT1241" s="30"/>
      <c r="AU1241" s="30"/>
    </row>
    <row r="1242" spans="27:64" x14ac:dyDescent="0.2">
      <c r="AA1242" s="30"/>
      <c r="AB1242" s="30"/>
      <c r="AC1242" s="30"/>
      <c r="AD1242" s="30"/>
      <c r="AE1242" s="30"/>
      <c r="AG1242" s="31"/>
      <c r="AN1242" s="30"/>
      <c r="AO1242" s="30"/>
      <c r="AP1242" s="30"/>
      <c r="AQ1242" s="30"/>
      <c r="AR1242" s="30"/>
      <c r="AS1242" s="30"/>
      <c r="AT1242" s="30"/>
      <c r="AU1242" s="30"/>
    </row>
    <row r="1243" spans="27:64" x14ac:dyDescent="0.2">
      <c r="AA1243" s="30"/>
      <c r="AB1243" s="30"/>
      <c r="AC1243" s="30"/>
      <c r="AD1243" s="30"/>
      <c r="AE1243" s="30"/>
      <c r="AG1243" s="31"/>
      <c r="AN1243" s="30"/>
      <c r="AO1243" s="30"/>
      <c r="AP1243" s="30"/>
      <c r="AQ1243" s="30"/>
      <c r="AR1243" s="30"/>
      <c r="AS1243" s="30"/>
      <c r="AT1243" s="30"/>
      <c r="AU1243" s="30"/>
    </row>
    <row r="1244" spans="27:64" x14ac:dyDescent="0.2">
      <c r="AA1244" s="30"/>
      <c r="AB1244" s="30"/>
      <c r="AC1244" s="30"/>
      <c r="AD1244" s="30"/>
      <c r="AE1244" s="30"/>
      <c r="AG1244" s="31"/>
      <c r="AN1244" s="30"/>
      <c r="AO1244" s="30"/>
      <c r="AP1244" s="30"/>
      <c r="AQ1244" s="30"/>
      <c r="AR1244" s="30"/>
      <c r="AS1244" s="30"/>
      <c r="AT1244" s="30"/>
      <c r="AU1244" s="30"/>
      <c r="AV1244" s="30"/>
      <c r="AW1244" s="30"/>
      <c r="AX1244" s="30"/>
      <c r="AY1244" s="30"/>
      <c r="AZ1244" s="30"/>
      <c r="BA1244" s="30"/>
      <c r="BB1244" s="30"/>
      <c r="BC1244" s="30"/>
      <c r="BD1244" s="30"/>
      <c r="BE1244" s="30"/>
      <c r="BF1244" s="30"/>
      <c r="BG1244" s="30"/>
      <c r="BH1244" s="30"/>
      <c r="BI1244" s="30"/>
      <c r="BJ1244" s="30"/>
      <c r="BK1244" s="30"/>
      <c r="BL1244" s="30"/>
    </row>
    <row r="1245" spans="27:64" x14ac:dyDescent="0.2">
      <c r="AA1245" s="30"/>
      <c r="AB1245" s="30"/>
      <c r="AC1245" s="30"/>
      <c r="AD1245" s="30"/>
      <c r="AE1245" s="30"/>
      <c r="AG1245" s="31"/>
      <c r="AN1245" s="30"/>
      <c r="AO1245" s="30"/>
      <c r="AP1245" s="30"/>
      <c r="AQ1245" s="30"/>
      <c r="AR1245" s="30"/>
      <c r="AS1245" s="30"/>
      <c r="AT1245" s="30"/>
      <c r="AU1245" s="30"/>
    </row>
    <row r="1246" spans="27:64" x14ac:dyDescent="0.2">
      <c r="AA1246" s="30"/>
      <c r="AB1246" s="30"/>
      <c r="AC1246" s="30"/>
      <c r="AD1246" s="30"/>
      <c r="AE1246" s="30"/>
      <c r="AG1246" s="31"/>
      <c r="AN1246" s="30"/>
      <c r="AO1246" s="30"/>
      <c r="AP1246" s="30"/>
      <c r="AQ1246" s="30"/>
      <c r="AR1246" s="30"/>
      <c r="AS1246" s="30"/>
      <c r="AT1246" s="30"/>
      <c r="AU1246" s="30"/>
    </row>
    <row r="1247" spans="27:64" x14ac:dyDescent="0.2">
      <c r="AA1247" s="30"/>
      <c r="AB1247" s="30"/>
      <c r="AC1247" s="30"/>
      <c r="AD1247" s="30"/>
      <c r="AE1247" s="30"/>
      <c r="AG1247" s="31"/>
      <c r="AN1247" s="30"/>
      <c r="AO1247" s="30"/>
      <c r="AP1247" s="30"/>
      <c r="AQ1247" s="30"/>
      <c r="AR1247" s="30"/>
      <c r="AS1247" s="30"/>
      <c r="AT1247" s="30"/>
      <c r="AU1247" s="30"/>
    </row>
    <row r="1248" spans="27:64" x14ac:dyDescent="0.2">
      <c r="AA1248" s="30"/>
      <c r="AB1248" s="30"/>
      <c r="AC1248" s="30"/>
      <c r="AD1248" s="30"/>
      <c r="AE1248" s="30"/>
      <c r="AG1248" s="31"/>
      <c r="AN1248" s="30"/>
      <c r="AO1248" s="30"/>
      <c r="AP1248" s="30"/>
      <c r="AQ1248" s="30"/>
      <c r="AR1248" s="30"/>
      <c r="AS1248" s="30"/>
      <c r="AT1248" s="30"/>
      <c r="AU1248" s="30"/>
    </row>
    <row r="1249" spans="27:64" x14ac:dyDescent="0.2">
      <c r="AA1249" s="30"/>
      <c r="AB1249" s="30"/>
      <c r="AC1249" s="30"/>
      <c r="AD1249" s="30"/>
      <c r="AE1249" s="30"/>
      <c r="AG1249" s="31"/>
      <c r="AN1249" s="30"/>
      <c r="AO1249" s="30"/>
      <c r="AP1249" s="30"/>
      <c r="AQ1249" s="30"/>
      <c r="AR1249" s="30"/>
      <c r="AS1249" s="30"/>
      <c r="AT1249" s="30"/>
      <c r="AU1249" s="30"/>
    </row>
    <row r="1250" spans="27:64" x14ac:dyDescent="0.2">
      <c r="AA1250" s="30"/>
      <c r="AB1250" s="30"/>
      <c r="AC1250" s="30"/>
      <c r="AD1250" s="30"/>
      <c r="AE1250" s="30"/>
      <c r="AG1250" s="31"/>
      <c r="AN1250" s="30"/>
      <c r="AO1250" s="30"/>
      <c r="AP1250" s="30"/>
      <c r="AQ1250" s="30"/>
      <c r="AR1250" s="30"/>
      <c r="AS1250" s="30"/>
      <c r="AT1250" s="30"/>
      <c r="AU1250" s="30"/>
    </row>
    <row r="1251" spans="27:64" x14ac:dyDescent="0.2">
      <c r="AA1251" s="30"/>
      <c r="AB1251" s="30"/>
      <c r="AC1251" s="30"/>
      <c r="AD1251" s="30"/>
      <c r="AE1251" s="30"/>
      <c r="AG1251" s="31"/>
      <c r="AN1251" s="30"/>
      <c r="AO1251" s="30"/>
      <c r="AP1251" s="30"/>
      <c r="AQ1251" s="30"/>
      <c r="AR1251" s="30"/>
      <c r="AS1251" s="30"/>
      <c r="AT1251" s="30"/>
      <c r="AU1251" s="30"/>
    </row>
    <row r="1252" spans="27:64" x14ac:dyDescent="0.2">
      <c r="AA1252" s="30"/>
      <c r="AB1252" s="30"/>
      <c r="AC1252" s="30"/>
      <c r="AD1252" s="30"/>
      <c r="AE1252" s="30"/>
      <c r="AG1252" s="31"/>
      <c r="AN1252" s="30"/>
      <c r="AO1252" s="30"/>
      <c r="AP1252" s="30"/>
      <c r="AQ1252" s="30"/>
      <c r="AR1252" s="30"/>
      <c r="AS1252" s="30"/>
      <c r="AT1252" s="30"/>
      <c r="AU1252" s="30"/>
    </row>
    <row r="1253" spans="27:64" x14ac:dyDescent="0.2">
      <c r="AA1253" s="30"/>
      <c r="AB1253" s="30"/>
      <c r="AC1253" s="30"/>
      <c r="AD1253" s="30"/>
      <c r="AE1253" s="30"/>
      <c r="AG1253" s="31"/>
      <c r="AN1253" s="30"/>
      <c r="AO1253" s="30"/>
      <c r="AP1253" s="30"/>
      <c r="AQ1253" s="30"/>
      <c r="AR1253" s="30"/>
      <c r="AS1253" s="30"/>
      <c r="AT1253" s="30"/>
      <c r="AU1253" s="30"/>
      <c r="AV1253" s="30"/>
      <c r="AW1253" s="30"/>
      <c r="AX1253" s="30"/>
      <c r="AY1253" s="30"/>
      <c r="AZ1253" s="30"/>
      <c r="BA1253" s="30"/>
      <c r="BB1253" s="30"/>
      <c r="BC1253" s="30"/>
      <c r="BD1253" s="30"/>
      <c r="BE1253" s="30"/>
      <c r="BF1253" s="30"/>
      <c r="BG1253" s="30"/>
      <c r="BH1253" s="30"/>
      <c r="BI1253" s="30"/>
      <c r="BJ1253" s="30"/>
      <c r="BK1253" s="30"/>
      <c r="BL1253" s="30"/>
    </row>
    <row r="1254" spans="27:64" x14ac:dyDescent="0.2">
      <c r="AA1254" s="30"/>
      <c r="AB1254" s="30"/>
      <c r="AC1254" s="30"/>
      <c r="AD1254" s="30"/>
      <c r="AE1254" s="30"/>
      <c r="AG1254" s="31"/>
      <c r="AN1254" s="30"/>
      <c r="AO1254" s="30"/>
      <c r="AP1254" s="30"/>
      <c r="AQ1254" s="30"/>
      <c r="AR1254" s="30"/>
      <c r="AS1254" s="30"/>
      <c r="AT1254" s="30"/>
      <c r="AU1254" s="30"/>
    </row>
    <row r="1255" spans="27:64" x14ac:dyDescent="0.2">
      <c r="AA1255" s="30"/>
      <c r="AB1255" s="30"/>
      <c r="AC1255" s="30"/>
      <c r="AD1255" s="30"/>
      <c r="AE1255" s="30"/>
      <c r="AG1255" s="31"/>
      <c r="AN1255" s="30"/>
      <c r="AO1255" s="30"/>
      <c r="AP1255" s="30"/>
      <c r="AQ1255" s="30"/>
      <c r="AR1255" s="30"/>
      <c r="AS1255" s="30"/>
      <c r="AT1255" s="30"/>
      <c r="AU1255" s="30"/>
    </row>
    <row r="1256" spans="27:64" x14ac:dyDescent="0.2">
      <c r="AA1256" s="30"/>
      <c r="AB1256" s="30"/>
      <c r="AC1256" s="30"/>
      <c r="AD1256" s="30"/>
      <c r="AE1256" s="30"/>
      <c r="AG1256" s="31"/>
      <c r="AN1256" s="30"/>
      <c r="AO1256" s="30"/>
      <c r="AP1256" s="30"/>
      <c r="AQ1256" s="30"/>
      <c r="AR1256" s="30"/>
      <c r="AS1256" s="30"/>
      <c r="AT1256" s="30"/>
      <c r="AU1256" s="30"/>
    </row>
    <row r="1257" spans="27:64" x14ac:dyDescent="0.2">
      <c r="AA1257" s="30"/>
      <c r="AB1257" s="30"/>
      <c r="AC1257" s="30"/>
      <c r="AD1257" s="30"/>
      <c r="AE1257" s="30"/>
      <c r="AG1257" s="31"/>
      <c r="AN1257" s="30"/>
      <c r="AO1257" s="30"/>
      <c r="AP1257" s="30"/>
      <c r="AQ1257" s="30"/>
      <c r="AR1257" s="30"/>
      <c r="AS1257" s="30"/>
      <c r="AT1257" s="30"/>
      <c r="AU1257" s="30"/>
    </row>
    <row r="1258" spans="27:64" x14ac:dyDescent="0.2">
      <c r="AA1258" s="30"/>
      <c r="AB1258" s="30"/>
      <c r="AC1258" s="30"/>
      <c r="AD1258" s="30"/>
      <c r="AE1258" s="30"/>
      <c r="AG1258" s="31"/>
      <c r="AN1258" s="30"/>
      <c r="AO1258" s="30"/>
      <c r="AP1258" s="30"/>
      <c r="AQ1258" s="30"/>
      <c r="AR1258" s="30"/>
      <c r="AS1258" s="30"/>
      <c r="AT1258" s="30"/>
      <c r="AU1258" s="30"/>
    </row>
    <row r="1259" spans="27:64" x14ac:dyDescent="0.2">
      <c r="AA1259" s="30"/>
      <c r="AB1259" s="30"/>
      <c r="AC1259" s="30"/>
      <c r="AD1259" s="30"/>
      <c r="AE1259" s="30"/>
      <c r="AG1259" s="31"/>
      <c r="AN1259" s="30"/>
      <c r="AO1259" s="30"/>
      <c r="AP1259" s="30"/>
      <c r="AQ1259" s="30"/>
      <c r="AR1259" s="30"/>
      <c r="AS1259" s="30"/>
      <c r="AT1259" s="30"/>
      <c r="AU1259" s="30"/>
    </row>
    <row r="1260" spans="27:64" x14ac:dyDescent="0.2">
      <c r="AA1260" s="30"/>
      <c r="AB1260" s="30"/>
      <c r="AC1260" s="30"/>
      <c r="AD1260" s="30"/>
      <c r="AE1260" s="30"/>
      <c r="AG1260" s="31"/>
      <c r="AN1260" s="30"/>
      <c r="AO1260" s="30"/>
      <c r="AP1260" s="30"/>
      <c r="AQ1260" s="30"/>
      <c r="AR1260" s="30"/>
      <c r="AS1260" s="30"/>
      <c r="AT1260" s="30"/>
      <c r="AU1260" s="30"/>
    </row>
    <row r="1261" spans="27:64" x14ac:dyDescent="0.2">
      <c r="AA1261" s="30"/>
      <c r="AB1261" s="30"/>
      <c r="AC1261" s="30"/>
      <c r="AD1261" s="30"/>
      <c r="AE1261" s="30"/>
      <c r="AG1261" s="31"/>
      <c r="AN1261" s="30"/>
      <c r="AO1261" s="30"/>
      <c r="AP1261" s="30"/>
      <c r="AQ1261" s="30"/>
      <c r="AR1261" s="30"/>
      <c r="AS1261" s="30"/>
      <c r="AT1261" s="30"/>
      <c r="AU1261" s="30"/>
    </row>
    <row r="1262" spans="27:64" x14ac:dyDescent="0.2">
      <c r="AA1262" s="30"/>
      <c r="AB1262" s="30"/>
      <c r="AC1262" s="30"/>
      <c r="AD1262" s="30"/>
      <c r="AE1262" s="30"/>
      <c r="AG1262" s="31"/>
      <c r="AN1262" s="30"/>
      <c r="AO1262" s="30"/>
      <c r="AP1262" s="30"/>
      <c r="AQ1262" s="30"/>
      <c r="AR1262" s="30"/>
      <c r="AS1262" s="30"/>
      <c r="AT1262" s="30"/>
      <c r="AU1262" s="30"/>
    </row>
    <row r="1263" spans="27:64" x14ac:dyDescent="0.2">
      <c r="AA1263" s="30"/>
      <c r="AB1263" s="30"/>
      <c r="AC1263" s="30"/>
      <c r="AD1263" s="30"/>
      <c r="AE1263" s="30"/>
      <c r="AG1263" s="31"/>
      <c r="AN1263" s="30"/>
      <c r="AO1263" s="30"/>
      <c r="AP1263" s="30"/>
      <c r="AQ1263" s="30"/>
      <c r="AR1263" s="30"/>
      <c r="AS1263" s="30"/>
      <c r="AT1263" s="30"/>
      <c r="AU1263" s="30"/>
    </row>
    <row r="1264" spans="27:64" x14ac:dyDescent="0.2">
      <c r="AA1264" s="30"/>
      <c r="AB1264" s="30"/>
      <c r="AC1264" s="30"/>
      <c r="AD1264" s="30"/>
      <c r="AE1264" s="30"/>
      <c r="AG1264" s="31"/>
      <c r="AN1264" s="30"/>
      <c r="AO1264" s="30"/>
      <c r="AP1264" s="30"/>
      <c r="AQ1264" s="30"/>
      <c r="AR1264" s="30"/>
      <c r="AS1264" s="30"/>
      <c r="AT1264" s="30"/>
      <c r="AU1264" s="30"/>
    </row>
    <row r="1265" spans="27:47" x14ac:dyDescent="0.2">
      <c r="AA1265" s="30"/>
      <c r="AB1265" s="30"/>
      <c r="AC1265" s="30"/>
      <c r="AD1265" s="30"/>
      <c r="AE1265" s="30"/>
      <c r="AG1265" s="31"/>
      <c r="AN1265" s="30"/>
      <c r="AO1265" s="30"/>
      <c r="AP1265" s="30"/>
      <c r="AQ1265" s="30"/>
      <c r="AR1265" s="30"/>
      <c r="AS1265" s="30"/>
      <c r="AT1265" s="30"/>
      <c r="AU1265" s="30"/>
    </row>
    <row r="1266" spans="27:47" x14ac:dyDescent="0.2">
      <c r="AA1266" s="30"/>
      <c r="AB1266" s="30"/>
      <c r="AC1266" s="30"/>
      <c r="AD1266" s="30"/>
      <c r="AE1266" s="30"/>
      <c r="AG1266" s="31"/>
      <c r="AN1266" s="30"/>
      <c r="AO1266" s="30"/>
      <c r="AP1266" s="30"/>
      <c r="AQ1266" s="30"/>
      <c r="AR1266" s="30"/>
      <c r="AS1266" s="30"/>
      <c r="AT1266" s="30"/>
      <c r="AU1266" s="30"/>
    </row>
    <row r="1267" spans="27:47" x14ac:dyDescent="0.2">
      <c r="AA1267" s="30"/>
      <c r="AB1267" s="30"/>
      <c r="AC1267" s="30"/>
      <c r="AD1267" s="30"/>
      <c r="AE1267" s="30"/>
      <c r="AG1267" s="31"/>
      <c r="AN1267" s="30"/>
      <c r="AO1267" s="30"/>
      <c r="AP1267" s="30"/>
      <c r="AQ1267" s="30"/>
      <c r="AR1267" s="30"/>
      <c r="AS1267" s="30"/>
      <c r="AT1267" s="30"/>
      <c r="AU1267" s="30"/>
    </row>
    <row r="1268" spans="27:47" x14ac:dyDescent="0.2">
      <c r="AA1268" s="30"/>
      <c r="AB1268" s="30"/>
      <c r="AC1268" s="30"/>
      <c r="AD1268" s="30"/>
      <c r="AE1268" s="30"/>
      <c r="AG1268" s="31"/>
      <c r="AN1268" s="30"/>
      <c r="AO1268" s="30"/>
      <c r="AP1268" s="30"/>
      <c r="AQ1268" s="30"/>
      <c r="AR1268" s="30"/>
      <c r="AS1268" s="30"/>
      <c r="AT1268" s="30"/>
      <c r="AU1268" s="30"/>
    </row>
    <row r="1269" spans="27:47" x14ac:dyDescent="0.2">
      <c r="AA1269" s="30"/>
      <c r="AB1269" s="30"/>
      <c r="AC1269" s="30"/>
      <c r="AD1269" s="30"/>
      <c r="AE1269" s="30"/>
      <c r="AG1269" s="31"/>
      <c r="AN1269" s="30"/>
      <c r="AO1269" s="30"/>
      <c r="AP1269" s="30"/>
      <c r="AQ1269" s="30"/>
      <c r="AR1269" s="30"/>
      <c r="AS1269" s="30"/>
      <c r="AT1269" s="30"/>
      <c r="AU1269" s="30"/>
    </row>
    <row r="1270" spans="27:47" x14ac:dyDescent="0.2">
      <c r="AA1270" s="30"/>
      <c r="AB1270" s="30"/>
      <c r="AC1270" s="30"/>
      <c r="AD1270" s="30"/>
      <c r="AE1270" s="30"/>
      <c r="AG1270" s="31"/>
      <c r="AN1270" s="30"/>
      <c r="AO1270" s="30"/>
      <c r="AP1270" s="30"/>
      <c r="AQ1270" s="30"/>
      <c r="AR1270" s="30"/>
      <c r="AS1270" s="30"/>
      <c r="AT1270" s="30"/>
      <c r="AU1270" s="30"/>
    </row>
    <row r="1271" spans="27:47" x14ac:dyDescent="0.2">
      <c r="AA1271" s="30"/>
      <c r="AB1271" s="30"/>
      <c r="AC1271" s="30"/>
      <c r="AD1271" s="30"/>
      <c r="AE1271" s="30"/>
      <c r="AG1271" s="31"/>
      <c r="AN1271" s="30"/>
      <c r="AO1271" s="30"/>
      <c r="AP1271" s="30"/>
      <c r="AQ1271" s="30"/>
      <c r="AR1271" s="30"/>
      <c r="AS1271" s="30"/>
      <c r="AT1271" s="30"/>
      <c r="AU1271" s="30"/>
    </row>
    <row r="1272" spans="27:47" x14ac:dyDescent="0.2">
      <c r="AA1272" s="30"/>
      <c r="AB1272" s="30"/>
      <c r="AC1272" s="30"/>
      <c r="AD1272" s="30"/>
      <c r="AE1272" s="30"/>
      <c r="AG1272" s="31"/>
      <c r="AN1272" s="30"/>
      <c r="AO1272" s="30"/>
      <c r="AP1272" s="30"/>
      <c r="AQ1272" s="30"/>
      <c r="AR1272" s="30"/>
      <c r="AS1272" s="30"/>
      <c r="AT1272" s="30"/>
      <c r="AU1272" s="30"/>
    </row>
    <row r="1273" spans="27:47" x14ac:dyDescent="0.2">
      <c r="AA1273" s="30"/>
      <c r="AB1273" s="30"/>
      <c r="AC1273" s="30"/>
      <c r="AD1273" s="30"/>
      <c r="AE1273" s="30"/>
      <c r="AG1273" s="31"/>
      <c r="AN1273" s="30"/>
      <c r="AO1273" s="30"/>
      <c r="AP1273" s="30"/>
      <c r="AQ1273" s="30"/>
      <c r="AR1273" s="30"/>
      <c r="AS1273" s="30"/>
      <c r="AT1273" s="30"/>
      <c r="AU1273" s="30"/>
    </row>
    <row r="1274" spans="27:47" x14ac:dyDescent="0.2">
      <c r="AA1274" s="30"/>
      <c r="AB1274" s="30"/>
      <c r="AC1274" s="30"/>
      <c r="AD1274" s="30"/>
      <c r="AE1274" s="30"/>
      <c r="AG1274" s="31"/>
      <c r="AN1274" s="30"/>
      <c r="AO1274" s="30"/>
      <c r="AP1274" s="30"/>
      <c r="AQ1274" s="30"/>
      <c r="AR1274" s="30"/>
      <c r="AS1274" s="30"/>
      <c r="AT1274" s="30"/>
      <c r="AU1274" s="30"/>
    </row>
    <row r="1275" spans="27:47" x14ac:dyDescent="0.2">
      <c r="AA1275" s="30"/>
      <c r="AB1275" s="30"/>
      <c r="AC1275" s="30"/>
      <c r="AD1275" s="30"/>
      <c r="AE1275" s="30"/>
      <c r="AG1275" s="31"/>
      <c r="AN1275" s="30"/>
      <c r="AO1275" s="30"/>
      <c r="AP1275" s="30"/>
      <c r="AQ1275" s="30"/>
      <c r="AR1275" s="30"/>
      <c r="AS1275" s="30"/>
      <c r="AT1275" s="30"/>
      <c r="AU1275" s="30"/>
    </row>
    <row r="1276" spans="27:47" x14ac:dyDescent="0.2">
      <c r="AA1276" s="30"/>
      <c r="AB1276" s="30"/>
      <c r="AC1276" s="30"/>
      <c r="AD1276" s="30"/>
      <c r="AE1276" s="30"/>
      <c r="AG1276" s="31"/>
      <c r="AN1276" s="30"/>
      <c r="AO1276" s="30"/>
      <c r="AP1276" s="30"/>
      <c r="AQ1276" s="30"/>
      <c r="AR1276" s="30"/>
      <c r="AS1276" s="30"/>
      <c r="AT1276" s="30"/>
      <c r="AU1276" s="30"/>
    </row>
    <row r="1277" spans="27:47" x14ac:dyDescent="0.2">
      <c r="AA1277" s="30"/>
      <c r="AB1277" s="30"/>
      <c r="AC1277" s="30"/>
      <c r="AD1277" s="30"/>
      <c r="AE1277" s="30"/>
      <c r="AG1277" s="31"/>
      <c r="AN1277" s="30"/>
      <c r="AO1277" s="30"/>
      <c r="AP1277" s="30"/>
      <c r="AQ1277" s="30"/>
      <c r="AR1277" s="30"/>
      <c r="AS1277" s="30"/>
      <c r="AT1277" s="30"/>
      <c r="AU1277" s="30"/>
    </row>
    <row r="1278" spans="27:47" x14ac:dyDescent="0.2">
      <c r="AA1278" s="30"/>
      <c r="AB1278" s="30"/>
      <c r="AC1278" s="30"/>
      <c r="AD1278" s="30"/>
      <c r="AE1278" s="30"/>
      <c r="AG1278" s="31"/>
      <c r="AN1278" s="30"/>
      <c r="AO1278" s="30"/>
      <c r="AP1278" s="30"/>
      <c r="AQ1278" s="30"/>
      <c r="AR1278" s="30"/>
      <c r="AS1278" s="30"/>
      <c r="AT1278" s="30"/>
      <c r="AU1278" s="30"/>
    </row>
    <row r="1279" spans="27:47" x14ac:dyDescent="0.2">
      <c r="AA1279" s="30"/>
      <c r="AB1279" s="30"/>
      <c r="AC1279" s="30"/>
      <c r="AD1279" s="30"/>
      <c r="AE1279" s="30"/>
      <c r="AG1279" s="31"/>
      <c r="AN1279" s="30"/>
      <c r="AO1279" s="30"/>
      <c r="AP1279" s="30"/>
      <c r="AQ1279" s="30"/>
      <c r="AR1279" s="30"/>
      <c r="AS1279" s="30"/>
      <c r="AT1279" s="30"/>
      <c r="AU1279" s="30"/>
    </row>
    <row r="1280" spans="27:47" x14ac:dyDescent="0.2">
      <c r="AA1280" s="30"/>
      <c r="AB1280" s="30"/>
      <c r="AC1280" s="30"/>
      <c r="AD1280" s="30"/>
      <c r="AE1280" s="30"/>
      <c r="AG1280" s="31"/>
      <c r="AN1280" s="30"/>
      <c r="AO1280" s="30"/>
      <c r="AP1280" s="30"/>
      <c r="AQ1280" s="30"/>
      <c r="AR1280" s="30"/>
      <c r="AS1280" s="30"/>
      <c r="AT1280" s="30"/>
      <c r="AU1280" s="30"/>
    </row>
    <row r="1281" spans="27:64" x14ac:dyDescent="0.2">
      <c r="AA1281" s="30"/>
      <c r="AB1281" s="30"/>
      <c r="AC1281" s="30"/>
      <c r="AD1281" s="30"/>
      <c r="AE1281" s="30"/>
      <c r="AG1281" s="31"/>
      <c r="AN1281" s="30"/>
      <c r="AO1281" s="30"/>
      <c r="AP1281" s="30"/>
      <c r="AQ1281" s="30"/>
      <c r="AR1281" s="30"/>
      <c r="AS1281" s="30"/>
      <c r="AT1281" s="30"/>
      <c r="AU1281" s="30"/>
    </row>
    <row r="1282" spans="27:64" x14ac:dyDescent="0.2">
      <c r="AA1282" s="30"/>
      <c r="AB1282" s="30"/>
      <c r="AC1282" s="30"/>
      <c r="AD1282" s="30"/>
      <c r="AE1282" s="30"/>
      <c r="AG1282" s="31"/>
      <c r="AN1282" s="30"/>
      <c r="AO1282" s="30"/>
      <c r="AP1282" s="30"/>
      <c r="AQ1282" s="30"/>
      <c r="AR1282" s="30"/>
      <c r="AS1282" s="30"/>
      <c r="AT1282" s="30"/>
      <c r="AU1282" s="30"/>
    </row>
    <row r="1283" spans="27:64" x14ac:dyDescent="0.2">
      <c r="AA1283" s="30"/>
      <c r="AB1283" s="30"/>
      <c r="AC1283" s="30"/>
      <c r="AD1283" s="30"/>
      <c r="AE1283" s="30"/>
      <c r="AG1283" s="31"/>
      <c r="AN1283" s="30"/>
      <c r="AO1283" s="30"/>
      <c r="AP1283" s="30"/>
      <c r="AQ1283" s="30"/>
      <c r="AR1283" s="30"/>
      <c r="AS1283" s="30"/>
      <c r="AT1283" s="30"/>
      <c r="AU1283" s="30"/>
    </row>
    <row r="1284" spans="27:64" x14ac:dyDescent="0.2">
      <c r="AA1284" s="30"/>
      <c r="AB1284" s="30"/>
      <c r="AC1284" s="30"/>
      <c r="AD1284" s="30"/>
      <c r="AE1284" s="30"/>
      <c r="AG1284" s="31"/>
      <c r="AN1284" s="30"/>
      <c r="AO1284" s="30"/>
      <c r="AP1284" s="30"/>
      <c r="AQ1284" s="30"/>
      <c r="AR1284" s="30"/>
      <c r="AS1284" s="30"/>
      <c r="AT1284" s="30"/>
      <c r="AU1284" s="30"/>
    </row>
    <row r="1285" spans="27:64" x14ac:dyDescent="0.2">
      <c r="AA1285" s="30"/>
      <c r="AB1285" s="30"/>
      <c r="AC1285" s="30"/>
      <c r="AD1285" s="30"/>
      <c r="AE1285" s="30"/>
      <c r="AG1285" s="31"/>
      <c r="AN1285" s="30"/>
      <c r="AO1285" s="30"/>
      <c r="AP1285" s="30"/>
      <c r="AQ1285" s="30"/>
      <c r="AR1285" s="30"/>
      <c r="AS1285" s="30"/>
      <c r="AT1285" s="30"/>
      <c r="AU1285" s="30"/>
    </row>
    <row r="1286" spans="27:64" x14ac:dyDescent="0.2">
      <c r="AA1286" s="30"/>
      <c r="AB1286" s="30"/>
      <c r="AC1286" s="30"/>
      <c r="AD1286" s="30"/>
      <c r="AE1286" s="30"/>
      <c r="AG1286" s="31"/>
      <c r="AN1286" s="30"/>
      <c r="AO1286" s="30"/>
      <c r="AP1286" s="30"/>
      <c r="AQ1286" s="30"/>
      <c r="AR1286" s="30"/>
      <c r="AS1286" s="30"/>
      <c r="AT1286" s="30"/>
      <c r="AU1286" s="30"/>
      <c r="AV1286" s="30"/>
      <c r="AW1286" s="30"/>
      <c r="AX1286" s="30"/>
      <c r="AY1286" s="30"/>
      <c r="AZ1286" s="30"/>
      <c r="BA1286" s="30"/>
      <c r="BB1286" s="30"/>
      <c r="BC1286" s="30"/>
      <c r="BD1286" s="30"/>
      <c r="BE1286" s="30"/>
      <c r="BF1286" s="30"/>
      <c r="BG1286" s="30"/>
      <c r="BH1286" s="30"/>
      <c r="BI1286" s="30"/>
      <c r="BJ1286" s="30"/>
      <c r="BK1286" s="30"/>
      <c r="BL1286" s="30"/>
    </row>
    <row r="1287" spans="27:64" x14ac:dyDescent="0.2">
      <c r="AA1287" s="30"/>
      <c r="AB1287" s="30"/>
      <c r="AC1287" s="30"/>
      <c r="AD1287" s="30"/>
      <c r="AE1287" s="30"/>
      <c r="AG1287" s="31"/>
      <c r="AN1287" s="30"/>
      <c r="AO1287" s="30"/>
      <c r="AP1287" s="30"/>
      <c r="AQ1287" s="30"/>
      <c r="AR1287" s="30"/>
      <c r="AS1287" s="30"/>
      <c r="AT1287" s="30"/>
      <c r="AU1287" s="30"/>
    </row>
    <row r="1288" spans="27:64" x14ac:dyDescent="0.2">
      <c r="AA1288" s="30"/>
      <c r="AB1288" s="30"/>
      <c r="AC1288" s="30"/>
      <c r="AD1288" s="30"/>
      <c r="AE1288" s="30"/>
      <c r="AG1288" s="31"/>
      <c r="AN1288" s="30"/>
      <c r="AO1288" s="30"/>
      <c r="AP1288" s="30"/>
      <c r="AQ1288" s="30"/>
      <c r="AR1288" s="30"/>
      <c r="AS1288" s="30"/>
      <c r="AT1288" s="30"/>
      <c r="AU1288" s="30"/>
      <c r="AV1288" s="30"/>
      <c r="AW1288" s="30"/>
      <c r="AX1288" s="30"/>
      <c r="AY1288" s="30"/>
      <c r="AZ1288" s="30"/>
      <c r="BA1288" s="30"/>
      <c r="BB1288" s="30"/>
      <c r="BC1288" s="30"/>
      <c r="BD1288" s="30"/>
      <c r="BE1288" s="30"/>
      <c r="BF1288" s="30"/>
      <c r="BG1288" s="30"/>
      <c r="BH1288" s="30"/>
      <c r="BI1288" s="30"/>
      <c r="BJ1288" s="30"/>
      <c r="BK1288" s="30"/>
      <c r="BL1288" s="30"/>
    </row>
    <row r="1289" spans="27:64" x14ac:dyDescent="0.2">
      <c r="AA1289" s="30"/>
      <c r="AB1289" s="30"/>
      <c r="AC1289" s="30"/>
      <c r="AD1289" s="30"/>
      <c r="AE1289" s="30"/>
      <c r="AG1289" s="31"/>
      <c r="AN1289" s="30"/>
      <c r="AO1289" s="30"/>
      <c r="AP1289" s="30"/>
      <c r="AQ1289" s="30"/>
      <c r="AR1289" s="30"/>
      <c r="AS1289" s="30"/>
      <c r="AT1289" s="30"/>
      <c r="AU1289" s="30"/>
    </row>
    <row r="1290" spans="27:64" x14ac:dyDescent="0.2">
      <c r="AA1290" s="30"/>
      <c r="AB1290" s="30"/>
      <c r="AC1290" s="30"/>
      <c r="AD1290" s="30"/>
      <c r="AE1290" s="30"/>
      <c r="AG1290" s="31"/>
      <c r="AN1290" s="30"/>
      <c r="AO1290" s="30"/>
      <c r="AP1290" s="30"/>
      <c r="AQ1290" s="30"/>
      <c r="AR1290" s="30"/>
      <c r="AS1290" s="30"/>
      <c r="AT1290" s="30"/>
      <c r="AU1290" s="30"/>
      <c r="AV1290" s="30"/>
    </row>
    <row r="1291" spans="27:64" x14ac:dyDescent="0.2">
      <c r="AA1291" s="30"/>
      <c r="AB1291" s="30"/>
      <c r="AC1291" s="30"/>
      <c r="AD1291" s="30"/>
      <c r="AE1291" s="30"/>
      <c r="AG1291" s="31"/>
      <c r="AN1291" s="30"/>
      <c r="AO1291" s="30"/>
      <c r="AP1291" s="30"/>
      <c r="AQ1291" s="30"/>
      <c r="AR1291" s="30"/>
      <c r="AS1291" s="30"/>
      <c r="AT1291" s="30"/>
      <c r="AU1291" s="30"/>
    </row>
    <row r="1292" spans="27:64" x14ac:dyDescent="0.2">
      <c r="AA1292" s="30"/>
      <c r="AB1292" s="30"/>
      <c r="AC1292" s="30"/>
      <c r="AD1292" s="30"/>
      <c r="AE1292" s="30"/>
      <c r="AG1292" s="31"/>
      <c r="AN1292" s="30"/>
      <c r="AO1292" s="30"/>
      <c r="AP1292" s="30"/>
      <c r="AQ1292" s="30"/>
      <c r="AR1292" s="30"/>
      <c r="AS1292" s="30"/>
      <c r="AT1292" s="30"/>
      <c r="AU1292" s="30"/>
      <c r="AV1292" s="30"/>
      <c r="AW1292" s="30"/>
      <c r="AX1292" s="30"/>
      <c r="AY1292" s="30"/>
      <c r="AZ1292" s="30"/>
      <c r="BA1292" s="30"/>
      <c r="BB1292" s="30"/>
      <c r="BC1292" s="30"/>
      <c r="BD1292" s="30"/>
      <c r="BE1292" s="30"/>
      <c r="BF1292" s="30"/>
      <c r="BG1292" s="30"/>
      <c r="BH1292" s="30"/>
      <c r="BI1292" s="30"/>
      <c r="BJ1292" s="30"/>
      <c r="BK1292" s="30"/>
      <c r="BL1292" s="30"/>
    </row>
    <row r="1293" spans="27:64" x14ac:dyDescent="0.2">
      <c r="AA1293" s="30"/>
      <c r="AB1293" s="30"/>
      <c r="AC1293" s="30"/>
      <c r="AD1293" s="30"/>
      <c r="AE1293" s="30"/>
      <c r="AG1293" s="31"/>
      <c r="AN1293" s="30"/>
      <c r="AO1293" s="30"/>
      <c r="AP1293" s="30"/>
      <c r="AQ1293" s="30"/>
      <c r="AR1293" s="30"/>
      <c r="AS1293" s="30"/>
      <c r="AT1293" s="30"/>
      <c r="AU1293" s="30"/>
    </row>
    <row r="1294" spans="27:64" x14ac:dyDescent="0.2">
      <c r="AA1294" s="30"/>
      <c r="AB1294" s="30"/>
      <c r="AC1294" s="30"/>
      <c r="AD1294" s="30"/>
      <c r="AE1294" s="30"/>
      <c r="AG1294" s="31"/>
      <c r="AN1294" s="30"/>
      <c r="AO1294" s="30"/>
      <c r="AP1294" s="30"/>
      <c r="AQ1294" s="30"/>
      <c r="AR1294" s="30"/>
      <c r="AS1294" s="30"/>
      <c r="AT1294" s="30"/>
      <c r="AU1294" s="30"/>
    </row>
    <row r="1295" spans="27:64" x14ac:dyDescent="0.2">
      <c r="AA1295" s="30"/>
      <c r="AB1295" s="30"/>
      <c r="AC1295" s="30"/>
      <c r="AD1295" s="30"/>
      <c r="AE1295" s="30"/>
      <c r="AG1295" s="31"/>
      <c r="AN1295" s="30"/>
      <c r="AO1295" s="30"/>
      <c r="AP1295" s="30"/>
      <c r="AQ1295" s="30"/>
      <c r="AR1295" s="30"/>
      <c r="AS1295" s="30"/>
      <c r="AT1295" s="30"/>
      <c r="AU1295" s="30"/>
    </row>
    <row r="1296" spans="27:64" x14ac:dyDescent="0.2">
      <c r="AA1296" s="30"/>
      <c r="AB1296" s="30"/>
      <c r="AC1296" s="30"/>
      <c r="AD1296" s="30"/>
      <c r="AE1296" s="30"/>
      <c r="AG1296" s="31"/>
      <c r="AN1296" s="30"/>
      <c r="AO1296" s="30"/>
      <c r="AP1296" s="30"/>
      <c r="AQ1296" s="30"/>
      <c r="AR1296" s="30"/>
      <c r="AS1296" s="30"/>
      <c r="AT1296" s="30"/>
      <c r="AU1296" s="30"/>
      <c r="AV1296" s="30"/>
    </row>
    <row r="1297" spans="27:47" x14ac:dyDescent="0.2">
      <c r="AA1297" s="30"/>
      <c r="AB1297" s="30"/>
      <c r="AC1297" s="30"/>
      <c r="AD1297" s="30"/>
      <c r="AE1297" s="30"/>
      <c r="AG1297" s="31"/>
      <c r="AN1297" s="30"/>
      <c r="AO1297" s="30"/>
      <c r="AP1297" s="30"/>
      <c r="AQ1297" s="30"/>
      <c r="AR1297" s="30"/>
      <c r="AS1297" s="30"/>
      <c r="AT1297" s="30"/>
      <c r="AU1297" s="30"/>
    </row>
    <row r="1298" spans="27:47" x14ac:dyDescent="0.2">
      <c r="AA1298" s="30"/>
      <c r="AB1298" s="30"/>
      <c r="AC1298" s="30"/>
      <c r="AD1298" s="30"/>
      <c r="AE1298" s="30"/>
      <c r="AG1298" s="31"/>
      <c r="AN1298" s="30"/>
      <c r="AO1298" s="30"/>
      <c r="AP1298" s="30"/>
      <c r="AQ1298" s="30"/>
      <c r="AR1298" s="30"/>
      <c r="AS1298" s="30"/>
      <c r="AT1298" s="30"/>
      <c r="AU1298" s="30"/>
    </row>
    <row r="1299" spans="27:47" x14ac:dyDescent="0.2">
      <c r="AA1299" s="30"/>
      <c r="AB1299" s="30"/>
      <c r="AC1299" s="30"/>
      <c r="AD1299" s="30"/>
      <c r="AE1299" s="30"/>
      <c r="AG1299" s="31"/>
      <c r="AN1299" s="30"/>
      <c r="AO1299" s="30"/>
      <c r="AP1299" s="30"/>
      <c r="AQ1299" s="30"/>
      <c r="AR1299" s="30"/>
      <c r="AS1299" s="30"/>
      <c r="AT1299" s="30"/>
      <c r="AU1299" s="30"/>
    </row>
    <row r="1300" spans="27:47" x14ac:dyDescent="0.2">
      <c r="AA1300" s="30"/>
      <c r="AB1300" s="30"/>
      <c r="AC1300" s="30"/>
      <c r="AD1300" s="30"/>
      <c r="AE1300" s="30"/>
      <c r="AG1300" s="31"/>
      <c r="AN1300" s="30"/>
      <c r="AO1300" s="30"/>
      <c r="AP1300" s="30"/>
      <c r="AQ1300" s="30"/>
      <c r="AR1300" s="30"/>
      <c r="AS1300" s="30"/>
      <c r="AT1300" s="30"/>
      <c r="AU1300" s="30"/>
    </row>
    <row r="1301" spans="27:47" x14ac:dyDescent="0.2">
      <c r="AA1301" s="30"/>
      <c r="AB1301" s="30"/>
      <c r="AC1301" s="30"/>
      <c r="AD1301" s="30"/>
      <c r="AE1301" s="30"/>
      <c r="AG1301" s="31"/>
      <c r="AN1301" s="30"/>
      <c r="AO1301" s="30"/>
      <c r="AP1301" s="30"/>
      <c r="AQ1301" s="30"/>
      <c r="AR1301" s="30"/>
      <c r="AS1301" s="30"/>
      <c r="AT1301" s="30"/>
      <c r="AU1301" s="30"/>
    </row>
    <row r="1302" spans="27:47" x14ac:dyDescent="0.2">
      <c r="AA1302" s="30"/>
      <c r="AB1302" s="30"/>
      <c r="AC1302" s="30"/>
      <c r="AD1302" s="30"/>
      <c r="AE1302" s="30"/>
      <c r="AG1302" s="31"/>
      <c r="AN1302" s="30"/>
      <c r="AO1302" s="30"/>
      <c r="AP1302" s="30"/>
      <c r="AQ1302" s="30"/>
      <c r="AR1302" s="30"/>
      <c r="AS1302" s="30"/>
      <c r="AT1302" s="30"/>
      <c r="AU1302" s="30"/>
    </row>
    <row r="1303" spans="27:47" x14ac:dyDescent="0.2">
      <c r="AA1303" s="30"/>
      <c r="AB1303" s="30"/>
      <c r="AC1303" s="30"/>
      <c r="AD1303" s="30"/>
      <c r="AE1303" s="30"/>
      <c r="AG1303" s="31"/>
      <c r="AN1303" s="30"/>
      <c r="AO1303" s="30"/>
      <c r="AP1303" s="30"/>
      <c r="AQ1303" s="30"/>
      <c r="AR1303" s="30"/>
      <c r="AS1303" s="30"/>
      <c r="AT1303" s="30"/>
      <c r="AU1303" s="30"/>
    </row>
    <row r="1304" spans="27:47" x14ac:dyDescent="0.2">
      <c r="AA1304" s="30"/>
      <c r="AB1304" s="30"/>
      <c r="AC1304" s="30"/>
      <c r="AD1304" s="30"/>
      <c r="AE1304" s="30"/>
      <c r="AG1304" s="31"/>
      <c r="AN1304" s="30"/>
      <c r="AO1304" s="30"/>
      <c r="AP1304" s="30"/>
      <c r="AQ1304" s="30"/>
      <c r="AR1304" s="30"/>
      <c r="AS1304" s="30"/>
      <c r="AT1304" s="30"/>
      <c r="AU1304" s="30"/>
    </row>
    <row r="1305" spans="27:47" x14ac:dyDescent="0.2">
      <c r="AA1305" s="30"/>
      <c r="AB1305" s="30"/>
      <c r="AC1305" s="30"/>
      <c r="AD1305" s="30"/>
      <c r="AE1305" s="30"/>
      <c r="AG1305" s="31"/>
      <c r="AN1305" s="30"/>
      <c r="AO1305" s="30"/>
      <c r="AP1305" s="30"/>
      <c r="AQ1305" s="30"/>
      <c r="AR1305" s="30"/>
      <c r="AS1305" s="30"/>
      <c r="AT1305" s="30"/>
      <c r="AU1305" s="30"/>
    </row>
    <row r="1306" spans="27:47" x14ac:dyDescent="0.2">
      <c r="AA1306" s="30"/>
      <c r="AB1306" s="30"/>
      <c r="AC1306" s="30"/>
      <c r="AD1306" s="30"/>
      <c r="AE1306" s="30"/>
      <c r="AG1306" s="31"/>
      <c r="AN1306" s="30"/>
      <c r="AO1306" s="30"/>
      <c r="AP1306" s="30"/>
      <c r="AQ1306" s="30"/>
      <c r="AR1306" s="30"/>
      <c r="AS1306" s="30"/>
      <c r="AT1306" s="30"/>
      <c r="AU1306" s="30"/>
    </row>
    <row r="1307" spans="27:47" x14ac:dyDescent="0.2">
      <c r="AA1307" s="30"/>
      <c r="AB1307" s="30"/>
      <c r="AC1307" s="30"/>
      <c r="AD1307" s="30"/>
      <c r="AE1307" s="30"/>
      <c r="AG1307" s="31"/>
      <c r="AN1307" s="30"/>
      <c r="AO1307" s="30"/>
      <c r="AP1307" s="30"/>
      <c r="AQ1307" s="30"/>
      <c r="AR1307" s="30"/>
      <c r="AS1307" s="30"/>
      <c r="AT1307" s="30"/>
      <c r="AU1307" s="30"/>
    </row>
    <row r="1308" spans="27:47" x14ac:dyDescent="0.2">
      <c r="AA1308" s="30"/>
      <c r="AB1308" s="30"/>
      <c r="AC1308" s="30"/>
      <c r="AD1308" s="30"/>
      <c r="AE1308" s="30"/>
      <c r="AG1308" s="31"/>
      <c r="AN1308" s="30"/>
      <c r="AO1308" s="30"/>
      <c r="AP1308" s="30"/>
      <c r="AQ1308" s="30"/>
      <c r="AR1308" s="30"/>
      <c r="AS1308" s="30"/>
      <c r="AT1308" s="30"/>
      <c r="AU1308" s="30"/>
    </row>
    <row r="1309" spans="27:47" x14ac:dyDescent="0.2">
      <c r="AA1309" s="30"/>
      <c r="AB1309" s="30"/>
      <c r="AC1309" s="30"/>
      <c r="AD1309" s="30"/>
      <c r="AE1309" s="30"/>
      <c r="AG1309" s="31"/>
      <c r="AN1309" s="30"/>
      <c r="AO1309" s="30"/>
      <c r="AP1309" s="30"/>
      <c r="AQ1309" s="30"/>
      <c r="AR1309" s="30"/>
      <c r="AS1309" s="30"/>
      <c r="AT1309" s="30"/>
      <c r="AU1309" s="30"/>
    </row>
    <row r="1310" spans="27:47" x14ac:dyDescent="0.2">
      <c r="AA1310" s="30"/>
      <c r="AB1310" s="30"/>
      <c r="AC1310" s="30"/>
      <c r="AD1310" s="30"/>
      <c r="AE1310" s="30"/>
      <c r="AG1310" s="31"/>
      <c r="AN1310" s="30"/>
      <c r="AO1310" s="30"/>
      <c r="AP1310" s="30"/>
      <c r="AQ1310" s="30"/>
      <c r="AR1310" s="30"/>
      <c r="AS1310" s="30"/>
      <c r="AT1310" s="30"/>
      <c r="AU1310" s="30"/>
    </row>
    <row r="1311" spans="27:47" x14ac:dyDescent="0.2">
      <c r="AA1311" s="30"/>
      <c r="AB1311" s="30"/>
      <c r="AC1311" s="30"/>
      <c r="AD1311" s="30"/>
      <c r="AE1311" s="30"/>
      <c r="AG1311" s="31"/>
      <c r="AN1311" s="30"/>
      <c r="AO1311" s="30"/>
      <c r="AP1311" s="30"/>
      <c r="AQ1311" s="30"/>
      <c r="AR1311" s="30"/>
      <c r="AS1311" s="30"/>
      <c r="AT1311" s="30"/>
      <c r="AU1311" s="30"/>
    </row>
    <row r="1312" spans="27:47" x14ac:dyDescent="0.2">
      <c r="AA1312" s="30"/>
      <c r="AB1312" s="30"/>
      <c r="AC1312" s="30"/>
      <c r="AD1312" s="30"/>
      <c r="AE1312" s="30"/>
      <c r="AG1312" s="31"/>
      <c r="AN1312" s="30"/>
      <c r="AO1312" s="30"/>
      <c r="AP1312" s="30"/>
      <c r="AQ1312" s="30"/>
      <c r="AR1312" s="30"/>
      <c r="AS1312" s="30"/>
      <c r="AT1312" s="30"/>
      <c r="AU1312" s="30"/>
    </row>
    <row r="1313" spans="27:64" x14ac:dyDescent="0.2">
      <c r="AA1313" s="30"/>
      <c r="AB1313" s="30"/>
      <c r="AC1313" s="30"/>
      <c r="AD1313" s="30"/>
      <c r="AE1313" s="30"/>
      <c r="AG1313" s="31"/>
      <c r="AN1313" s="30"/>
      <c r="AO1313" s="30"/>
      <c r="AP1313" s="30"/>
      <c r="AQ1313" s="30"/>
      <c r="AR1313" s="30"/>
      <c r="AS1313" s="30"/>
      <c r="AT1313" s="30"/>
      <c r="AU1313" s="30"/>
    </row>
    <row r="1314" spans="27:64" x14ac:dyDescent="0.2">
      <c r="AA1314" s="30"/>
      <c r="AB1314" s="30"/>
      <c r="AC1314" s="30"/>
      <c r="AD1314" s="30"/>
      <c r="AE1314" s="30"/>
      <c r="AG1314" s="31"/>
      <c r="AN1314" s="30"/>
      <c r="AO1314" s="30"/>
      <c r="AP1314" s="30"/>
      <c r="AQ1314" s="30"/>
      <c r="AR1314" s="30"/>
      <c r="AS1314" s="30"/>
      <c r="AT1314" s="30"/>
      <c r="AU1314" s="30"/>
    </row>
    <row r="1315" spans="27:64" x14ac:dyDescent="0.2">
      <c r="AA1315" s="30"/>
      <c r="AB1315" s="30"/>
      <c r="AC1315" s="30"/>
      <c r="AD1315" s="30"/>
      <c r="AE1315" s="30"/>
      <c r="AG1315" s="31"/>
      <c r="AN1315" s="30"/>
      <c r="AO1315" s="30"/>
      <c r="AP1315" s="30"/>
      <c r="AQ1315" s="30"/>
      <c r="AR1315" s="30"/>
      <c r="AS1315" s="30"/>
      <c r="AT1315" s="30"/>
      <c r="AU1315" s="30"/>
    </row>
    <row r="1316" spans="27:64" x14ac:dyDescent="0.2">
      <c r="AA1316" s="30"/>
      <c r="AB1316" s="30"/>
      <c r="AC1316" s="30"/>
      <c r="AD1316" s="30"/>
      <c r="AE1316" s="30"/>
      <c r="AG1316" s="31"/>
      <c r="AN1316" s="30"/>
      <c r="AO1316" s="30"/>
      <c r="AP1316" s="30"/>
      <c r="AQ1316" s="30"/>
      <c r="AR1316" s="30"/>
      <c r="AS1316" s="30"/>
      <c r="AT1316" s="30"/>
      <c r="AU1316" s="30"/>
    </row>
    <row r="1317" spans="27:64" x14ac:dyDescent="0.2">
      <c r="AA1317" s="30"/>
      <c r="AB1317" s="30"/>
      <c r="AC1317" s="30"/>
      <c r="AD1317" s="30"/>
      <c r="AE1317" s="30"/>
      <c r="AG1317" s="31"/>
      <c r="AN1317" s="30"/>
      <c r="AO1317" s="30"/>
      <c r="AP1317" s="30"/>
      <c r="AQ1317" s="30"/>
      <c r="AR1317" s="30"/>
      <c r="AS1317" s="30"/>
      <c r="AT1317" s="30"/>
      <c r="AU1317" s="30"/>
    </row>
    <row r="1318" spans="27:64" x14ac:dyDescent="0.2">
      <c r="AA1318" s="30"/>
      <c r="AB1318" s="30"/>
      <c r="AC1318" s="30"/>
      <c r="AD1318" s="30"/>
      <c r="AE1318" s="30"/>
      <c r="AG1318" s="31"/>
      <c r="AN1318" s="30"/>
      <c r="AO1318" s="30"/>
      <c r="AP1318" s="30"/>
      <c r="AQ1318" s="30"/>
      <c r="AR1318" s="30"/>
      <c r="AS1318" s="30"/>
      <c r="AT1318" s="30"/>
      <c r="AU1318" s="30"/>
    </row>
    <row r="1319" spans="27:64" x14ac:dyDescent="0.2">
      <c r="AA1319" s="30"/>
      <c r="AB1319" s="30"/>
      <c r="AC1319" s="30"/>
      <c r="AD1319" s="30"/>
      <c r="AE1319" s="30"/>
      <c r="AG1319" s="31"/>
      <c r="AN1319" s="30"/>
      <c r="AO1319" s="30"/>
      <c r="AP1319" s="30"/>
      <c r="AQ1319" s="30"/>
      <c r="AR1319" s="30"/>
      <c r="AS1319" s="30"/>
      <c r="AT1319" s="30"/>
      <c r="AU1319" s="30"/>
    </row>
    <row r="1320" spans="27:64" x14ac:dyDescent="0.2">
      <c r="AA1320" s="30"/>
      <c r="AB1320" s="30"/>
      <c r="AC1320" s="30"/>
      <c r="AD1320" s="30"/>
      <c r="AE1320" s="30"/>
      <c r="AG1320" s="31"/>
      <c r="AN1320" s="30"/>
      <c r="AO1320" s="30"/>
      <c r="AP1320" s="30"/>
      <c r="AQ1320" s="30"/>
      <c r="AR1320" s="30"/>
      <c r="AS1320" s="30"/>
      <c r="AT1320" s="30"/>
      <c r="AU1320" s="30"/>
      <c r="AV1320" s="30"/>
      <c r="AW1320" s="30"/>
      <c r="AX1320" s="30"/>
      <c r="AY1320" s="30"/>
      <c r="AZ1320" s="30"/>
      <c r="BA1320" s="30"/>
      <c r="BB1320" s="30"/>
      <c r="BC1320" s="30"/>
      <c r="BD1320" s="30"/>
      <c r="BE1320" s="30"/>
      <c r="BF1320" s="30"/>
      <c r="BG1320" s="30"/>
      <c r="BH1320" s="30"/>
      <c r="BI1320" s="30"/>
      <c r="BJ1320" s="30"/>
      <c r="BK1320" s="30"/>
      <c r="BL1320" s="30"/>
    </row>
    <row r="1321" spans="27:64" x14ac:dyDescent="0.2">
      <c r="AA1321" s="30"/>
      <c r="AB1321" s="30"/>
      <c r="AC1321" s="30"/>
      <c r="AD1321" s="30"/>
      <c r="AE1321" s="30"/>
      <c r="AG1321" s="31"/>
      <c r="AN1321" s="30"/>
      <c r="AO1321" s="30"/>
      <c r="AP1321" s="30"/>
      <c r="AQ1321" s="30"/>
      <c r="AR1321" s="30"/>
      <c r="AS1321" s="30"/>
      <c r="AT1321" s="30"/>
      <c r="AU1321" s="30"/>
    </row>
    <row r="1322" spans="27:64" x14ac:dyDescent="0.2">
      <c r="AA1322" s="30"/>
      <c r="AB1322" s="30"/>
      <c r="AC1322" s="30"/>
      <c r="AD1322" s="30"/>
      <c r="AE1322" s="30"/>
      <c r="AG1322" s="31"/>
      <c r="AN1322" s="30"/>
      <c r="AO1322" s="30"/>
      <c r="AP1322" s="30"/>
      <c r="AQ1322" s="30"/>
      <c r="AR1322" s="30"/>
      <c r="AS1322" s="30"/>
      <c r="AT1322" s="30"/>
      <c r="AU1322" s="30"/>
      <c r="AV1322" s="30"/>
      <c r="AW1322" s="30"/>
      <c r="AX1322" s="30"/>
      <c r="AY1322" s="30"/>
      <c r="AZ1322" s="30"/>
      <c r="BA1322" s="30"/>
      <c r="BB1322" s="30"/>
      <c r="BC1322" s="30"/>
      <c r="BD1322" s="30"/>
      <c r="BE1322" s="30"/>
      <c r="BF1322" s="30"/>
      <c r="BG1322" s="30"/>
      <c r="BH1322" s="30"/>
      <c r="BI1322" s="30"/>
      <c r="BJ1322" s="30"/>
      <c r="BK1322" s="30"/>
      <c r="BL1322" s="30"/>
    </row>
    <row r="1323" spans="27:64" x14ac:dyDescent="0.2">
      <c r="AA1323" s="30"/>
      <c r="AB1323" s="30"/>
      <c r="AC1323" s="30"/>
      <c r="AD1323" s="30"/>
      <c r="AE1323" s="30"/>
      <c r="AG1323" s="31"/>
      <c r="AN1323" s="30"/>
      <c r="AO1323" s="30"/>
      <c r="AP1323" s="30"/>
      <c r="AQ1323" s="30"/>
      <c r="AR1323" s="30"/>
      <c r="AS1323" s="30"/>
      <c r="AT1323" s="30"/>
      <c r="AU1323" s="30"/>
    </row>
    <row r="1324" spans="27:64" x14ac:dyDescent="0.2">
      <c r="AA1324" s="30"/>
      <c r="AB1324" s="30"/>
      <c r="AC1324" s="30"/>
      <c r="AD1324" s="30"/>
      <c r="AE1324" s="30"/>
      <c r="AG1324" s="31"/>
      <c r="AN1324" s="30"/>
      <c r="AO1324" s="30"/>
      <c r="AP1324" s="30"/>
      <c r="AQ1324" s="30"/>
      <c r="AR1324" s="30"/>
      <c r="AS1324" s="30"/>
      <c r="AT1324" s="30"/>
      <c r="AU1324" s="30"/>
      <c r="AV1324" s="30"/>
      <c r="AW1324" s="30"/>
      <c r="AX1324" s="30"/>
      <c r="AY1324" s="30"/>
      <c r="AZ1324" s="30"/>
      <c r="BA1324" s="30"/>
      <c r="BB1324" s="30"/>
      <c r="BC1324" s="30"/>
      <c r="BD1324" s="30"/>
      <c r="BE1324" s="30"/>
      <c r="BF1324" s="30"/>
      <c r="BG1324" s="30"/>
      <c r="BH1324" s="30"/>
      <c r="BI1324" s="30"/>
      <c r="BJ1324" s="30"/>
      <c r="BK1324" s="30"/>
      <c r="BL1324" s="30"/>
    </row>
    <row r="1325" spans="27:64" x14ac:dyDescent="0.2">
      <c r="AA1325" s="30"/>
      <c r="AB1325" s="30"/>
      <c r="AC1325" s="30"/>
      <c r="AD1325" s="30"/>
      <c r="AE1325" s="30"/>
      <c r="AG1325" s="31"/>
      <c r="AN1325" s="30"/>
      <c r="AO1325" s="30"/>
      <c r="AP1325" s="30"/>
      <c r="AQ1325" s="30"/>
      <c r="AR1325" s="30"/>
      <c r="AS1325" s="30"/>
      <c r="AT1325" s="30"/>
      <c r="AU1325" s="30"/>
    </row>
    <row r="1326" spans="27:64" x14ac:dyDescent="0.2">
      <c r="AA1326" s="30"/>
      <c r="AB1326" s="30"/>
      <c r="AC1326" s="30"/>
      <c r="AD1326" s="30"/>
      <c r="AE1326" s="30"/>
      <c r="AG1326" s="31"/>
      <c r="AN1326" s="30"/>
      <c r="AO1326" s="30"/>
      <c r="AP1326" s="30"/>
      <c r="AQ1326" s="30"/>
      <c r="AR1326" s="30"/>
      <c r="AS1326" s="30"/>
      <c r="AT1326" s="30"/>
      <c r="AU1326" s="30"/>
    </row>
    <row r="1327" spans="27:64" x14ac:dyDescent="0.2">
      <c r="AA1327" s="30"/>
      <c r="AB1327" s="30"/>
      <c r="AC1327" s="30"/>
      <c r="AD1327" s="30"/>
      <c r="AE1327" s="30"/>
      <c r="AG1327" s="31"/>
      <c r="AN1327" s="30"/>
      <c r="AO1327" s="30"/>
      <c r="AP1327" s="30"/>
      <c r="AQ1327" s="30"/>
      <c r="AR1327" s="30"/>
      <c r="AS1327" s="30"/>
      <c r="AT1327" s="30"/>
      <c r="AU1327" s="30"/>
    </row>
    <row r="1328" spans="27:64" x14ac:dyDescent="0.2">
      <c r="AA1328" s="30"/>
      <c r="AB1328" s="30"/>
      <c r="AC1328" s="30"/>
      <c r="AD1328" s="30"/>
      <c r="AE1328" s="30"/>
      <c r="AG1328" s="31"/>
      <c r="AN1328" s="30"/>
      <c r="AO1328" s="30"/>
      <c r="AP1328" s="30"/>
      <c r="AQ1328" s="30"/>
      <c r="AR1328" s="30"/>
      <c r="AS1328" s="30"/>
      <c r="AT1328" s="30"/>
      <c r="AU1328" s="30"/>
    </row>
    <row r="1329" spans="27:64" x14ac:dyDescent="0.2">
      <c r="AA1329" s="30"/>
      <c r="AB1329" s="30"/>
      <c r="AC1329" s="30"/>
      <c r="AD1329" s="30"/>
      <c r="AE1329" s="30"/>
      <c r="AG1329" s="31"/>
      <c r="AN1329" s="30"/>
      <c r="AO1329" s="30"/>
      <c r="AP1329" s="30"/>
      <c r="AQ1329" s="30"/>
      <c r="AR1329" s="30"/>
      <c r="AS1329" s="30"/>
      <c r="AT1329" s="30"/>
      <c r="AU1329" s="30"/>
    </row>
    <row r="1330" spans="27:64" x14ac:dyDescent="0.2">
      <c r="AA1330" s="30"/>
      <c r="AB1330" s="30"/>
      <c r="AC1330" s="30"/>
      <c r="AD1330" s="30"/>
      <c r="AE1330" s="30"/>
      <c r="AG1330" s="31"/>
      <c r="AN1330" s="30"/>
      <c r="AO1330" s="30"/>
      <c r="AP1330" s="30"/>
      <c r="AQ1330" s="30"/>
      <c r="AR1330" s="30"/>
      <c r="AS1330" s="30"/>
      <c r="AT1330" s="30"/>
      <c r="AU1330" s="30"/>
    </row>
    <row r="1331" spans="27:64" x14ac:dyDescent="0.2">
      <c r="AA1331" s="30"/>
      <c r="AB1331" s="30"/>
      <c r="AC1331" s="30"/>
      <c r="AD1331" s="30"/>
      <c r="AE1331" s="30"/>
      <c r="AG1331" s="31"/>
      <c r="AN1331" s="30"/>
      <c r="AO1331" s="30"/>
      <c r="AP1331" s="30"/>
      <c r="AQ1331" s="30"/>
      <c r="AR1331" s="30"/>
      <c r="AS1331" s="30"/>
      <c r="AT1331" s="30"/>
      <c r="AU1331" s="30"/>
    </row>
    <row r="1332" spans="27:64" x14ac:dyDescent="0.2">
      <c r="AA1332" s="30"/>
      <c r="AB1332" s="30"/>
      <c r="AC1332" s="30"/>
      <c r="AD1332" s="30"/>
      <c r="AE1332" s="30"/>
      <c r="AG1332" s="31"/>
      <c r="AN1332" s="30"/>
      <c r="AO1332" s="30"/>
      <c r="AP1332" s="30"/>
      <c r="AQ1332" s="30"/>
      <c r="AR1332" s="30"/>
      <c r="AS1332" s="30"/>
      <c r="AT1332" s="30"/>
      <c r="AU1332" s="30"/>
    </row>
    <row r="1333" spans="27:64" x14ac:dyDescent="0.2">
      <c r="AA1333" s="30"/>
      <c r="AB1333" s="30"/>
      <c r="AC1333" s="30"/>
      <c r="AD1333" s="30"/>
      <c r="AE1333" s="30"/>
      <c r="AG1333" s="31"/>
      <c r="AN1333" s="30"/>
      <c r="AO1333" s="30"/>
      <c r="AP1333" s="30"/>
      <c r="AQ1333" s="30"/>
      <c r="AR1333" s="30"/>
      <c r="AS1333" s="30"/>
      <c r="AT1333" s="30"/>
      <c r="AU1333" s="30"/>
      <c r="AV1333" s="30"/>
    </row>
    <row r="1334" spans="27:64" x14ac:dyDescent="0.2">
      <c r="AA1334" s="30"/>
      <c r="AB1334" s="30"/>
      <c r="AC1334" s="30"/>
      <c r="AD1334" s="30"/>
      <c r="AE1334" s="30"/>
      <c r="AG1334" s="31"/>
      <c r="AN1334" s="30"/>
      <c r="AO1334" s="30"/>
      <c r="AP1334" s="30"/>
      <c r="AQ1334" s="30"/>
      <c r="AR1334" s="30"/>
      <c r="AS1334" s="30"/>
      <c r="AT1334" s="30"/>
      <c r="AU1334" s="30"/>
    </row>
    <row r="1335" spans="27:64" x14ac:dyDescent="0.2">
      <c r="AA1335" s="30"/>
      <c r="AB1335" s="30"/>
      <c r="AC1335" s="30"/>
      <c r="AD1335" s="30"/>
      <c r="AE1335" s="30"/>
      <c r="AG1335" s="31"/>
      <c r="AN1335" s="30"/>
      <c r="AO1335" s="30"/>
      <c r="AP1335" s="30"/>
      <c r="AQ1335" s="30"/>
      <c r="AR1335" s="30"/>
      <c r="AS1335" s="30"/>
      <c r="AT1335" s="30"/>
      <c r="AU1335" s="30"/>
      <c r="AV1335" s="30"/>
    </row>
    <row r="1336" spans="27:64" x14ac:dyDescent="0.2">
      <c r="AA1336" s="30"/>
      <c r="AB1336" s="30"/>
      <c r="AC1336" s="30"/>
      <c r="AD1336" s="30"/>
      <c r="AE1336" s="30"/>
      <c r="AG1336" s="31"/>
      <c r="AN1336" s="30"/>
      <c r="AO1336" s="30"/>
      <c r="AP1336" s="30"/>
      <c r="AQ1336" s="30"/>
      <c r="AR1336" s="30"/>
      <c r="AS1336" s="30"/>
      <c r="AT1336" s="30"/>
      <c r="AU1336" s="30"/>
      <c r="AV1336" s="30"/>
      <c r="AW1336" s="30"/>
      <c r="AX1336" s="30"/>
      <c r="AY1336" s="30"/>
      <c r="AZ1336" s="30"/>
      <c r="BA1336" s="30"/>
      <c r="BB1336" s="30"/>
      <c r="BC1336" s="30"/>
      <c r="BD1336" s="30"/>
      <c r="BE1336" s="30"/>
      <c r="BF1336" s="30"/>
      <c r="BG1336" s="30"/>
      <c r="BH1336" s="30"/>
      <c r="BI1336" s="30"/>
      <c r="BJ1336" s="30"/>
      <c r="BK1336" s="30"/>
      <c r="BL1336" s="30"/>
    </row>
    <row r="1337" spans="27:64" x14ac:dyDescent="0.2">
      <c r="AA1337" s="30"/>
      <c r="AB1337" s="30"/>
      <c r="AC1337" s="30"/>
      <c r="AD1337" s="30"/>
      <c r="AE1337" s="30"/>
      <c r="AG1337" s="31"/>
      <c r="AN1337" s="30"/>
      <c r="AO1337" s="30"/>
      <c r="AP1337" s="30"/>
      <c r="AQ1337" s="30"/>
      <c r="AR1337" s="30"/>
      <c r="AS1337" s="30"/>
      <c r="AT1337" s="30"/>
      <c r="AU1337" s="30"/>
    </row>
    <row r="1338" spans="27:64" x14ac:dyDescent="0.2">
      <c r="AA1338" s="30"/>
      <c r="AB1338" s="30"/>
      <c r="AC1338" s="30"/>
      <c r="AD1338" s="30"/>
      <c r="AE1338" s="30"/>
      <c r="AG1338" s="31"/>
      <c r="AN1338" s="30"/>
      <c r="AO1338" s="30"/>
      <c r="AP1338" s="30"/>
      <c r="AQ1338" s="30"/>
      <c r="AR1338" s="30"/>
      <c r="AS1338" s="30"/>
      <c r="AT1338" s="30"/>
      <c r="AU1338" s="30"/>
    </row>
    <row r="1339" spans="27:64" x14ac:dyDescent="0.2">
      <c r="AA1339" s="30"/>
      <c r="AB1339" s="30"/>
      <c r="AC1339" s="30"/>
      <c r="AD1339" s="30"/>
      <c r="AE1339" s="30"/>
      <c r="AG1339" s="31"/>
      <c r="AN1339" s="30"/>
      <c r="AO1339" s="30"/>
      <c r="AP1339" s="30"/>
      <c r="AQ1339" s="30"/>
      <c r="AR1339" s="30"/>
      <c r="AS1339" s="30"/>
      <c r="AT1339" s="30"/>
      <c r="AU1339" s="30"/>
    </row>
    <row r="1340" spans="27:64" x14ac:dyDescent="0.2">
      <c r="AA1340" s="30"/>
      <c r="AB1340" s="30"/>
      <c r="AC1340" s="30"/>
      <c r="AD1340" s="30"/>
      <c r="AE1340" s="30"/>
      <c r="AG1340" s="31"/>
      <c r="AN1340" s="30"/>
      <c r="AO1340" s="30"/>
      <c r="AP1340" s="30"/>
      <c r="AQ1340" s="30"/>
      <c r="AR1340" s="30"/>
      <c r="AS1340" s="30"/>
      <c r="AT1340" s="30"/>
      <c r="AU1340" s="30"/>
    </row>
    <row r="1341" spans="27:64" x14ac:dyDescent="0.2">
      <c r="AA1341" s="30"/>
      <c r="AB1341" s="30"/>
      <c r="AC1341" s="30"/>
      <c r="AD1341" s="30"/>
      <c r="AE1341" s="30"/>
      <c r="AG1341" s="31"/>
      <c r="AN1341" s="30"/>
      <c r="AO1341" s="30"/>
      <c r="AP1341" s="30"/>
      <c r="AQ1341" s="30"/>
      <c r="AR1341" s="30"/>
      <c r="AS1341" s="30"/>
      <c r="AT1341" s="30"/>
      <c r="AU1341" s="30"/>
    </row>
    <row r="1342" spans="27:64" x14ac:dyDescent="0.2">
      <c r="AA1342" s="30"/>
      <c r="AB1342" s="30"/>
      <c r="AC1342" s="30"/>
      <c r="AD1342" s="30"/>
      <c r="AE1342" s="30"/>
      <c r="AG1342" s="31"/>
      <c r="AN1342" s="30"/>
      <c r="AO1342" s="30"/>
      <c r="AP1342" s="30"/>
      <c r="AQ1342" s="30"/>
      <c r="AR1342" s="30"/>
      <c r="AS1342" s="30"/>
      <c r="AT1342" s="30"/>
      <c r="AU1342" s="30"/>
    </row>
    <row r="1343" spans="27:64" x14ac:dyDescent="0.2">
      <c r="AA1343" s="30"/>
      <c r="AB1343" s="30"/>
      <c r="AC1343" s="30"/>
      <c r="AD1343" s="30"/>
      <c r="AE1343" s="30"/>
      <c r="AG1343" s="31"/>
      <c r="AN1343" s="30"/>
      <c r="AO1343" s="30"/>
      <c r="AP1343" s="30"/>
      <c r="AQ1343" s="30"/>
      <c r="AR1343" s="30"/>
      <c r="AS1343" s="30"/>
      <c r="AT1343" s="30"/>
      <c r="AU1343" s="30"/>
      <c r="AV1343" s="30"/>
      <c r="AW1343" s="30"/>
      <c r="AX1343" s="30"/>
      <c r="AY1343" s="30"/>
      <c r="AZ1343" s="30"/>
      <c r="BA1343" s="30"/>
      <c r="BB1343" s="30"/>
      <c r="BC1343" s="30"/>
      <c r="BD1343" s="30"/>
      <c r="BE1343" s="30"/>
      <c r="BF1343" s="30"/>
      <c r="BG1343" s="30"/>
      <c r="BH1343" s="30"/>
      <c r="BI1343" s="30"/>
      <c r="BJ1343" s="30"/>
      <c r="BK1343" s="30"/>
      <c r="BL1343" s="30"/>
    </row>
    <row r="1344" spans="27:64" x14ac:dyDescent="0.2">
      <c r="AA1344" s="30"/>
      <c r="AB1344" s="30"/>
      <c r="AC1344" s="30"/>
      <c r="AD1344" s="30"/>
      <c r="AE1344" s="30"/>
      <c r="AG1344" s="31"/>
      <c r="AN1344" s="30"/>
      <c r="AO1344" s="30"/>
      <c r="AP1344" s="30"/>
      <c r="AQ1344" s="30"/>
      <c r="AR1344" s="30"/>
      <c r="AS1344" s="30"/>
      <c r="AT1344" s="30"/>
      <c r="AU1344" s="30"/>
      <c r="AV1344" s="30"/>
      <c r="AX1344" s="30"/>
    </row>
    <row r="1345" spans="27:64" x14ac:dyDescent="0.2">
      <c r="AA1345" s="30"/>
      <c r="AB1345" s="30"/>
      <c r="AC1345" s="30"/>
      <c r="AD1345" s="30"/>
      <c r="AE1345" s="30"/>
      <c r="AG1345" s="31"/>
      <c r="AN1345" s="30"/>
      <c r="AO1345" s="30"/>
      <c r="AP1345" s="30"/>
      <c r="AQ1345" s="30"/>
      <c r="AR1345" s="30"/>
      <c r="AS1345" s="30"/>
      <c r="AT1345" s="30"/>
      <c r="AU1345" s="30"/>
      <c r="AV1345" s="30"/>
      <c r="AW1345" s="30"/>
      <c r="AX1345" s="30"/>
      <c r="AY1345" s="30"/>
      <c r="AZ1345" s="30"/>
      <c r="BA1345" s="30"/>
      <c r="BB1345" s="30"/>
      <c r="BC1345" s="30"/>
      <c r="BD1345" s="30"/>
      <c r="BE1345" s="30"/>
      <c r="BF1345" s="30"/>
      <c r="BG1345" s="30"/>
      <c r="BH1345" s="30"/>
      <c r="BI1345" s="30"/>
      <c r="BJ1345" s="30"/>
      <c r="BK1345" s="30"/>
      <c r="BL1345" s="30"/>
    </row>
    <row r="1346" spans="27:64" x14ac:dyDescent="0.2">
      <c r="AA1346" s="30"/>
      <c r="AB1346" s="30"/>
      <c r="AC1346" s="30"/>
      <c r="AD1346" s="30"/>
      <c r="AE1346" s="30"/>
      <c r="AG1346" s="31"/>
      <c r="AN1346" s="30"/>
      <c r="AO1346" s="30"/>
      <c r="AP1346" s="30"/>
      <c r="AQ1346" s="30"/>
      <c r="AR1346" s="30"/>
      <c r="AS1346" s="30"/>
      <c r="AT1346" s="30"/>
      <c r="AU1346" s="30"/>
      <c r="AV1346" s="30"/>
      <c r="AW1346" s="30"/>
      <c r="AX1346" s="30"/>
      <c r="AY1346" s="30"/>
      <c r="AZ1346" s="30"/>
      <c r="BA1346" s="30"/>
      <c r="BB1346" s="30"/>
      <c r="BC1346" s="30"/>
      <c r="BD1346" s="30"/>
      <c r="BE1346" s="30"/>
      <c r="BF1346" s="30"/>
      <c r="BG1346" s="30"/>
      <c r="BH1346" s="30"/>
      <c r="BI1346" s="30"/>
      <c r="BJ1346" s="30"/>
      <c r="BK1346" s="30"/>
      <c r="BL1346" s="30"/>
    </row>
    <row r="1347" spans="27:64" x14ac:dyDescent="0.2">
      <c r="AA1347" s="30"/>
      <c r="AB1347" s="30"/>
      <c r="AC1347" s="30"/>
      <c r="AD1347" s="30"/>
      <c r="AE1347" s="30"/>
      <c r="AG1347" s="31"/>
      <c r="AN1347" s="30"/>
      <c r="AO1347" s="30"/>
      <c r="AP1347" s="30"/>
      <c r="AQ1347" s="30"/>
      <c r="AR1347" s="30"/>
      <c r="AS1347" s="30"/>
      <c r="AT1347" s="30"/>
      <c r="AU1347" s="30"/>
    </row>
    <row r="1348" spans="27:64" x14ac:dyDescent="0.2">
      <c r="AA1348" s="30"/>
      <c r="AB1348" s="30"/>
      <c r="AC1348" s="30"/>
      <c r="AD1348" s="30"/>
      <c r="AE1348" s="30"/>
      <c r="AG1348" s="31"/>
      <c r="AN1348" s="30"/>
      <c r="AO1348" s="30"/>
      <c r="AP1348" s="30"/>
      <c r="AQ1348" s="30"/>
      <c r="AR1348" s="30"/>
      <c r="AS1348" s="30"/>
      <c r="AT1348" s="30"/>
      <c r="AU1348" s="30"/>
    </row>
    <row r="1349" spans="27:64" x14ac:dyDescent="0.2">
      <c r="AA1349" s="30"/>
      <c r="AB1349" s="30"/>
      <c r="AC1349" s="30"/>
      <c r="AD1349" s="30"/>
      <c r="AE1349" s="30"/>
      <c r="AG1349" s="31"/>
      <c r="AN1349" s="30"/>
      <c r="AO1349" s="30"/>
      <c r="AP1349" s="30"/>
      <c r="AQ1349" s="30"/>
      <c r="AR1349" s="30"/>
      <c r="AS1349" s="30"/>
      <c r="AT1349" s="30"/>
      <c r="AU1349" s="30"/>
    </row>
    <row r="1350" spans="27:64" x14ac:dyDescent="0.2">
      <c r="AA1350" s="30"/>
      <c r="AB1350" s="30"/>
      <c r="AC1350" s="30"/>
      <c r="AD1350" s="30"/>
      <c r="AE1350" s="30"/>
      <c r="AG1350" s="31"/>
      <c r="AN1350" s="30"/>
      <c r="AO1350" s="30"/>
      <c r="AP1350" s="30"/>
      <c r="AQ1350" s="30"/>
      <c r="AR1350" s="30"/>
      <c r="AS1350" s="30"/>
      <c r="AT1350" s="30"/>
      <c r="AU1350" s="30"/>
    </row>
    <row r="1351" spans="27:64" x14ac:dyDescent="0.2">
      <c r="AA1351" s="30"/>
      <c r="AB1351" s="30"/>
      <c r="AC1351" s="30"/>
      <c r="AD1351" s="30"/>
      <c r="AE1351" s="30"/>
      <c r="AG1351" s="31"/>
      <c r="AN1351" s="30"/>
      <c r="AO1351" s="30"/>
      <c r="AP1351" s="30"/>
      <c r="AQ1351" s="30"/>
      <c r="AR1351" s="30"/>
      <c r="AS1351" s="30"/>
      <c r="AT1351" s="30"/>
      <c r="AU1351" s="30"/>
    </row>
    <row r="1352" spans="27:64" x14ac:dyDescent="0.2">
      <c r="AA1352" s="30"/>
      <c r="AB1352" s="30"/>
      <c r="AC1352" s="30"/>
      <c r="AD1352" s="30"/>
      <c r="AE1352" s="30"/>
      <c r="AG1352" s="31"/>
      <c r="AN1352" s="30"/>
      <c r="AO1352" s="30"/>
      <c r="AP1352" s="30"/>
      <c r="AQ1352" s="30"/>
      <c r="AR1352" s="30"/>
      <c r="AS1352" s="30"/>
      <c r="AT1352" s="30"/>
      <c r="AU1352" s="30"/>
    </row>
    <row r="1353" spans="27:64" x14ac:dyDescent="0.2">
      <c r="AA1353" s="30"/>
      <c r="AB1353" s="30"/>
      <c r="AC1353" s="30"/>
      <c r="AD1353" s="30"/>
      <c r="AE1353" s="30"/>
      <c r="AG1353" s="31"/>
      <c r="AN1353" s="30"/>
      <c r="AO1353" s="30"/>
      <c r="AP1353" s="30"/>
      <c r="AQ1353" s="30"/>
      <c r="AR1353" s="30"/>
      <c r="AS1353" s="30"/>
      <c r="AT1353" s="30"/>
      <c r="AU1353" s="30"/>
    </row>
    <row r="1354" spans="27:64" x14ac:dyDescent="0.2">
      <c r="AA1354" s="30"/>
      <c r="AB1354" s="30"/>
      <c r="AC1354" s="30"/>
      <c r="AD1354" s="30"/>
      <c r="AE1354" s="30"/>
      <c r="AG1354" s="31"/>
      <c r="AN1354" s="30"/>
      <c r="AO1354" s="30"/>
      <c r="AP1354" s="30"/>
      <c r="AQ1354" s="30"/>
      <c r="AR1354" s="30"/>
      <c r="AS1354" s="30"/>
      <c r="AT1354" s="30"/>
      <c r="AU1354" s="30"/>
    </row>
    <row r="1355" spans="27:64" x14ac:dyDescent="0.2">
      <c r="AA1355" s="30"/>
      <c r="AB1355" s="30"/>
      <c r="AC1355" s="30"/>
      <c r="AD1355" s="30"/>
      <c r="AE1355" s="30"/>
      <c r="AG1355" s="31"/>
      <c r="AN1355" s="30"/>
      <c r="AO1355" s="30"/>
      <c r="AP1355" s="30"/>
      <c r="AQ1355" s="30"/>
      <c r="AR1355" s="30"/>
      <c r="AS1355" s="30"/>
      <c r="AT1355" s="30"/>
      <c r="AU1355" s="30"/>
    </row>
    <row r="1356" spans="27:64" x14ac:dyDescent="0.2">
      <c r="AA1356" s="30"/>
      <c r="AB1356" s="30"/>
      <c r="AC1356" s="30"/>
      <c r="AD1356" s="30"/>
      <c r="AE1356" s="30"/>
      <c r="AG1356" s="31"/>
      <c r="AN1356" s="30"/>
      <c r="AO1356" s="30"/>
      <c r="AP1356" s="30"/>
      <c r="AQ1356" s="30"/>
      <c r="AR1356" s="30"/>
      <c r="AS1356" s="30"/>
      <c r="AT1356" s="30"/>
      <c r="AU1356" s="30"/>
    </row>
    <row r="1357" spans="27:64" x14ac:dyDescent="0.2">
      <c r="AA1357" s="30"/>
      <c r="AB1357" s="30"/>
      <c r="AC1357" s="30"/>
      <c r="AD1357" s="30"/>
      <c r="AE1357" s="30"/>
      <c r="AG1357" s="31"/>
      <c r="AN1357" s="30"/>
      <c r="AO1357" s="30"/>
      <c r="AP1357" s="30"/>
      <c r="AQ1357" s="30"/>
      <c r="AR1357" s="30"/>
      <c r="AS1357" s="30"/>
      <c r="AT1357" s="30"/>
      <c r="AU1357" s="30"/>
    </row>
    <row r="1358" spans="27:64" x14ac:dyDescent="0.2">
      <c r="AA1358" s="30"/>
      <c r="AB1358" s="30"/>
      <c r="AC1358" s="30"/>
      <c r="AD1358" s="30"/>
      <c r="AE1358" s="30"/>
      <c r="AG1358" s="31"/>
      <c r="AN1358" s="30"/>
      <c r="AO1358" s="30"/>
      <c r="AP1358" s="30"/>
      <c r="AQ1358" s="30"/>
      <c r="AR1358" s="30"/>
      <c r="AS1358" s="30"/>
      <c r="AT1358" s="30"/>
      <c r="AU1358" s="30"/>
    </row>
    <row r="1359" spans="27:64" x14ac:dyDescent="0.2">
      <c r="AA1359" s="30"/>
      <c r="AB1359" s="30"/>
      <c r="AC1359" s="30"/>
      <c r="AD1359" s="30"/>
      <c r="AE1359" s="30"/>
      <c r="AG1359" s="31"/>
      <c r="AN1359" s="30"/>
      <c r="AO1359" s="30"/>
      <c r="AP1359" s="30"/>
      <c r="AQ1359" s="30"/>
      <c r="AR1359" s="30"/>
      <c r="AS1359" s="30"/>
      <c r="AT1359" s="30"/>
      <c r="AU1359" s="30"/>
    </row>
    <row r="1360" spans="27:64" x14ac:dyDescent="0.2">
      <c r="AA1360" s="30"/>
      <c r="AB1360" s="30"/>
      <c r="AC1360" s="30"/>
      <c r="AD1360" s="30"/>
      <c r="AE1360" s="30"/>
      <c r="AG1360" s="31"/>
      <c r="AN1360" s="30"/>
      <c r="AO1360" s="30"/>
      <c r="AP1360" s="30"/>
      <c r="AQ1360" s="30"/>
      <c r="AR1360" s="30"/>
      <c r="AS1360" s="30"/>
      <c r="AT1360" s="30"/>
      <c r="AU1360" s="30"/>
    </row>
    <row r="1361" spans="27:64" x14ac:dyDescent="0.2">
      <c r="AA1361" s="30"/>
      <c r="AB1361" s="30"/>
      <c r="AC1361" s="30"/>
      <c r="AD1361" s="30"/>
      <c r="AE1361" s="30"/>
      <c r="AG1361" s="31"/>
      <c r="AN1361" s="30"/>
      <c r="AO1361" s="30"/>
      <c r="AP1361" s="30"/>
      <c r="AQ1361" s="30"/>
      <c r="AR1361" s="30"/>
      <c r="AS1361" s="30"/>
      <c r="AT1361" s="30"/>
      <c r="AU1361" s="30"/>
    </row>
    <row r="1362" spans="27:64" x14ac:dyDescent="0.2">
      <c r="AA1362" s="30"/>
      <c r="AB1362" s="30"/>
      <c r="AC1362" s="30"/>
      <c r="AD1362" s="30"/>
      <c r="AE1362" s="30"/>
      <c r="AG1362" s="31"/>
      <c r="AN1362" s="30"/>
      <c r="AO1362" s="30"/>
      <c r="AP1362" s="30"/>
      <c r="AQ1362" s="30"/>
      <c r="AR1362" s="30"/>
      <c r="AS1362" s="30"/>
      <c r="AT1362" s="30"/>
      <c r="AU1362" s="30"/>
    </row>
    <row r="1363" spans="27:64" x14ac:dyDescent="0.2">
      <c r="AA1363" s="30"/>
      <c r="AB1363" s="30"/>
      <c r="AC1363" s="30"/>
      <c r="AD1363" s="30"/>
      <c r="AE1363" s="30"/>
      <c r="AG1363" s="31"/>
      <c r="AN1363" s="30"/>
      <c r="AO1363" s="30"/>
      <c r="AP1363" s="30"/>
      <c r="AQ1363" s="30"/>
      <c r="AR1363" s="30"/>
      <c r="AS1363" s="30"/>
      <c r="AT1363" s="30"/>
      <c r="AU1363" s="30"/>
    </row>
    <row r="1364" spans="27:64" x14ac:dyDescent="0.2">
      <c r="AA1364" s="30"/>
      <c r="AB1364" s="30"/>
      <c r="AC1364" s="30"/>
      <c r="AD1364" s="30"/>
      <c r="AE1364" s="30"/>
      <c r="AG1364" s="31"/>
      <c r="AN1364" s="30"/>
      <c r="AO1364" s="30"/>
      <c r="AP1364" s="30"/>
      <c r="AQ1364" s="30"/>
      <c r="AR1364" s="30"/>
      <c r="AS1364" s="30"/>
      <c r="AT1364" s="30"/>
      <c r="AU1364" s="30"/>
      <c r="AV1364" s="30"/>
      <c r="AX1364" s="30"/>
      <c r="AY1364" s="30"/>
      <c r="AZ1364" s="30"/>
      <c r="BA1364" s="30"/>
      <c r="BB1364" s="30"/>
      <c r="BC1364" s="30"/>
      <c r="BD1364" s="30"/>
      <c r="BE1364" s="30"/>
      <c r="BF1364" s="30"/>
      <c r="BG1364" s="30"/>
      <c r="BH1364" s="30"/>
      <c r="BI1364" s="30"/>
      <c r="BJ1364" s="30"/>
      <c r="BK1364" s="30"/>
      <c r="BL1364" s="30"/>
    </row>
    <row r="1365" spans="27:64" x14ac:dyDescent="0.2">
      <c r="AA1365" s="30"/>
      <c r="AB1365" s="30"/>
      <c r="AC1365" s="30"/>
      <c r="AD1365" s="30"/>
      <c r="AE1365" s="30"/>
      <c r="AG1365" s="31"/>
      <c r="AN1365" s="30"/>
      <c r="AO1365" s="30"/>
      <c r="AP1365" s="30"/>
      <c r="AQ1365" s="30"/>
      <c r="AR1365" s="30"/>
      <c r="AS1365" s="30"/>
      <c r="AT1365" s="30"/>
      <c r="AU1365" s="30"/>
    </row>
    <row r="1366" spans="27:64" x14ac:dyDescent="0.2">
      <c r="AA1366" s="30"/>
      <c r="AB1366" s="30"/>
      <c r="AC1366" s="30"/>
      <c r="AD1366" s="30"/>
      <c r="AE1366" s="30"/>
      <c r="AG1366" s="31"/>
      <c r="AN1366" s="30"/>
      <c r="AO1366" s="30"/>
      <c r="AP1366" s="30"/>
      <c r="AQ1366" s="30"/>
      <c r="AR1366" s="30"/>
      <c r="AS1366" s="30"/>
      <c r="AT1366" s="30"/>
      <c r="AU1366" s="30"/>
    </row>
    <row r="1367" spans="27:64" x14ac:dyDescent="0.2">
      <c r="AA1367" s="30"/>
      <c r="AB1367" s="30"/>
      <c r="AC1367" s="30"/>
      <c r="AD1367" s="30"/>
      <c r="AE1367" s="30"/>
      <c r="AG1367" s="31"/>
      <c r="AN1367" s="30"/>
      <c r="AO1367" s="30"/>
      <c r="AP1367" s="30"/>
      <c r="AQ1367" s="30"/>
      <c r="AR1367" s="30"/>
      <c r="AS1367" s="30"/>
      <c r="AT1367" s="30"/>
      <c r="AU1367" s="30"/>
    </row>
    <row r="1368" spans="27:64" x14ac:dyDescent="0.2">
      <c r="AA1368" s="30"/>
      <c r="AB1368" s="30"/>
      <c r="AC1368" s="30"/>
      <c r="AD1368" s="30"/>
      <c r="AE1368" s="30"/>
      <c r="AG1368" s="31"/>
      <c r="AN1368" s="30"/>
      <c r="AO1368" s="30"/>
      <c r="AP1368" s="30"/>
      <c r="AQ1368" s="30"/>
      <c r="AR1368" s="30"/>
      <c r="AS1368" s="30"/>
      <c r="AT1368" s="30"/>
      <c r="AU1368" s="30"/>
      <c r="AV1368" s="30"/>
      <c r="AX1368" s="30"/>
    </row>
    <row r="1369" spans="27:64" x14ac:dyDescent="0.2">
      <c r="AA1369" s="30"/>
      <c r="AB1369" s="30"/>
      <c r="AC1369" s="30"/>
      <c r="AD1369" s="30"/>
      <c r="AE1369" s="30"/>
      <c r="AG1369" s="31"/>
      <c r="AN1369" s="30"/>
      <c r="AO1369" s="30"/>
      <c r="AP1369" s="30"/>
      <c r="AQ1369" s="30"/>
      <c r="AR1369" s="30"/>
      <c r="AS1369" s="30"/>
      <c r="AT1369" s="30"/>
      <c r="AU1369" s="30"/>
    </row>
    <row r="1370" spans="27:64" x14ac:dyDescent="0.2">
      <c r="AA1370" s="30"/>
      <c r="AB1370" s="30"/>
      <c r="AC1370" s="30"/>
      <c r="AD1370" s="30"/>
      <c r="AE1370" s="30"/>
      <c r="AG1370" s="31"/>
      <c r="AN1370" s="30"/>
      <c r="AO1370" s="30"/>
      <c r="AP1370" s="30"/>
      <c r="AQ1370" s="30"/>
      <c r="AR1370" s="30"/>
      <c r="AS1370" s="30"/>
      <c r="AT1370" s="30"/>
      <c r="AU1370" s="30"/>
      <c r="AV1370" s="30"/>
      <c r="AX1370" s="30"/>
      <c r="AY1370" s="30"/>
      <c r="AZ1370" s="30"/>
      <c r="BA1370" s="30"/>
      <c r="BB1370" s="30"/>
      <c r="BC1370" s="30"/>
      <c r="BD1370" s="30"/>
      <c r="BE1370" s="30"/>
      <c r="BF1370" s="30"/>
      <c r="BG1370" s="30"/>
      <c r="BH1370" s="30"/>
      <c r="BI1370" s="30"/>
      <c r="BJ1370" s="30"/>
      <c r="BK1370" s="30"/>
      <c r="BL1370" s="30"/>
    </row>
    <row r="1371" spans="27:64" x14ac:dyDescent="0.2">
      <c r="AA1371" s="30"/>
      <c r="AB1371" s="30"/>
      <c r="AC1371" s="30"/>
      <c r="AD1371" s="30"/>
      <c r="AE1371" s="30"/>
      <c r="AG1371" s="31"/>
      <c r="AN1371" s="30"/>
      <c r="AO1371" s="30"/>
      <c r="AP1371" s="30"/>
      <c r="AQ1371" s="30"/>
      <c r="AR1371" s="30"/>
      <c r="AS1371" s="30"/>
      <c r="AT1371" s="30"/>
      <c r="AU1371" s="30"/>
    </row>
    <row r="1372" spans="27:64" x14ac:dyDescent="0.2">
      <c r="AA1372" s="30"/>
      <c r="AB1372" s="30"/>
      <c r="AC1372" s="30"/>
      <c r="AD1372" s="30"/>
      <c r="AE1372" s="30"/>
      <c r="AG1372" s="31"/>
      <c r="AN1372" s="30"/>
      <c r="AO1372" s="30"/>
      <c r="AP1372" s="30"/>
      <c r="AQ1372" s="30"/>
      <c r="AR1372" s="30"/>
      <c r="AS1372" s="30"/>
      <c r="AT1372" s="30"/>
      <c r="AU1372" s="30"/>
    </row>
    <row r="1373" spans="27:64" x14ac:dyDescent="0.2">
      <c r="AA1373" s="30"/>
      <c r="AB1373" s="30"/>
      <c r="AC1373" s="30"/>
      <c r="AD1373" s="30"/>
      <c r="AE1373" s="30"/>
      <c r="AG1373" s="31"/>
      <c r="AN1373" s="30"/>
      <c r="AO1373" s="30"/>
      <c r="AP1373" s="30"/>
      <c r="AQ1373" s="30"/>
      <c r="AR1373" s="30"/>
      <c r="AS1373" s="30"/>
      <c r="AT1373" s="30"/>
      <c r="AU1373" s="30"/>
      <c r="AV1373" s="30"/>
    </row>
    <row r="1374" spans="27:64" x14ac:dyDescent="0.2">
      <c r="AA1374" s="30"/>
      <c r="AB1374" s="30"/>
      <c r="AC1374" s="30"/>
      <c r="AD1374" s="30"/>
      <c r="AE1374" s="30"/>
      <c r="AG1374" s="31"/>
      <c r="AN1374" s="30"/>
      <c r="AO1374" s="30"/>
      <c r="AP1374" s="30"/>
      <c r="AQ1374" s="30"/>
      <c r="AR1374" s="30"/>
      <c r="AS1374" s="30"/>
      <c r="AT1374" s="30"/>
      <c r="AU1374" s="30"/>
      <c r="AV1374" s="30"/>
    </row>
    <row r="1375" spans="27:64" x14ac:dyDescent="0.2">
      <c r="AA1375" s="30"/>
      <c r="AB1375" s="30"/>
      <c r="AC1375" s="30"/>
      <c r="AD1375" s="30"/>
      <c r="AE1375" s="30"/>
      <c r="AG1375" s="31"/>
      <c r="AN1375" s="30"/>
      <c r="AO1375" s="30"/>
      <c r="AP1375" s="30"/>
      <c r="AQ1375" s="30"/>
      <c r="AR1375" s="30"/>
      <c r="AS1375" s="30"/>
      <c r="AT1375" s="30"/>
      <c r="AU1375" s="30"/>
      <c r="AV1375" s="30"/>
      <c r="AW1375" s="30"/>
      <c r="AX1375" s="30"/>
      <c r="AY1375" s="30"/>
      <c r="AZ1375" s="30"/>
      <c r="BA1375" s="30"/>
      <c r="BB1375" s="30"/>
      <c r="BC1375" s="30"/>
      <c r="BD1375" s="30"/>
      <c r="BE1375" s="30"/>
      <c r="BF1375" s="30"/>
      <c r="BG1375" s="30"/>
      <c r="BH1375" s="30"/>
      <c r="BI1375" s="30"/>
      <c r="BJ1375" s="30"/>
      <c r="BK1375" s="30"/>
      <c r="BL1375" s="30"/>
    </row>
    <row r="1376" spans="27:64" x14ac:dyDescent="0.2">
      <c r="AA1376" s="30"/>
      <c r="AB1376" s="30"/>
      <c r="AC1376" s="30"/>
      <c r="AD1376" s="30"/>
      <c r="AE1376" s="30"/>
      <c r="AG1376" s="31"/>
      <c r="AN1376" s="30"/>
      <c r="AO1376" s="30"/>
      <c r="AP1376" s="30"/>
      <c r="AQ1376" s="30"/>
      <c r="AR1376" s="30"/>
      <c r="AS1376" s="30"/>
      <c r="AT1376" s="30"/>
      <c r="AU1376" s="30"/>
    </row>
    <row r="1377" spans="27:64" x14ac:dyDescent="0.2">
      <c r="AA1377" s="30"/>
      <c r="AB1377" s="30"/>
      <c r="AC1377" s="30"/>
      <c r="AD1377" s="30"/>
      <c r="AE1377" s="30"/>
      <c r="AG1377" s="31"/>
      <c r="AN1377" s="30"/>
      <c r="AO1377" s="30"/>
      <c r="AP1377" s="30"/>
      <c r="AQ1377" s="30"/>
      <c r="AR1377" s="30"/>
      <c r="AS1377" s="30"/>
      <c r="AT1377" s="30"/>
      <c r="AU1377" s="30"/>
    </row>
    <row r="1378" spans="27:64" x14ac:dyDescent="0.2">
      <c r="AA1378" s="30"/>
      <c r="AB1378" s="30"/>
      <c r="AC1378" s="30"/>
      <c r="AD1378" s="30"/>
      <c r="AE1378" s="30"/>
      <c r="AG1378" s="31"/>
      <c r="AN1378" s="30"/>
      <c r="AO1378" s="30"/>
      <c r="AP1378" s="30"/>
      <c r="AQ1378" s="30"/>
      <c r="AR1378" s="30"/>
      <c r="AS1378" s="30"/>
      <c r="AT1378" s="30"/>
      <c r="AU1378" s="30"/>
      <c r="AV1378" s="30"/>
      <c r="AX1378" s="30"/>
      <c r="AY1378" s="30"/>
      <c r="AZ1378" s="30"/>
      <c r="BA1378" s="30"/>
      <c r="BB1378" s="30"/>
      <c r="BC1378" s="30"/>
      <c r="BD1378" s="30"/>
      <c r="BE1378" s="30"/>
      <c r="BF1378" s="30"/>
      <c r="BG1378" s="30"/>
      <c r="BH1378" s="30"/>
      <c r="BI1378" s="30"/>
      <c r="BJ1378" s="30"/>
      <c r="BK1378" s="30"/>
      <c r="BL1378" s="30"/>
    </row>
    <row r="1379" spans="27:64" x14ac:dyDescent="0.2">
      <c r="AA1379" s="30"/>
      <c r="AB1379" s="30"/>
      <c r="AC1379" s="30"/>
      <c r="AD1379" s="30"/>
      <c r="AE1379" s="30"/>
      <c r="AG1379" s="31"/>
      <c r="AN1379" s="30"/>
      <c r="AO1379" s="30"/>
      <c r="AP1379" s="30"/>
      <c r="AQ1379" s="30"/>
      <c r="AR1379" s="30"/>
      <c r="AS1379" s="30"/>
      <c r="AT1379" s="30"/>
      <c r="AU1379" s="30"/>
      <c r="AV1379" s="30"/>
      <c r="AW1379" s="30"/>
      <c r="AX1379" s="30"/>
      <c r="AY1379" s="30"/>
      <c r="AZ1379" s="30"/>
      <c r="BA1379" s="30"/>
      <c r="BB1379" s="30"/>
      <c r="BC1379" s="30"/>
      <c r="BD1379" s="30"/>
      <c r="BE1379" s="30"/>
      <c r="BF1379" s="30"/>
      <c r="BG1379" s="30"/>
      <c r="BH1379" s="30"/>
      <c r="BI1379" s="30"/>
      <c r="BJ1379" s="30"/>
      <c r="BK1379" s="30"/>
      <c r="BL1379" s="30"/>
    </row>
    <row r="1380" spans="27:64" x14ac:dyDescent="0.2">
      <c r="AA1380" s="30"/>
      <c r="AB1380" s="30"/>
      <c r="AC1380" s="30"/>
      <c r="AD1380" s="30"/>
      <c r="AE1380" s="30"/>
      <c r="AG1380" s="31"/>
      <c r="AN1380" s="30"/>
      <c r="AO1380" s="30"/>
      <c r="AP1380" s="30"/>
      <c r="AQ1380" s="30"/>
      <c r="AR1380" s="30"/>
      <c r="AS1380" s="30"/>
      <c r="AT1380" s="30"/>
      <c r="AU1380" s="30"/>
    </row>
    <row r="1381" spans="27:64" x14ac:dyDescent="0.2">
      <c r="AA1381" s="30"/>
      <c r="AB1381" s="30"/>
      <c r="AC1381" s="30"/>
      <c r="AD1381" s="30"/>
      <c r="AE1381" s="30"/>
      <c r="AG1381" s="31"/>
      <c r="AN1381" s="30"/>
      <c r="AO1381" s="30"/>
      <c r="AP1381" s="30"/>
      <c r="AQ1381" s="30"/>
      <c r="AR1381" s="30"/>
      <c r="AS1381" s="30"/>
      <c r="AT1381" s="30"/>
      <c r="AU1381" s="30"/>
    </row>
    <row r="1382" spans="27:64" x14ac:dyDescent="0.2">
      <c r="AA1382" s="30"/>
      <c r="AB1382" s="30"/>
      <c r="AC1382" s="30"/>
      <c r="AD1382" s="30"/>
      <c r="AE1382" s="30"/>
      <c r="AG1382" s="31"/>
      <c r="AN1382" s="30"/>
      <c r="AO1382" s="30"/>
      <c r="AP1382" s="30"/>
      <c r="AQ1382" s="30"/>
      <c r="AR1382" s="30"/>
      <c r="AS1382" s="30"/>
      <c r="AT1382" s="30"/>
      <c r="AU1382" s="30"/>
    </row>
    <row r="1383" spans="27:64" x14ac:dyDescent="0.2">
      <c r="AA1383" s="30"/>
      <c r="AB1383" s="30"/>
      <c r="AC1383" s="30"/>
      <c r="AD1383" s="30"/>
      <c r="AE1383" s="30"/>
      <c r="AG1383" s="31"/>
      <c r="AN1383" s="30"/>
      <c r="AO1383" s="30"/>
      <c r="AP1383" s="30"/>
      <c r="AQ1383" s="30"/>
      <c r="AR1383" s="30"/>
      <c r="AS1383" s="30"/>
      <c r="AT1383" s="30"/>
      <c r="AU1383" s="30"/>
    </row>
    <row r="1384" spans="27:64" x14ac:dyDescent="0.2">
      <c r="AA1384" s="30"/>
      <c r="AB1384" s="30"/>
      <c r="AC1384" s="30"/>
      <c r="AD1384" s="30"/>
      <c r="AE1384" s="30"/>
      <c r="AG1384" s="31"/>
      <c r="AN1384" s="30"/>
      <c r="AO1384" s="30"/>
      <c r="AP1384" s="30"/>
      <c r="AQ1384" s="30"/>
      <c r="AR1384" s="30"/>
      <c r="AS1384" s="30"/>
      <c r="AT1384" s="30"/>
      <c r="AU1384" s="30"/>
      <c r="AV1384" s="30"/>
      <c r="AX1384" s="30"/>
      <c r="AY1384" s="30"/>
      <c r="AZ1384" s="30"/>
      <c r="BA1384" s="30"/>
      <c r="BB1384" s="30"/>
      <c r="BC1384" s="30"/>
      <c r="BD1384" s="30"/>
      <c r="BE1384" s="30"/>
      <c r="BF1384" s="30"/>
      <c r="BG1384" s="30"/>
      <c r="BH1384" s="30"/>
      <c r="BI1384" s="30"/>
      <c r="BJ1384" s="30"/>
      <c r="BK1384" s="30"/>
      <c r="BL1384" s="30"/>
    </row>
    <row r="1385" spans="27:64" x14ac:dyDescent="0.2">
      <c r="AA1385" s="30"/>
      <c r="AB1385" s="30"/>
      <c r="AC1385" s="30"/>
      <c r="AD1385" s="30"/>
      <c r="AE1385" s="30"/>
      <c r="AG1385" s="31"/>
      <c r="AN1385" s="30"/>
      <c r="AO1385" s="30"/>
      <c r="AP1385" s="30"/>
      <c r="AQ1385" s="30"/>
      <c r="AR1385" s="30"/>
      <c r="AS1385" s="30"/>
      <c r="AT1385" s="30"/>
      <c r="AU1385" s="30"/>
      <c r="AV1385" s="30"/>
      <c r="AX1385" s="30"/>
      <c r="AY1385" s="30"/>
      <c r="AZ1385" s="30"/>
      <c r="BA1385" s="30"/>
      <c r="BB1385" s="30"/>
      <c r="BC1385" s="30"/>
      <c r="BD1385" s="30"/>
      <c r="BE1385" s="30"/>
      <c r="BF1385" s="30"/>
      <c r="BG1385" s="30"/>
      <c r="BH1385" s="30"/>
      <c r="BI1385" s="30"/>
      <c r="BJ1385" s="30"/>
      <c r="BK1385" s="30"/>
      <c r="BL1385" s="30"/>
    </row>
    <row r="1386" spans="27:64" x14ac:dyDescent="0.2">
      <c r="AA1386" s="30"/>
      <c r="AB1386" s="30"/>
      <c r="AC1386" s="30"/>
      <c r="AD1386" s="30"/>
      <c r="AE1386" s="30"/>
      <c r="AG1386" s="31"/>
      <c r="AN1386" s="30"/>
      <c r="AO1386" s="30"/>
      <c r="AP1386" s="30"/>
      <c r="AQ1386" s="30"/>
      <c r="AR1386" s="30"/>
      <c r="AS1386" s="30"/>
      <c r="AT1386" s="30"/>
      <c r="AU1386" s="30"/>
    </row>
    <row r="1387" spans="27:64" x14ac:dyDescent="0.2">
      <c r="AA1387" s="30"/>
      <c r="AB1387" s="30"/>
      <c r="AC1387" s="30"/>
      <c r="AD1387" s="30"/>
      <c r="AE1387" s="30"/>
      <c r="AG1387" s="31"/>
      <c r="AN1387" s="30"/>
      <c r="AO1387" s="30"/>
      <c r="AP1387" s="30"/>
      <c r="AQ1387" s="30"/>
      <c r="AR1387" s="30"/>
      <c r="AS1387" s="30"/>
      <c r="AT1387" s="30"/>
      <c r="AU1387" s="30"/>
    </row>
    <row r="1388" spans="27:64" x14ac:dyDescent="0.2">
      <c r="AA1388" s="30"/>
      <c r="AB1388" s="30"/>
      <c r="AC1388" s="30"/>
      <c r="AD1388" s="30"/>
      <c r="AE1388" s="30"/>
      <c r="AG1388" s="31"/>
      <c r="AN1388" s="30"/>
      <c r="AO1388" s="30"/>
      <c r="AP1388" s="30"/>
      <c r="AQ1388" s="30"/>
      <c r="AR1388" s="30"/>
      <c r="AS1388" s="30"/>
      <c r="AT1388" s="30"/>
      <c r="AU1388" s="30"/>
    </row>
    <row r="1389" spans="27:64" x14ac:dyDescent="0.2">
      <c r="AA1389" s="30"/>
      <c r="AB1389" s="30"/>
      <c r="AC1389" s="30"/>
      <c r="AD1389" s="30"/>
      <c r="AE1389" s="30"/>
      <c r="AG1389" s="31"/>
      <c r="AN1389" s="30"/>
      <c r="AO1389" s="30"/>
      <c r="AP1389" s="30"/>
      <c r="AQ1389" s="30"/>
      <c r="AR1389" s="30"/>
      <c r="AS1389" s="30"/>
      <c r="AT1389" s="30"/>
      <c r="AU1389" s="30"/>
    </row>
    <row r="1390" spans="27:64" x14ac:dyDescent="0.2">
      <c r="AA1390" s="30"/>
      <c r="AB1390" s="30"/>
      <c r="AC1390" s="30"/>
      <c r="AD1390" s="30"/>
      <c r="AE1390" s="30"/>
      <c r="AG1390" s="31"/>
      <c r="AN1390" s="30"/>
      <c r="AO1390" s="30"/>
      <c r="AP1390" s="30"/>
      <c r="AQ1390" s="30"/>
      <c r="AR1390" s="30"/>
      <c r="AS1390" s="30"/>
      <c r="AT1390" s="30"/>
      <c r="AU1390" s="30"/>
    </row>
    <row r="1391" spans="27:64" x14ac:dyDescent="0.2">
      <c r="AA1391" s="30"/>
      <c r="AB1391" s="30"/>
      <c r="AC1391" s="30"/>
      <c r="AD1391" s="30"/>
      <c r="AE1391" s="30"/>
      <c r="AG1391" s="31"/>
      <c r="AN1391" s="30"/>
      <c r="AO1391" s="30"/>
      <c r="AP1391" s="30"/>
      <c r="AQ1391" s="30"/>
      <c r="AR1391" s="30"/>
      <c r="AS1391" s="30"/>
      <c r="AT1391" s="30"/>
      <c r="AU1391" s="30"/>
    </row>
    <row r="1392" spans="27:64" x14ac:dyDescent="0.2">
      <c r="AA1392" s="30"/>
      <c r="AB1392" s="30"/>
      <c r="AC1392" s="30"/>
      <c r="AD1392" s="30"/>
      <c r="AE1392" s="30"/>
      <c r="AG1392" s="31"/>
      <c r="AN1392" s="30"/>
      <c r="AO1392" s="30"/>
      <c r="AP1392" s="30"/>
      <c r="AQ1392" s="30"/>
      <c r="AR1392" s="30"/>
      <c r="AS1392" s="30"/>
      <c r="AT1392" s="30"/>
      <c r="AU1392" s="30"/>
    </row>
    <row r="1393" spans="27:64" x14ac:dyDescent="0.2">
      <c r="AA1393" s="30"/>
      <c r="AB1393" s="30"/>
      <c r="AC1393" s="30"/>
      <c r="AD1393" s="30"/>
      <c r="AE1393" s="30"/>
      <c r="AG1393" s="31"/>
      <c r="AN1393" s="30"/>
      <c r="AO1393" s="30"/>
      <c r="AP1393" s="30"/>
      <c r="AQ1393" s="30"/>
      <c r="AR1393" s="30"/>
      <c r="AS1393" s="30"/>
      <c r="AT1393" s="30"/>
      <c r="AU1393" s="30"/>
      <c r="AV1393" s="30"/>
      <c r="AX1393" s="30"/>
      <c r="AY1393" s="30"/>
      <c r="AZ1393" s="30"/>
      <c r="BA1393" s="30"/>
      <c r="BB1393" s="30"/>
      <c r="BC1393" s="30"/>
      <c r="BD1393" s="30"/>
      <c r="BE1393" s="30"/>
      <c r="BF1393" s="30"/>
      <c r="BG1393" s="30"/>
      <c r="BH1393" s="30"/>
      <c r="BI1393" s="30"/>
      <c r="BJ1393" s="30"/>
      <c r="BK1393" s="30"/>
      <c r="BL1393" s="30"/>
    </row>
    <row r="1394" spans="27:64" x14ac:dyDescent="0.2">
      <c r="AA1394" s="30"/>
      <c r="AB1394" s="30"/>
      <c r="AC1394" s="30"/>
      <c r="AD1394" s="30"/>
      <c r="AE1394" s="30"/>
      <c r="AG1394" s="31"/>
      <c r="AN1394" s="30"/>
      <c r="AO1394" s="30"/>
      <c r="AP1394" s="30"/>
      <c r="AQ1394" s="30"/>
      <c r="AR1394" s="30"/>
      <c r="AS1394" s="30"/>
      <c r="AT1394" s="30"/>
      <c r="AU1394" s="30"/>
    </row>
    <row r="1395" spans="27:64" x14ac:dyDescent="0.2">
      <c r="AA1395" s="30"/>
      <c r="AB1395" s="30"/>
      <c r="AC1395" s="30"/>
      <c r="AD1395" s="30"/>
      <c r="AE1395" s="30"/>
      <c r="AG1395" s="31"/>
      <c r="AN1395" s="30"/>
      <c r="AO1395" s="30"/>
      <c r="AP1395" s="30"/>
      <c r="AQ1395" s="30"/>
      <c r="AR1395" s="30"/>
      <c r="AS1395" s="30"/>
      <c r="AT1395" s="30"/>
      <c r="AU1395" s="30"/>
    </row>
    <row r="1396" spans="27:64" x14ac:dyDescent="0.2">
      <c r="AA1396" s="30"/>
      <c r="AB1396" s="30"/>
      <c r="AC1396" s="30"/>
      <c r="AD1396" s="30"/>
      <c r="AE1396" s="30"/>
      <c r="AG1396" s="31"/>
      <c r="AN1396" s="30"/>
      <c r="AO1396" s="30"/>
      <c r="AP1396" s="30"/>
      <c r="AQ1396" s="30"/>
      <c r="AR1396" s="30"/>
      <c r="AS1396" s="30"/>
      <c r="AT1396" s="30"/>
      <c r="AU1396" s="30"/>
    </row>
    <row r="1397" spans="27:64" x14ac:dyDescent="0.2">
      <c r="AA1397" s="30"/>
      <c r="AB1397" s="30"/>
      <c r="AC1397" s="30"/>
      <c r="AD1397" s="30"/>
      <c r="AE1397" s="30"/>
      <c r="AG1397" s="31"/>
      <c r="AN1397" s="30"/>
      <c r="AO1397" s="30"/>
      <c r="AP1397" s="30"/>
      <c r="AQ1397" s="30"/>
      <c r="AR1397" s="30"/>
      <c r="AS1397" s="30"/>
      <c r="AT1397" s="30"/>
      <c r="AU1397" s="30"/>
    </row>
    <row r="1398" spans="27:64" x14ac:dyDescent="0.2">
      <c r="AA1398" s="30"/>
      <c r="AB1398" s="30"/>
      <c r="AC1398" s="30"/>
      <c r="AD1398" s="30"/>
      <c r="AE1398" s="30"/>
      <c r="AG1398" s="31"/>
      <c r="AN1398" s="30"/>
      <c r="AO1398" s="30"/>
      <c r="AP1398" s="30"/>
      <c r="AQ1398" s="30"/>
      <c r="AR1398" s="30"/>
      <c r="AS1398" s="30"/>
      <c r="AT1398" s="30"/>
      <c r="AU1398" s="30"/>
    </row>
    <row r="1399" spans="27:64" x14ac:dyDescent="0.2">
      <c r="AA1399" s="30"/>
      <c r="AB1399" s="30"/>
      <c r="AC1399" s="30"/>
      <c r="AD1399" s="30"/>
      <c r="AE1399" s="30"/>
      <c r="AG1399" s="31"/>
      <c r="AN1399" s="30"/>
      <c r="AO1399" s="30"/>
      <c r="AP1399" s="30"/>
      <c r="AQ1399" s="30"/>
      <c r="AR1399" s="30"/>
      <c r="AS1399" s="30"/>
      <c r="AT1399" s="30"/>
      <c r="AU1399" s="30"/>
      <c r="AV1399" s="30"/>
      <c r="AW1399" s="30"/>
      <c r="AX1399" s="30"/>
      <c r="AY1399" s="30"/>
      <c r="AZ1399" s="30"/>
      <c r="BA1399" s="30"/>
      <c r="BB1399" s="30"/>
      <c r="BC1399" s="30"/>
      <c r="BD1399" s="30"/>
      <c r="BE1399" s="30"/>
      <c r="BF1399" s="30"/>
      <c r="BG1399" s="30"/>
      <c r="BH1399" s="30"/>
      <c r="BI1399" s="30"/>
      <c r="BJ1399" s="30"/>
      <c r="BK1399" s="30"/>
      <c r="BL1399" s="30"/>
    </row>
    <row r="1400" spans="27:64" x14ac:dyDescent="0.2">
      <c r="AA1400" s="30"/>
      <c r="AB1400" s="30"/>
      <c r="AC1400" s="30"/>
      <c r="AD1400" s="30"/>
      <c r="AE1400" s="30"/>
      <c r="AG1400" s="31"/>
      <c r="AN1400" s="30"/>
      <c r="AO1400" s="30"/>
      <c r="AP1400" s="30"/>
      <c r="AQ1400" s="30"/>
      <c r="AR1400" s="30"/>
      <c r="AS1400" s="30"/>
      <c r="AT1400" s="30"/>
      <c r="AU1400" s="30"/>
    </row>
    <row r="1401" spans="27:64" x14ac:dyDescent="0.2">
      <c r="AA1401" s="30"/>
      <c r="AB1401" s="30"/>
      <c r="AC1401" s="30"/>
      <c r="AD1401" s="30"/>
      <c r="AE1401" s="30"/>
      <c r="AG1401" s="31"/>
      <c r="AN1401" s="30"/>
      <c r="AO1401" s="30"/>
      <c r="AP1401" s="30"/>
      <c r="AQ1401" s="30"/>
      <c r="AR1401" s="30"/>
      <c r="AS1401" s="30"/>
      <c r="AT1401" s="30"/>
      <c r="AU1401" s="30"/>
    </row>
    <row r="1402" spans="27:64" x14ac:dyDescent="0.2">
      <c r="AA1402" s="30"/>
      <c r="AB1402" s="30"/>
      <c r="AC1402" s="30"/>
      <c r="AD1402" s="30"/>
      <c r="AE1402" s="30"/>
      <c r="AG1402" s="31"/>
      <c r="AN1402" s="30"/>
      <c r="AO1402" s="30"/>
      <c r="AP1402" s="30"/>
      <c r="AQ1402" s="30"/>
      <c r="AR1402" s="30"/>
      <c r="AS1402" s="30"/>
      <c r="AT1402" s="30"/>
      <c r="AU1402" s="30"/>
    </row>
    <row r="1403" spans="27:64" x14ac:dyDescent="0.2">
      <c r="AA1403" s="30"/>
      <c r="AB1403" s="30"/>
      <c r="AC1403" s="30"/>
      <c r="AD1403" s="30"/>
      <c r="AE1403" s="30"/>
      <c r="AG1403" s="31"/>
      <c r="AN1403" s="30"/>
      <c r="AO1403" s="30"/>
      <c r="AP1403" s="30"/>
      <c r="AQ1403" s="30"/>
      <c r="AR1403" s="30"/>
      <c r="AS1403" s="30"/>
      <c r="AT1403" s="30"/>
      <c r="AU1403" s="30"/>
    </row>
    <row r="1404" spans="27:64" x14ac:dyDescent="0.2">
      <c r="AA1404" s="30"/>
      <c r="AB1404" s="30"/>
      <c r="AC1404" s="30"/>
      <c r="AD1404" s="30"/>
      <c r="AE1404" s="30"/>
      <c r="AG1404" s="31"/>
      <c r="AN1404" s="30"/>
      <c r="AO1404" s="30"/>
      <c r="AP1404" s="30"/>
      <c r="AQ1404" s="30"/>
      <c r="AR1404" s="30"/>
      <c r="AS1404" s="30"/>
      <c r="AT1404" s="30"/>
      <c r="AU1404" s="30"/>
    </row>
    <row r="1405" spans="27:64" x14ac:dyDescent="0.2">
      <c r="AA1405" s="30"/>
      <c r="AB1405" s="30"/>
      <c r="AC1405" s="30"/>
      <c r="AD1405" s="30"/>
      <c r="AE1405" s="30"/>
      <c r="AG1405" s="31"/>
      <c r="AN1405" s="30"/>
      <c r="AO1405" s="30"/>
      <c r="AP1405" s="30"/>
      <c r="AQ1405" s="30"/>
      <c r="AR1405" s="30"/>
      <c r="AS1405" s="30"/>
      <c r="AT1405" s="30"/>
      <c r="AU1405" s="30"/>
    </row>
    <row r="1406" spans="27:64" x14ac:dyDescent="0.2">
      <c r="AA1406" s="30"/>
      <c r="AB1406" s="30"/>
      <c r="AC1406" s="30"/>
      <c r="AD1406" s="30"/>
      <c r="AE1406" s="30"/>
      <c r="AG1406" s="31"/>
      <c r="AN1406" s="30"/>
      <c r="AO1406" s="30"/>
      <c r="AP1406" s="30"/>
      <c r="AQ1406" s="30"/>
      <c r="AR1406" s="30"/>
      <c r="AS1406" s="30"/>
      <c r="AT1406" s="30"/>
      <c r="AU1406" s="30"/>
    </row>
    <row r="1407" spans="27:64" x14ac:dyDescent="0.2">
      <c r="AA1407" s="30"/>
      <c r="AB1407" s="30"/>
      <c r="AC1407" s="30"/>
      <c r="AD1407" s="30"/>
      <c r="AE1407" s="30"/>
      <c r="AG1407" s="31"/>
      <c r="AN1407" s="30"/>
      <c r="AO1407" s="30"/>
      <c r="AP1407" s="30"/>
      <c r="AQ1407" s="30"/>
      <c r="AR1407" s="30"/>
      <c r="AS1407" s="30"/>
      <c r="AT1407" s="30"/>
      <c r="AU1407" s="30"/>
    </row>
    <row r="1408" spans="27:64" x14ac:dyDescent="0.2">
      <c r="AA1408" s="30"/>
      <c r="AB1408" s="30"/>
      <c r="AC1408" s="30"/>
      <c r="AD1408" s="30"/>
      <c r="AE1408" s="30"/>
      <c r="AG1408" s="31"/>
      <c r="AN1408" s="30"/>
      <c r="AO1408" s="30"/>
      <c r="AP1408" s="30"/>
      <c r="AQ1408" s="30"/>
      <c r="AR1408" s="30"/>
      <c r="AS1408" s="30"/>
      <c r="AT1408" s="30"/>
      <c r="AU1408" s="30"/>
    </row>
    <row r="1409" spans="27:64" x14ac:dyDescent="0.2">
      <c r="AA1409" s="30"/>
      <c r="AB1409" s="30"/>
      <c r="AC1409" s="30"/>
      <c r="AD1409" s="30"/>
      <c r="AE1409" s="30"/>
      <c r="AG1409" s="31"/>
      <c r="AN1409" s="30"/>
      <c r="AO1409" s="30"/>
      <c r="AP1409" s="30"/>
      <c r="AQ1409" s="30"/>
      <c r="AR1409" s="30"/>
      <c r="AS1409" s="30"/>
      <c r="AT1409" s="30"/>
      <c r="AU1409" s="30"/>
    </row>
    <row r="1410" spans="27:64" x14ac:dyDescent="0.2">
      <c r="AA1410" s="30"/>
      <c r="AB1410" s="30"/>
      <c r="AC1410" s="30"/>
      <c r="AD1410" s="30"/>
      <c r="AE1410" s="30"/>
      <c r="AG1410" s="31"/>
      <c r="AN1410" s="30"/>
      <c r="AO1410" s="30"/>
      <c r="AP1410" s="30"/>
      <c r="AQ1410" s="30"/>
      <c r="AR1410" s="30"/>
      <c r="AS1410" s="30"/>
      <c r="AT1410" s="30"/>
      <c r="AU1410" s="30"/>
    </row>
    <row r="1411" spans="27:64" x14ac:dyDescent="0.2">
      <c r="AA1411" s="30"/>
      <c r="AB1411" s="30"/>
      <c r="AC1411" s="30"/>
      <c r="AD1411" s="30"/>
      <c r="AE1411" s="30"/>
      <c r="AG1411" s="31"/>
      <c r="AN1411" s="30"/>
      <c r="AO1411" s="30"/>
      <c r="AP1411" s="30"/>
      <c r="AQ1411" s="30"/>
      <c r="AR1411" s="30"/>
      <c r="AS1411" s="30"/>
      <c r="AT1411" s="30"/>
      <c r="AU1411" s="30"/>
    </row>
    <row r="1412" spans="27:64" x14ac:dyDescent="0.2">
      <c r="AA1412" s="30"/>
      <c r="AB1412" s="30"/>
      <c r="AC1412" s="30"/>
      <c r="AD1412" s="30"/>
      <c r="AE1412" s="30"/>
      <c r="AG1412" s="31"/>
      <c r="AN1412" s="30"/>
      <c r="AO1412" s="30"/>
      <c r="AP1412" s="30"/>
      <c r="AQ1412" s="30"/>
      <c r="AR1412" s="30"/>
      <c r="AS1412" s="30"/>
      <c r="AT1412" s="30"/>
      <c r="AU1412" s="30"/>
    </row>
    <row r="1413" spans="27:64" x14ac:dyDescent="0.2">
      <c r="AA1413" s="30"/>
      <c r="AB1413" s="30"/>
      <c r="AC1413" s="30"/>
      <c r="AD1413" s="30"/>
      <c r="AE1413" s="30"/>
      <c r="AG1413" s="31"/>
      <c r="AN1413" s="30"/>
      <c r="AO1413" s="30"/>
      <c r="AP1413" s="30"/>
      <c r="AQ1413" s="30"/>
      <c r="AR1413" s="30"/>
      <c r="AS1413" s="30"/>
      <c r="AT1413" s="30"/>
      <c r="AU1413" s="30"/>
      <c r="AV1413" s="30"/>
      <c r="AW1413" s="30"/>
      <c r="AX1413" s="30"/>
      <c r="AY1413" s="30"/>
      <c r="AZ1413" s="30"/>
      <c r="BA1413" s="30"/>
      <c r="BB1413" s="30"/>
      <c r="BC1413" s="30"/>
      <c r="BD1413" s="30"/>
      <c r="BE1413" s="30"/>
      <c r="BF1413" s="30"/>
      <c r="BG1413" s="30"/>
      <c r="BH1413" s="30"/>
      <c r="BI1413" s="30"/>
      <c r="BJ1413" s="30"/>
      <c r="BK1413" s="30"/>
      <c r="BL1413" s="30"/>
    </row>
    <row r="1414" spans="27:64" x14ac:dyDescent="0.2">
      <c r="AA1414" s="30"/>
      <c r="AB1414" s="30"/>
      <c r="AC1414" s="30"/>
      <c r="AD1414" s="30"/>
      <c r="AE1414" s="30"/>
      <c r="AG1414" s="31"/>
      <c r="AN1414" s="30"/>
      <c r="AO1414" s="30"/>
      <c r="AP1414" s="30"/>
      <c r="AQ1414" s="30"/>
      <c r="AR1414" s="30"/>
      <c r="AS1414" s="30"/>
      <c r="AT1414" s="30"/>
      <c r="AU1414" s="30"/>
    </row>
    <row r="1415" spans="27:64" x14ac:dyDescent="0.2">
      <c r="AA1415" s="30"/>
      <c r="AB1415" s="30"/>
      <c r="AC1415" s="30"/>
      <c r="AD1415" s="30"/>
      <c r="AE1415" s="30"/>
      <c r="AG1415" s="31"/>
      <c r="AN1415" s="30"/>
      <c r="AO1415" s="30"/>
      <c r="AP1415" s="30"/>
      <c r="AQ1415" s="30"/>
      <c r="AR1415" s="30"/>
      <c r="AS1415" s="30"/>
      <c r="AT1415" s="30"/>
      <c r="AU1415" s="30"/>
    </row>
    <row r="1416" spans="27:64" x14ac:dyDescent="0.2">
      <c r="AA1416" s="30"/>
      <c r="AB1416" s="30"/>
      <c r="AC1416" s="30"/>
      <c r="AD1416" s="30"/>
      <c r="AE1416" s="30"/>
      <c r="AG1416" s="31"/>
      <c r="AN1416" s="30"/>
      <c r="AO1416" s="30"/>
      <c r="AP1416" s="30"/>
      <c r="AQ1416" s="30"/>
      <c r="AR1416" s="30"/>
      <c r="AS1416" s="30"/>
      <c r="AT1416" s="30"/>
      <c r="AU1416" s="30"/>
    </row>
    <row r="1417" spans="27:64" x14ac:dyDescent="0.2">
      <c r="AA1417" s="30"/>
      <c r="AB1417" s="30"/>
      <c r="AC1417" s="30"/>
      <c r="AD1417" s="30"/>
      <c r="AE1417" s="30"/>
      <c r="AG1417" s="31"/>
      <c r="AN1417" s="30"/>
      <c r="AO1417" s="30"/>
      <c r="AP1417" s="30"/>
      <c r="AQ1417" s="30"/>
      <c r="AR1417" s="30"/>
      <c r="AS1417" s="30"/>
      <c r="AT1417" s="30"/>
      <c r="AU1417" s="30"/>
    </row>
    <row r="1418" spans="27:64" x14ac:dyDescent="0.2">
      <c r="AA1418" s="30"/>
      <c r="AB1418" s="30"/>
      <c r="AC1418" s="30"/>
      <c r="AD1418" s="30"/>
      <c r="AE1418" s="30"/>
      <c r="AG1418" s="31"/>
      <c r="AN1418" s="30"/>
      <c r="AO1418" s="30"/>
      <c r="AP1418" s="30"/>
      <c r="AQ1418" s="30"/>
      <c r="AR1418" s="30"/>
      <c r="AS1418" s="30"/>
      <c r="AT1418" s="30"/>
      <c r="AU1418" s="30"/>
    </row>
    <row r="1419" spans="27:64" x14ac:dyDescent="0.2">
      <c r="AA1419" s="30"/>
      <c r="AB1419" s="30"/>
      <c r="AC1419" s="30"/>
      <c r="AD1419" s="30"/>
      <c r="AE1419" s="30"/>
      <c r="AG1419" s="31"/>
      <c r="AN1419" s="30"/>
      <c r="AO1419" s="30"/>
      <c r="AP1419" s="30"/>
      <c r="AQ1419" s="30"/>
      <c r="AR1419" s="30"/>
      <c r="AS1419" s="30"/>
      <c r="AT1419" s="30"/>
      <c r="AU1419" s="30"/>
    </row>
    <row r="1420" spans="27:64" x14ac:dyDescent="0.2">
      <c r="AA1420" s="30"/>
      <c r="AB1420" s="30"/>
      <c r="AC1420" s="30"/>
      <c r="AD1420" s="30"/>
      <c r="AE1420" s="30"/>
      <c r="AG1420" s="31"/>
      <c r="AN1420" s="30"/>
      <c r="AO1420" s="30"/>
      <c r="AP1420" s="30"/>
      <c r="AQ1420" s="30"/>
      <c r="AR1420" s="30"/>
      <c r="AS1420" s="30"/>
      <c r="AT1420" s="30"/>
      <c r="AU1420" s="30"/>
    </row>
    <row r="1421" spans="27:64" x14ac:dyDescent="0.2">
      <c r="AA1421" s="30"/>
      <c r="AB1421" s="30"/>
      <c r="AC1421" s="30"/>
      <c r="AD1421" s="30"/>
      <c r="AE1421" s="30"/>
      <c r="AG1421" s="31"/>
      <c r="AN1421" s="30"/>
      <c r="AO1421" s="30"/>
      <c r="AP1421" s="30"/>
      <c r="AQ1421" s="30"/>
      <c r="AR1421" s="30"/>
      <c r="AS1421" s="30"/>
      <c r="AT1421" s="30"/>
      <c r="AU1421" s="30"/>
    </row>
    <row r="1422" spans="27:64" x14ac:dyDescent="0.2">
      <c r="AA1422" s="30"/>
      <c r="AB1422" s="30"/>
      <c r="AC1422" s="30"/>
      <c r="AD1422" s="30"/>
      <c r="AE1422" s="30"/>
      <c r="AG1422" s="31"/>
      <c r="AN1422" s="30"/>
      <c r="AO1422" s="30"/>
      <c r="AP1422" s="30"/>
      <c r="AQ1422" s="30"/>
      <c r="AR1422" s="30"/>
      <c r="AS1422" s="30"/>
      <c r="AT1422" s="30"/>
      <c r="AU1422" s="30"/>
    </row>
    <row r="1423" spans="27:64" x14ac:dyDescent="0.2">
      <c r="AA1423" s="30"/>
      <c r="AB1423" s="30"/>
      <c r="AC1423" s="30"/>
      <c r="AD1423" s="30"/>
      <c r="AE1423" s="30"/>
      <c r="AG1423" s="31"/>
      <c r="AN1423" s="30"/>
      <c r="AO1423" s="30"/>
      <c r="AP1423" s="30"/>
      <c r="AQ1423" s="30"/>
      <c r="AR1423" s="30"/>
      <c r="AS1423" s="30"/>
      <c r="AT1423" s="30"/>
      <c r="AU1423" s="30"/>
    </row>
    <row r="1424" spans="27:64" x14ac:dyDescent="0.2">
      <c r="AA1424" s="30"/>
      <c r="AB1424" s="30"/>
      <c r="AC1424" s="30"/>
      <c r="AD1424" s="30"/>
      <c r="AE1424" s="30"/>
      <c r="AG1424" s="31"/>
      <c r="AN1424" s="30"/>
      <c r="AO1424" s="30"/>
      <c r="AP1424" s="30"/>
      <c r="AQ1424" s="30"/>
      <c r="AR1424" s="30"/>
      <c r="AS1424" s="30"/>
      <c r="AT1424" s="30"/>
      <c r="AU1424" s="30"/>
    </row>
    <row r="1425" spans="27:64" x14ac:dyDescent="0.2">
      <c r="AA1425" s="30"/>
      <c r="AB1425" s="30"/>
      <c r="AC1425" s="30"/>
      <c r="AD1425" s="30"/>
      <c r="AE1425" s="30"/>
      <c r="AG1425" s="31"/>
      <c r="AN1425" s="30"/>
      <c r="AO1425" s="30"/>
      <c r="AP1425" s="30"/>
      <c r="AQ1425" s="30"/>
      <c r="AR1425" s="30"/>
      <c r="AS1425" s="30"/>
      <c r="AT1425" s="30"/>
      <c r="AU1425" s="30"/>
    </row>
    <row r="1426" spans="27:64" x14ac:dyDescent="0.2">
      <c r="AA1426" s="30"/>
      <c r="AB1426" s="30"/>
      <c r="AC1426" s="30"/>
      <c r="AD1426" s="30"/>
      <c r="AE1426" s="30"/>
      <c r="AG1426" s="31"/>
      <c r="AN1426" s="30"/>
      <c r="AO1426" s="30"/>
      <c r="AP1426" s="30"/>
      <c r="AQ1426" s="30"/>
      <c r="AR1426" s="30"/>
      <c r="AS1426" s="30"/>
      <c r="AT1426" s="30"/>
      <c r="AU1426" s="30"/>
    </row>
    <row r="1427" spans="27:64" x14ac:dyDescent="0.2">
      <c r="AA1427" s="30"/>
      <c r="AB1427" s="30"/>
      <c r="AC1427" s="30"/>
      <c r="AD1427" s="30"/>
      <c r="AE1427" s="30"/>
      <c r="AG1427" s="31"/>
      <c r="AN1427" s="30"/>
      <c r="AO1427" s="30"/>
      <c r="AP1427" s="30"/>
      <c r="AQ1427" s="30"/>
      <c r="AR1427" s="30"/>
      <c r="AS1427" s="30"/>
      <c r="AT1427" s="30"/>
      <c r="AU1427" s="30"/>
    </row>
    <row r="1428" spans="27:64" x14ac:dyDescent="0.2">
      <c r="AA1428" s="30"/>
      <c r="AB1428" s="30"/>
      <c r="AC1428" s="30"/>
      <c r="AD1428" s="30"/>
      <c r="AE1428" s="30"/>
      <c r="AG1428" s="31"/>
      <c r="AN1428" s="30"/>
      <c r="AO1428" s="30"/>
      <c r="AP1428" s="30"/>
      <c r="AQ1428" s="30"/>
      <c r="AR1428" s="30"/>
      <c r="AS1428" s="30"/>
      <c r="AT1428" s="30"/>
      <c r="AU1428" s="30"/>
    </row>
    <row r="1429" spans="27:64" x14ac:dyDescent="0.2">
      <c r="AA1429" s="30"/>
      <c r="AB1429" s="30"/>
      <c r="AC1429" s="30"/>
      <c r="AD1429" s="30"/>
      <c r="AE1429" s="30"/>
      <c r="AG1429" s="31"/>
      <c r="AN1429" s="30"/>
      <c r="AO1429" s="30"/>
      <c r="AP1429" s="30"/>
      <c r="AQ1429" s="30"/>
      <c r="AR1429" s="30"/>
      <c r="AS1429" s="30"/>
      <c r="AT1429" s="30"/>
      <c r="AU1429" s="30"/>
    </row>
    <row r="1430" spans="27:64" x14ac:dyDescent="0.2">
      <c r="AA1430" s="30"/>
      <c r="AB1430" s="30"/>
      <c r="AC1430" s="30"/>
      <c r="AD1430" s="30"/>
      <c r="AE1430" s="30"/>
      <c r="AG1430" s="31"/>
      <c r="AN1430" s="30"/>
      <c r="AO1430" s="30"/>
      <c r="AP1430" s="30"/>
      <c r="AQ1430" s="30"/>
      <c r="AR1430" s="30"/>
      <c r="AS1430" s="30"/>
      <c r="AT1430" s="30"/>
      <c r="AU1430" s="30"/>
      <c r="AV1430" s="30"/>
      <c r="AW1430" s="30"/>
      <c r="AX1430" s="30"/>
      <c r="AY1430" s="30"/>
      <c r="AZ1430" s="30"/>
      <c r="BA1430" s="30"/>
      <c r="BB1430" s="30"/>
      <c r="BC1430" s="30"/>
      <c r="BD1430" s="30"/>
      <c r="BE1430" s="30"/>
      <c r="BF1430" s="30"/>
      <c r="BG1430" s="30"/>
      <c r="BH1430" s="30"/>
      <c r="BI1430" s="30"/>
      <c r="BJ1430" s="30"/>
      <c r="BK1430" s="30"/>
      <c r="BL1430" s="30"/>
    </row>
    <row r="1431" spans="27:64" x14ac:dyDescent="0.2">
      <c r="AA1431" s="30"/>
      <c r="AB1431" s="30"/>
      <c r="AC1431" s="30"/>
      <c r="AD1431" s="30"/>
      <c r="AE1431" s="30"/>
      <c r="AG1431" s="31"/>
      <c r="AN1431" s="30"/>
      <c r="AO1431" s="30"/>
      <c r="AP1431" s="30"/>
      <c r="AQ1431" s="30"/>
      <c r="AR1431" s="30"/>
      <c r="AS1431" s="30"/>
      <c r="AT1431" s="30"/>
      <c r="AU1431" s="30"/>
    </row>
    <row r="1432" spans="27:64" x14ac:dyDescent="0.2">
      <c r="AA1432" s="30"/>
      <c r="AB1432" s="30"/>
      <c r="AC1432" s="30"/>
      <c r="AD1432" s="30"/>
      <c r="AE1432" s="30"/>
      <c r="AG1432" s="31"/>
      <c r="AN1432" s="30"/>
      <c r="AO1432" s="30"/>
      <c r="AP1432" s="30"/>
      <c r="AQ1432" s="30"/>
      <c r="AR1432" s="30"/>
      <c r="AS1432" s="30"/>
      <c r="AT1432" s="30"/>
      <c r="AU1432" s="30"/>
      <c r="AV1432" s="30"/>
    </row>
    <row r="1433" spans="27:64" x14ac:dyDescent="0.2">
      <c r="AA1433" s="30"/>
      <c r="AB1433" s="30"/>
      <c r="AC1433" s="30"/>
      <c r="AD1433" s="30"/>
      <c r="AE1433" s="30"/>
      <c r="AG1433" s="31"/>
      <c r="AN1433" s="30"/>
      <c r="AO1433" s="30"/>
      <c r="AP1433" s="30"/>
      <c r="AQ1433" s="30"/>
      <c r="AR1433" s="30"/>
      <c r="AS1433" s="30"/>
      <c r="AT1433" s="30"/>
      <c r="AU1433" s="30"/>
      <c r="AV1433" s="30"/>
    </row>
    <row r="1434" spans="27:64" x14ac:dyDescent="0.2">
      <c r="AA1434" s="30"/>
      <c r="AB1434" s="30"/>
      <c r="AC1434" s="30"/>
      <c r="AD1434" s="30"/>
      <c r="AE1434" s="30"/>
      <c r="AG1434" s="31"/>
      <c r="AN1434" s="30"/>
      <c r="AO1434" s="30"/>
      <c r="AP1434" s="30"/>
      <c r="AQ1434" s="30"/>
      <c r="AR1434" s="30"/>
      <c r="AS1434" s="30"/>
      <c r="AT1434" s="30"/>
      <c r="AU1434" s="30"/>
      <c r="AV1434" s="30"/>
    </row>
    <row r="1435" spans="27:64" x14ac:dyDescent="0.2">
      <c r="AA1435" s="30"/>
      <c r="AB1435" s="30"/>
      <c r="AC1435" s="30"/>
      <c r="AD1435" s="30"/>
      <c r="AE1435" s="30"/>
      <c r="AG1435" s="31"/>
      <c r="AN1435" s="30"/>
      <c r="AO1435" s="30"/>
      <c r="AP1435" s="30"/>
      <c r="AQ1435" s="30"/>
      <c r="AR1435" s="30"/>
      <c r="AS1435" s="30"/>
      <c r="AT1435" s="30"/>
      <c r="AU1435" s="30"/>
      <c r="AV1435" s="30"/>
      <c r="AX1435" s="30"/>
    </row>
    <row r="1436" spans="27:64" x14ac:dyDescent="0.2">
      <c r="AA1436" s="30"/>
      <c r="AB1436" s="30"/>
      <c r="AC1436" s="30"/>
      <c r="AD1436" s="30"/>
      <c r="AE1436" s="30"/>
      <c r="AG1436" s="31"/>
      <c r="AN1436" s="30"/>
      <c r="AO1436" s="30"/>
      <c r="AP1436" s="30"/>
      <c r="AQ1436" s="30"/>
      <c r="AR1436" s="30"/>
      <c r="AS1436" s="30"/>
      <c r="AT1436" s="30"/>
      <c r="AU1436" s="30"/>
      <c r="AV1436" s="30"/>
      <c r="AX1436" s="30"/>
    </row>
    <row r="1437" spans="27:64" x14ac:dyDescent="0.2">
      <c r="AA1437" s="30"/>
      <c r="AB1437" s="30"/>
      <c r="AC1437" s="30"/>
      <c r="AD1437" s="30"/>
      <c r="AE1437" s="30"/>
      <c r="AG1437" s="31"/>
      <c r="AN1437" s="30"/>
      <c r="AO1437" s="30"/>
      <c r="AP1437" s="30"/>
      <c r="AQ1437" s="30"/>
      <c r="AR1437" s="30"/>
      <c r="AS1437" s="30"/>
      <c r="AT1437" s="30"/>
      <c r="AU1437" s="30"/>
      <c r="AV1437" s="30"/>
      <c r="AW1437" s="30"/>
      <c r="AX1437" s="30"/>
      <c r="AY1437" s="30"/>
      <c r="AZ1437" s="30"/>
      <c r="BA1437" s="30"/>
      <c r="BB1437" s="30"/>
      <c r="BC1437" s="30"/>
      <c r="BD1437" s="30"/>
      <c r="BE1437" s="30"/>
      <c r="BF1437" s="30"/>
      <c r="BG1437" s="30"/>
      <c r="BH1437" s="30"/>
      <c r="BI1437" s="30"/>
      <c r="BJ1437" s="30"/>
      <c r="BK1437" s="30"/>
      <c r="BL1437" s="30"/>
    </row>
    <row r="1438" spans="27:64" x14ac:dyDescent="0.2">
      <c r="AA1438" s="30"/>
      <c r="AB1438" s="30"/>
      <c r="AC1438" s="30"/>
      <c r="AD1438" s="30"/>
      <c r="AE1438" s="30"/>
      <c r="AG1438" s="31"/>
      <c r="AN1438" s="30"/>
      <c r="AO1438" s="30"/>
      <c r="AP1438" s="30"/>
      <c r="AQ1438" s="30"/>
      <c r="AR1438" s="30"/>
      <c r="AS1438" s="30"/>
      <c r="AT1438" s="30"/>
      <c r="AU1438" s="30"/>
    </row>
    <row r="1439" spans="27:64" x14ac:dyDescent="0.2">
      <c r="AA1439" s="30"/>
      <c r="AB1439" s="30"/>
      <c r="AC1439" s="30"/>
      <c r="AD1439" s="30"/>
      <c r="AE1439" s="30"/>
      <c r="AG1439" s="31"/>
      <c r="AN1439" s="30"/>
      <c r="AO1439" s="30"/>
      <c r="AP1439" s="30"/>
      <c r="AQ1439" s="30"/>
      <c r="AR1439" s="30"/>
      <c r="AS1439" s="30"/>
      <c r="AT1439" s="30"/>
      <c r="AU1439" s="30"/>
    </row>
    <row r="1440" spans="27:64" x14ac:dyDescent="0.2">
      <c r="AA1440" s="30"/>
      <c r="AB1440" s="30"/>
      <c r="AC1440" s="30"/>
      <c r="AD1440" s="30"/>
      <c r="AE1440" s="30"/>
      <c r="AG1440" s="31"/>
      <c r="AN1440" s="30"/>
      <c r="AO1440" s="30"/>
      <c r="AP1440" s="30"/>
      <c r="AQ1440" s="30"/>
      <c r="AR1440" s="30"/>
      <c r="AS1440" s="30"/>
      <c r="AT1440" s="30"/>
      <c r="AU1440" s="30"/>
    </row>
    <row r="1441" spans="27:64" x14ac:dyDescent="0.2">
      <c r="AA1441" s="30"/>
      <c r="AB1441" s="30"/>
      <c r="AC1441" s="30"/>
      <c r="AD1441" s="30"/>
      <c r="AE1441" s="30"/>
      <c r="AG1441" s="31"/>
      <c r="AN1441" s="30"/>
      <c r="AO1441" s="30"/>
      <c r="AP1441" s="30"/>
      <c r="AQ1441" s="30"/>
      <c r="AR1441" s="30"/>
      <c r="AS1441" s="30"/>
      <c r="AT1441" s="30"/>
      <c r="AU1441" s="30"/>
      <c r="AV1441" s="30"/>
      <c r="AW1441" s="30"/>
      <c r="AX1441" s="30"/>
      <c r="AY1441" s="30"/>
      <c r="AZ1441" s="30"/>
      <c r="BA1441" s="30"/>
      <c r="BB1441" s="30"/>
      <c r="BC1441" s="30"/>
      <c r="BD1441" s="30"/>
      <c r="BE1441" s="30"/>
      <c r="BF1441" s="30"/>
      <c r="BG1441" s="30"/>
      <c r="BH1441" s="30"/>
      <c r="BI1441" s="30"/>
      <c r="BJ1441" s="30"/>
      <c r="BK1441" s="30"/>
      <c r="BL1441" s="30"/>
    </row>
    <row r="1442" spans="27:64" x14ac:dyDescent="0.2">
      <c r="AA1442" s="30"/>
      <c r="AB1442" s="30"/>
      <c r="AC1442" s="30"/>
      <c r="AD1442" s="30"/>
      <c r="AE1442" s="30"/>
      <c r="AG1442" s="31"/>
      <c r="AN1442" s="30"/>
      <c r="AO1442" s="30"/>
      <c r="AP1442" s="30"/>
      <c r="AQ1442" s="30"/>
      <c r="AR1442" s="30"/>
      <c r="AS1442" s="30"/>
      <c r="AT1442" s="30"/>
      <c r="AU1442" s="30"/>
      <c r="AV1442" s="30"/>
      <c r="AX1442" s="30"/>
    </row>
    <row r="1443" spans="27:64" x14ac:dyDescent="0.2">
      <c r="AA1443" s="30"/>
      <c r="AB1443" s="30"/>
      <c r="AC1443" s="30"/>
      <c r="AD1443" s="30"/>
      <c r="AE1443" s="30"/>
      <c r="AG1443" s="31"/>
      <c r="AN1443" s="30"/>
      <c r="AO1443" s="30"/>
      <c r="AP1443" s="30"/>
      <c r="AQ1443" s="30"/>
      <c r="AR1443" s="30"/>
      <c r="AS1443" s="30"/>
      <c r="AT1443" s="30"/>
      <c r="AU1443" s="30"/>
      <c r="AV1443" s="30"/>
      <c r="AX1443" s="30"/>
      <c r="AY1443" s="30"/>
      <c r="AZ1443" s="30"/>
      <c r="BA1443" s="30"/>
      <c r="BB1443" s="30"/>
      <c r="BC1443" s="30"/>
      <c r="BD1443" s="30"/>
      <c r="BE1443" s="30"/>
      <c r="BF1443" s="30"/>
      <c r="BG1443" s="30"/>
      <c r="BH1443" s="30"/>
      <c r="BI1443" s="30"/>
      <c r="BJ1443" s="30"/>
      <c r="BK1443" s="30"/>
      <c r="BL1443" s="30"/>
    </row>
    <row r="1444" spans="27:64" x14ac:dyDescent="0.2">
      <c r="AA1444" s="30"/>
      <c r="AB1444" s="30"/>
      <c r="AC1444" s="30"/>
      <c r="AD1444" s="30"/>
      <c r="AE1444" s="30"/>
      <c r="AG1444" s="31"/>
      <c r="AN1444" s="30"/>
      <c r="AO1444" s="30"/>
      <c r="AP1444" s="30"/>
      <c r="AQ1444" s="30"/>
      <c r="AR1444" s="30"/>
      <c r="AS1444" s="30"/>
      <c r="AT1444" s="30"/>
      <c r="AU1444" s="30"/>
      <c r="AV1444" s="30"/>
      <c r="AW1444" s="30"/>
      <c r="AX1444" s="30"/>
      <c r="AY1444" s="30"/>
      <c r="AZ1444" s="30"/>
      <c r="BA1444" s="30"/>
      <c r="BB1444" s="30"/>
      <c r="BC1444" s="30"/>
      <c r="BD1444" s="30"/>
      <c r="BE1444" s="30"/>
      <c r="BF1444" s="30"/>
      <c r="BG1444" s="30"/>
      <c r="BH1444" s="30"/>
      <c r="BI1444" s="30"/>
      <c r="BJ1444" s="30"/>
      <c r="BK1444" s="30"/>
      <c r="BL1444" s="30"/>
    </row>
    <row r="1445" spans="27:64" x14ac:dyDescent="0.2">
      <c r="AA1445" s="30"/>
      <c r="AB1445" s="30"/>
      <c r="AC1445" s="30"/>
      <c r="AD1445" s="30"/>
      <c r="AE1445" s="30"/>
      <c r="AG1445" s="31"/>
      <c r="AN1445" s="30"/>
      <c r="AO1445" s="30"/>
      <c r="AP1445" s="30"/>
      <c r="AQ1445" s="30"/>
      <c r="AR1445" s="30"/>
      <c r="AS1445" s="30"/>
      <c r="AT1445" s="30"/>
      <c r="AU1445" s="30"/>
      <c r="AV1445" s="30"/>
      <c r="AW1445" s="30"/>
      <c r="AX1445" s="30"/>
      <c r="AY1445" s="30"/>
      <c r="AZ1445" s="30"/>
      <c r="BA1445" s="30"/>
      <c r="BB1445" s="30"/>
      <c r="BC1445" s="30"/>
      <c r="BD1445" s="30"/>
      <c r="BE1445" s="30"/>
      <c r="BF1445" s="30"/>
      <c r="BG1445" s="30"/>
      <c r="BH1445" s="30"/>
      <c r="BI1445" s="30"/>
      <c r="BJ1445" s="30"/>
      <c r="BK1445" s="30"/>
      <c r="BL1445" s="30"/>
    </row>
    <row r="1446" spans="27:64" x14ac:dyDescent="0.2">
      <c r="AA1446" s="30"/>
      <c r="AB1446" s="30"/>
      <c r="AC1446" s="30"/>
      <c r="AD1446" s="30"/>
      <c r="AE1446" s="30"/>
      <c r="AG1446" s="31"/>
      <c r="AN1446" s="30"/>
      <c r="AO1446" s="30"/>
      <c r="AP1446" s="30"/>
      <c r="AQ1446" s="30"/>
      <c r="AR1446" s="30"/>
      <c r="AS1446" s="30"/>
      <c r="AT1446" s="30"/>
      <c r="AU1446" s="30"/>
      <c r="AV1446" s="30"/>
    </row>
    <row r="1447" spans="27:64" x14ac:dyDescent="0.2">
      <c r="AA1447" s="30"/>
      <c r="AB1447" s="30"/>
      <c r="AC1447" s="30"/>
      <c r="AD1447" s="30"/>
      <c r="AE1447" s="30"/>
      <c r="AG1447" s="31"/>
      <c r="AN1447" s="30"/>
      <c r="AO1447" s="30"/>
      <c r="AP1447" s="30"/>
      <c r="AQ1447" s="30"/>
      <c r="AR1447" s="30"/>
      <c r="AS1447" s="30"/>
      <c r="AT1447" s="30"/>
      <c r="AU1447" s="30"/>
    </row>
    <row r="1448" spans="27:64" x14ac:dyDescent="0.2">
      <c r="AA1448" s="30"/>
      <c r="AB1448" s="30"/>
      <c r="AC1448" s="30"/>
      <c r="AD1448" s="30"/>
      <c r="AE1448" s="30"/>
      <c r="AG1448" s="31"/>
      <c r="AN1448" s="30"/>
      <c r="AO1448" s="30"/>
      <c r="AP1448" s="30"/>
      <c r="AQ1448" s="30"/>
      <c r="AR1448" s="30"/>
      <c r="AS1448" s="30"/>
      <c r="AT1448" s="30"/>
      <c r="AU1448" s="30"/>
      <c r="AV1448" s="30"/>
      <c r="AX1448" s="30"/>
    </row>
    <row r="1449" spans="27:64" x14ac:dyDescent="0.2">
      <c r="AA1449" s="30"/>
      <c r="AB1449" s="30"/>
      <c r="AC1449" s="30"/>
      <c r="AD1449" s="30"/>
      <c r="AE1449" s="30"/>
      <c r="AG1449" s="31"/>
      <c r="AN1449" s="30"/>
      <c r="AO1449" s="30"/>
      <c r="AP1449" s="30"/>
      <c r="AQ1449" s="30"/>
      <c r="AR1449" s="30"/>
      <c r="AS1449" s="30"/>
      <c r="AT1449" s="30"/>
      <c r="AU1449" s="30"/>
      <c r="AV1449" s="30"/>
      <c r="AX1449" s="30"/>
      <c r="AY1449" s="30"/>
      <c r="AZ1449" s="30"/>
      <c r="BA1449" s="30"/>
      <c r="BB1449" s="30"/>
      <c r="BC1449" s="30"/>
      <c r="BD1449" s="30"/>
      <c r="BE1449" s="30"/>
      <c r="BF1449" s="30"/>
      <c r="BG1449" s="30"/>
      <c r="BH1449" s="30"/>
      <c r="BI1449" s="30"/>
      <c r="BJ1449" s="30"/>
      <c r="BK1449" s="30"/>
      <c r="BL1449" s="30"/>
    </row>
    <row r="1450" spans="27:64" x14ac:dyDescent="0.2">
      <c r="AA1450" s="30"/>
      <c r="AB1450" s="30"/>
      <c r="AC1450" s="30"/>
      <c r="AD1450" s="30"/>
      <c r="AE1450" s="30"/>
      <c r="AG1450" s="31"/>
      <c r="AN1450" s="30"/>
      <c r="AO1450" s="30"/>
      <c r="AP1450" s="30"/>
      <c r="AQ1450" s="30"/>
      <c r="AR1450" s="30"/>
      <c r="AS1450" s="30"/>
      <c r="AT1450" s="30"/>
      <c r="AU1450" s="30"/>
      <c r="AV1450" s="30"/>
      <c r="AW1450" s="30"/>
      <c r="AX1450" s="30"/>
      <c r="AY1450" s="30"/>
      <c r="AZ1450" s="30"/>
      <c r="BA1450" s="30"/>
      <c r="BB1450" s="30"/>
      <c r="BC1450" s="30"/>
      <c r="BD1450" s="30"/>
      <c r="BE1450" s="30"/>
      <c r="BF1450" s="30"/>
      <c r="BG1450" s="30"/>
      <c r="BH1450" s="30"/>
      <c r="BI1450" s="30"/>
      <c r="BJ1450" s="30"/>
      <c r="BK1450" s="30"/>
      <c r="BL1450" s="30"/>
    </row>
    <row r="1451" spans="27:64" x14ac:dyDescent="0.2">
      <c r="AA1451" s="30"/>
      <c r="AB1451" s="30"/>
      <c r="AC1451" s="30"/>
      <c r="AD1451" s="30"/>
      <c r="AE1451" s="30"/>
      <c r="AG1451" s="31"/>
      <c r="AN1451" s="30"/>
      <c r="AO1451" s="30"/>
      <c r="AP1451" s="30"/>
      <c r="AQ1451" s="30"/>
      <c r="AR1451" s="30"/>
      <c r="AS1451" s="30"/>
      <c r="AT1451" s="30"/>
      <c r="AU1451" s="30"/>
      <c r="AV1451" s="30"/>
      <c r="AW1451" s="30"/>
      <c r="AX1451" s="30"/>
      <c r="AY1451" s="30"/>
      <c r="AZ1451" s="30"/>
      <c r="BA1451" s="30"/>
      <c r="BB1451" s="30"/>
      <c r="BC1451" s="30"/>
      <c r="BD1451" s="30"/>
      <c r="BE1451" s="30"/>
      <c r="BF1451" s="30"/>
      <c r="BG1451" s="30"/>
      <c r="BH1451" s="30"/>
      <c r="BI1451" s="30"/>
      <c r="BJ1451" s="30"/>
      <c r="BK1451" s="30"/>
      <c r="BL1451" s="30"/>
    </row>
    <row r="1452" spans="27:64" x14ac:dyDescent="0.2">
      <c r="AA1452" s="30"/>
      <c r="AB1452" s="30"/>
      <c r="AC1452" s="30"/>
      <c r="AD1452" s="30"/>
      <c r="AE1452" s="30"/>
      <c r="AG1452" s="31"/>
      <c r="AN1452" s="30"/>
      <c r="AO1452" s="30"/>
      <c r="AP1452" s="30"/>
      <c r="AQ1452" s="30"/>
      <c r="AR1452" s="30"/>
      <c r="AS1452" s="30"/>
      <c r="AT1452" s="30"/>
      <c r="AU1452" s="30"/>
    </row>
    <row r="1453" spans="27:64" x14ac:dyDescent="0.2">
      <c r="AA1453" s="30"/>
      <c r="AB1453" s="30"/>
      <c r="AC1453" s="30"/>
      <c r="AD1453" s="30"/>
      <c r="AE1453" s="30"/>
      <c r="AG1453" s="31"/>
      <c r="AN1453" s="30"/>
      <c r="AO1453" s="30"/>
      <c r="AP1453" s="30"/>
      <c r="AQ1453" s="30"/>
      <c r="AR1453" s="30"/>
      <c r="AS1453" s="30"/>
      <c r="AT1453" s="30"/>
      <c r="AU1453" s="30"/>
    </row>
    <row r="1454" spans="27:64" x14ac:dyDescent="0.2">
      <c r="AA1454" s="30"/>
      <c r="AB1454" s="30"/>
      <c r="AC1454" s="30"/>
      <c r="AD1454" s="30"/>
      <c r="AE1454" s="30"/>
      <c r="AG1454" s="31"/>
      <c r="AN1454" s="30"/>
      <c r="AO1454" s="30"/>
      <c r="AP1454" s="30"/>
      <c r="AQ1454" s="30"/>
      <c r="AR1454" s="30"/>
      <c r="AS1454" s="30"/>
      <c r="AT1454" s="30"/>
      <c r="AU1454" s="30"/>
      <c r="AV1454" s="30"/>
      <c r="AX1454" s="30"/>
      <c r="AY1454" s="30"/>
      <c r="AZ1454" s="30"/>
      <c r="BA1454" s="30"/>
      <c r="BB1454" s="30"/>
      <c r="BC1454" s="30"/>
      <c r="BD1454" s="30"/>
      <c r="BE1454" s="30"/>
      <c r="BF1454" s="30"/>
      <c r="BG1454" s="30"/>
      <c r="BH1454" s="30"/>
      <c r="BI1454" s="30"/>
      <c r="BJ1454" s="30"/>
      <c r="BK1454" s="30"/>
      <c r="BL1454" s="30"/>
    </row>
    <row r="1455" spans="27:64" x14ac:dyDescent="0.2">
      <c r="AA1455" s="30"/>
      <c r="AB1455" s="30"/>
      <c r="AC1455" s="30"/>
      <c r="AD1455" s="30"/>
      <c r="AE1455" s="30"/>
      <c r="AG1455" s="31"/>
      <c r="AN1455" s="30"/>
      <c r="AO1455" s="30"/>
      <c r="AP1455" s="30"/>
      <c r="AQ1455" s="30"/>
      <c r="AR1455" s="30"/>
      <c r="AS1455" s="30"/>
      <c r="AT1455" s="30"/>
      <c r="AU1455" s="30"/>
      <c r="AV1455" s="30"/>
      <c r="AW1455" s="30"/>
      <c r="AX1455" s="30"/>
      <c r="AY1455" s="30"/>
      <c r="AZ1455" s="30"/>
      <c r="BA1455" s="30"/>
      <c r="BB1455" s="30"/>
      <c r="BC1455" s="30"/>
      <c r="BD1455" s="30"/>
      <c r="BE1455" s="30"/>
      <c r="BF1455" s="30"/>
      <c r="BG1455" s="30"/>
      <c r="BH1455" s="30"/>
      <c r="BI1455" s="30"/>
      <c r="BJ1455" s="30"/>
      <c r="BK1455" s="30"/>
      <c r="BL1455" s="30"/>
    </row>
    <row r="1456" spans="27:64" x14ac:dyDescent="0.2">
      <c r="AA1456" s="30"/>
      <c r="AB1456" s="30"/>
      <c r="AC1456" s="30"/>
      <c r="AD1456" s="30"/>
      <c r="AE1456" s="30"/>
      <c r="AG1456" s="31"/>
      <c r="AN1456" s="30"/>
      <c r="AO1456" s="30"/>
      <c r="AP1456" s="30"/>
      <c r="AQ1456" s="30"/>
      <c r="AR1456" s="30"/>
      <c r="AS1456" s="30"/>
      <c r="AT1456" s="30"/>
      <c r="AU1456" s="30"/>
      <c r="AV1456" s="30"/>
      <c r="AW1456" s="30"/>
      <c r="AX1456" s="30"/>
      <c r="AY1456" s="30"/>
      <c r="AZ1456" s="30"/>
      <c r="BA1456" s="30"/>
      <c r="BB1456" s="30"/>
      <c r="BC1456" s="30"/>
      <c r="BD1456" s="30"/>
      <c r="BE1456" s="30"/>
      <c r="BF1456" s="30"/>
      <c r="BG1456" s="30"/>
      <c r="BH1456" s="30"/>
      <c r="BI1456" s="30"/>
      <c r="BJ1456" s="30"/>
      <c r="BK1456" s="30"/>
      <c r="BL1456" s="30"/>
    </row>
    <row r="1457" spans="27:64" x14ac:dyDescent="0.2">
      <c r="AA1457" s="30"/>
      <c r="AB1457" s="30"/>
      <c r="AC1457" s="30"/>
      <c r="AD1457" s="30"/>
      <c r="AE1457" s="30"/>
      <c r="AG1457" s="31"/>
      <c r="AN1457" s="30"/>
      <c r="AO1457" s="30"/>
      <c r="AP1457" s="30"/>
      <c r="AQ1457" s="30"/>
      <c r="AR1457" s="30"/>
      <c r="AS1457" s="30"/>
      <c r="AT1457" s="30"/>
      <c r="AU1457" s="30"/>
    </row>
    <row r="1458" spans="27:64" x14ac:dyDescent="0.2">
      <c r="AA1458" s="30"/>
      <c r="AB1458" s="30"/>
      <c r="AC1458" s="30"/>
      <c r="AD1458" s="30"/>
      <c r="AE1458" s="30"/>
      <c r="AG1458" s="31"/>
      <c r="AN1458" s="30"/>
      <c r="AO1458" s="30"/>
      <c r="AP1458" s="30"/>
      <c r="AQ1458" s="30"/>
      <c r="AR1458" s="30"/>
      <c r="AS1458" s="30"/>
      <c r="AT1458" s="30"/>
      <c r="AU1458" s="30"/>
      <c r="AV1458" s="30"/>
      <c r="AW1458" s="30"/>
      <c r="AX1458" s="30"/>
      <c r="AY1458" s="30"/>
      <c r="AZ1458" s="30"/>
      <c r="BA1458" s="30"/>
      <c r="BB1458" s="30"/>
      <c r="BC1458" s="30"/>
      <c r="BD1458" s="30"/>
      <c r="BE1458" s="30"/>
      <c r="BF1458" s="30"/>
      <c r="BG1458" s="30"/>
      <c r="BH1458" s="30"/>
      <c r="BI1458" s="30"/>
      <c r="BJ1458" s="30"/>
      <c r="BK1458" s="30"/>
      <c r="BL1458" s="30"/>
    </row>
    <row r="1459" spans="27:64" x14ac:dyDescent="0.2">
      <c r="AA1459" s="30"/>
      <c r="AB1459" s="30"/>
      <c r="AC1459" s="30"/>
      <c r="AD1459" s="30"/>
      <c r="AE1459" s="30"/>
      <c r="AG1459" s="31"/>
      <c r="AN1459" s="30"/>
      <c r="AO1459" s="30"/>
      <c r="AP1459" s="30"/>
      <c r="AQ1459" s="30"/>
      <c r="AR1459" s="30"/>
      <c r="AS1459" s="30"/>
      <c r="AT1459" s="30"/>
      <c r="AU1459" s="30"/>
      <c r="AV1459" s="30"/>
    </row>
    <row r="1460" spans="27:64" x14ac:dyDescent="0.2">
      <c r="AA1460" s="30"/>
      <c r="AB1460" s="30"/>
      <c r="AC1460" s="30"/>
      <c r="AD1460" s="30"/>
      <c r="AE1460" s="30"/>
      <c r="AG1460" s="31"/>
      <c r="AN1460" s="30"/>
      <c r="AO1460" s="30"/>
      <c r="AP1460" s="30"/>
      <c r="AQ1460" s="30"/>
      <c r="AR1460" s="30"/>
      <c r="AS1460" s="30"/>
      <c r="AT1460" s="30"/>
      <c r="AU1460" s="30"/>
      <c r="AV1460" s="30"/>
    </row>
    <row r="1461" spans="27:64" x14ac:dyDescent="0.2">
      <c r="AA1461" s="30"/>
      <c r="AB1461" s="30"/>
      <c r="AC1461" s="30"/>
      <c r="AD1461" s="30"/>
      <c r="AE1461" s="30"/>
      <c r="AG1461" s="31"/>
      <c r="AN1461" s="30"/>
      <c r="AO1461" s="30"/>
      <c r="AP1461" s="30"/>
      <c r="AQ1461" s="30"/>
      <c r="AR1461" s="30"/>
      <c r="AS1461" s="30"/>
      <c r="AT1461" s="30"/>
      <c r="AU1461" s="30"/>
      <c r="AV1461" s="30"/>
    </row>
    <row r="1462" spans="27:64" x14ac:dyDescent="0.2">
      <c r="AA1462" s="30"/>
      <c r="AB1462" s="30"/>
      <c r="AC1462" s="30"/>
      <c r="AD1462" s="30"/>
      <c r="AE1462" s="30"/>
      <c r="AG1462" s="31"/>
      <c r="AN1462" s="30"/>
      <c r="AO1462" s="30"/>
      <c r="AP1462" s="30"/>
      <c r="AQ1462" s="30"/>
      <c r="AR1462" s="30"/>
      <c r="AS1462" s="30"/>
      <c r="AT1462" s="30"/>
      <c r="AU1462" s="30"/>
      <c r="AV1462" s="30"/>
      <c r="AW1462" s="30"/>
      <c r="AX1462" s="30"/>
      <c r="AY1462" s="30"/>
      <c r="AZ1462" s="30"/>
      <c r="BA1462" s="30"/>
      <c r="BB1462" s="30"/>
      <c r="BC1462" s="30"/>
      <c r="BD1462" s="30"/>
      <c r="BE1462" s="30"/>
      <c r="BF1462" s="30"/>
      <c r="BG1462" s="30"/>
      <c r="BH1462" s="30"/>
      <c r="BI1462" s="30"/>
      <c r="BJ1462" s="30"/>
      <c r="BK1462" s="30"/>
      <c r="BL1462" s="30"/>
    </row>
    <row r="1463" spans="27:64" x14ac:dyDescent="0.2">
      <c r="AA1463" s="30"/>
      <c r="AB1463" s="30"/>
      <c r="AC1463" s="30"/>
      <c r="AD1463" s="30"/>
      <c r="AE1463" s="30"/>
      <c r="AG1463" s="31"/>
      <c r="AN1463" s="30"/>
      <c r="AO1463" s="30"/>
      <c r="AP1463" s="30"/>
      <c r="AQ1463" s="30"/>
      <c r="AR1463" s="30"/>
      <c r="AS1463" s="30"/>
      <c r="AT1463" s="30"/>
      <c r="AU1463" s="30"/>
      <c r="AV1463" s="30"/>
      <c r="AW1463" s="30"/>
      <c r="AX1463" s="30"/>
      <c r="AY1463" s="30"/>
      <c r="AZ1463" s="30"/>
      <c r="BA1463" s="30"/>
      <c r="BB1463" s="30"/>
      <c r="BC1463" s="30"/>
      <c r="BD1463" s="30"/>
      <c r="BE1463" s="30"/>
      <c r="BF1463" s="30"/>
      <c r="BG1463" s="30"/>
      <c r="BH1463" s="30"/>
      <c r="BI1463" s="30"/>
      <c r="BJ1463" s="30"/>
      <c r="BK1463" s="30"/>
      <c r="BL1463" s="30"/>
    </row>
    <row r="1464" spans="27:64" x14ac:dyDescent="0.2">
      <c r="AA1464" s="30"/>
      <c r="AB1464" s="30"/>
      <c r="AC1464" s="30"/>
      <c r="AD1464" s="30"/>
      <c r="AE1464" s="30"/>
      <c r="AG1464" s="31"/>
      <c r="AN1464" s="30"/>
      <c r="AO1464" s="30"/>
      <c r="AP1464" s="30"/>
      <c r="AQ1464" s="30"/>
      <c r="AR1464" s="30"/>
      <c r="AS1464" s="30"/>
      <c r="AT1464" s="30"/>
      <c r="AU1464" s="30"/>
    </row>
    <row r="1465" spans="27:64" x14ac:dyDescent="0.2">
      <c r="AA1465" s="30"/>
      <c r="AB1465" s="30"/>
      <c r="AC1465" s="30"/>
      <c r="AD1465" s="30"/>
      <c r="AE1465" s="30"/>
      <c r="AG1465" s="31"/>
      <c r="AN1465" s="30"/>
      <c r="AO1465" s="30"/>
      <c r="AP1465" s="30"/>
      <c r="AQ1465" s="30"/>
      <c r="AR1465" s="30"/>
      <c r="AS1465" s="30"/>
      <c r="AT1465" s="30"/>
      <c r="AU1465" s="30"/>
      <c r="AV1465" s="30"/>
      <c r="AW1465" s="30"/>
      <c r="AX1465" s="30"/>
      <c r="AY1465" s="30"/>
      <c r="AZ1465" s="30"/>
      <c r="BA1465" s="30"/>
      <c r="BB1465" s="30"/>
      <c r="BC1465" s="30"/>
      <c r="BD1465" s="30"/>
      <c r="BE1465" s="30"/>
      <c r="BF1465" s="30"/>
      <c r="BG1465" s="30"/>
      <c r="BH1465" s="30"/>
      <c r="BI1465" s="30"/>
      <c r="BJ1465" s="30"/>
      <c r="BK1465" s="30"/>
      <c r="BL1465" s="30"/>
    </row>
    <row r="1466" spans="27:64" x14ac:dyDescent="0.2">
      <c r="AA1466" s="30"/>
      <c r="AB1466" s="30"/>
      <c r="AC1466" s="30"/>
      <c r="AD1466" s="30"/>
      <c r="AE1466" s="30"/>
      <c r="AG1466" s="31"/>
      <c r="AN1466" s="30"/>
      <c r="AO1466" s="30"/>
      <c r="AP1466" s="30"/>
      <c r="AQ1466" s="30"/>
      <c r="AR1466" s="30"/>
      <c r="AS1466" s="30"/>
      <c r="AT1466" s="30"/>
      <c r="AU1466" s="30"/>
      <c r="AV1466" s="30"/>
    </row>
    <row r="1467" spans="27:64" x14ac:dyDescent="0.2">
      <c r="AA1467" s="30"/>
      <c r="AB1467" s="30"/>
      <c r="AC1467" s="30"/>
      <c r="AD1467" s="30"/>
      <c r="AE1467" s="30"/>
      <c r="AG1467" s="31"/>
      <c r="AN1467" s="30"/>
      <c r="AO1467" s="30"/>
      <c r="AP1467" s="30"/>
      <c r="AQ1467" s="30"/>
      <c r="AR1467" s="30"/>
      <c r="AS1467" s="30"/>
      <c r="AT1467" s="30"/>
      <c r="AU1467" s="30"/>
      <c r="AV1467" s="30"/>
    </row>
    <row r="1468" spans="27:64" x14ac:dyDescent="0.2">
      <c r="AA1468" s="30"/>
      <c r="AB1468" s="30"/>
      <c r="AC1468" s="30"/>
      <c r="AD1468" s="30"/>
      <c r="AE1468" s="30"/>
      <c r="AG1468" s="31"/>
      <c r="AN1468" s="30"/>
      <c r="AO1468" s="30"/>
      <c r="AP1468" s="30"/>
      <c r="AQ1468" s="30"/>
      <c r="AR1468" s="30"/>
      <c r="AS1468" s="30"/>
      <c r="AT1468" s="30"/>
      <c r="AU1468" s="30"/>
    </row>
    <row r="1469" spans="27:64" x14ac:dyDescent="0.2">
      <c r="AA1469" s="30"/>
      <c r="AB1469" s="30"/>
      <c r="AC1469" s="30"/>
      <c r="AD1469" s="30"/>
      <c r="AE1469" s="30"/>
      <c r="AG1469" s="31"/>
      <c r="AN1469" s="30"/>
      <c r="AO1469" s="30"/>
      <c r="AP1469" s="30"/>
      <c r="AQ1469" s="30"/>
      <c r="AR1469" s="30"/>
      <c r="AS1469" s="30"/>
      <c r="AT1469" s="30"/>
      <c r="AU1469" s="30"/>
      <c r="AV1469" s="30"/>
      <c r="AX1469" s="30"/>
      <c r="AY1469" s="30"/>
      <c r="AZ1469" s="30"/>
      <c r="BA1469" s="30"/>
      <c r="BB1469" s="30"/>
      <c r="BC1469" s="30"/>
      <c r="BD1469" s="30"/>
      <c r="BE1469" s="30"/>
      <c r="BF1469" s="30"/>
      <c r="BG1469" s="30"/>
      <c r="BH1469" s="30"/>
      <c r="BI1469" s="30"/>
      <c r="BJ1469" s="30"/>
      <c r="BK1469" s="30"/>
      <c r="BL1469" s="30"/>
    </row>
    <row r="1470" spans="27:64" x14ac:dyDescent="0.2">
      <c r="AA1470" s="30"/>
      <c r="AB1470" s="30"/>
      <c r="AC1470" s="30"/>
      <c r="AD1470" s="30"/>
      <c r="AE1470" s="30"/>
      <c r="AG1470" s="31"/>
      <c r="AN1470" s="30"/>
      <c r="AO1470" s="30"/>
      <c r="AP1470" s="30"/>
      <c r="AQ1470" s="30"/>
      <c r="AR1470" s="30"/>
      <c r="AS1470" s="30"/>
      <c r="AT1470" s="30"/>
      <c r="AU1470" s="30"/>
      <c r="AV1470" s="30"/>
      <c r="AX1470" s="30"/>
    </row>
    <row r="1471" spans="27:64" x14ac:dyDescent="0.2">
      <c r="AA1471" s="30"/>
      <c r="AB1471" s="30"/>
      <c r="AC1471" s="30"/>
      <c r="AD1471" s="30"/>
      <c r="AE1471" s="30"/>
      <c r="AG1471" s="31"/>
      <c r="AN1471" s="30"/>
      <c r="AO1471" s="30"/>
      <c r="AP1471" s="30"/>
      <c r="AQ1471" s="30"/>
      <c r="AR1471" s="30"/>
      <c r="AS1471" s="30"/>
      <c r="AT1471" s="30"/>
      <c r="AU1471" s="30"/>
      <c r="AV1471" s="30"/>
      <c r="AX1471" s="30"/>
    </row>
    <row r="1472" spans="27:64" x14ac:dyDescent="0.2">
      <c r="AA1472" s="30"/>
      <c r="AB1472" s="30"/>
      <c r="AC1472" s="30"/>
      <c r="AD1472" s="30"/>
      <c r="AE1472" s="30"/>
      <c r="AG1472" s="31"/>
      <c r="AN1472" s="30"/>
      <c r="AO1472" s="30"/>
      <c r="AP1472" s="30"/>
      <c r="AQ1472" s="30"/>
      <c r="AR1472" s="30"/>
      <c r="AS1472" s="30"/>
      <c r="AT1472" s="30"/>
      <c r="AU1472" s="30"/>
      <c r="AV1472" s="30"/>
      <c r="AW1472" s="30"/>
      <c r="AX1472" s="30"/>
      <c r="AY1472" s="30"/>
      <c r="AZ1472" s="30"/>
      <c r="BA1472" s="30"/>
      <c r="BB1472" s="30"/>
      <c r="BC1472" s="30"/>
      <c r="BD1472" s="30"/>
      <c r="BE1472" s="30"/>
      <c r="BF1472" s="30"/>
      <c r="BG1472" s="30"/>
      <c r="BH1472" s="30"/>
      <c r="BI1472" s="30"/>
      <c r="BJ1472" s="30"/>
      <c r="BK1472" s="30"/>
      <c r="BL1472" s="30"/>
    </row>
    <row r="1473" spans="27:64" x14ac:dyDescent="0.2">
      <c r="AA1473" s="30"/>
      <c r="AB1473" s="30"/>
      <c r="AC1473" s="30"/>
      <c r="AD1473" s="30"/>
      <c r="AE1473" s="30"/>
      <c r="AG1473" s="31"/>
      <c r="AN1473" s="30"/>
      <c r="AO1473" s="30"/>
      <c r="AP1473" s="30"/>
      <c r="AQ1473" s="30"/>
      <c r="AR1473" s="30"/>
      <c r="AS1473" s="30"/>
      <c r="AT1473" s="30"/>
      <c r="AU1473" s="30"/>
      <c r="AV1473" s="30"/>
      <c r="AW1473" s="30"/>
      <c r="AX1473" s="30"/>
      <c r="AY1473" s="30"/>
      <c r="AZ1473" s="30"/>
      <c r="BA1473" s="30"/>
      <c r="BB1473" s="30"/>
      <c r="BC1473" s="30"/>
      <c r="BD1473" s="30"/>
      <c r="BE1473" s="30"/>
      <c r="BF1473" s="30"/>
      <c r="BG1473" s="30"/>
      <c r="BH1473" s="30"/>
      <c r="BI1473" s="30"/>
      <c r="BJ1473" s="30"/>
      <c r="BK1473" s="30"/>
      <c r="BL1473" s="30"/>
    </row>
    <row r="1474" spans="27:64" x14ac:dyDescent="0.2">
      <c r="AA1474" s="30"/>
      <c r="AB1474" s="30"/>
      <c r="AC1474" s="30"/>
      <c r="AD1474" s="30"/>
      <c r="AE1474" s="30"/>
      <c r="AG1474" s="31"/>
      <c r="AN1474" s="30"/>
      <c r="AO1474" s="30"/>
      <c r="AP1474" s="30"/>
      <c r="AQ1474" s="30"/>
      <c r="AR1474" s="30"/>
      <c r="AS1474" s="30"/>
      <c r="AT1474" s="30"/>
      <c r="AU1474" s="30"/>
      <c r="AV1474" s="30"/>
      <c r="AW1474" s="30"/>
      <c r="AX1474" s="30"/>
      <c r="AY1474" s="30"/>
      <c r="AZ1474" s="30"/>
      <c r="BA1474" s="30"/>
      <c r="BB1474" s="30"/>
      <c r="BC1474" s="30"/>
      <c r="BD1474" s="30"/>
      <c r="BE1474" s="30"/>
      <c r="BF1474" s="30"/>
      <c r="BG1474" s="30"/>
      <c r="BH1474" s="30"/>
      <c r="BI1474" s="30"/>
      <c r="BJ1474" s="30"/>
      <c r="BK1474" s="30"/>
      <c r="BL1474" s="30"/>
    </row>
    <row r="1475" spans="27:64" x14ac:dyDescent="0.2">
      <c r="AA1475" s="30"/>
      <c r="AB1475" s="30"/>
      <c r="AC1475" s="30"/>
      <c r="AD1475" s="30"/>
      <c r="AE1475" s="30"/>
      <c r="AG1475" s="31"/>
      <c r="AN1475" s="30"/>
      <c r="AO1475" s="30"/>
      <c r="AP1475" s="30"/>
      <c r="AQ1475" s="30"/>
      <c r="AR1475" s="30"/>
      <c r="AS1475" s="30"/>
      <c r="AT1475" s="30"/>
      <c r="AU1475" s="30"/>
      <c r="AV1475" s="30"/>
      <c r="AW1475" s="30"/>
      <c r="AX1475" s="30"/>
      <c r="AY1475" s="30"/>
      <c r="AZ1475" s="30"/>
      <c r="BA1475" s="30"/>
      <c r="BB1475" s="30"/>
      <c r="BC1475" s="30"/>
      <c r="BD1475" s="30"/>
      <c r="BE1475" s="30"/>
      <c r="BF1475" s="30"/>
      <c r="BG1475" s="30"/>
      <c r="BH1475" s="30"/>
      <c r="BI1475" s="30"/>
      <c r="BJ1475" s="30"/>
      <c r="BK1475" s="30"/>
      <c r="BL1475" s="30"/>
    </row>
    <row r="1476" spans="27:64" x14ac:dyDescent="0.2">
      <c r="AA1476" s="30"/>
      <c r="AB1476" s="30"/>
      <c r="AC1476" s="30"/>
      <c r="AD1476" s="30"/>
      <c r="AE1476" s="30"/>
      <c r="AG1476" s="31"/>
      <c r="AN1476" s="30"/>
      <c r="AO1476" s="30"/>
      <c r="AP1476" s="30"/>
      <c r="AQ1476" s="30"/>
      <c r="AR1476" s="30"/>
      <c r="AS1476" s="30"/>
      <c r="AT1476" s="30"/>
      <c r="AU1476" s="30"/>
      <c r="AV1476" s="30"/>
    </row>
    <row r="1477" spans="27:64" x14ac:dyDescent="0.2">
      <c r="AA1477" s="30"/>
      <c r="AB1477" s="30"/>
      <c r="AC1477" s="30"/>
      <c r="AD1477" s="30"/>
      <c r="AE1477" s="30"/>
      <c r="AG1477" s="31"/>
      <c r="AN1477" s="30"/>
      <c r="AO1477" s="30"/>
      <c r="AP1477" s="30"/>
      <c r="AQ1477" s="30"/>
      <c r="AR1477" s="30"/>
      <c r="AS1477" s="30"/>
      <c r="AT1477" s="30"/>
      <c r="AU1477" s="30"/>
    </row>
    <row r="1478" spans="27:64" x14ac:dyDescent="0.2">
      <c r="AA1478" s="30"/>
      <c r="AB1478" s="30"/>
      <c r="AC1478" s="30"/>
      <c r="AD1478" s="30"/>
      <c r="AE1478" s="30"/>
      <c r="AG1478" s="31"/>
      <c r="AN1478" s="30"/>
      <c r="AO1478" s="30"/>
      <c r="AP1478" s="30"/>
      <c r="AQ1478" s="30"/>
      <c r="AR1478" s="30"/>
      <c r="AS1478" s="30"/>
      <c r="AT1478" s="30"/>
      <c r="AU1478" s="30"/>
    </row>
    <row r="1479" spans="27:64" x14ac:dyDescent="0.2">
      <c r="AA1479" s="30"/>
      <c r="AB1479" s="30"/>
      <c r="AC1479" s="30"/>
      <c r="AD1479" s="30"/>
      <c r="AE1479" s="30"/>
      <c r="AG1479" s="31"/>
      <c r="AN1479" s="30"/>
      <c r="AO1479" s="30"/>
      <c r="AP1479" s="30"/>
      <c r="AQ1479" s="30"/>
      <c r="AR1479" s="30"/>
      <c r="AS1479" s="30"/>
      <c r="AT1479" s="30"/>
      <c r="AU1479" s="30"/>
      <c r="AV1479" s="30"/>
    </row>
    <row r="1480" spans="27:64" x14ac:dyDescent="0.2">
      <c r="AA1480" s="30"/>
      <c r="AB1480" s="30"/>
      <c r="AC1480" s="30"/>
      <c r="AD1480" s="30"/>
      <c r="AE1480" s="30"/>
      <c r="AG1480" s="31"/>
      <c r="AN1480" s="30"/>
      <c r="AO1480" s="30"/>
      <c r="AP1480" s="30"/>
      <c r="AQ1480" s="30"/>
      <c r="AR1480" s="30"/>
      <c r="AS1480" s="30"/>
      <c r="AT1480" s="30"/>
      <c r="AU1480" s="30"/>
      <c r="AV1480" s="30"/>
      <c r="AW1480" s="30"/>
      <c r="AX1480" s="30"/>
      <c r="AY1480" s="30"/>
      <c r="AZ1480" s="30"/>
      <c r="BA1480" s="30"/>
      <c r="BB1480" s="30"/>
      <c r="BC1480" s="30"/>
      <c r="BD1480" s="30"/>
      <c r="BE1480" s="30"/>
      <c r="BF1480" s="30"/>
      <c r="BG1480" s="30"/>
      <c r="BH1480" s="30"/>
      <c r="BI1480" s="30"/>
      <c r="BJ1480" s="30"/>
      <c r="BK1480" s="30"/>
      <c r="BL1480" s="30"/>
    </row>
    <row r="1481" spans="27:64" x14ac:dyDescent="0.2">
      <c r="AA1481" s="30"/>
      <c r="AB1481" s="30"/>
      <c r="AC1481" s="30"/>
      <c r="AD1481" s="30"/>
      <c r="AE1481" s="30"/>
      <c r="AG1481" s="31"/>
      <c r="AN1481" s="30"/>
      <c r="AO1481" s="30"/>
      <c r="AP1481" s="30"/>
      <c r="AQ1481" s="30"/>
      <c r="AR1481" s="30"/>
      <c r="AS1481" s="30"/>
      <c r="AT1481" s="30"/>
      <c r="AU1481" s="30"/>
      <c r="AV1481" s="30"/>
      <c r="AW1481" s="30"/>
      <c r="AX1481" s="30"/>
      <c r="AY1481" s="30"/>
      <c r="AZ1481" s="30"/>
      <c r="BA1481" s="30"/>
      <c r="BB1481" s="30"/>
      <c r="BC1481" s="30"/>
      <c r="BD1481" s="30"/>
      <c r="BE1481" s="30"/>
      <c r="BF1481" s="30"/>
      <c r="BG1481" s="30"/>
      <c r="BH1481" s="30"/>
      <c r="BI1481" s="30"/>
      <c r="BJ1481" s="30"/>
      <c r="BK1481" s="30"/>
      <c r="BL1481" s="30"/>
    </row>
    <row r="1482" spans="27:64" x14ac:dyDescent="0.2">
      <c r="AA1482" s="30"/>
      <c r="AB1482" s="30"/>
      <c r="AC1482" s="30"/>
      <c r="AD1482" s="30"/>
      <c r="AE1482" s="30"/>
      <c r="AG1482" s="31"/>
      <c r="AN1482" s="30"/>
      <c r="AO1482" s="30"/>
      <c r="AP1482" s="30"/>
      <c r="AQ1482" s="30"/>
      <c r="AR1482" s="30"/>
      <c r="AS1482" s="30"/>
      <c r="AT1482" s="30"/>
      <c r="AU1482" s="30"/>
    </row>
    <row r="1483" spans="27:64" x14ac:dyDescent="0.2">
      <c r="AA1483" s="30"/>
      <c r="AB1483" s="30"/>
      <c r="AC1483" s="30"/>
      <c r="AD1483" s="30"/>
      <c r="AE1483" s="30"/>
      <c r="AG1483" s="31"/>
      <c r="AN1483" s="30"/>
      <c r="AO1483" s="30"/>
      <c r="AP1483" s="30"/>
      <c r="AQ1483" s="30"/>
      <c r="AR1483" s="30"/>
      <c r="AS1483" s="30"/>
      <c r="AT1483" s="30"/>
      <c r="AU1483" s="30"/>
      <c r="AV1483" s="30"/>
      <c r="AX1483" s="30"/>
    </row>
    <row r="1484" spans="27:64" x14ac:dyDescent="0.2">
      <c r="AA1484" s="30"/>
      <c r="AB1484" s="30"/>
      <c r="AC1484" s="30"/>
      <c r="AD1484" s="30"/>
      <c r="AE1484" s="30"/>
      <c r="AG1484" s="31"/>
      <c r="AN1484" s="30"/>
      <c r="AO1484" s="30"/>
      <c r="AP1484" s="30"/>
      <c r="AQ1484" s="30"/>
      <c r="AR1484" s="30"/>
      <c r="AS1484" s="30"/>
      <c r="AT1484" s="30"/>
      <c r="AU1484" s="30"/>
      <c r="AV1484" s="30"/>
    </row>
    <row r="1485" spans="27:64" x14ac:dyDescent="0.2">
      <c r="AA1485" s="30"/>
      <c r="AB1485" s="30"/>
      <c r="AC1485" s="30"/>
      <c r="AD1485" s="30"/>
      <c r="AE1485" s="30"/>
      <c r="AG1485" s="31"/>
      <c r="AN1485" s="30"/>
      <c r="AO1485" s="30"/>
      <c r="AP1485" s="30"/>
      <c r="AQ1485" s="30"/>
      <c r="AR1485" s="30"/>
      <c r="AS1485" s="30"/>
      <c r="AT1485" s="30"/>
      <c r="AU1485" s="30"/>
    </row>
    <row r="1486" spans="27:64" x14ac:dyDescent="0.2">
      <c r="AA1486" s="30"/>
      <c r="AB1486" s="30"/>
      <c r="AC1486" s="30"/>
      <c r="AD1486" s="30"/>
      <c r="AE1486" s="30"/>
      <c r="AG1486" s="31"/>
      <c r="AN1486" s="30"/>
      <c r="AO1486" s="30"/>
      <c r="AP1486" s="30"/>
      <c r="AQ1486" s="30"/>
      <c r="AR1486" s="30"/>
      <c r="AS1486" s="30"/>
      <c r="AT1486" s="30"/>
      <c r="AU1486" s="30"/>
    </row>
    <row r="1487" spans="27:64" x14ac:dyDescent="0.2">
      <c r="AA1487" s="30"/>
      <c r="AB1487" s="30"/>
      <c r="AC1487" s="30"/>
      <c r="AD1487" s="30"/>
      <c r="AE1487" s="30"/>
      <c r="AG1487" s="31"/>
      <c r="AN1487" s="30"/>
      <c r="AO1487" s="30"/>
      <c r="AP1487" s="30"/>
      <c r="AQ1487" s="30"/>
      <c r="AR1487" s="30"/>
      <c r="AS1487" s="30"/>
      <c r="AT1487" s="30"/>
      <c r="AU1487" s="30"/>
    </row>
    <row r="1488" spans="27:64" x14ac:dyDescent="0.2">
      <c r="AA1488" s="30"/>
      <c r="AB1488" s="30"/>
      <c r="AC1488" s="30"/>
      <c r="AD1488" s="30"/>
      <c r="AE1488" s="30"/>
      <c r="AG1488" s="31"/>
      <c r="AN1488" s="30"/>
      <c r="AO1488" s="30"/>
      <c r="AP1488" s="30"/>
      <c r="AQ1488" s="30"/>
      <c r="AR1488" s="30"/>
      <c r="AS1488" s="30"/>
      <c r="AT1488" s="30"/>
      <c r="AU1488" s="30"/>
    </row>
    <row r="1489" spans="27:64" x14ac:dyDescent="0.2">
      <c r="AA1489" s="30"/>
      <c r="AB1489" s="30"/>
      <c r="AC1489" s="30"/>
      <c r="AD1489" s="30"/>
      <c r="AE1489" s="30"/>
      <c r="AG1489" s="31"/>
      <c r="AN1489" s="30"/>
      <c r="AO1489" s="30"/>
      <c r="AP1489" s="30"/>
      <c r="AQ1489" s="30"/>
      <c r="AR1489" s="30"/>
      <c r="AS1489" s="30"/>
      <c r="AT1489" s="30"/>
      <c r="AU1489" s="30"/>
      <c r="AV1489" s="30"/>
      <c r="AW1489" s="30"/>
      <c r="AX1489" s="30"/>
      <c r="AY1489" s="30"/>
      <c r="AZ1489" s="30"/>
      <c r="BA1489" s="30"/>
      <c r="BB1489" s="30"/>
      <c r="BC1489" s="30"/>
      <c r="BD1489" s="30"/>
      <c r="BE1489" s="30"/>
      <c r="BF1489" s="30"/>
      <c r="BG1489" s="30"/>
      <c r="BH1489" s="30"/>
      <c r="BI1489" s="30"/>
      <c r="BJ1489" s="30"/>
      <c r="BK1489" s="30"/>
      <c r="BL1489" s="30"/>
    </row>
    <row r="1490" spans="27:64" x14ac:dyDescent="0.2">
      <c r="AA1490" s="30"/>
      <c r="AB1490" s="30"/>
      <c r="AC1490" s="30"/>
      <c r="AD1490" s="30"/>
      <c r="AE1490" s="30"/>
      <c r="AG1490" s="31"/>
      <c r="AN1490" s="30"/>
      <c r="AO1490" s="30"/>
      <c r="AP1490" s="30"/>
      <c r="AQ1490" s="30"/>
      <c r="AR1490" s="30"/>
      <c r="AS1490" s="30"/>
      <c r="AT1490" s="30"/>
      <c r="AU1490" s="30"/>
    </row>
    <row r="1491" spans="27:64" x14ac:dyDescent="0.2">
      <c r="AA1491" s="30"/>
      <c r="AB1491" s="30"/>
      <c r="AC1491" s="30"/>
      <c r="AD1491" s="30"/>
      <c r="AE1491" s="30"/>
      <c r="AG1491" s="31"/>
      <c r="AN1491" s="30"/>
      <c r="AO1491" s="30"/>
      <c r="AP1491" s="30"/>
      <c r="AQ1491" s="30"/>
      <c r="AR1491" s="30"/>
      <c r="AS1491" s="30"/>
      <c r="AT1491" s="30"/>
      <c r="AU1491" s="30"/>
      <c r="AV1491" s="30"/>
      <c r="AW1491" s="30"/>
      <c r="AX1491" s="30"/>
      <c r="AY1491" s="30"/>
      <c r="AZ1491" s="30"/>
      <c r="BA1491" s="30"/>
      <c r="BB1491" s="30"/>
      <c r="BC1491" s="30"/>
      <c r="BD1491" s="30"/>
      <c r="BE1491" s="30"/>
      <c r="BF1491" s="30"/>
      <c r="BG1491" s="30"/>
      <c r="BH1491" s="30"/>
      <c r="BI1491" s="30"/>
      <c r="BJ1491" s="30"/>
      <c r="BK1491" s="30"/>
      <c r="BL1491" s="30"/>
    </row>
    <row r="1492" spans="27:64" x14ac:dyDescent="0.2">
      <c r="AA1492" s="30"/>
      <c r="AB1492" s="30"/>
      <c r="AC1492" s="30"/>
      <c r="AD1492" s="30"/>
      <c r="AE1492" s="30"/>
      <c r="AG1492" s="31"/>
      <c r="AN1492" s="30"/>
      <c r="AO1492" s="30"/>
      <c r="AP1492" s="30"/>
      <c r="AQ1492" s="30"/>
      <c r="AR1492" s="30"/>
      <c r="AS1492" s="30"/>
      <c r="AT1492" s="30"/>
      <c r="AU1492" s="30"/>
      <c r="AV1492" s="30"/>
      <c r="AX1492" s="30"/>
    </row>
    <row r="1493" spans="27:64" x14ac:dyDescent="0.2">
      <c r="AA1493" s="30"/>
      <c r="AB1493" s="30"/>
      <c r="AC1493" s="30"/>
      <c r="AD1493" s="30"/>
      <c r="AE1493" s="30"/>
      <c r="AG1493" s="31"/>
      <c r="AN1493" s="30"/>
      <c r="AO1493" s="30"/>
      <c r="AP1493" s="30"/>
      <c r="AQ1493" s="30"/>
      <c r="AR1493" s="30"/>
      <c r="AS1493" s="30"/>
      <c r="AT1493" s="30"/>
      <c r="AU1493" s="30"/>
      <c r="AV1493" s="30"/>
    </row>
    <row r="1494" spans="27:64" x14ac:dyDescent="0.2">
      <c r="AA1494" s="30"/>
      <c r="AB1494" s="30"/>
      <c r="AC1494" s="30"/>
      <c r="AD1494" s="30"/>
      <c r="AE1494" s="30"/>
      <c r="AG1494" s="31"/>
      <c r="AN1494" s="30"/>
      <c r="AO1494" s="30"/>
      <c r="AP1494" s="30"/>
      <c r="AQ1494" s="30"/>
      <c r="AR1494" s="30"/>
      <c r="AS1494" s="30"/>
      <c r="AT1494" s="30"/>
      <c r="AU1494" s="30"/>
      <c r="AV1494" s="30"/>
    </row>
    <row r="1495" spans="27:64" x14ac:dyDescent="0.2">
      <c r="AA1495" s="30"/>
      <c r="AB1495" s="30"/>
      <c r="AC1495" s="30"/>
      <c r="AD1495" s="30"/>
      <c r="AE1495" s="30"/>
      <c r="AG1495" s="31"/>
      <c r="AN1495" s="30"/>
      <c r="AO1495" s="30"/>
      <c r="AP1495" s="30"/>
      <c r="AQ1495" s="30"/>
      <c r="AR1495" s="30"/>
      <c r="AS1495" s="30"/>
      <c r="AT1495" s="30"/>
      <c r="AU1495" s="30"/>
      <c r="AV1495" s="30"/>
      <c r="AX1495" s="30"/>
    </row>
    <row r="1496" spans="27:64" x14ac:dyDescent="0.2">
      <c r="AA1496" s="30"/>
      <c r="AB1496" s="30"/>
      <c r="AC1496" s="30"/>
      <c r="AD1496" s="30"/>
      <c r="AE1496" s="30"/>
      <c r="AG1496" s="31"/>
      <c r="AN1496" s="30"/>
      <c r="AO1496" s="30"/>
      <c r="AP1496" s="30"/>
      <c r="AQ1496" s="30"/>
      <c r="AR1496" s="30"/>
      <c r="AS1496" s="30"/>
      <c r="AT1496" s="30"/>
      <c r="AU1496" s="30"/>
      <c r="AV1496" s="30"/>
      <c r="AW1496" s="30"/>
      <c r="AX1496" s="30"/>
      <c r="AY1496" s="30"/>
      <c r="AZ1496" s="30"/>
      <c r="BA1496" s="30"/>
      <c r="BB1496" s="30"/>
      <c r="BC1496" s="30"/>
      <c r="BD1496" s="30"/>
      <c r="BE1496" s="30"/>
      <c r="BF1496" s="30"/>
      <c r="BG1496" s="30"/>
      <c r="BH1496" s="30"/>
      <c r="BI1496" s="30"/>
      <c r="BJ1496" s="30"/>
      <c r="BK1496" s="30"/>
      <c r="BL1496" s="30"/>
    </row>
    <row r="1497" spans="27:64" x14ac:dyDescent="0.2">
      <c r="AA1497" s="30"/>
      <c r="AB1497" s="30"/>
      <c r="AC1497" s="30"/>
      <c r="AD1497" s="30"/>
      <c r="AE1497" s="30"/>
      <c r="AG1497" s="31"/>
      <c r="AN1497" s="30"/>
      <c r="AO1497" s="30"/>
      <c r="AP1497" s="30"/>
      <c r="AQ1497" s="30"/>
      <c r="AR1497" s="30"/>
      <c r="AS1497" s="30"/>
      <c r="AT1497" s="30"/>
      <c r="AU1497" s="30"/>
      <c r="AV1497" s="30"/>
    </row>
    <row r="1498" spans="27:64" x14ac:dyDescent="0.2">
      <c r="AA1498" s="30"/>
      <c r="AB1498" s="30"/>
      <c r="AC1498" s="30"/>
      <c r="AD1498" s="30"/>
      <c r="AE1498" s="30"/>
      <c r="AG1498" s="31"/>
      <c r="AN1498" s="30"/>
      <c r="AO1498" s="30"/>
      <c r="AP1498" s="30"/>
      <c r="AQ1498" s="30"/>
      <c r="AR1498" s="30"/>
      <c r="AS1498" s="30"/>
      <c r="AT1498" s="30"/>
      <c r="AU1498" s="30"/>
      <c r="AV1498" s="30"/>
      <c r="AX1498" s="30"/>
    </row>
    <row r="1499" spans="27:64" x14ac:dyDescent="0.2">
      <c r="AA1499" s="30"/>
      <c r="AB1499" s="30"/>
      <c r="AC1499" s="30"/>
      <c r="AD1499" s="30"/>
      <c r="AE1499" s="30"/>
      <c r="AG1499" s="31"/>
      <c r="AN1499" s="30"/>
      <c r="AO1499" s="30"/>
      <c r="AP1499" s="30"/>
      <c r="AQ1499" s="30"/>
      <c r="AR1499" s="30"/>
      <c r="AS1499" s="30"/>
      <c r="AT1499" s="30"/>
      <c r="AU1499" s="30"/>
      <c r="AV1499" s="30"/>
      <c r="AW1499" s="30"/>
      <c r="AX1499" s="30"/>
      <c r="AY1499" s="30"/>
      <c r="AZ1499" s="30"/>
      <c r="BA1499" s="30"/>
      <c r="BB1499" s="30"/>
      <c r="BC1499" s="30"/>
      <c r="BD1499" s="30"/>
      <c r="BE1499" s="30"/>
      <c r="BF1499" s="30"/>
      <c r="BG1499" s="30"/>
      <c r="BH1499" s="30"/>
      <c r="BI1499" s="30"/>
      <c r="BJ1499" s="30"/>
      <c r="BK1499" s="30"/>
      <c r="BL1499" s="30"/>
    </row>
    <row r="1500" spans="27:64" x14ac:dyDescent="0.2">
      <c r="AA1500" s="30"/>
      <c r="AB1500" s="30"/>
      <c r="AC1500" s="30"/>
      <c r="AD1500" s="30"/>
      <c r="AE1500" s="30"/>
      <c r="AG1500" s="31"/>
      <c r="AN1500" s="30"/>
      <c r="AO1500" s="30"/>
      <c r="AP1500" s="30"/>
      <c r="AQ1500" s="30"/>
      <c r="AR1500" s="30"/>
      <c r="AS1500" s="30"/>
      <c r="AT1500" s="30"/>
      <c r="AU1500" s="30"/>
      <c r="AV1500" s="30"/>
    </row>
    <row r="1501" spans="27:64" x14ac:dyDescent="0.2">
      <c r="AA1501" s="30"/>
      <c r="AB1501" s="30"/>
      <c r="AC1501" s="30"/>
      <c r="AD1501" s="30"/>
      <c r="AE1501" s="30"/>
      <c r="AG1501" s="31"/>
      <c r="AN1501" s="30"/>
      <c r="AO1501" s="30"/>
      <c r="AP1501" s="30"/>
      <c r="AQ1501" s="30"/>
      <c r="AR1501" s="30"/>
      <c r="AS1501" s="30"/>
      <c r="AT1501" s="30"/>
      <c r="AU1501" s="30"/>
      <c r="AV1501" s="30"/>
    </row>
    <row r="1502" spans="27:64" x14ac:dyDescent="0.2">
      <c r="AA1502" s="30"/>
      <c r="AB1502" s="30"/>
      <c r="AC1502" s="30"/>
      <c r="AD1502" s="30"/>
      <c r="AE1502" s="30"/>
      <c r="AG1502" s="31"/>
      <c r="AN1502" s="30"/>
      <c r="AO1502" s="30"/>
      <c r="AP1502" s="30"/>
      <c r="AQ1502" s="30"/>
      <c r="AR1502" s="30"/>
      <c r="AS1502" s="30"/>
      <c r="AT1502" s="30"/>
      <c r="AU1502" s="30"/>
      <c r="AV1502" s="30"/>
      <c r="AX1502" s="30"/>
      <c r="AY1502" s="30"/>
      <c r="AZ1502" s="30"/>
      <c r="BA1502" s="30"/>
      <c r="BB1502" s="30"/>
      <c r="BC1502" s="30"/>
      <c r="BD1502" s="30"/>
      <c r="BE1502" s="30"/>
      <c r="BF1502" s="30"/>
      <c r="BG1502" s="30"/>
      <c r="BH1502" s="30"/>
      <c r="BI1502" s="30"/>
      <c r="BJ1502" s="30"/>
      <c r="BK1502" s="30"/>
      <c r="BL1502" s="30"/>
    </row>
    <row r="1503" spans="27:64" x14ac:dyDescent="0.2">
      <c r="AA1503" s="30"/>
      <c r="AB1503" s="30"/>
      <c r="AC1503" s="30"/>
      <c r="AD1503" s="30"/>
      <c r="AE1503" s="30"/>
      <c r="AG1503" s="31"/>
      <c r="AN1503" s="30"/>
      <c r="AO1503" s="30"/>
      <c r="AP1503" s="30"/>
      <c r="AQ1503" s="30"/>
      <c r="AR1503" s="30"/>
      <c r="AS1503" s="30"/>
      <c r="AT1503" s="30"/>
      <c r="AU1503" s="30"/>
      <c r="AV1503" s="30"/>
    </row>
    <row r="1504" spans="27:64" x14ac:dyDescent="0.2">
      <c r="AA1504" s="30"/>
      <c r="AB1504" s="30"/>
      <c r="AC1504" s="30"/>
      <c r="AD1504" s="30"/>
      <c r="AE1504" s="30"/>
      <c r="AG1504" s="31"/>
      <c r="AN1504" s="30"/>
      <c r="AO1504" s="30"/>
      <c r="AP1504" s="30"/>
      <c r="AQ1504" s="30"/>
      <c r="AR1504" s="30"/>
      <c r="AS1504" s="30"/>
      <c r="AT1504" s="30"/>
      <c r="AU1504" s="30"/>
      <c r="AV1504" s="30"/>
      <c r="AX1504" s="30"/>
      <c r="AY1504" s="30"/>
      <c r="AZ1504" s="30"/>
      <c r="BA1504" s="30"/>
      <c r="BB1504" s="30"/>
      <c r="BC1504" s="30"/>
      <c r="BD1504" s="30"/>
      <c r="BE1504" s="30"/>
      <c r="BF1504" s="30"/>
      <c r="BG1504" s="30"/>
      <c r="BH1504" s="30"/>
      <c r="BI1504" s="30"/>
      <c r="BJ1504" s="30"/>
      <c r="BK1504" s="30"/>
      <c r="BL1504" s="30"/>
    </row>
    <row r="1505" spans="27:64" x14ac:dyDescent="0.2">
      <c r="AA1505" s="30"/>
      <c r="AB1505" s="30"/>
      <c r="AC1505" s="30"/>
      <c r="AD1505" s="30"/>
      <c r="AE1505" s="30"/>
      <c r="AG1505" s="31"/>
      <c r="AN1505" s="30"/>
      <c r="AO1505" s="30"/>
      <c r="AP1505" s="30"/>
      <c r="AQ1505" s="30"/>
      <c r="AR1505" s="30"/>
      <c r="AS1505" s="30"/>
      <c r="AT1505" s="30"/>
      <c r="AU1505" s="30"/>
    </row>
    <row r="1506" spans="27:64" x14ac:dyDescent="0.2">
      <c r="AA1506" s="30"/>
      <c r="AB1506" s="30"/>
      <c r="AC1506" s="30"/>
      <c r="AD1506" s="30"/>
      <c r="AE1506" s="30"/>
      <c r="AG1506" s="31"/>
      <c r="AN1506" s="30"/>
      <c r="AO1506" s="30"/>
      <c r="AP1506" s="30"/>
      <c r="AQ1506" s="30"/>
      <c r="AR1506" s="30"/>
      <c r="AS1506" s="30"/>
      <c r="AT1506" s="30"/>
      <c r="AU1506" s="30"/>
      <c r="AV1506" s="30"/>
      <c r="AX1506" s="30"/>
    </row>
    <row r="1507" spans="27:64" x14ac:dyDescent="0.2">
      <c r="AA1507" s="30"/>
      <c r="AB1507" s="30"/>
      <c r="AC1507" s="30"/>
      <c r="AD1507" s="30"/>
      <c r="AE1507" s="30"/>
      <c r="AG1507" s="31"/>
      <c r="AN1507" s="30"/>
      <c r="AO1507" s="30"/>
      <c r="AP1507" s="30"/>
      <c r="AQ1507" s="30"/>
      <c r="AR1507" s="30"/>
      <c r="AS1507" s="30"/>
      <c r="AT1507" s="30"/>
      <c r="AU1507" s="30"/>
    </row>
    <row r="1508" spans="27:64" x14ac:dyDescent="0.2">
      <c r="AA1508" s="30"/>
      <c r="AB1508" s="30"/>
      <c r="AC1508" s="30"/>
      <c r="AD1508" s="30"/>
      <c r="AE1508" s="30"/>
      <c r="AG1508" s="31"/>
      <c r="AN1508" s="30"/>
      <c r="AO1508" s="30"/>
      <c r="AP1508" s="30"/>
      <c r="AQ1508" s="30"/>
      <c r="AR1508" s="30"/>
      <c r="AS1508" s="30"/>
      <c r="AT1508" s="30"/>
      <c r="AU1508" s="30"/>
      <c r="AV1508" s="30"/>
    </row>
    <row r="1509" spans="27:64" x14ac:dyDescent="0.2">
      <c r="AA1509" s="30"/>
      <c r="AB1509" s="30"/>
      <c r="AC1509" s="30"/>
      <c r="AD1509" s="30"/>
      <c r="AE1509" s="30"/>
      <c r="AG1509" s="31"/>
      <c r="AN1509" s="30"/>
      <c r="AO1509" s="30"/>
      <c r="AP1509" s="30"/>
      <c r="AQ1509" s="30"/>
      <c r="AR1509" s="30"/>
      <c r="AS1509" s="30"/>
      <c r="AT1509" s="30"/>
      <c r="AU1509" s="30"/>
      <c r="AV1509" s="30"/>
      <c r="AW1509" s="30"/>
      <c r="AX1509" s="30"/>
      <c r="AY1509" s="30"/>
      <c r="AZ1509" s="30"/>
      <c r="BA1509" s="30"/>
      <c r="BB1509" s="30"/>
      <c r="BC1509" s="30"/>
      <c r="BD1509" s="30"/>
      <c r="BE1509" s="30"/>
      <c r="BF1509" s="30"/>
      <c r="BG1509" s="30"/>
      <c r="BH1509" s="30"/>
      <c r="BI1509" s="30"/>
      <c r="BJ1509" s="30"/>
      <c r="BK1509" s="30"/>
      <c r="BL1509" s="30"/>
    </row>
    <row r="1510" spans="27:64" x14ac:dyDescent="0.2">
      <c r="AA1510" s="30"/>
      <c r="AB1510" s="30"/>
      <c r="AC1510" s="30"/>
      <c r="AD1510" s="30"/>
      <c r="AE1510" s="30"/>
      <c r="AG1510" s="31"/>
      <c r="AN1510" s="30"/>
      <c r="AO1510" s="30"/>
      <c r="AP1510" s="30"/>
      <c r="AQ1510" s="30"/>
      <c r="AR1510" s="30"/>
      <c r="AS1510" s="30"/>
      <c r="AT1510" s="30"/>
      <c r="AU1510" s="30"/>
    </row>
    <row r="1511" spans="27:64" x14ac:dyDescent="0.2">
      <c r="AA1511" s="30"/>
      <c r="AB1511" s="30"/>
      <c r="AC1511" s="30"/>
      <c r="AD1511" s="30"/>
      <c r="AE1511" s="30"/>
      <c r="AG1511" s="31"/>
      <c r="AN1511" s="30"/>
      <c r="AO1511" s="30"/>
      <c r="AP1511" s="30"/>
      <c r="AQ1511" s="30"/>
      <c r="AR1511" s="30"/>
      <c r="AS1511" s="30"/>
      <c r="AT1511" s="30"/>
      <c r="AU1511" s="30"/>
      <c r="AV1511" s="30"/>
      <c r="AX1511" s="30"/>
    </row>
    <row r="1512" spans="27:64" x14ac:dyDescent="0.2">
      <c r="AA1512" s="30"/>
      <c r="AB1512" s="30"/>
      <c r="AC1512" s="30"/>
      <c r="AD1512" s="30"/>
      <c r="AE1512" s="30"/>
      <c r="AG1512" s="31"/>
      <c r="AN1512" s="30"/>
      <c r="AO1512" s="30"/>
      <c r="AP1512" s="30"/>
      <c r="AQ1512" s="30"/>
      <c r="AR1512" s="30"/>
      <c r="AS1512" s="30"/>
      <c r="AT1512" s="30"/>
      <c r="AU1512" s="30"/>
      <c r="AV1512" s="30"/>
      <c r="AW1512" s="30"/>
      <c r="AX1512" s="30"/>
      <c r="AY1512" s="30"/>
      <c r="AZ1512" s="30"/>
      <c r="BA1512" s="30"/>
      <c r="BB1512" s="30"/>
      <c r="BC1512" s="30"/>
      <c r="BD1512" s="30"/>
      <c r="BE1512" s="30"/>
      <c r="BF1512" s="30"/>
      <c r="BG1512" s="30"/>
      <c r="BH1512" s="30"/>
      <c r="BI1512" s="30"/>
      <c r="BJ1512" s="30"/>
      <c r="BK1512" s="30"/>
      <c r="BL1512" s="30"/>
    </row>
    <row r="1513" spans="27:64" x14ac:dyDescent="0.2">
      <c r="AA1513" s="30"/>
      <c r="AB1513" s="30"/>
      <c r="AC1513" s="30"/>
      <c r="AD1513" s="30"/>
      <c r="AE1513" s="30"/>
      <c r="AG1513" s="31"/>
      <c r="AN1513" s="30"/>
      <c r="AO1513" s="30"/>
      <c r="AP1513" s="30"/>
      <c r="AQ1513" s="30"/>
      <c r="AR1513" s="30"/>
      <c r="AS1513" s="30"/>
      <c r="AT1513" s="30"/>
      <c r="AU1513" s="30"/>
      <c r="AV1513" s="30"/>
      <c r="AW1513" s="30"/>
      <c r="AX1513" s="30"/>
      <c r="AY1513" s="30"/>
      <c r="AZ1513" s="30"/>
      <c r="BA1513" s="30"/>
      <c r="BB1513" s="30"/>
      <c r="BC1513" s="30"/>
      <c r="BD1513" s="30"/>
      <c r="BE1513" s="30"/>
      <c r="BF1513" s="30"/>
      <c r="BG1513" s="30"/>
      <c r="BH1513" s="30"/>
      <c r="BI1513" s="30"/>
      <c r="BJ1513" s="30"/>
      <c r="BK1513" s="30"/>
      <c r="BL1513" s="30"/>
    </row>
    <row r="1514" spans="27:64" x14ac:dyDescent="0.2">
      <c r="AA1514" s="30"/>
      <c r="AB1514" s="30"/>
      <c r="AC1514" s="30"/>
      <c r="AD1514" s="30"/>
      <c r="AE1514" s="30"/>
      <c r="AG1514" s="31"/>
      <c r="AN1514" s="30"/>
      <c r="AO1514" s="30"/>
      <c r="AP1514" s="30"/>
      <c r="AQ1514" s="30"/>
      <c r="AR1514" s="30"/>
      <c r="AS1514" s="30"/>
      <c r="AT1514" s="30"/>
      <c r="AU1514" s="30"/>
      <c r="AV1514" s="30"/>
      <c r="AW1514" s="30"/>
      <c r="AX1514" s="30"/>
      <c r="AY1514" s="30"/>
      <c r="AZ1514" s="30"/>
      <c r="BA1514" s="30"/>
      <c r="BB1514" s="30"/>
      <c r="BC1514" s="30"/>
      <c r="BD1514" s="30"/>
      <c r="BE1514" s="30"/>
      <c r="BF1514" s="30"/>
      <c r="BG1514" s="30"/>
      <c r="BH1514" s="30"/>
      <c r="BI1514" s="30"/>
      <c r="BJ1514" s="30"/>
      <c r="BK1514" s="30"/>
      <c r="BL1514" s="30"/>
    </row>
    <row r="1515" spans="27:64" x14ac:dyDescent="0.2">
      <c r="AA1515" s="30"/>
      <c r="AB1515" s="30"/>
      <c r="AC1515" s="30"/>
      <c r="AD1515" s="30"/>
      <c r="AE1515" s="30"/>
      <c r="AG1515" s="31"/>
      <c r="AN1515" s="30"/>
      <c r="AO1515" s="30"/>
      <c r="AP1515" s="30"/>
      <c r="AQ1515" s="30"/>
      <c r="AR1515" s="30"/>
      <c r="AS1515" s="30"/>
      <c r="AT1515" s="30"/>
      <c r="AU1515" s="30"/>
      <c r="AV1515" s="30"/>
    </row>
    <row r="1516" spans="27:64" x14ac:dyDescent="0.2">
      <c r="AA1516" s="30"/>
      <c r="AB1516" s="30"/>
      <c r="AC1516" s="30"/>
      <c r="AD1516" s="30"/>
      <c r="AE1516" s="30"/>
      <c r="AG1516" s="31"/>
      <c r="AN1516" s="30"/>
      <c r="AO1516" s="30"/>
      <c r="AP1516" s="30"/>
      <c r="AQ1516" s="30"/>
      <c r="AR1516" s="30"/>
      <c r="AS1516" s="30"/>
      <c r="AT1516" s="30"/>
      <c r="AU1516" s="30"/>
      <c r="AV1516" s="30"/>
    </row>
    <row r="1517" spans="27:64" x14ac:dyDescent="0.2">
      <c r="AA1517" s="30"/>
      <c r="AB1517" s="30"/>
      <c r="AC1517" s="30"/>
      <c r="AD1517" s="30"/>
      <c r="AE1517" s="30"/>
      <c r="AG1517" s="31"/>
      <c r="AN1517" s="30"/>
      <c r="AO1517" s="30"/>
      <c r="AP1517" s="30"/>
      <c r="AQ1517" s="30"/>
      <c r="AR1517" s="30"/>
      <c r="AS1517" s="30"/>
      <c r="AT1517" s="30"/>
      <c r="AU1517" s="30"/>
      <c r="AV1517" s="30"/>
      <c r="AX1517" s="30"/>
      <c r="AY1517" s="30"/>
      <c r="AZ1517" s="30"/>
      <c r="BA1517" s="30"/>
      <c r="BB1517" s="30"/>
      <c r="BC1517" s="30"/>
      <c r="BD1517" s="30"/>
      <c r="BE1517" s="30"/>
      <c r="BF1517" s="30"/>
      <c r="BG1517" s="30"/>
      <c r="BH1517" s="30"/>
      <c r="BI1517" s="30"/>
      <c r="BJ1517" s="30"/>
      <c r="BK1517" s="30"/>
      <c r="BL1517" s="30"/>
    </row>
    <row r="1518" spans="27:64" x14ac:dyDescent="0.2">
      <c r="AA1518" s="30"/>
      <c r="AB1518" s="30"/>
      <c r="AC1518" s="30"/>
      <c r="AD1518" s="30"/>
      <c r="AE1518" s="30"/>
      <c r="AG1518" s="31"/>
      <c r="AN1518" s="30"/>
      <c r="AO1518" s="30"/>
      <c r="AP1518" s="30"/>
      <c r="AQ1518" s="30"/>
      <c r="AR1518" s="30"/>
      <c r="AS1518" s="30"/>
      <c r="AT1518" s="30"/>
      <c r="AU1518" s="30"/>
      <c r="AV1518" s="30"/>
    </row>
    <row r="1519" spans="27:64" x14ac:dyDescent="0.2">
      <c r="AA1519" s="30"/>
      <c r="AB1519" s="30"/>
      <c r="AC1519" s="30"/>
      <c r="AD1519" s="30"/>
      <c r="AE1519" s="30"/>
      <c r="AG1519" s="31"/>
      <c r="AN1519" s="30"/>
      <c r="AO1519" s="30"/>
      <c r="AP1519" s="30"/>
      <c r="AQ1519" s="30"/>
      <c r="AR1519" s="30"/>
      <c r="AS1519" s="30"/>
      <c r="AT1519" s="30"/>
      <c r="AU1519" s="30"/>
      <c r="AV1519" s="30"/>
      <c r="AX1519" s="30"/>
      <c r="AY1519" s="30"/>
      <c r="AZ1519" s="30"/>
      <c r="BA1519" s="30"/>
      <c r="BB1519" s="30"/>
      <c r="BC1519" s="30"/>
      <c r="BD1519" s="30"/>
      <c r="BE1519" s="30"/>
      <c r="BF1519" s="30"/>
      <c r="BG1519" s="30"/>
      <c r="BH1519" s="30"/>
      <c r="BI1519" s="30"/>
      <c r="BJ1519" s="30"/>
      <c r="BK1519" s="30"/>
      <c r="BL1519" s="30"/>
    </row>
    <row r="1520" spans="27:64" x14ac:dyDescent="0.2">
      <c r="AA1520" s="30"/>
      <c r="AB1520" s="30"/>
      <c r="AC1520" s="30"/>
      <c r="AD1520" s="30"/>
      <c r="AE1520" s="30"/>
      <c r="AG1520" s="31"/>
      <c r="AN1520" s="30"/>
      <c r="AO1520" s="30"/>
      <c r="AP1520" s="30"/>
      <c r="AQ1520" s="30"/>
      <c r="AR1520" s="30"/>
      <c r="AS1520" s="30"/>
      <c r="AT1520" s="30"/>
      <c r="AU1520" s="30"/>
      <c r="AV1520" s="30"/>
    </row>
    <row r="1521" spans="27:64" x14ac:dyDescent="0.2">
      <c r="AA1521" s="30"/>
      <c r="AB1521" s="30"/>
      <c r="AC1521" s="30"/>
      <c r="AD1521" s="30"/>
      <c r="AE1521" s="30"/>
      <c r="AG1521" s="31"/>
      <c r="AN1521" s="30"/>
      <c r="AO1521" s="30"/>
      <c r="AP1521" s="30"/>
      <c r="AQ1521" s="30"/>
      <c r="AR1521" s="30"/>
      <c r="AS1521" s="30"/>
      <c r="AT1521" s="30"/>
      <c r="AU1521" s="30"/>
      <c r="AV1521" s="30"/>
    </row>
    <row r="1522" spans="27:64" x14ac:dyDescent="0.2">
      <c r="AA1522" s="30"/>
      <c r="AB1522" s="30"/>
      <c r="AC1522" s="30"/>
      <c r="AD1522" s="30"/>
      <c r="AE1522" s="30"/>
      <c r="AG1522" s="31"/>
      <c r="AN1522" s="30"/>
      <c r="AO1522" s="30"/>
      <c r="AP1522" s="30"/>
      <c r="AQ1522" s="30"/>
      <c r="AR1522" s="30"/>
      <c r="AS1522" s="30"/>
      <c r="AT1522" s="30"/>
      <c r="AU1522" s="30"/>
      <c r="AV1522" s="30"/>
      <c r="AX1522" s="30"/>
    </row>
    <row r="1523" spans="27:64" x14ac:dyDescent="0.2">
      <c r="AA1523" s="30"/>
      <c r="AB1523" s="30"/>
      <c r="AC1523" s="30"/>
      <c r="AD1523" s="30"/>
      <c r="AE1523" s="30"/>
      <c r="AG1523" s="31"/>
      <c r="AN1523" s="30"/>
      <c r="AO1523" s="30"/>
      <c r="AP1523" s="30"/>
      <c r="AQ1523" s="30"/>
      <c r="AR1523" s="30"/>
      <c r="AS1523" s="30"/>
      <c r="AT1523" s="30"/>
      <c r="AU1523" s="30"/>
      <c r="AV1523" s="30"/>
    </row>
    <row r="1524" spans="27:64" x14ac:dyDescent="0.2">
      <c r="AA1524" s="30"/>
      <c r="AB1524" s="30"/>
      <c r="AC1524" s="30"/>
      <c r="AD1524" s="30"/>
      <c r="AE1524" s="30"/>
      <c r="AG1524" s="31"/>
      <c r="AN1524" s="30"/>
      <c r="AO1524" s="30"/>
      <c r="AP1524" s="30"/>
      <c r="AQ1524" s="30"/>
      <c r="AR1524" s="30"/>
      <c r="AS1524" s="30"/>
      <c r="AT1524" s="30"/>
      <c r="AU1524" s="30"/>
      <c r="AV1524" s="30"/>
      <c r="AX1524" s="30"/>
    </row>
    <row r="1525" spans="27:64" x14ac:dyDescent="0.2">
      <c r="AA1525" s="30"/>
      <c r="AB1525" s="30"/>
      <c r="AC1525" s="30"/>
      <c r="AD1525" s="30"/>
      <c r="AE1525" s="30"/>
      <c r="AG1525" s="31"/>
      <c r="AN1525" s="30"/>
      <c r="AO1525" s="30"/>
      <c r="AP1525" s="30"/>
      <c r="AQ1525" s="30"/>
      <c r="AR1525" s="30"/>
      <c r="AS1525" s="30"/>
      <c r="AT1525" s="30"/>
      <c r="AU1525" s="30"/>
      <c r="AV1525" s="30"/>
    </row>
    <row r="1526" spans="27:64" x14ac:dyDescent="0.2">
      <c r="AA1526" s="30"/>
      <c r="AB1526" s="30"/>
      <c r="AC1526" s="30"/>
      <c r="AD1526" s="30"/>
      <c r="AE1526" s="30"/>
      <c r="AG1526" s="31"/>
      <c r="AN1526" s="30"/>
      <c r="AO1526" s="30"/>
      <c r="AP1526" s="30"/>
      <c r="AQ1526" s="30"/>
      <c r="AR1526" s="30"/>
      <c r="AS1526" s="30"/>
      <c r="AT1526" s="30"/>
      <c r="AU1526" s="30"/>
      <c r="AV1526" s="30"/>
    </row>
    <row r="1527" spans="27:64" x14ac:dyDescent="0.2">
      <c r="AA1527" s="30"/>
      <c r="AB1527" s="30"/>
      <c r="AC1527" s="30"/>
      <c r="AD1527" s="30"/>
      <c r="AE1527" s="30"/>
      <c r="AG1527" s="31"/>
      <c r="AN1527" s="30"/>
      <c r="AO1527" s="30"/>
      <c r="AP1527" s="30"/>
      <c r="AQ1527" s="30"/>
      <c r="AR1527" s="30"/>
      <c r="AS1527" s="30"/>
      <c r="AT1527" s="30"/>
      <c r="AU1527" s="30"/>
      <c r="AV1527" s="30"/>
    </row>
    <row r="1528" spans="27:64" x14ac:dyDescent="0.2">
      <c r="AA1528" s="30"/>
      <c r="AB1528" s="30"/>
      <c r="AC1528" s="30"/>
      <c r="AD1528" s="30"/>
      <c r="AE1528" s="30"/>
      <c r="AG1528" s="31"/>
      <c r="AN1528" s="30"/>
      <c r="AO1528" s="30"/>
      <c r="AP1528" s="30"/>
      <c r="AQ1528" s="30"/>
      <c r="AR1528" s="30"/>
      <c r="AS1528" s="30"/>
      <c r="AT1528" s="30"/>
      <c r="AU1528" s="30"/>
    </row>
    <row r="1529" spans="27:64" x14ac:dyDescent="0.2">
      <c r="AA1529" s="30"/>
      <c r="AB1529" s="30"/>
      <c r="AC1529" s="30"/>
      <c r="AD1529" s="30"/>
      <c r="AE1529" s="30"/>
      <c r="AG1529" s="31"/>
      <c r="AN1529" s="30"/>
      <c r="AO1529" s="30"/>
      <c r="AP1529" s="30"/>
      <c r="AQ1529" s="30"/>
      <c r="AR1529" s="30"/>
      <c r="AS1529" s="30"/>
      <c r="AT1529" s="30"/>
      <c r="AU1529" s="30"/>
      <c r="AV1529" s="30"/>
    </row>
    <row r="1530" spans="27:64" x14ac:dyDescent="0.2">
      <c r="AA1530" s="30"/>
      <c r="AB1530" s="30"/>
      <c r="AC1530" s="30"/>
      <c r="AD1530" s="30"/>
      <c r="AE1530" s="30"/>
      <c r="AG1530" s="31"/>
      <c r="AN1530" s="30"/>
      <c r="AO1530" s="30"/>
      <c r="AP1530" s="30"/>
      <c r="AQ1530" s="30"/>
      <c r="AR1530" s="30"/>
      <c r="AS1530" s="30"/>
      <c r="AT1530" s="30"/>
      <c r="AU1530" s="30"/>
      <c r="AV1530" s="30"/>
      <c r="AW1530" s="30"/>
      <c r="AX1530" s="30"/>
      <c r="AY1530" s="30"/>
      <c r="AZ1530" s="30"/>
      <c r="BA1530" s="30"/>
      <c r="BB1530" s="30"/>
      <c r="BC1530" s="30"/>
      <c r="BD1530" s="30"/>
      <c r="BE1530" s="30"/>
      <c r="BF1530" s="30"/>
      <c r="BG1530" s="30"/>
      <c r="BH1530" s="30"/>
      <c r="BI1530" s="30"/>
      <c r="BJ1530" s="30"/>
      <c r="BK1530" s="30"/>
      <c r="BL1530" s="30"/>
    </row>
    <row r="1531" spans="27:64" x14ac:dyDescent="0.2">
      <c r="AA1531" s="30"/>
      <c r="AB1531" s="30"/>
      <c r="AC1531" s="30"/>
      <c r="AD1531" s="30"/>
      <c r="AE1531" s="30"/>
      <c r="AG1531" s="31"/>
      <c r="AN1531" s="30"/>
      <c r="AO1531" s="30"/>
      <c r="AP1531" s="30"/>
      <c r="AQ1531" s="30"/>
      <c r="AR1531" s="30"/>
      <c r="AS1531" s="30"/>
      <c r="AT1531" s="30"/>
      <c r="AU1531" s="30"/>
    </row>
    <row r="1532" spans="27:64" x14ac:dyDescent="0.2">
      <c r="AA1532" s="30"/>
      <c r="AB1532" s="30"/>
      <c r="AC1532" s="30"/>
      <c r="AD1532" s="30"/>
      <c r="AE1532" s="30"/>
      <c r="AG1532" s="31"/>
      <c r="AN1532" s="30"/>
      <c r="AO1532" s="30"/>
      <c r="AP1532" s="30"/>
      <c r="AQ1532" s="30"/>
      <c r="AR1532" s="30"/>
      <c r="AS1532" s="30"/>
      <c r="AT1532" s="30"/>
      <c r="AU1532" s="30"/>
    </row>
    <row r="1533" spans="27:64" x14ac:dyDescent="0.2">
      <c r="AA1533" s="30"/>
      <c r="AB1533" s="30"/>
      <c r="AC1533" s="30"/>
      <c r="AD1533" s="30"/>
      <c r="AE1533" s="30"/>
      <c r="AG1533" s="31"/>
      <c r="AN1533" s="30"/>
      <c r="AO1533" s="30"/>
      <c r="AP1533" s="30"/>
      <c r="AQ1533" s="30"/>
      <c r="AR1533" s="30"/>
      <c r="AS1533" s="30"/>
      <c r="AT1533" s="30"/>
      <c r="AU1533" s="30"/>
    </row>
    <row r="1534" spans="27:64" x14ac:dyDescent="0.2">
      <c r="AA1534" s="30"/>
      <c r="AB1534" s="30"/>
      <c r="AC1534" s="30"/>
      <c r="AD1534" s="30"/>
      <c r="AE1534" s="30"/>
      <c r="AG1534" s="31"/>
      <c r="AN1534" s="30"/>
      <c r="AO1534" s="30"/>
      <c r="AP1534" s="30"/>
      <c r="AQ1534" s="30"/>
      <c r="AR1534" s="30"/>
      <c r="AS1534" s="30"/>
      <c r="AT1534" s="30"/>
      <c r="AU1534" s="30"/>
      <c r="AV1534" s="30"/>
    </row>
    <row r="1535" spans="27:64" x14ac:dyDescent="0.2">
      <c r="AA1535" s="30"/>
      <c r="AB1535" s="30"/>
      <c r="AC1535" s="30"/>
      <c r="AD1535" s="30"/>
      <c r="AE1535" s="30"/>
      <c r="AG1535" s="31"/>
      <c r="AN1535" s="30"/>
      <c r="AO1535" s="30"/>
      <c r="AP1535" s="30"/>
      <c r="AQ1535" s="30"/>
      <c r="AR1535" s="30"/>
      <c r="AS1535" s="30"/>
      <c r="AT1535" s="30"/>
      <c r="AU1535" s="30"/>
      <c r="AV1535" s="30"/>
    </row>
    <row r="1536" spans="27:64" x14ac:dyDescent="0.2">
      <c r="AA1536" s="30"/>
      <c r="AB1536" s="30"/>
      <c r="AC1536" s="30"/>
      <c r="AD1536" s="30"/>
      <c r="AE1536" s="30"/>
      <c r="AG1536" s="31"/>
      <c r="AN1536" s="30"/>
      <c r="AO1536" s="30"/>
      <c r="AP1536" s="30"/>
      <c r="AQ1536" s="30"/>
      <c r="AR1536" s="30"/>
      <c r="AS1536" s="30"/>
      <c r="AT1536" s="30"/>
      <c r="AU1536" s="30"/>
      <c r="AV1536" s="30"/>
    </row>
    <row r="1537" spans="27:64" x14ac:dyDescent="0.2">
      <c r="AA1537" s="30"/>
      <c r="AB1537" s="30"/>
      <c r="AC1537" s="30"/>
      <c r="AD1537" s="30"/>
      <c r="AE1537" s="30"/>
      <c r="AG1537" s="31"/>
      <c r="AN1537" s="30"/>
      <c r="AO1537" s="30"/>
      <c r="AP1537" s="30"/>
      <c r="AQ1537" s="30"/>
      <c r="AR1537" s="30"/>
      <c r="AS1537" s="30"/>
      <c r="AT1537" s="30"/>
      <c r="AU1537" s="30"/>
    </row>
    <row r="1538" spans="27:64" x14ac:dyDescent="0.2">
      <c r="AA1538" s="30"/>
      <c r="AB1538" s="30"/>
      <c r="AC1538" s="30"/>
      <c r="AD1538" s="30"/>
      <c r="AE1538" s="30"/>
      <c r="AG1538" s="31"/>
      <c r="AN1538" s="30"/>
      <c r="AO1538" s="30"/>
      <c r="AP1538" s="30"/>
      <c r="AQ1538" s="30"/>
      <c r="AR1538" s="30"/>
      <c r="AS1538" s="30"/>
      <c r="AT1538" s="30"/>
      <c r="AU1538" s="30"/>
      <c r="AV1538" s="30"/>
      <c r="AW1538" s="30"/>
      <c r="AX1538" s="30"/>
      <c r="AY1538" s="30"/>
      <c r="AZ1538" s="30"/>
      <c r="BA1538" s="30"/>
      <c r="BB1538" s="30"/>
      <c r="BC1538" s="30"/>
      <c r="BD1538" s="30"/>
      <c r="BE1538" s="30"/>
      <c r="BF1538" s="30"/>
      <c r="BG1538" s="30"/>
      <c r="BH1538" s="30"/>
      <c r="BI1538" s="30"/>
      <c r="BJ1538" s="30"/>
      <c r="BK1538" s="30"/>
      <c r="BL1538" s="30"/>
    </row>
    <row r="1539" spans="27:64" x14ac:dyDescent="0.2">
      <c r="AA1539" s="30"/>
      <c r="AB1539" s="30"/>
      <c r="AC1539" s="30"/>
      <c r="AD1539" s="30"/>
      <c r="AE1539" s="30"/>
      <c r="AG1539" s="31"/>
      <c r="AN1539" s="30"/>
      <c r="AO1539" s="30"/>
      <c r="AP1539" s="30"/>
      <c r="AQ1539" s="30"/>
      <c r="AR1539" s="30"/>
      <c r="AS1539" s="30"/>
      <c r="AT1539" s="30"/>
      <c r="AU1539" s="30"/>
      <c r="AV1539" s="30"/>
      <c r="AX1539" s="30"/>
      <c r="AY1539" s="30"/>
      <c r="AZ1539" s="30"/>
      <c r="BA1539" s="30"/>
      <c r="BB1539" s="30"/>
      <c r="BC1539" s="30"/>
      <c r="BD1539" s="30"/>
      <c r="BE1539" s="30"/>
      <c r="BF1539" s="30"/>
      <c r="BG1539" s="30"/>
      <c r="BH1539" s="30"/>
      <c r="BI1539" s="30"/>
      <c r="BJ1539" s="30"/>
      <c r="BK1539" s="30"/>
      <c r="BL1539" s="30"/>
    </row>
    <row r="1540" spans="27:64" x14ac:dyDescent="0.2">
      <c r="AA1540" s="30"/>
      <c r="AB1540" s="30"/>
      <c r="AC1540" s="30"/>
      <c r="AD1540" s="30"/>
      <c r="AE1540" s="30"/>
      <c r="AG1540" s="31"/>
      <c r="AN1540" s="30"/>
      <c r="AO1540" s="30"/>
      <c r="AP1540" s="30"/>
      <c r="AQ1540" s="30"/>
      <c r="AR1540" s="30"/>
      <c r="AS1540" s="30"/>
      <c r="AT1540" s="30"/>
      <c r="AU1540" s="30"/>
    </row>
    <row r="1541" spans="27:64" x14ac:dyDescent="0.2">
      <c r="AA1541" s="30"/>
      <c r="AB1541" s="30"/>
      <c r="AC1541" s="30"/>
      <c r="AD1541" s="30"/>
      <c r="AE1541" s="30"/>
      <c r="AG1541" s="31"/>
      <c r="AN1541" s="30"/>
      <c r="AO1541" s="30"/>
      <c r="AP1541" s="30"/>
      <c r="AQ1541" s="30"/>
      <c r="AR1541" s="30"/>
      <c r="AS1541" s="30"/>
      <c r="AT1541" s="30"/>
      <c r="AU1541" s="30"/>
      <c r="AV1541" s="30"/>
    </row>
    <row r="1542" spans="27:64" x14ac:dyDescent="0.2">
      <c r="AA1542" s="30"/>
      <c r="AB1542" s="30"/>
      <c r="AC1542" s="30"/>
      <c r="AD1542" s="30"/>
      <c r="AE1542" s="30"/>
      <c r="AG1542" s="31"/>
      <c r="AN1542" s="30"/>
      <c r="AO1542" s="30"/>
      <c r="AP1542" s="30"/>
      <c r="AQ1542" s="30"/>
      <c r="AR1542" s="30"/>
      <c r="AS1542" s="30"/>
      <c r="AT1542" s="30"/>
      <c r="AU1542" s="30"/>
    </row>
    <row r="1543" spans="27:64" x14ac:dyDescent="0.2">
      <c r="AA1543" s="30"/>
      <c r="AB1543" s="30"/>
      <c r="AC1543" s="30"/>
      <c r="AD1543" s="30"/>
      <c r="AE1543" s="30"/>
      <c r="AG1543" s="31"/>
      <c r="AN1543" s="30"/>
      <c r="AO1543" s="30"/>
      <c r="AP1543" s="30"/>
      <c r="AQ1543" s="30"/>
      <c r="AR1543" s="30"/>
      <c r="AS1543" s="30"/>
      <c r="AT1543" s="30"/>
      <c r="AU1543" s="30"/>
      <c r="AV1543" s="30"/>
      <c r="AW1543" s="30"/>
      <c r="AX1543" s="30"/>
      <c r="AY1543" s="30"/>
      <c r="AZ1543" s="30"/>
      <c r="BA1543" s="30"/>
      <c r="BB1543" s="30"/>
      <c r="BC1543" s="30"/>
      <c r="BD1543" s="30"/>
      <c r="BE1543" s="30"/>
      <c r="BF1543" s="30"/>
      <c r="BG1543" s="30"/>
      <c r="BH1543" s="30"/>
      <c r="BI1543" s="30"/>
      <c r="BJ1543" s="30"/>
      <c r="BK1543" s="30"/>
      <c r="BL1543" s="30"/>
    </row>
    <row r="1544" spans="27:64" x14ac:dyDescent="0.2">
      <c r="AA1544" s="30"/>
      <c r="AB1544" s="30"/>
      <c r="AC1544" s="30"/>
      <c r="AD1544" s="30"/>
      <c r="AE1544" s="30"/>
      <c r="AG1544" s="31"/>
      <c r="AN1544" s="30"/>
      <c r="AO1544" s="30"/>
      <c r="AP1544" s="30"/>
      <c r="AQ1544" s="30"/>
      <c r="AR1544" s="30"/>
      <c r="AS1544" s="30"/>
      <c r="AT1544" s="30"/>
      <c r="AU1544" s="30"/>
    </row>
    <row r="1545" spans="27:64" x14ac:dyDescent="0.2">
      <c r="AA1545" s="30"/>
      <c r="AB1545" s="30"/>
      <c r="AC1545" s="30"/>
      <c r="AD1545" s="30"/>
      <c r="AE1545" s="30"/>
      <c r="AG1545" s="31"/>
      <c r="AN1545" s="30"/>
      <c r="AO1545" s="30"/>
      <c r="AP1545" s="30"/>
      <c r="AQ1545" s="30"/>
      <c r="AR1545" s="30"/>
      <c r="AS1545" s="30"/>
      <c r="AT1545" s="30"/>
      <c r="AU1545" s="30"/>
      <c r="AV1545" s="30"/>
      <c r="AX1545" s="30"/>
    </row>
    <row r="1546" spans="27:64" x14ac:dyDescent="0.2">
      <c r="AA1546" s="30"/>
      <c r="AB1546" s="30"/>
      <c r="AC1546" s="30"/>
      <c r="AD1546" s="30"/>
      <c r="AE1546" s="30"/>
      <c r="AG1546" s="31"/>
      <c r="AN1546" s="30"/>
      <c r="AO1546" s="30"/>
      <c r="AP1546" s="30"/>
      <c r="AQ1546" s="30"/>
      <c r="AR1546" s="30"/>
      <c r="AS1546" s="30"/>
      <c r="AT1546" s="30"/>
      <c r="AU1546" s="30"/>
      <c r="AV1546" s="30"/>
      <c r="AX1546" s="30"/>
    </row>
    <row r="1547" spans="27:64" x14ac:dyDescent="0.2">
      <c r="AA1547" s="30"/>
      <c r="AB1547" s="30"/>
      <c r="AC1547" s="30"/>
      <c r="AD1547" s="30"/>
      <c r="AE1547" s="30"/>
      <c r="AG1547" s="31"/>
      <c r="AN1547" s="30"/>
      <c r="AO1547" s="30"/>
      <c r="AP1547" s="30"/>
      <c r="AQ1547" s="30"/>
      <c r="AR1547" s="30"/>
      <c r="AS1547" s="30"/>
      <c r="AT1547" s="30"/>
      <c r="AU1547" s="30"/>
      <c r="AV1547" s="30"/>
      <c r="AX1547" s="30"/>
    </row>
    <row r="1548" spans="27:64" x14ac:dyDescent="0.2">
      <c r="AA1548" s="30"/>
      <c r="AB1548" s="30"/>
      <c r="AC1548" s="30"/>
      <c r="AD1548" s="30"/>
      <c r="AE1548" s="30"/>
      <c r="AG1548" s="31"/>
      <c r="AN1548" s="30"/>
      <c r="AO1548" s="30"/>
      <c r="AP1548" s="30"/>
      <c r="AQ1548" s="30"/>
      <c r="AR1548" s="30"/>
      <c r="AS1548" s="30"/>
      <c r="AT1548" s="30"/>
      <c r="AU1548" s="30"/>
      <c r="AV1548" s="30"/>
    </row>
    <row r="1549" spans="27:64" x14ac:dyDescent="0.2">
      <c r="AA1549" s="30"/>
      <c r="AB1549" s="30"/>
      <c r="AC1549" s="30"/>
      <c r="AD1549" s="30"/>
      <c r="AE1549" s="30"/>
      <c r="AG1549" s="31"/>
      <c r="AN1549" s="30"/>
      <c r="AO1549" s="30"/>
      <c r="AP1549" s="30"/>
      <c r="AQ1549" s="30"/>
      <c r="AR1549" s="30"/>
      <c r="AS1549" s="30"/>
      <c r="AT1549" s="30"/>
      <c r="AU1549" s="30"/>
    </row>
    <row r="1550" spans="27:64" x14ac:dyDescent="0.2">
      <c r="AA1550" s="30"/>
      <c r="AB1550" s="30"/>
      <c r="AC1550" s="30"/>
      <c r="AD1550" s="30"/>
      <c r="AE1550" s="30"/>
      <c r="AG1550" s="31"/>
      <c r="AN1550" s="30"/>
      <c r="AO1550" s="30"/>
      <c r="AP1550" s="30"/>
      <c r="AQ1550" s="30"/>
      <c r="AR1550" s="30"/>
      <c r="AS1550" s="30"/>
      <c r="AT1550" s="30"/>
      <c r="AU1550" s="30"/>
      <c r="AV1550" s="30"/>
    </row>
    <row r="1551" spans="27:64" x14ac:dyDescent="0.2">
      <c r="AA1551" s="30"/>
      <c r="AB1551" s="30"/>
      <c r="AC1551" s="30"/>
      <c r="AD1551" s="30"/>
      <c r="AE1551" s="30"/>
      <c r="AG1551" s="31"/>
      <c r="AN1551" s="30"/>
      <c r="AO1551" s="30"/>
      <c r="AP1551" s="30"/>
      <c r="AQ1551" s="30"/>
      <c r="AR1551" s="30"/>
      <c r="AS1551" s="30"/>
      <c r="AT1551" s="30"/>
      <c r="AU1551" s="30"/>
      <c r="AV1551" s="30"/>
    </row>
    <row r="1552" spans="27:64" x14ac:dyDescent="0.2">
      <c r="AA1552" s="30"/>
      <c r="AB1552" s="30"/>
      <c r="AC1552" s="30"/>
      <c r="AD1552" s="30"/>
      <c r="AE1552" s="30"/>
      <c r="AG1552" s="31"/>
      <c r="AN1552" s="30"/>
      <c r="AO1552" s="30"/>
      <c r="AP1552" s="30"/>
      <c r="AQ1552" s="30"/>
      <c r="AR1552" s="30"/>
      <c r="AS1552" s="30"/>
      <c r="AT1552" s="30"/>
      <c r="AU1552" s="30"/>
      <c r="AV1552" s="30"/>
      <c r="AW1552" s="30"/>
      <c r="AX1552" s="30"/>
      <c r="AY1552" s="30"/>
      <c r="AZ1552" s="30"/>
      <c r="BA1552" s="30"/>
      <c r="BB1552" s="30"/>
      <c r="BC1552" s="30"/>
      <c r="BD1552" s="30"/>
      <c r="BE1552" s="30"/>
      <c r="BF1552" s="30"/>
      <c r="BG1552" s="30"/>
      <c r="BH1552" s="30"/>
      <c r="BI1552" s="30"/>
      <c r="BJ1552" s="30"/>
      <c r="BK1552" s="30"/>
      <c r="BL1552" s="30"/>
    </row>
    <row r="1553" spans="27:64" x14ac:dyDescent="0.2">
      <c r="AA1553" s="30"/>
      <c r="AB1553" s="30"/>
      <c r="AC1553" s="30"/>
      <c r="AD1553" s="30"/>
      <c r="AE1553" s="30"/>
      <c r="AG1553" s="31"/>
      <c r="AN1553" s="30"/>
      <c r="AO1553" s="30"/>
      <c r="AP1553" s="30"/>
      <c r="AQ1553" s="30"/>
      <c r="AR1553" s="30"/>
      <c r="AS1553" s="30"/>
      <c r="AT1553" s="30"/>
      <c r="AU1553" s="30"/>
    </row>
    <row r="1554" spans="27:64" x14ac:dyDescent="0.2">
      <c r="AA1554" s="30"/>
      <c r="AB1554" s="30"/>
      <c r="AC1554" s="30"/>
      <c r="AD1554" s="30"/>
      <c r="AE1554" s="30"/>
      <c r="AG1554" s="31"/>
      <c r="AN1554" s="30"/>
      <c r="AO1554" s="30"/>
      <c r="AP1554" s="30"/>
      <c r="AQ1554" s="30"/>
      <c r="AR1554" s="30"/>
      <c r="AS1554" s="30"/>
      <c r="AT1554" s="30"/>
      <c r="AU1554" s="30"/>
    </row>
    <row r="1555" spans="27:64" x14ac:dyDescent="0.2">
      <c r="AA1555" s="30"/>
      <c r="AB1555" s="30"/>
      <c r="AC1555" s="30"/>
      <c r="AD1555" s="30"/>
      <c r="AE1555" s="30"/>
      <c r="AG1555" s="31"/>
      <c r="AN1555" s="30"/>
      <c r="AO1555" s="30"/>
      <c r="AP1555" s="30"/>
      <c r="AQ1555" s="30"/>
      <c r="AR1555" s="30"/>
      <c r="AS1555" s="30"/>
      <c r="AT1555" s="30"/>
      <c r="AU1555" s="30"/>
      <c r="AV1555" s="30"/>
      <c r="AW1555" s="30"/>
      <c r="AX1555" s="30"/>
      <c r="AY1555" s="30"/>
      <c r="AZ1555" s="30"/>
      <c r="BA1555" s="30"/>
      <c r="BB1555" s="30"/>
      <c r="BC1555" s="30"/>
      <c r="BD1555" s="30"/>
      <c r="BE1555" s="30"/>
      <c r="BF1555" s="30"/>
      <c r="BG1555" s="30"/>
      <c r="BH1555" s="30"/>
      <c r="BI1555" s="30"/>
      <c r="BJ1555" s="30"/>
      <c r="BK1555" s="30"/>
      <c r="BL1555" s="30"/>
    </row>
    <row r="1556" spans="27:64" x14ac:dyDescent="0.2">
      <c r="AA1556" s="30"/>
      <c r="AB1556" s="30"/>
      <c r="AC1556" s="30"/>
      <c r="AD1556" s="30"/>
      <c r="AE1556" s="30"/>
      <c r="AG1556" s="31"/>
      <c r="AN1556" s="30"/>
      <c r="AO1556" s="30"/>
      <c r="AP1556" s="30"/>
      <c r="AQ1556" s="30"/>
      <c r="AR1556" s="30"/>
      <c r="AS1556" s="30"/>
      <c r="AT1556" s="30"/>
      <c r="AU1556" s="30"/>
      <c r="AV1556" s="30"/>
      <c r="AX1556" s="30"/>
      <c r="AY1556" s="30"/>
      <c r="AZ1556" s="30"/>
      <c r="BA1556" s="30"/>
      <c r="BB1556" s="30"/>
      <c r="BC1556" s="30"/>
      <c r="BD1556" s="30"/>
      <c r="BE1556" s="30"/>
      <c r="BF1556" s="30"/>
      <c r="BG1556" s="30"/>
      <c r="BH1556" s="30"/>
      <c r="BI1556" s="30"/>
      <c r="BJ1556" s="30"/>
      <c r="BK1556" s="30"/>
      <c r="BL1556" s="30"/>
    </row>
    <row r="1557" spans="27:64" x14ac:dyDescent="0.2">
      <c r="AA1557" s="30"/>
      <c r="AB1557" s="30"/>
      <c r="AC1557" s="30"/>
      <c r="AD1557" s="30"/>
      <c r="AE1557" s="30"/>
      <c r="AG1557" s="31"/>
      <c r="AN1557" s="30"/>
      <c r="AO1557" s="30"/>
      <c r="AP1557" s="30"/>
      <c r="AQ1557" s="30"/>
      <c r="AR1557" s="30"/>
      <c r="AS1557" s="30"/>
      <c r="AT1557" s="30"/>
      <c r="AU1557" s="30"/>
      <c r="AV1557" s="30"/>
      <c r="AX1557" s="30"/>
    </row>
    <row r="1558" spans="27:64" x14ac:dyDescent="0.2">
      <c r="AA1558" s="30"/>
      <c r="AB1558" s="30"/>
      <c r="AC1558" s="30"/>
      <c r="AD1558" s="30"/>
      <c r="AE1558" s="30"/>
      <c r="AG1558" s="31"/>
      <c r="AN1558" s="30"/>
      <c r="AO1558" s="30"/>
      <c r="AP1558" s="30"/>
      <c r="AQ1558" s="30"/>
      <c r="AR1558" s="30"/>
      <c r="AS1558" s="30"/>
      <c r="AT1558" s="30"/>
      <c r="AU1558" s="30"/>
    </row>
    <row r="1559" spans="27:64" x14ac:dyDescent="0.2">
      <c r="AA1559" s="30"/>
      <c r="AB1559" s="30"/>
      <c r="AC1559" s="30"/>
      <c r="AD1559" s="30"/>
      <c r="AE1559" s="30"/>
      <c r="AG1559" s="31"/>
      <c r="AN1559" s="30"/>
      <c r="AO1559" s="30"/>
      <c r="AP1559" s="30"/>
      <c r="AQ1559" s="30"/>
      <c r="AR1559" s="30"/>
      <c r="AS1559" s="30"/>
      <c r="AT1559" s="30"/>
      <c r="AU1559" s="30"/>
      <c r="AV1559" s="30"/>
    </row>
    <row r="1560" spans="27:64" x14ac:dyDescent="0.2">
      <c r="AA1560" s="30"/>
      <c r="AB1560" s="30"/>
      <c r="AC1560" s="30"/>
      <c r="AD1560" s="30"/>
      <c r="AE1560" s="30"/>
      <c r="AG1560" s="31"/>
      <c r="AN1560" s="30"/>
      <c r="AO1560" s="30"/>
      <c r="AP1560" s="30"/>
      <c r="AQ1560" s="30"/>
      <c r="AR1560" s="30"/>
      <c r="AS1560" s="30"/>
      <c r="AT1560" s="30"/>
      <c r="AU1560" s="30"/>
      <c r="AV1560" s="30"/>
    </row>
    <row r="1561" spans="27:64" x14ac:dyDescent="0.2">
      <c r="AA1561" s="30"/>
      <c r="AB1561" s="30"/>
      <c r="AC1561" s="30"/>
      <c r="AD1561" s="30"/>
      <c r="AE1561" s="30"/>
      <c r="AG1561" s="31"/>
      <c r="AN1561" s="30"/>
      <c r="AO1561" s="30"/>
      <c r="AP1561" s="30"/>
      <c r="AQ1561" s="30"/>
      <c r="AR1561" s="30"/>
      <c r="AS1561" s="30"/>
      <c r="AT1561" s="30"/>
      <c r="AU1561" s="30"/>
      <c r="AV1561" s="30"/>
      <c r="AX1561" s="30"/>
    </row>
    <row r="1562" spans="27:64" x14ac:dyDescent="0.2">
      <c r="AA1562" s="30"/>
      <c r="AB1562" s="30"/>
      <c r="AC1562" s="30"/>
      <c r="AD1562" s="30"/>
      <c r="AE1562" s="30"/>
      <c r="AG1562" s="31"/>
      <c r="AN1562" s="30"/>
      <c r="AO1562" s="30"/>
      <c r="AP1562" s="30"/>
      <c r="AQ1562" s="30"/>
      <c r="AR1562" s="30"/>
      <c r="AS1562" s="30"/>
      <c r="AT1562" s="30"/>
      <c r="AU1562" s="30"/>
      <c r="AV1562" s="30"/>
      <c r="AX1562" s="30"/>
      <c r="AY1562" s="30"/>
      <c r="AZ1562" s="30"/>
      <c r="BA1562" s="30"/>
      <c r="BB1562" s="30"/>
      <c r="BC1562" s="30"/>
      <c r="BD1562" s="30"/>
      <c r="BE1562" s="30"/>
      <c r="BF1562" s="30"/>
      <c r="BG1562" s="30"/>
      <c r="BH1562" s="30"/>
      <c r="BI1562" s="30"/>
      <c r="BJ1562" s="30"/>
      <c r="BK1562" s="30"/>
      <c r="BL1562" s="30"/>
    </row>
    <row r="1563" spans="27:64" x14ac:dyDescent="0.2">
      <c r="AA1563" s="30"/>
      <c r="AB1563" s="30"/>
      <c r="AC1563" s="30"/>
      <c r="AD1563" s="30"/>
      <c r="AE1563" s="30"/>
      <c r="AG1563" s="31"/>
      <c r="AN1563" s="30"/>
      <c r="AO1563" s="30"/>
      <c r="AP1563" s="30"/>
      <c r="AQ1563" s="30"/>
      <c r="AR1563" s="30"/>
      <c r="AS1563" s="30"/>
      <c r="AT1563" s="30"/>
      <c r="AU1563" s="30"/>
      <c r="AV1563" s="30"/>
    </row>
    <row r="1564" spans="27:64" x14ac:dyDescent="0.2">
      <c r="AA1564" s="30"/>
      <c r="AB1564" s="30"/>
      <c r="AC1564" s="30"/>
      <c r="AD1564" s="30"/>
      <c r="AE1564" s="30"/>
      <c r="AG1564" s="31"/>
      <c r="AN1564" s="30"/>
      <c r="AO1564" s="30"/>
      <c r="AP1564" s="30"/>
      <c r="AQ1564" s="30"/>
      <c r="AR1564" s="30"/>
      <c r="AS1564" s="30"/>
      <c r="AT1564" s="30"/>
      <c r="AU1564" s="30"/>
      <c r="AV1564" s="30"/>
    </row>
    <row r="1565" spans="27:64" x14ac:dyDescent="0.2">
      <c r="AA1565" s="30"/>
      <c r="AB1565" s="30"/>
      <c r="AC1565" s="30"/>
      <c r="AD1565" s="30"/>
      <c r="AE1565" s="30"/>
      <c r="AG1565" s="31"/>
      <c r="AN1565" s="30"/>
      <c r="AO1565" s="30"/>
      <c r="AP1565" s="30"/>
      <c r="AQ1565" s="30"/>
      <c r="AR1565" s="30"/>
      <c r="AS1565" s="30"/>
      <c r="AT1565" s="30"/>
      <c r="AU1565" s="30"/>
      <c r="AV1565" s="30"/>
    </row>
    <row r="1566" spans="27:64" x14ac:dyDescent="0.2">
      <c r="AA1566" s="30"/>
      <c r="AB1566" s="30"/>
      <c r="AC1566" s="30"/>
      <c r="AD1566" s="30"/>
      <c r="AE1566" s="30"/>
      <c r="AG1566" s="31"/>
      <c r="AN1566" s="30"/>
      <c r="AO1566" s="30"/>
      <c r="AP1566" s="30"/>
      <c r="AQ1566" s="30"/>
      <c r="AR1566" s="30"/>
      <c r="AS1566" s="30"/>
      <c r="AT1566" s="30"/>
      <c r="AU1566" s="30"/>
      <c r="AV1566" s="30"/>
      <c r="AX1566" s="30"/>
    </row>
    <row r="1567" spans="27:64" x14ac:dyDescent="0.2">
      <c r="AA1567" s="30"/>
      <c r="AB1567" s="30"/>
      <c r="AC1567" s="30"/>
      <c r="AD1567" s="30"/>
      <c r="AE1567" s="30"/>
      <c r="AG1567" s="31"/>
      <c r="AN1567" s="30"/>
      <c r="AO1567" s="30"/>
      <c r="AP1567" s="30"/>
      <c r="AQ1567" s="30"/>
      <c r="AR1567" s="30"/>
      <c r="AS1567" s="30"/>
      <c r="AT1567" s="30"/>
      <c r="AU1567" s="30"/>
      <c r="AV1567" s="30"/>
      <c r="AX1567" s="30"/>
      <c r="AY1567" s="30"/>
      <c r="AZ1567" s="30"/>
      <c r="BA1567" s="30"/>
      <c r="BB1567" s="30"/>
      <c r="BC1567" s="30"/>
      <c r="BD1567" s="30"/>
      <c r="BE1567" s="30"/>
      <c r="BF1567" s="30"/>
      <c r="BG1567" s="30"/>
      <c r="BH1567" s="30"/>
      <c r="BI1567" s="30"/>
      <c r="BJ1567" s="30"/>
      <c r="BK1567" s="30"/>
      <c r="BL1567" s="30"/>
    </row>
    <row r="1568" spans="27:64" x14ac:dyDescent="0.2">
      <c r="AA1568" s="30"/>
      <c r="AB1568" s="30"/>
      <c r="AC1568" s="30"/>
      <c r="AD1568" s="30"/>
      <c r="AE1568" s="30"/>
      <c r="AG1568" s="31"/>
      <c r="AN1568" s="30"/>
      <c r="AO1568" s="30"/>
      <c r="AP1568" s="30"/>
      <c r="AQ1568" s="30"/>
      <c r="AR1568" s="30"/>
      <c r="AS1568" s="30"/>
      <c r="AT1568" s="30"/>
      <c r="AU1568" s="30"/>
    </row>
    <row r="1569" spans="27:64" x14ac:dyDescent="0.2">
      <c r="AA1569" s="30"/>
      <c r="AB1569" s="30"/>
      <c r="AC1569" s="30"/>
      <c r="AD1569" s="30"/>
      <c r="AE1569" s="30"/>
      <c r="AG1569" s="31"/>
      <c r="AN1569" s="30"/>
      <c r="AO1569" s="30"/>
      <c r="AP1569" s="30"/>
      <c r="AQ1569" s="30"/>
      <c r="AR1569" s="30"/>
      <c r="AS1569" s="30"/>
      <c r="AT1569" s="30"/>
      <c r="AU1569" s="30"/>
      <c r="AV1569" s="30"/>
    </row>
    <row r="1570" spans="27:64" x14ac:dyDescent="0.2">
      <c r="AA1570" s="30"/>
      <c r="AB1570" s="30"/>
      <c r="AC1570" s="30"/>
      <c r="AD1570" s="30"/>
      <c r="AE1570" s="30"/>
      <c r="AG1570" s="31"/>
      <c r="AN1570" s="30"/>
      <c r="AO1570" s="30"/>
      <c r="AP1570" s="30"/>
      <c r="AQ1570" s="30"/>
      <c r="AR1570" s="30"/>
      <c r="AS1570" s="30"/>
      <c r="AT1570" s="30"/>
      <c r="AU1570" s="30"/>
      <c r="AV1570" s="30"/>
    </row>
    <row r="1571" spans="27:64" x14ac:dyDescent="0.2">
      <c r="AA1571" s="30"/>
      <c r="AB1571" s="30"/>
      <c r="AC1571" s="30"/>
      <c r="AD1571" s="30"/>
      <c r="AE1571" s="30"/>
      <c r="AG1571" s="31"/>
      <c r="AN1571" s="30"/>
      <c r="AO1571" s="30"/>
      <c r="AP1571" s="30"/>
      <c r="AQ1571" s="30"/>
      <c r="AR1571" s="30"/>
      <c r="AS1571" s="30"/>
      <c r="AT1571" s="30"/>
      <c r="AU1571" s="30"/>
      <c r="AV1571" s="30"/>
      <c r="AX1571" s="30"/>
    </row>
    <row r="1572" spans="27:64" x14ac:dyDescent="0.2">
      <c r="AA1572" s="30"/>
      <c r="AB1572" s="30"/>
      <c r="AC1572" s="30"/>
      <c r="AD1572" s="30"/>
      <c r="AE1572" s="30"/>
      <c r="AG1572" s="31"/>
      <c r="AN1572" s="30"/>
      <c r="AO1572" s="30"/>
      <c r="AP1572" s="30"/>
      <c r="AQ1572" s="30"/>
      <c r="AR1572" s="30"/>
      <c r="AS1572" s="30"/>
      <c r="AT1572" s="30"/>
      <c r="AU1572" s="30"/>
      <c r="AV1572" s="30"/>
    </row>
    <row r="1573" spans="27:64" x14ac:dyDescent="0.2">
      <c r="AA1573" s="30"/>
      <c r="AB1573" s="30"/>
      <c r="AC1573" s="30"/>
      <c r="AD1573" s="30"/>
      <c r="AE1573" s="30"/>
      <c r="AG1573" s="31"/>
      <c r="AN1573" s="30"/>
      <c r="AO1573" s="30"/>
      <c r="AP1573" s="30"/>
      <c r="AQ1573" s="30"/>
      <c r="AR1573" s="30"/>
      <c r="AS1573" s="30"/>
      <c r="AT1573" s="30"/>
      <c r="AU1573" s="30"/>
    </row>
    <row r="1574" spans="27:64" x14ac:dyDescent="0.2">
      <c r="AA1574" s="30"/>
      <c r="AB1574" s="30"/>
      <c r="AC1574" s="30"/>
      <c r="AD1574" s="30"/>
      <c r="AE1574" s="30"/>
      <c r="AG1574" s="31"/>
      <c r="AN1574" s="30"/>
      <c r="AO1574" s="30"/>
      <c r="AP1574" s="30"/>
      <c r="AQ1574" s="30"/>
      <c r="AR1574" s="30"/>
      <c r="AS1574" s="30"/>
      <c r="AT1574" s="30"/>
      <c r="AU1574" s="30"/>
    </row>
    <row r="1575" spans="27:64" x14ac:dyDescent="0.2">
      <c r="AA1575" s="30"/>
      <c r="AB1575" s="30"/>
      <c r="AC1575" s="30"/>
      <c r="AD1575" s="30"/>
      <c r="AE1575" s="30"/>
      <c r="AG1575" s="31"/>
      <c r="AN1575" s="30"/>
      <c r="AO1575" s="30"/>
      <c r="AP1575" s="30"/>
      <c r="AQ1575" s="30"/>
      <c r="AR1575" s="30"/>
      <c r="AS1575" s="30"/>
      <c r="AT1575" s="30"/>
      <c r="AU1575" s="30"/>
      <c r="AV1575" s="30"/>
      <c r="AW1575" s="30"/>
      <c r="AX1575" s="30"/>
      <c r="AY1575" s="30"/>
      <c r="AZ1575" s="30"/>
      <c r="BA1575" s="30"/>
      <c r="BB1575" s="30"/>
      <c r="BC1575" s="30"/>
      <c r="BD1575" s="30"/>
      <c r="BE1575" s="30"/>
      <c r="BF1575" s="30"/>
      <c r="BG1575" s="30"/>
      <c r="BH1575" s="30"/>
      <c r="BI1575" s="30"/>
      <c r="BJ1575" s="30"/>
      <c r="BK1575" s="30"/>
      <c r="BL1575" s="30"/>
    </row>
    <row r="1576" spans="27:64" x14ac:dyDescent="0.2">
      <c r="AA1576" s="30"/>
      <c r="AB1576" s="30"/>
      <c r="AC1576" s="30"/>
      <c r="AD1576" s="30"/>
      <c r="AE1576" s="30"/>
      <c r="AG1576" s="31"/>
      <c r="AN1576" s="30"/>
      <c r="AO1576" s="30"/>
      <c r="AP1576" s="30"/>
      <c r="AQ1576" s="30"/>
      <c r="AR1576" s="30"/>
      <c r="AS1576" s="30"/>
      <c r="AT1576" s="30"/>
      <c r="AU1576" s="30"/>
    </row>
    <row r="1577" spans="27:64" x14ac:dyDescent="0.2">
      <c r="AA1577" s="30"/>
      <c r="AB1577" s="30"/>
      <c r="AC1577" s="30"/>
      <c r="AD1577" s="30"/>
      <c r="AE1577" s="30"/>
      <c r="AG1577" s="31"/>
      <c r="AN1577" s="30"/>
      <c r="AO1577" s="30"/>
      <c r="AP1577" s="30"/>
      <c r="AQ1577" s="30"/>
      <c r="AR1577" s="30"/>
      <c r="AS1577" s="30"/>
      <c r="AT1577" s="30"/>
      <c r="AU1577" s="30"/>
      <c r="AV1577" s="30"/>
      <c r="AW1577" s="30"/>
      <c r="AX1577" s="30"/>
      <c r="AY1577" s="30"/>
      <c r="AZ1577" s="30"/>
      <c r="BA1577" s="30"/>
      <c r="BB1577" s="30"/>
      <c r="BC1577" s="30"/>
      <c r="BD1577" s="30"/>
      <c r="BE1577" s="30"/>
      <c r="BF1577" s="30"/>
      <c r="BG1577" s="30"/>
      <c r="BH1577" s="30"/>
      <c r="BI1577" s="30"/>
      <c r="BJ1577" s="30"/>
      <c r="BK1577" s="30"/>
      <c r="BL1577" s="30"/>
    </row>
    <row r="1578" spans="27:64" x14ac:dyDescent="0.2">
      <c r="AA1578" s="30"/>
      <c r="AB1578" s="30"/>
      <c r="AC1578" s="30"/>
      <c r="AD1578" s="30"/>
      <c r="AE1578" s="30"/>
      <c r="AG1578" s="31"/>
      <c r="AN1578" s="30"/>
      <c r="AO1578" s="30"/>
      <c r="AP1578" s="30"/>
      <c r="AQ1578" s="30"/>
      <c r="AR1578" s="30"/>
      <c r="AS1578" s="30"/>
      <c r="AT1578" s="30"/>
      <c r="AU1578" s="30"/>
      <c r="AV1578" s="30"/>
      <c r="AX1578" s="30"/>
      <c r="AY1578" s="30"/>
      <c r="AZ1578" s="30"/>
      <c r="BA1578" s="30"/>
      <c r="BB1578" s="30"/>
      <c r="BC1578" s="30"/>
      <c r="BD1578" s="30"/>
      <c r="BE1578" s="30"/>
      <c r="BF1578" s="30"/>
      <c r="BG1578" s="30"/>
      <c r="BH1578" s="30"/>
      <c r="BI1578" s="30"/>
      <c r="BJ1578" s="30"/>
      <c r="BK1578" s="30"/>
      <c r="BL1578" s="30"/>
    </row>
    <row r="1579" spans="27:64" x14ac:dyDescent="0.2">
      <c r="AA1579" s="30"/>
      <c r="AB1579" s="30"/>
      <c r="AC1579" s="30"/>
      <c r="AD1579" s="30"/>
      <c r="AE1579" s="30"/>
      <c r="AG1579" s="31"/>
      <c r="AN1579" s="30"/>
      <c r="AO1579" s="30"/>
      <c r="AP1579" s="30"/>
      <c r="AQ1579" s="30"/>
      <c r="AR1579" s="30"/>
      <c r="AS1579" s="30"/>
      <c r="AT1579" s="30"/>
      <c r="AU1579" s="30"/>
      <c r="AV1579" s="30"/>
      <c r="AW1579" s="30"/>
      <c r="AX1579" s="30"/>
      <c r="AY1579" s="30"/>
      <c r="AZ1579" s="30"/>
      <c r="BA1579" s="30"/>
      <c r="BB1579" s="30"/>
      <c r="BC1579" s="30"/>
      <c r="BD1579" s="30"/>
      <c r="BE1579" s="30"/>
      <c r="BF1579" s="30"/>
      <c r="BG1579" s="30"/>
      <c r="BH1579" s="30"/>
      <c r="BI1579" s="30"/>
      <c r="BJ1579" s="30"/>
      <c r="BK1579" s="30"/>
      <c r="BL1579" s="30"/>
    </row>
    <row r="1580" spans="27:64" x14ac:dyDescent="0.2">
      <c r="AA1580" s="30"/>
      <c r="AB1580" s="30"/>
      <c r="AC1580" s="30"/>
      <c r="AD1580" s="30"/>
      <c r="AE1580" s="30"/>
      <c r="AG1580" s="31"/>
      <c r="AN1580" s="30"/>
      <c r="AO1580" s="30"/>
      <c r="AP1580" s="30"/>
      <c r="AQ1580" s="30"/>
      <c r="AR1580" s="30"/>
      <c r="AS1580" s="30"/>
      <c r="AT1580" s="30"/>
      <c r="AU1580" s="30"/>
      <c r="AV1580" s="30"/>
      <c r="AX1580" s="30"/>
      <c r="AY1580" s="30"/>
      <c r="AZ1580" s="30"/>
      <c r="BA1580" s="30"/>
      <c r="BB1580" s="30"/>
      <c r="BC1580" s="30"/>
      <c r="BD1580" s="30"/>
      <c r="BE1580" s="30"/>
      <c r="BF1580" s="30"/>
      <c r="BG1580" s="30"/>
      <c r="BH1580" s="30"/>
      <c r="BI1580" s="30"/>
      <c r="BJ1580" s="30"/>
      <c r="BK1580" s="30"/>
      <c r="BL1580" s="30"/>
    </row>
    <row r="1581" spans="27:64" x14ac:dyDescent="0.2">
      <c r="AA1581" s="30"/>
      <c r="AB1581" s="30"/>
      <c r="AC1581" s="30"/>
      <c r="AD1581" s="30"/>
      <c r="AE1581" s="30"/>
      <c r="AG1581" s="31"/>
      <c r="AN1581" s="30"/>
      <c r="AO1581" s="30"/>
      <c r="AP1581" s="30"/>
      <c r="AQ1581" s="30"/>
      <c r="AR1581" s="30"/>
      <c r="AS1581" s="30"/>
      <c r="AT1581" s="30"/>
      <c r="AU1581" s="30"/>
      <c r="AV1581" s="30"/>
      <c r="AW1581" s="30"/>
      <c r="AX1581" s="30"/>
      <c r="AY1581" s="30"/>
      <c r="AZ1581" s="30"/>
      <c r="BA1581" s="30"/>
      <c r="BB1581" s="30"/>
      <c r="BC1581" s="30"/>
      <c r="BD1581" s="30"/>
      <c r="BE1581" s="30"/>
      <c r="BF1581" s="30"/>
      <c r="BG1581" s="30"/>
      <c r="BH1581" s="30"/>
      <c r="BI1581" s="30"/>
      <c r="BJ1581" s="30"/>
      <c r="BK1581" s="30"/>
      <c r="BL1581" s="30"/>
    </row>
    <row r="1582" spans="27:64" x14ac:dyDescent="0.2">
      <c r="AA1582" s="30"/>
      <c r="AB1582" s="30"/>
      <c r="AC1582" s="30"/>
      <c r="AD1582" s="30"/>
      <c r="AE1582" s="30"/>
      <c r="AG1582" s="31"/>
      <c r="AN1582" s="30"/>
      <c r="AO1582" s="30"/>
      <c r="AP1582" s="30"/>
      <c r="AQ1582" s="30"/>
      <c r="AR1582" s="30"/>
      <c r="AS1582" s="30"/>
      <c r="AT1582" s="30"/>
      <c r="AU1582" s="30"/>
      <c r="AV1582" s="30"/>
      <c r="AX1582" s="30"/>
    </row>
    <row r="1583" spans="27:64" x14ac:dyDescent="0.2">
      <c r="AA1583" s="30"/>
      <c r="AB1583" s="30"/>
      <c r="AC1583" s="30"/>
      <c r="AD1583" s="30"/>
      <c r="AE1583" s="30"/>
      <c r="AG1583" s="31"/>
      <c r="AN1583" s="30"/>
      <c r="AO1583" s="30"/>
      <c r="AP1583" s="30"/>
      <c r="AQ1583" s="30"/>
      <c r="AR1583" s="30"/>
      <c r="AS1583" s="30"/>
      <c r="AT1583" s="30"/>
      <c r="AU1583" s="30"/>
      <c r="AV1583" s="30"/>
      <c r="AW1583" s="30"/>
      <c r="AX1583" s="30"/>
      <c r="AY1583" s="30"/>
      <c r="AZ1583" s="30"/>
      <c r="BA1583" s="30"/>
      <c r="BB1583" s="30"/>
      <c r="BC1583" s="30"/>
      <c r="BD1583" s="30"/>
      <c r="BE1583" s="30"/>
      <c r="BF1583" s="30"/>
      <c r="BG1583" s="30"/>
      <c r="BH1583" s="30"/>
      <c r="BI1583" s="30"/>
      <c r="BJ1583" s="30"/>
      <c r="BK1583" s="30"/>
      <c r="BL1583" s="30"/>
    </row>
    <row r="1584" spans="27:64" x14ac:dyDescent="0.2">
      <c r="AA1584" s="30"/>
      <c r="AB1584" s="30"/>
      <c r="AC1584" s="30"/>
      <c r="AD1584" s="30"/>
      <c r="AE1584" s="30"/>
      <c r="AG1584" s="31"/>
      <c r="AN1584" s="30"/>
      <c r="AO1584" s="30"/>
      <c r="AP1584" s="30"/>
      <c r="AQ1584" s="30"/>
      <c r="AR1584" s="30"/>
      <c r="AS1584" s="30"/>
      <c r="AT1584" s="30"/>
      <c r="AU1584" s="30"/>
      <c r="AV1584" s="30"/>
      <c r="AX1584" s="30"/>
    </row>
    <row r="1585" spans="27:64" x14ac:dyDescent="0.2">
      <c r="AA1585" s="30"/>
      <c r="AB1585" s="30"/>
      <c r="AC1585" s="30"/>
      <c r="AD1585" s="30"/>
      <c r="AE1585" s="30"/>
      <c r="AG1585" s="31"/>
      <c r="AN1585" s="30"/>
      <c r="AO1585" s="30"/>
      <c r="AP1585" s="30"/>
      <c r="AQ1585" s="30"/>
      <c r="AR1585" s="30"/>
      <c r="AS1585" s="30"/>
      <c r="AT1585" s="30"/>
      <c r="AU1585" s="30"/>
      <c r="AV1585" s="30"/>
      <c r="AW1585" s="30"/>
      <c r="AX1585" s="30"/>
      <c r="AY1585" s="30"/>
      <c r="AZ1585" s="30"/>
      <c r="BA1585" s="30"/>
      <c r="BB1585" s="30"/>
      <c r="BC1585" s="30"/>
      <c r="BD1585" s="30"/>
      <c r="BE1585" s="30"/>
      <c r="BF1585" s="30"/>
      <c r="BG1585" s="30"/>
      <c r="BH1585" s="30"/>
      <c r="BI1585" s="30"/>
      <c r="BJ1585" s="30"/>
      <c r="BK1585" s="30"/>
      <c r="BL1585" s="30"/>
    </row>
    <row r="1586" spans="27:64" x14ac:dyDescent="0.2">
      <c r="AA1586" s="30"/>
      <c r="AB1586" s="30"/>
      <c r="AC1586" s="30"/>
      <c r="AD1586" s="30"/>
      <c r="AE1586" s="30"/>
      <c r="AG1586" s="31"/>
      <c r="AN1586" s="30"/>
      <c r="AO1586" s="30"/>
      <c r="AP1586" s="30"/>
      <c r="AQ1586" s="30"/>
      <c r="AR1586" s="30"/>
      <c r="AS1586" s="30"/>
      <c r="AT1586" s="30"/>
      <c r="AU1586" s="30"/>
      <c r="AV1586" s="30"/>
      <c r="AW1586" s="30"/>
      <c r="AX1586" s="30"/>
      <c r="AY1586" s="30"/>
      <c r="AZ1586" s="30"/>
      <c r="BA1586" s="30"/>
      <c r="BB1586" s="30"/>
      <c r="BC1586" s="30"/>
      <c r="BD1586" s="30"/>
      <c r="BE1586" s="30"/>
      <c r="BF1586" s="30"/>
      <c r="BG1586" s="30"/>
      <c r="BH1586" s="30"/>
      <c r="BI1586" s="30"/>
      <c r="BJ1586" s="30"/>
      <c r="BK1586" s="30"/>
      <c r="BL1586" s="30"/>
    </row>
    <row r="1587" spans="27:64" x14ac:dyDescent="0.2">
      <c r="AA1587" s="30"/>
      <c r="AB1587" s="30"/>
      <c r="AC1587" s="30"/>
      <c r="AD1587" s="30"/>
      <c r="AE1587" s="30"/>
      <c r="AG1587" s="31"/>
      <c r="AN1587" s="30"/>
      <c r="AO1587" s="30"/>
      <c r="AP1587" s="30"/>
      <c r="AQ1587" s="30"/>
      <c r="AR1587" s="30"/>
      <c r="AS1587" s="30"/>
      <c r="AT1587" s="30"/>
      <c r="AU1587" s="30"/>
      <c r="AV1587" s="30"/>
      <c r="AW1587" s="30"/>
      <c r="AX1587" s="30"/>
      <c r="AY1587" s="30"/>
      <c r="AZ1587" s="30"/>
      <c r="BA1587" s="30"/>
      <c r="BB1587" s="30"/>
      <c r="BC1587" s="30"/>
      <c r="BD1587" s="30"/>
      <c r="BE1587" s="30"/>
      <c r="BF1587" s="30"/>
      <c r="BG1587" s="30"/>
      <c r="BH1587" s="30"/>
      <c r="BI1587" s="30"/>
      <c r="BJ1587" s="30"/>
      <c r="BK1587" s="30"/>
      <c r="BL1587" s="30"/>
    </row>
    <row r="1588" spans="27:64" x14ac:dyDescent="0.2">
      <c r="AA1588" s="30"/>
      <c r="AB1588" s="30"/>
      <c r="AC1588" s="30"/>
      <c r="AD1588" s="30"/>
      <c r="AE1588" s="30"/>
      <c r="AG1588" s="31"/>
      <c r="AN1588" s="30"/>
      <c r="AO1588" s="30"/>
      <c r="AP1588" s="30"/>
      <c r="AQ1588" s="30"/>
      <c r="AR1588" s="30"/>
      <c r="AS1588" s="30"/>
      <c r="AT1588" s="30"/>
      <c r="AU1588" s="30"/>
      <c r="AV1588" s="30"/>
      <c r="AW1588" s="30"/>
      <c r="AX1588" s="30"/>
      <c r="AY1588" s="30"/>
      <c r="AZ1588" s="30"/>
      <c r="BA1588" s="30"/>
      <c r="BB1588" s="30"/>
      <c r="BC1588" s="30"/>
      <c r="BD1588" s="30"/>
      <c r="BE1588" s="30"/>
      <c r="BF1588" s="30"/>
      <c r="BG1588" s="30"/>
      <c r="BH1588" s="30"/>
      <c r="BI1588" s="30"/>
      <c r="BJ1588" s="30"/>
      <c r="BK1588" s="30"/>
      <c r="BL1588" s="30"/>
    </row>
    <row r="1589" spans="27:64" x14ac:dyDescent="0.2">
      <c r="AA1589" s="30"/>
      <c r="AB1589" s="30"/>
      <c r="AC1589" s="30"/>
      <c r="AD1589" s="30"/>
      <c r="AE1589" s="30"/>
      <c r="AG1589" s="31"/>
      <c r="AN1589" s="30"/>
      <c r="AO1589" s="30"/>
      <c r="AP1589" s="30"/>
      <c r="AQ1589" s="30"/>
      <c r="AR1589" s="30"/>
      <c r="AS1589" s="30"/>
      <c r="AT1589" s="30"/>
      <c r="AU1589" s="30"/>
      <c r="AV1589" s="30"/>
      <c r="AX1589" s="30"/>
    </row>
    <row r="1590" spans="27:64" x14ac:dyDescent="0.2">
      <c r="AA1590" s="30"/>
      <c r="AB1590" s="30"/>
      <c r="AC1590" s="30"/>
      <c r="AD1590" s="30"/>
      <c r="AE1590" s="30"/>
      <c r="AG1590" s="31"/>
      <c r="AN1590" s="30"/>
      <c r="AO1590" s="30"/>
      <c r="AP1590" s="30"/>
      <c r="AQ1590" s="30"/>
      <c r="AR1590" s="30"/>
      <c r="AS1590" s="30"/>
      <c r="AT1590" s="30"/>
      <c r="AU1590" s="30"/>
    </row>
    <row r="1591" spans="27:64" x14ac:dyDescent="0.2">
      <c r="AA1591" s="30"/>
      <c r="AB1591" s="30"/>
      <c r="AC1591" s="30"/>
      <c r="AD1591" s="30"/>
      <c r="AE1591" s="30"/>
      <c r="AG1591" s="31"/>
      <c r="AN1591" s="30"/>
      <c r="AO1591" s="30"/>
      <c r="AP1591" s="30"/>
      <c r="AQ1591" s="30"/>
      <c r="AR1591" s="30"/>
      <c r="AS1591" s="30"/>
      <c r="AT1591" s="30"/>
      <c r="AU1591" s="30"/>
    </row>
    <row r="1592" spans="27:64" x14ac:dyDescent="0.2">
      <c r="AA1592" s="30"/>
      <c r="AB1592" s="30"/>
      <c r="AC1592" s="30"/>
      <c r="AD1592" s="30"/>
      <c r="AE1592" s="30"/>
      <c r="AG1592" s="31"/>
      <c r="AN1592" s="30"/>
      <c r="AO1592" s="30"/>
      <c r="AP1592" s="30"/>
      <c r="AQ1592" s="30"/>
      <c r="AR1592" s="30"/>
      <c r="AS1592" s="30"/>
      <c r="AT1592" s="30"/>
      <c r="AU1592" s="30"/>
    </row>
    <row r="1593" spans="27:64" x14ac:dyDescent="0.2">
      <c r="AA1593" s="30"/>
      <c r="AB1593" s="30"/>
      <c r="AC1593" s="30"/>
      <c r="AD1593" s="30"/>
      <c r="AE1593" s="30"/>
      <c r="AG1593" s="31"/>
      <c r="AN1593" s="30"/>
      <c r="AO1593" s="30"/>
      <c r="AP1593" s="30"/>
      <c r="AQ1593" s="30"/>
      <c r="AR1593" s="30"/>
      <c r="AS1593" s="30"/>
      <c r="AT1593" s="30"/>
      <c r="AU1593" s="30"/>
      <c r="AV1593" s="30"/>
    </row>
    <row r="1594" spans="27:64" x14ac:dyDescent="0.2">
      <c r="AA1594" s="30"/>
      <c r="AB1594" s="30"/>
      <c r="AC1594" s="30"/>
      <c r="AD1594" s="30"/>
      <c r="AE1594" s="30"/>
      <c r="AG1594" s="31"/>
      <c r="AN1594" s="30"/>
      <c r="AO1594" s="30"/>
      <c r="AP1594" s="30"/>
      <c r="AQ1594" s="30"/>
      <c r="AR1594" s="30"/>
      <c r="AS1594" s="30"/>
      <c r="AT1594" s="30"/>
      <c r="AU1594" s="30"/>
      <c r="AV1594" s="30"/>
      <c r="AX1594" s="30"/>
    </row>
    <row r="1595" spans="27:64" x14ac:dyDescent="0.2">
      <c r="AA1595" s="30"/>
      <c r="AB1595" s="30"/>
      <c r="AC1595" s="30"/>
      <c r="AD1595" s="30"/>
      <c r="AE1595" s="30"/>
      <c r="AG1595" s="31"/>
      <c r="AN1595" s="30"/>
      <c r="AO1595" s="30"/>
      <c r="AP1595" s="30"/>
      <c r="AQ1595" s="30"/>
      <c r="AR1595" s="30"/>
      <c r="AS1595" s="30"/>
      <c r="AT1595" s="30"/>
      <c r="AU1595" s="30"/>
      <c r="AV1595" s="30"/>
      <c r="AW1595" s="30"/>
      <c r="AX1595" s="30"/>
      <c r="AY1595" s="30"/>
      <c r="AZ1595" s="30"/>
      <c r="BA1595" s="30"/>
      <c r="BB1595" s="30"/>
      <c r="BC1595" s="30"/>
      <c r="BD1595" s="30"/>
      <c r="BE1595" s="30"/>
      <c r="BF1595" s="30"/>
      <c r="BG1595" s="30"/>
      <c r="BH1595" s="30"/>
      <c r="BI1595" s="30"/>
      <c r="BJ1595" s="30"/>
      <c r="BK1595" s="30"/>
      <c r="BL1595" s="30"/>
    </row>
    <row r="1596" spans="27:64" x14ac:dyDescent="0.2">
      <c r="AA1596" s="30"/>
      <c r="AB1596" s="30"/>
      <c r="AC1596" s="30"/>
      <c r="AD1596" s="30"/>
      <c r="AE1596" s="30"/>
      <c r="AG1596" s="31"/>
      <c r="AN1596" s="30"/>
      <c r="AO1596" s="30"/>
      <c r="AP1596" s="30"/>
      <c r="AQ1596" s="30"/>
      <c r="AR1596" s="30"/>
      <c r="AS1596" s="30"/>
      <c r="AT1596" s="30"/>
      <c r="AU1596" s="30"/>
      <c r="AV1596" s="30"/>
    </row>
    <row r="1597" spans="27:64" x14ac:dyDescent="0.2">
      <c r="AA1597" s="30"/>
      <c r="AB1597" s="30"/>
      <c r="AC1597" s="30"/>
      <c r="AD1597" s="30"/>
      <c r="AE1597" s="30"/>
      <c r="AG1597" s="31"/>
      <c r="AN1597" s="30"/>
      <c r="AO1597" s="30"/>
      <c r="AP1597" s="30"/>
      <c r="AQ1597" s="30"/>
      <c r="AR1597" s="30"/>
      <c r="AS1597" s="30"/>
      <c r="AT1597" s="30"/>
      <c r="AU1597" s="30"/>
      <c r="AV1597" s="30"/>
      <c r="AX1597" s="30"/>
    </row>
    <row r="1598" spans="27:64" x14ac:dyDescent="0.2">
      <c r="AA1598" s="30"/>
      <c r="AB1598" s="30"/>
      <c r="AC1598" s="30"/>
      <c r="AD1598" s="30"/>
      <c r="AE1598" s="30"/>
      <c r="AG1598" s="31"/>
      <c r="AN1598" s="30"/>
      <c r="AO1598" s="30"/>
      <c r="AP1598" s="30"/>
      <c r="AQ1598" s="30"/>
      <c r="AR1598" s="30"/>
      <c r="AS1598" s="30"/>
      <c r="AT1598" s="30"/>
      <c r="AU1598" s="30"/>
    </row>
    <row r="1599" spans="27:64" x14ac:dyDescent="0.2">
      <c r="AA1599" s="30"/>
      <c r="AB1599" s="30"/>
      <c r="AC1599" s="30"/>
      <c r="AD1599" s="30"/>
      <c r="AE1599" s="30"/>
      <c r="AG1599" s="31"/>
      <c r="AN1599" s="30"/>
      <c r="AO1599" s="30"/>
      <c r="AP1599" s="30"/>
      <c r="AQ1599" s="30"/>
      <c r="AR1599" s="30"/>
      <c r="AS1599" s="30"/>
      <c r="AT1599" s="30"/>
      <c r="AU1599" s="30"/>
      <c r="AV1599" s="30"/>
      <c r="AX1599" s="30"/>
    </row>
    <row r="1600" spans="27:64" x14ac:dyDescent="0.2">
      <c r="AA1600" s="30"/>
      <c r="AB1600" s="30"/>
      <c r="AC1600" s="30"/>
      <c r="AD1600" s="30"/>
      <c r="AE1600" s="30"/>
      <c r="AG1600" s="31"/>
      <c r="AN1600" s="30"/>
      <c r="AO1600" s="30"/>
      <c r="AP1600" s="30"/>
      <c r="AQ1600" s="30"/>
      <c r="AR1600" s="30"/>
      <c r="AS1600" s="30"/>
      <c r="AT1600" s="30"/>
      <c r="AU1600" s="30"/>
    </row>
    <row r="1601" spans="27:64" x14ac:dyDescent="0.2">
      <c r="AA1601" s="30"/>
      <c r="AB1601" s="30"/>
      <c r="AC1601" s="30"/>
      <c r="AD1601" s="30"/>
      <c r="AE1601" s="30"/>
      <c r="AG1601" s="31"/>
      <c r="AN1601" s="30"/>
      <c r="AO1601" s="30"/>
      <c r="AP1601" s="30"/>
      <c r="AQ1601" s="30"/>
      <c r="AR1601" s="30"/>
      <c r="AS1601" s="30"/>
      <c r="AT1601" s="30"/>
      <c r="AU1601" s="30"/>
      <c r="AV1601" s="30"/>
    </row>
    <row r="1602" spans="27:64" x14ac:dyDescent="0.2">
      <c r="AA1602" s="30"/>
      <c r="AB1602" s="30"/>
      <c r="AC1602" s="30"/>
      <c r="AD1602" s="30"/>
      <c r="AE1602" s="30"/>
      <c r="AG1602" s="31"/>
      <c r="AN1602" s="30"/>
      <c r="AO1602" s="30"/>
      <c r="AP1602" s="30"/>
      <c r="AQ1602" s="30"/>
      <c r="AR1602" s="30"/>
      <c r="AS1602" s="30"/>
      <c r="AT1602" s="30"/>
      <c r="AU1602" s="30"/>
      <c r="AV1602" s="30"/>
      <c r="AW1602" s="30"/>
      <c r="AX1602" s="30"/>
      <c r="AY1602" s="30"/>
      <c r="AZ1602" s="30"/>
      <c r="BA1602" s="30"/>
      <c r="BB1602" s="30"/>
      <c r="BC1602" s="30"/>
      <c r="BD1602" s="30"/>
      <c r="BE1602" s="30"/>
      <c r="BF1602" s="30"/>
      <c r="BG1602" s="30"/>
      <c r="BH1602" s="30"/>
      <c r="BI1602" s="30"/>
      <c r="BJ1602" s="30"/>
      <c r="BK1602" s="30"/>
      <c r="BL1602" s="30"/>
    </row>
    <row r="1603" spans="27:64" x14ac:dyDescent="0.2">
      <c r="AA1603" s="30"/>
      <c r="AB1603" s="30"/>
      <c r="AC1603" s="30"/>
      <c r="AD1603" s="30"/>
      <c r="AE1603" s="30"/>
      <c r="AG1603" s="31"/>
      <c r="AN1603" s="30"/>
      <c r="AO1603" s="30"/>
      <c r="AP1603" s="30"/>
      <c r="AQ1603" s="30"/>
      <c r="AR1603" s="30"/>
      <c r="AS1603" s="30"/>
      <c r="AT1603" s="30"/>
      <c r="AU1603" s="30"/>
    </row>
    <row r="1604" spans="27:64" x14ac:dyDescent="0.2">
      <c r="AA1604" s="30"/>
      <c r="AB1604" s="30"/>
      <c r="AC1604" s="30"/>
      <c r="AD1604" s="30"/>
      <c r="AE1604" s="30"/>
      <c r="AG1604" s="31"/>
      <c r="AN1604" s="30"/>
      <c r="AO1604" s="30"/>
      <c r="AP1604" s="30"/>
      <c r="AQ1604" s="30"/>
      <c r="AR1604" s="30"/>
      <c r="AS1604" s="30"/>
      <c r="AT1604" s="30"/>
      <c r="AU1604" s="30"/>
      <c r="AV1604" s="30"/>
    </row>
    <row r="1605" spans="27:64" x14ac:dyDescent="0.2">
      <c r="AA1605" s="30"/>
      <c r="AB1605" s="30"/>
      <c r="AC1605" s="30"/>
      <c r="AD1605" s="30"/>
      <c r="AE1605" s="30"/>
      <c r="AG1605" s="31"/>
      <c r="AN1605" s="30"/>
      <c r="AO1605" s="30"/>
      <c r="AP1605" s="30"/>
      <c r="AQ1605" s="30"/>
      <c r="AR1605" s="30"/>
      <c r="AS1605" s="30"/>
      <c r="AT1605" s="30"/>
      <c r="AU1605" s="30"/>
    </row>
    <row r="1606" spans="27:64" x14ac:dyDescent="0.2">
      <c r="AA1606" s="30"/>
      <c r="AB1606" s="30"/>
      <c r="AC1606" s="30"/>
      <c r="AD1606" s="30"/>
      <c r="AE1606" s="30"/>
      <c r="AG1606" s="31"/>
      <c r="AN1606" s="30"/>
      <c r="AO1606" s="30"/>
      <c r="AP1606" s="30"/>
      <c r="AQ1606" s="30"/>
      <c r="AR1606" s="30"/>
      <c r="AS1606" s="30"/>
      <c r="AT1606" s="30"/>
      <c r="AU1606" s="30"/>
      <c r="AV1606" s="30"/>
      <c r="AX1606" s="30"/>
    </row>
    <row r="1607" spans="27:64" x14ac:dyDescent="0.2">
      <c r="AA1607" s="30"/>
      <c r="AB1607" s="30"/>
      <c r="AC1607" s="30"/>
      <c r="AD1607" s="30"/>
      <c r="AE1607" s="30"/>
      <c r="AG1607" s="31"/>
      <c r="AN1607" s="30"/>
      <c r="AO1607" s="30"/>
      <c r="AP1607" s="30"/>
      <c r="AQ1607" s="30"/>
      <c r="AR1607" s="30"/>
      <c r="AS1607" s="30"/>
      <c r="AT1607" s="30"/>
      <c r="AU1607" s="30"/>
      <c r="AV1607" s="30"/>
    </row>
    <row r="1608" spans="27:64" x14ac:dyDescent="0.2">
      <c r="AA1608" s="30"/>
      <c r="AB1608" s="30"/>
      <c r="AC1608" s="30"/>
      <c r="AD1608" s="30"/>
      <c r="AE1608" s="30"/>
      <c r="AG1608" s="31"/>
      <c r="AN1608" s="30"/>
      <c r="AO1608" s="30"/>
      <c r="AP1608" s="30"/>
      <c r="AQ1608" s="30"/>
      <c r="AR1608" s="30"/>
      <c r="AS1608" s="30"/>
      <c r="AT1608" s="30"/>
      <c r="AU1608" s="30"/>
    </row>
    <row r="1609" spans="27:64" x14ac:dyDescent="0.2">
      <c r="AA1609" s="30"/>
      <c r="AB1609" s="30"/>
      <c r="AC1609" s="30"/>
      <c r="AD1609" s="30"/>
      <c r="AE1609" s="30"/>
      <c r="AG1609" s="31"/>
      <c r="AN1609" s="30"/>
      <c r="AO1609" s="30"/>
      <c r="AP1609" s="30"/>
      <c r="AQ1609" s="30"/>
      <c r="AR1609" s="30"/>
      <c r="AS1609" s="30"/>
      <c r="AT1609" s="30"/>
      <c r="AU1609" s="30"/>
    </row>
    <row r="1610" spans="27:64" x14ac:dyDescent="0.2">
      <c r="AA1610" s="30"/>
      <c r="AB1610" s="30"/>
      <c r="AC1610" s="30"/>
      <c r="AD1610" s="30"/>
      <c r="AE1610" s="30"/>
      <c r="AG1610" s="31"/>
      <c r="AN1610" s="30"/>
      <c r="AO1610" s="30"/>
      <c r="AP1610" s="30"/>
      <c r="AQ1610" s="30"/>
      <c r="AR1610" s="30"/>
      <c r="AS1610" s="30"/>
      <c r="AT1610" s="30"/>
      <c r="AU1610" s="30"/>
      <c r="AV1610" s="30"/>
      <c r="AX1610" s="30"/>
      <c r="AY1610" s="30"/>
      <c r="AZ1610" s="30"/>
      <c r="BA1610" s="30"/>
      <c r="BB1610" s="30"/>
      <c r="BC1610" s="30"/>
      <c r="BD1610" s="30"/>
      <c r="BE1610" s="30"/>
      <c r="BF1610" s="30"/>
      <c r="BG1610" s="30"/>
      <c r="BH1610" s="30"/>
      <c r="BI1610" s="30"/>
      <c r="BJ1610" s="30"/>
      <c r="BK1610" s="30"/>
      <c r="BL1610" s="30"/>
    </row>
    <row r="1611" spans="27:64" x14ac:dyDescent="0.2">
      <c r="AA1611" s="30"/>
      <c r="AB1611" s="30"/>
      <c r="AC1611" s="30"/>
      <c r="AD1611" s="30"/>
      <c r="AE1611" s="30"/>
      <c r="AG1611" s="31"/>
      <c r="AN1611" s="30"/>
      <c r="AO1611" s="30"/>
      <c r="AP1611" s="30"/>
      <c r="AQ1611" s="30"/>
      <c r="AR1611" s="30"/>
      <c r="AS1611" s="30"/>
      <c r="AT1611" s="30"/>
      <c r="AU1611" s="30"/>
      <c r="AV1611" s="30"/>
    </row>
    <row r="1612" spans="27:64" x14ac:dyDescent="0.2">
      <c r="AA1612" s="30"/>
      <c r="AB1612" s="30"/>
      <c r="AC1612" s="30"/>
      <c r="AD1612" s="30"/>
      <c r="AE1612" s="30"/>
      <c r="AG1612" s="31"/>
      <c r="AN1612" s="30"/>
      <c r="AO1612" s="30"/>
      <c r="AP1612" s="30"/>
      <c r="AQ1612" s="30"/>
      <c r="AR1612" s="30"/>
      <c r="AS1612" s="30"/>
      <c r="AT1612" s="30"/>
      <c r="AU1612" s="30"/>
      <c r="AV1612" s="30"/>
    </row>
    <row r="1613" spans="27:64" x14ac:dyDescent="0.2">
      <c r="AA1613" s="30"/>
      <c r="AB1613" s="30"/>
      <c r="AC1613" s="30"/>
      <c r="AD1613" s="30"/>
      <c r="AE1613" s="30"/>
      <c r="AG1613" s="31"/>
      <c r="AN1613" s="30"/>
      <c r="AO1613" s="30"/>
      <c r="AP1613" s="30"/>
      <c r="AQ1613" s="30"/>
      <c r="AR1613" s="30"/>
      <c r="AS1613" s="30"/>
      <c r="AT1613" s="30"/>
      <c r="AU1613" s="30"/>
      <c r="AV1613" s="30"/>
    </row>
    <row r="1614" spans="27:64" x14ac:dyDescent="0.2">
      <c r="AA1614" s="30"/>
      <c r="AB1614" s="30"/>
      <c r="AC1614" s="30"/>
      <c r="AD1614" s="30"/>
      <c r="AE1614" s="30"/>
      <c r="AG1614" s="31"/>
      <c r="AN1614" s="30"/>
      <c r="AO1614" s="30"/>
      <c r="AP1614" s="30"/>
      <c r="AQ1614" s="30"/>
      <c r="AR1614" s="30"/>
      <c r="AS1614" s="30"/>
      <c r="AT1614" s="30"/>
      <c r="AU1614" s="30"/>
      <c r="AV1614" s="30"/>
      <c r="AX1614" s="30"/>
    </row>
    <row r="1615" spans="27:64" x14ac:dyDescent="0.2">
      <c r="AA1615" s="30"/>
      <c r="AB1615" s="30"/>
      <c r="AC1615" s="30"/>
      <c r="AD1615" s="30"/>
      <c r="AE1615" s="30"/>
      <c r="AG1615" s="31"/>
      <c r="AN1615" s="30"/>
      <c r="AO1615" s="30"/>
      <c r="AP1615" s="30"/>
      <c r="AQ1615" s="30"/>
      <c r="AR1615" s="30"/>
      <c r="AS1615" s="30"/>
      <c r="AT1615" s="30"/>
      <c r="AU1615" s="30"/>
      <c r="AV1615" s="30"/>
    </row>
    <row r="1616" spans="27:64" x14ac:dyDescent="0.2">
      <c r="AA1616" s="30"/>
      <c r="AB1616" s="30"/>
      <c r="AC1616" s="30"/>
      <c r="AD1616" s="30"/>
      <c r="AE1616" s="30"/>
      <c r="AG1616" s="31"/>
      <c r="AN1616" s="30"/>
      <c r="AO1616" s="30"/>
      <c r="AP1616" s="30"/>
      <c r="AQ1616" s="30"/>
      <c r="AR1616" s="30"/>
      <c r="AS1616" s="30"/>
      <c r="AT1616" s="30"/>
      <c r="AU1616" s="30"/>
      <c r="AV1616" s="30"/>
    </row>
    <row r="1617" spans="27:64" x14ac:dyDescent="0.2">
      <c r="AA1617" s="30"/>
      <c r="AB1617" s="30"/>
      <c r="AC1617" s="30"/>
      <c r="AD1617" s="30"/>
      <c r="AE1617" s="30"/>
      <c r="AG1617" s="31"/>
      <c r="AN1617" s="30"/>
      <c r="AO1617" s="30"/>
      <c r="AP1617" s="30"/>
      <c r="AQ1617" s="30"/>
      <c r="AR1617" s="30"/>
      <c r="AS1617" s="30"/>
      <c r="AT1617" s="30"/>
      <c r="AU1617" s="30"/>
      <c r="AV1617" s="30"/>
      <c r="AW1617" s="30"/>
      <c r="AX1617" s="30"/>
      <c r="AY1617" s="30"/>
      <c r="AZ1617" s="30"/>
      <c r="BA1617" s="30"/>
      <c r="BB1617" s="30"/>
      <c r="BC1617" s="30"/>
      <c r="BD1617" s="30"/>
      <c r="BE1617" s="30"/>
      <c r="BF1617" s="30"/>
      <c r="BG1617" s="30"/>
      <c r="BH1617" s="30"/>
      <c r="BI1617" s="30"/>
      <c r="BJ1617" s="30"/>
      <c r="BK1617" s="30"/>
      <c r="BL1617" s="30"/>
    </row>
    <row r="1618" spans="27:64" x14ac:dyDescent="0.2">
      <c r="AA1618" s="30"/>
      <c r="AB1618" s="30"/>
      <c r="AC1618" s="30"/>
      <c r="AD1618" s="30"/>
      <c r="AE1618" s="30"/>
      <c r="AG1618" s="31"/>
      <c r="AN1618" s="30"/>
      <c r="AO1618" s="30"/>
      <c r="AP1618" s="30"/>
      <c r="AQ1618" s="30"/>
      <c r="AR1618" s="30"/>
      <c r="AS1618" s="30"/>
      <c r="AT1618" s="30"/>
      <c r="AU1618" s="30"/>
      <c r="AV1618" s="30"/>
      <c r="AX1618" s="30"/>
      <c r="AY1618" s="30"/>
      <c r="AZ1618" s="30"/>
      <c r="BA1618" s="30"/>
      <c r="BB1618" s="30"/>
      <c r="BC1618" s="30"/>
      <c r="BD1618" s="30"/>
      <c r="BE1618" s="30"/>
      <c r="BF1618" s="30"/>
      <c r="BG1618" s="30"/>
      <c r="BH1618" s="30"/>
      <c r="BI1618" s="30"/>
      <c r="BJ1618" s="30"/>
      <c r="BK1618" s="30"/>
      <c r="BL1618" s="30"/>
    </row>
    <row r="1619" spans="27:64" x14ac:dyDescent="0.2">
      <c r="AA1619" s="30"/>
      <c r="AB1619" s="30"/>
      <c r="AC1619" s="30"/>
      <c r="AD1619" s="30"/>
      <c r="AE1619" s="30"/>
      <c r="AG1619" s="31"/>
      <c r="AN1619" s="30"/>
      <c r="AO1619" s="30"/>
      <c r="AP1619" s="30"/>
      <c r="AQ1619" s="30"/>
      <c r="AR1619" s="30"/>
      <c r="AS1619" s="30"/>
      <c r="AT1619" s="30"/>
      <c r="AU1619" s="30"/>
      <c r="AV1619" s="30"/>
      <c r="AX1619" s="30"/>
    </row>
    <row r="1620" spans="27:64" x14ac:dyDescent="0.2">
      <c r="AA1620" s="30"/>
      <c r="AB1620" s="30"/>
      <c r="AC1620" s="30"/>
      <c r="AD1620" s="30"/>
      <c r="AE1620" s="30"/>
      <c r="AG1620" s="31"/>
      <c r="AN1620" s="30"/>
      <c r="AO1620" s="30"/>
      <c r="AP1620" s="30"/>
      <c r="AQ1620" s="30"/>
      <c r="AR1620" s="30"/>
      <c r="AS1620" s="30"/>
      <c r="AT1620" s="30"/>
      <c r="AU1620" s="30"/>
      <c r="AV1620" s="30"/>
      <c r="AW1620" s="30"/>
      <c r="AX1620" s="30"/>
      <c r="AY1620" s="30"/>
      <c r="AZ1620" s="30"/>
      <c r="BA1620" s="30"/>
      <c r="BB1620" s="30"/>
      <c r="BC1620" s="30"/>
      <c r="BD1620" s="30"/>
      <c r="BE1620" s="30"/>
      <c r="BF1620" s="30"/>
      <c r="BG1620" s="30"/>
      <c r="BH1620" s="30"/>
      <c r="BI1620" s="30"/>
      <c r="BJ1620" s="30"/>
      <c r="BK1620" s="30"/>
      <c r="BL1620" s="30"/>
    </row>
    <row r="1621" spans="27:64" x14ac:dyDescent="0.2">
      <c r="AA1621" s="30"/>
      <c r="AB1621" s="30"/>
      <c r="AC1621" s="30"/>
      <c r="AD1621" s="30"/>
      <c r="AE1621" s="30"/>
      <c r="AG1621" s="31"/>
      <c r="AN1621" s="30"/>
      <c r="AO1621" s="30"/>
      <c r="AP1621" s="30"/>
      <c r="AQ1621" s="30"/>
      <c r="AR1621" s="30"/>
      <c r="AS1621" s="30"/>
      <c r="AT1621" s="30"/>
      <c r="AU1621" s="30"/>
    </row>
    <row r="1622" spans="27:64" x14ac:dyDescent="0.2">
      <c r="AA1622" s="30"/>
      <c r="AB1622" s="30"/>
      <c r="AC1622" s="30"/>
      <c r="AD1622" s="30"/>
      <c r="AE1622" s="30"/>
      <c r="AG1622" s="31"/>
      <c r="AN1622" s="30"/>
      <c r="AO1622" s="30"/>
      <c r="AP1622" s="30"/>
      <c r="AQ1622" s="30"/>
      <c r="AR1622" s="30"/>
      <c r="AS1622" s="30"/>
      <c r="AT1622" s="30"/>
      <c r="AU1622" s="30"/>
    </row>
    <row r="1623" spans="27:64" x14ac:dyDescent="0.2">
      <c r="AA1623" s="30"/>
      <c r="AB1623" s="30"/>
      <c r="AC1623" s="30"/>
      <c r="AD1623" s="30"/>
      <c r="AE1623" s="30"/>
      <c r="AG1623" s="31"/>
      <c r="AN1623" s="30"/>
      <c r="AO1623" s="30"/>
      <c r="AP1623" s="30"/>
      <c r="AQ1623" s="30"/>
      <c r="AR1623" s="30"/>
      <c r="AS1623" s="30"/>
      <c r="AT1623" s="30"/>
      <c r="AU1623" s="30"/>
      <c r="AV1623" s="30"/>
      <c r="AX1623" s="30"/>
      <c r="AY1623" s="30"/>
      <c r="AZ1623" s="30"/>
      <c r="BA1623" s="30"/>
      <c r="BB1623" s="30"/>
      <c r="BC1623" s="30"/>
      <c r="BD1623" s="30"/>
      <c r="BE1623" s="30"/>
      <c r="BF1623" s="30"/>
      <c r="BG1623" s="30"/>
      <c r="BH1623" s="30"/>
      <c r="BI1623" s="30"/>
      <c r="BJ1623" s="30"/>
      <c r="BK1623" s="30"/>
      <c r="BL1623" s="30"/>
    </row>
    <row r="1624" spans="27:64" x14ac:dyDescent="0.2">
      <c r="AA1624" s="30"/>
      <c r="AB1624" s="30"/>
      <c r="AC1624" s="30"/>
      <c r="AD1624" s="30"/>
      <c r="AE1624" s="30"/>
      <c r="AG1624" s="31"/>
      <c r="AN1624" s="30"/>
      <c r="AO1624" s="30"/>
      <c r="AP1624" s="30"/>
      <c r="AQ1624" s="30"/>
      <c r="AR1624" s="30"/>
      <c r="AS1624" s="30"/>
      <c r="AT1624" s="30"/>
      <c r="AU1624" s="30"/>
      <c r="AV1624" s="30"/>
    </row>
    <row r="1625" spans="27:64" x14ac:dyDescent="0.2">
      <c r="AA1625" s="30"/>
      <c r="AB1625" s="30"/>
      <c r="AC1625" s="30"/>
      <c r="AD1625" s="30"/>
      <c r="AE1625" s="30"/>
      <c r="AG1625" s="31"/>
      <c r="AN1625" s="30"/>
      <c r="AO1625" s="30"/>
      <c r="AP1625" s="30"/>
      <c r="AQ1625" s="30"/>
      <c r="AR1625" s="30"/>
      <c r="AS1625" s="30"/>
      <c r="AT1625" s="30"/>
      <c r="AU1625" s="30"/>
      <c r="AV1625" s="30"/>
      <c r="AW1625" s="30"/>
      <c r="AX1625" s="30"/>
      <c r="AY1625" s="30"/>
      <c r="AZ1625" s="30"/>
      <c r="BA1625" s="30"/>
      <c r="BB1625" s="30"/>
      <c r="BC1625" s="30"/>
      <c r="BD1625" s="30"/>
      <c r="BE1625" s="30"/>
      <c r="BF1625" s="30"/>
      <c r="BG1625" s="30"/>
      <c r="BH1625" s="30"/>
      <c r="BI1625" s="30"/>
      <c r="BJ1625" s="30"/>
      <c r="BK1625" s="30"/>
      <c r="BL1625" s="30"/>
    </row>
    <row r="1626" spans="27:64" x14ac:dyDescent="0.2">
      <c r="AA1626" s="30"/>
      <c r="AB1626" s="30"/>
      <c r="AC1626" s="30"/>
      <c r="AD1626" s="30"/>
      <c r="AE1626" s="30"/>
      <c r="AG1626" s="31"/>
      <c r="AN1626" s="30"/>
      <c r="AO1626" s="30"/>
      <c r="AP1626" s="30"/>
      <c r="AQ1626" s="30"/>
      <c r="AR1626" s="30"/>
      <c r="AS1626" s="30"/>
      <c r="AT1626" s="30"/>
      <c r="AU1626" s="30"/>
    </row>
    <row r="1627" spans="27:64" x14ac:dyDescent="0.2">
      <c r="AA1627" s="30"/>
      <c r="AB1627" s="30"/>
      <c r="AC1627" s="30"/>
      <c r="AD1627" s="30"/>
      <c r="AE1627" s="30"/>
      <c r="AG1627" s="31"/>
      <c r="AN1627" s="30"/>
      <c r="AO1627" s="30"/>
      <c r="AP1627" s="30"/>
      <c r="AQ1627" s="30"/>
      <c r="AR1627" s="30"/>
      <c r="AS1627" s="30"/>
      <c r="AT1627" s="30"/>
      <c r="AU1627" s="30"/>
      <c r="AV1627" s="30"/>
      <c r="AW1627" s="30"/>
      <c r="AX1627" s="30"/>
      <c r="AY1627" s="30"/>
      <c r="AZ1627" s="30"/>
      <c r="BA1627" s="30"/>
      <c r="BB1627" s="30"/>
      <c r="BC1627" s="30"/>
      <c r="BD1627" s="30"/>
      <c r="BE1627" s="30"/>
      <c r="BF1627" s="30"/>
      <c r="BG1627" s="30"/>
      <c r="BH1627" s="30"/>
      <c r="BI1627" s="30"/>
      <c r="BJ1627" s="30"/>
      <c r="BK1627" s="30"/>
      <c r="BL1627" s="30"/>
    </row>
    <row r="1628" spans="27:64" x14ac:dyDescent="0.2">
      <c r="AA1628" s="30"/>
      <c r="AB1628" s="30"/>
      <c r="AC1628" s="30"/>
      <c r="AD1628" s="30"/>
      <c r="AE1628" s="30"/>
      <c r="AG1628" s="31"/>
      <c r="AN1628" s="30"/>
      <c r="AO1628" s="30"/>
      <c r="AP1628" s="30"/>
      <c r="AQ1628" s="30"/>
      <c r="AR1628" s="30"/>
      <c r="AS1628" s="30"/>
      <c r="AT1628" s="30"/>
      <c r="AU1628" s="30"/>
    </row>
    <row r="1629" spans="27:64" x14ac:dyDescent="0.2">
      <c r="AA1629" s="30"/>
      <c r="AB1629" s="30"/>
      <c r="AC1629" s="30"/>
      <c r="AD1629" s="30"/>
      <c r="AE1629" s="30"/>
      <c r="AG1629" s="31"/>
      <c r="AN1629" s="30"/>
      <c r="AO1629" s="30"/>
      <c r="AP1629" s="30"/>
      <c r="AQ1629" s="30"/>
      <c r="AR1629" s="30"/>
      <c r="AS1629" s="30"/>
      <c r="AT1629" s="30"/>
      <c r="AU1629" s="30"/>
    </row>
    <row r="1630" spans="27:64" x14ac:dyDescent="0.2">
      <c r="AA1630" s="30"/>
      <c r="AB1630" s="30"/>
      <c r="AC1630" s="30"/>
      <c r="AD1630" s="30"/>
      <c r="AE1630" s="30"/>
      <c r="AG1630" s="31"/>
      <c r="AN1630" s="30"/>
      <c r="AO1630" s="30"/>
      <c r="AP1630" s="30"/>
      <c r="AQ1630" s="30"/>
      <c r="AR1630" s="30"/>
      <c r="AS1630" s="30"/>
      <c r="AT1630" s="30"/>
      <c r="AU1630" s="30"/>
    </row>
    <row r="1631" spans="27:64" x14ac:dyDescent="0.2">
      <c r="AA1631" s="30"/>
      <c r="AB1631" s="30"/>
      <c r="AC1631" s="30"/>
      <c r="AD1631" s="30"/>
      <c r="AE1631" s="30"/>
      <c r="AG1631" s="31"/>
      <c r="AN1631" s="30"/>
      <c r="AO1631" s="30"/>
      <c r="AP1631" s="30"/>
      <c r="AQ1631" s="30"/>
      <c r="AR1631" s="30"/>
      <c r="AS1631" s="30"/>
      <c r="AT1631" s="30"/>
      <c r="AU1631" s="30"/>
    </row>
    <row r="1632" spans="27:64" x14ac:dyDescent="0.2">
      <c r="AA1632" s="30"/>
      <c r="AB1632" s="30"/>
      <c r="AC1632" s="30"/>
      <c r="AD1632" s="30"/>
      <c r="AE1632" s="30"/>
      <c r="AG1632" s="31"/>
      <c r="AN1632" s="30"/>
      <c r="AO1632" s="30"/>
      <c r="AP1632" s="30"/>
      <c r="AQ1632" s="30"/>
      <c r="AR1632" s="30"/>
      <c r="AS1632" s="30"/>
      <c r="AT1632" s="30"/>
      <c r="AU1632" s="30"/>
    </row>
    <row r="1633" spans="27:64" x14ac:dyDescent="0.2">
      <c r="AA1633" s="30"/>
      <c r="AB1633" s="30"/>
      <c r="AC1633" s="30"/>
      <c r="AD1633" s="30"/>
      <c r="AE1633" s="30"/>
      <c r="AG1633" s="31"/>
      <c r="AN1633" s="30"/>
      <c r="AO1633" s="30"/>
      <c r="AP1633" s="30"/>
      <c r="AQ1633" s="30"/>
      <c r="AR1633" s="30"/>
      <c r="AS1633" s="30"/>
      <c r="AT1633" s="30"/>
      <c r="AU1633" s="30"/>
      <c r="AV1633" s="30"/>
      <c r="AX1633" s="30"/>
    </row>
    <row r="1634" spans="27:64" x14ac:dyDescent="0.2">
      <c r="AA1634" s="30"/>
      <c r="AB1634" s="30"/>
      <c r="AC1634" s="30"/>
      <c r="AD1634" s="30"/>
      <c r="AE1634" s="30"/>
      <c r="AG1634" s="31"/>
      <c r="AN1634" s="30"/>
      <c r="AO1634" s="30"/>
      <c r="AP1634" s="30"/>
      <c r="AQ1634" s="30"/>
      <c r="AR1634" s="30"/>
      <c r="AS1634" s="30"/>
      <c r="AT1634" s="30"/>
      <c r="AU1634" s="30"/>
      <c r="AV1634" s="30"/>
      <c r="AX1634" s="30"/>
    </row>
    <row r="1635" spans="27:64" x14ac:dyDescent="0.2">
      <c r="AA1635" s="30"/>
      <c r="AB1635" s="30"/>
      <c r="AC1635" s="30"/>
      <c r="AD1635" s="30"/>
      <c r="AE1635" s="30"/>
      <c r="AG1635" s="31"/>
      <c r="AN1635" s="30"/>
      <c r="AO1635" s="30"/>
      <c r="AP1635" s="30"/>
      <c r="AQ1635" s="30"/>
      <c r="AR1635" s="30"/>
      <c r="AS1635" s="30"/>
      <c r="AT1635" s="30"/>
      <c r="AU1635" s="30"/>
      <c r="AV1635" s="30"/>
      <c r="AW1635" s="30"/>
      <c r="AX1635" s="30"/>
      <c r="AY1635" s="30"/>
      <c r="AZ1635" s="30"/>
      <c r="BA1635" s="30"/>
      <c r="BB1635" s="30"/>
      <c r="BC1635" s="30"/>
      <c r="BD1635" s="30"/>
      <c r="BE1635" s="30"/>
      <c r="BF1635" s="30"/>
      <c r="BG1635" s="30"/>
      <c r="BH1635" s="30"/>
      <c r="BI1635" s="30"/>
      <c r="BJ1635" s="30"/>
      <c r="BK1635" s="30"/>
      <c r="BL1635" s="30"/>
    </row>
    <row r="1636" spans="27:64" x14ac:dyDescent="0.2">
      <c r="AA1636" s="30"/>
      <c r="AB1636" s="30"/>
      <c r="AC1636" s="30"/>
      <c r="AD1636" s="30"/>
      <c r="AE1636" s="30"/>
      <c r="AG1636" s="31"/>
      <c r="AN1636" s="30"/>
      <c r="AO1636" s="30"/>
      <c r="AP1636" s="30"/>
      <c r="AQ1636" s="30"/>
      <c r="AR1636" s="30"/>
      <c r="AS1636" s="30"/>
      <c r="AT1636" s="30"/>
      <c r="AU1636" s="30"/>
    </row>
    <row r="1637" spans="27:64" x14ac:dyDescent="0.2">
      <c r="AA1637" s="30"/>
      <c r="AB1637" s="30"/>
      <c r="AC1637" s="30"/>
      <c r="AD1637" s="30"/>
      <c r="AE1637" s="30"/>
      <c r="AG1637" s="31"/>
      <c r="AN1637" s="30"/>
      <c r="AO1637" s="30"/>
      <c r="AP1637" s="30"/>
      <c r="AQ1637" s="30"/>
      <c r="AR1637" s="30"/>
      <c r="AS1637" s="30"/>
      <c r="AT1637" s="30"/>
      <c r="AU1637" s="30"/>
      <c r="AV1637" s="30"/>
      <c r="AX1637" s="30"/>
      <c r="AY1637" s="30"/>
      <c r="AZ1637" s="30"/>
      <c r="BA1637" s="30"/>
      <c r="BB1637" s="30"/>
      <c r="BC1637" s="30"/>
      <c r="BD1637" s="30"/>
      <c r="BE1637" s="30"/>
      <c r="BF1637" s="30"/>
      <c r="BG1637" s="30"/>
      <c r="BH1637" s="30"/>
      <c r="BI1637" s="30"/>
      <c r="BJ1637" s="30"/>
      <c r="BK1637" s="30"/>
      <c r="BL1637" s="30"/>
    </row>
    <row r="1638" spans="27:64" x14ac:dyDescent="0.2">
      <c r="AA1638" s="30"/>
      <c r="AB1638" s="30"/>
      <c r="AC1638" s="30"/>
      <c r="AD1638" s="30"/>
      <c r="AE1638" s="30"/>
      <c r="AG1638" s="31"/>
      <c r="AN1638" s="30"/>
      <c r="AO1638" s="30"/>
      <c r="AP1638" s="30"/>
      <c r="AQ1638" s="30"/>
      <c r="AR1638" s="30"/>
      <c r="AS1638" s="30"/>
      <c r="AT1638" s="30"/>
      <c r="AU1638" s="30"/>
      <c r="AV1638" s="2"/>
    </row>
    <row r="1639" spans="27:64" x14ac:dyDescent="0.2">
      <c r="AA1639" s="30"/>
      <c r="AB1639" s="30"/>
      <c r="AC1639" s="30"/>
      <c r="AD1639" s="30"/>
      <c r="AE1639" s="30"/>
      <c r="AG1639" s="31"/>
      <c r="AN1639" s="30"/>
      <c r="AO1639" s="30"/>
      <c r="AP1639" s="30"/>
      <c r="AQ1639" s="30"/>
      <c r="AR1639" s="30"/>
      <c r="AS1639" s="30"/>
      <c r="AT1639" s="30"/>
      <c r="AU1639" s="30"/>
      <c r="AV1639" s="30"/>
    </row>
    <row r="1640" spans="27:64" x14ac:dyDescent="0.2">
      <c r="AA1640" s="30"/>
      <c r="AB1640" s="30"/>
      <c r="AC1640" s="30"/>
      <c r="AD1640" s="30"/>
      <c r="AE1640" s="30"/>
      <c r="AG1640" s="31"/>
      <c r="AN1640" s="30"/>
      <c r="AO1640" s="30"/>
      <c r="AP1640" s="30"/>
      <c r="AQ1640" s="30"/>
      <c r="AR1640" s="30"/>
      <c r="AS1640" s="30"/>
      <c r="AT1640" s="30"/>
      <c r="AU1640" s="30"/>
      <c r="AV1640" s="30"/>
      <c r="AX1640" s="30"/>
      <c r="AY1640" s="30"/>
      <c r="AZ1640" s="30"/>
      <c r="BA1640" s="30"/>
      <c r="BB1640" s="30"/>
      <c r="BC1640" s="30"/>
      <c r="BD1640" s="30"/>
      <c r="BE1640" s="30"/>
      <c r="BF1640" s="30"/>
      <c r="BG1640" s="30"/>
      <c r="BH1640" s="30"/>
      <c r="BI1640" s="30"/>
      <c r="BJ1640" s="30"/>
      <c r="BK1640" s="30"/>
      <c r="BL1640" s="30"/>
    </row>
    <row r="1641" spans="27:64" x14ac:dyDescent="0.2">
      <c r="AA1641" s="30"/>
      <c r="AB1641" s="30"/>
      <c r="AC1641" s="30"/>
      <c r="AD1641" s="30"/>
      <c r="AE1641" s="30"/>
      <c r="AG1641" s="31"/>
      <c r="AN1641" s="30"/>
      <c r="AO1641" s="30"/>
      <c r="AP1641" s="30"/>
      <c r="AQ1641" s="30"/>
      <c r="AR1641" s="30"/>
      <c r="AS1641" s="30"/>
      <c r="AT1641" s="30"/>
      <c r="AU1641" s="30"/>
      <c r="AV1641" s="30"/>
    </row>
    <row r="1642" spans="27:64" x14ac:dyDescent="0.2">
      <c r="AA1642" s="30"/>
      <c r="AB1642" s="30"/>
      <c r="AC1642" s="30"/>
      <c r="AD1642" s="30"/>
      <c r="AE1642" s="30"/>
      <c r="AG1642" s="31"/>
      <c r="AN1642" s="30"/>
      <c r="AO1642" s="30"/>
      <c r="AP1642" s="30"/>
      <c r="AQ1642" s="30"/>
      <c r="AR1642" s="30"/>
      <c r="AS1642" s="30"/>
      <c r="AT1642" s="30"/>
      <c r="AU1642" s="30"/>
      <c r="AV1642" s="30"/>
    </row>
    <row r="1643" spans="27:64" x14ac:dyDescent="0.2">
      <c r="AA1643" s="30"/>
      <c r="AB1643" s="30"/>
      <c r="AC1643" s="30"/>
      <c r="AD1643" s="30"/>
      <c r="AE1643" s="30"/>
      <c r="AG1643" s="31"/>
      <c r="AN1643" s="30"/>
      <c r="AO1643" s="30"/>
      <c r="AP1643" s="30"/>
      <c r="AQ1643" s="30"/>
      <c r="AR1643" s="30"/>
      <c r="AS1643" s="30"/>
      <c r="AT1643" s="30"/>
      <c r="AU1643" s="30"/>
    </row>
    <row r="1644" spans="27:64" x14ac:dyDescent="0.2">
      <c r="AA1644" s="30"/>
      <c r="AB1644" s="30"/>
      <c r="AC1644" s="30"/>
      <c r="AD1644" s="30"/>
      <c r="AE1644" s="30"/>
      <c r="AG1644" s="31"/>
      <c r="AN1644" s="30"/>
      <c r="AO1644" s="30"/>
      <c r="AP1644" s="30"/>
      <c r="AQ1644" s="30"/>
      <c r="AR1644" s="30"/>
      <c r="AS1644" s="30"/>
      <c r="AT1644" s="30"/>
      <c r="AU1644" s="30"/>
    </row>
    <row r="1645" spans="27:64" x14ac:dyDescent="0.2">
      <c r="AA1645" s="30"/>
      <c r="AB1645" s="30"/>
      <c r="AC1645" s="30"/>
      <c r="AD1645" s="30"/>
      <c r="AE1645" s="30"/>
      <c r="AG1645" s="31"/>
      <c r="AN1645" s="30"/>
      <c r="AO1645" s="30"/>
      <c r="AP1645" s="30"/>
      <c r="AQ1645" s="30"/>
      <c r="AR1645" s="30"/>
      <c r="AS1645" s="30"/>
      <c r="AT1645" s="30"/>
      <c r="AU1645" s="30"/>
    </row>
    <row r="1646" spans="27:64" x14ac:dyDescent="0.2">
      <c r="AA1646" s="30"/>
      <c r="AB1646" s="30"/>
      <c r="AC1646" s="30"/>
      <c r="AD1646" s="30"/>
      <c r="AE1646" s="30"/>
      <c r="AG1646" s="31"/>
      <c r="AN1646" s="30"/>
      <c r="AO1646" s="30"/>
      <c r="AP1646" s="30"/>
      <c r="AQ1646" s="30"/>
      <c r="AR1646" s="30"/>
      <c r="AS1646" s="30"/>
      <c r="AT1646" s="30"/>
      <c r="AU1646" s="30"/>
    </row>
    <row r="1647" spans="27:64" x14ac:dyDescent="0.2">
      <c r="AA1647" s="30"/>
      <c r="AB1647" s="30"/>
      <c r="AC1647" s="30"/>
      <c r="AD1647" s="30"/>
      <c r="AE1647" s="30"/>
      <c r="AG1647" s="31"/>
      <c r="AN1647" s="30"/>
      <c r="AO1647" s="30"/>
      <c r="AP1647" s="30"/>
      <c r="AQ1647" s="30"/>
      <c r="AR1647" s="30"/>
      <c r="AS1647" s="30"/>
      <c r="AT1647" s="30"/>
      <c r="AU1647" s="30"/>
    </row>
    <row r="1648" spans="27:64" x14ac:dyDescent="0.2">
      <c r="AA1648" s="30"/>
      <c r="AB1648" s="30"/>
      <c r="AC1648" s="30"/>
      <c r="AD1648" s="30"/>
      <c r="AE1648" s="30"/>
      <c r="AG1648" s="31"/>
      <c r="AN1648" s="30"/>
      <c r="AO1648" s="30"/>
      <c r="AP1648" s="30"/>
      <c r="AQ1648" s="30"/>
      <c r="AR1648" s="30"/>
      <c r="AS1648" s="30"/>
      <c r="AT1648" s="30"/>
      <c r="AU1648" s="30"/>
    </row>
    <row r="1649" spans="27:64" x14ac:dyDescent="0.2">
      <c r="AA1649" s="30"/>
      <c r="AB1649" s="30"/>
      <c r="AC1649" s="30"/>
      <c r="AD1649" s="30"/>
      <c r="AE1649" s="30"/>
      <c r="AG1649" s="31"/>
      <c r="AN1649" s="30"/>
      <c r="AO1649" s="30"/>
      <c r="AP1649" s="30"/>
      <c r="AQ1649" s="30"/>
      <c r="AR1649" s="30"/>
      <c r="AS1649" s="30"/>
      <c r="AT1649" s="30"/>
      <c r="AU1649" s="30"/>
    </row>
    <row r="1650" spans="27:64" x14ac:dyDescent="0.2">
      <c r="AA1650" s="30"/>
      <c r="AB1650" s="30"/>
      <c r="AC1650" s="30"/>
      <c r="AD1650" s="30"/>
      <c r="AE1650" s="30"/>
      <c r="AG1650" s="31"/>
      <c r="AN1650" s="30"/>
      <c r="AO1650" s="30"/>
      <c r="AP1650" s="30"/>
      <c r="AQ1650" s="30"/>
      <c r="AR1650" s="30"/>
      <c r="AS1650" s="30"/>
      <c r="AT1650" s="30"/>
      <c r="AU1650" s="30"/>
      <c r="AV1650" s="30"/>
    </row>
    <row r="1651" spans="27:64" x14ac:dyDescent="0.2">
      <c r="AA1651" s="30"/>
      <c r="AB1651" s="30"/>
      <c r="AC1651" s="30"/>
      <c r="AD1651" s="30"/>
      <c r="AE1651" s="30"/>
      <c r="AG1651" s="31"/>
      <c r="AN1651" s="30"/>
      <c r="AO1651" s="30"/>
      <c r="AP1651" s="30"/>
      <c r="AQ1651" s="30"/>
      <c r="AR1651" s="30"/>
      <c r="AS1651" s="30"/>
      <c r="AT1651" s="30"/>
      <c r="AU1651" s="30"/>
      <c r="AV1651" s="30"/>
      <c r="AW1651" s="30"/>
      <c r="AX1651" s="30"/>
      <c r="AY1651" s="30"/>
      <c r="AZ1651" s="30"/>
      <c r="BA1651" s="30"/>
      <c r="BB1651" s="30"/>
      <c r="BC1651" s="30"/>
      <c r="BD1651" s="30"/>
      <c r="BE1651" s="30"/>
      <c r="BF1651" s="30"/>
      <c r="BG1651" s="30"/>
      <c r="BH1651" s="30"/>
      <c r="BI1651" s="30"/>
      <c r="BJ1651" s="30"/>
      <c r="BK1651" s="30"/>
      <c r="BL1651" s="30"/>
    </row>
    <row r="1652" spans="27:64" x14ac:dyDescent="0.2">
      <c r="AA1652" s="30"/>
      <c r="AB1652" s="30"/>
      <c r="AC1652" s="30"/>
      <c r="AD1652" s="30"/>
      <c r="AE1652" s="30"/>
      <c r="AG1652" s="31"/>
      <c r="AN1652" s="30"/>
      <c r="AO1652" s="30"/>
      <c r="AP1652" s="30"/>
      <c r="AQ1652" s="30"/>
      <c r="AR1652" s="30"/>
      <c r="AS1652" s="30"/>
      <c r="AT1652" s="30"/>
      <c r="AU1652" s="30"/>
    </row>
    <row r="1653" spans="27:64" x14ac:dyDescent="0.2">
      <c r="AA1653" s="30"/>
      <c r="AB1653" s="30"/>
      <c r="AC1653" s="30"/>
      <c r="AD1653" s="30"/>
      <c r="AE1653" s="30"/>
      <c r="AG1653" s="31"/>
      <c r="AN1653" s="30"/>
      <c r="AO1653" s="30"/>
      <c r="AP1653" s="30"/>
      <c r="AQ1653" s="30"/>
      <c r="AR1653" s="30"/>
      <c r="AS1653" s="30"/>
      <c r="AT1653" s="30"/>
      <c r="AU1653" s="30"/>
    </row>
    <row r="1654" spans="27:64" x14ac:dyDescent="0.2">
      <c r="AA1654" s="30"/>
      <c r="AB1654" s="30"/>
      <c r="AC1654" s="30"/>
      <c r="AD1654" s="30"/>
      <c r="AE1654" s="30"/>
      <c r="AG1654" s="31"/>
      <c r="AN1654" s="30"/>
      <c r="AO1654" s="30"/>
      <c r="AP1654" s="30"/>
      <c r="AQ1654" s="30"/>
      <c r="AR1654" s="30"/>
      <c r="AS1654" s="30"/>
      <c r="AT1654" s="30"/>
      <c r="AU1654" s="30"/>
    </row>
    <row r="1655" spans="27:64" x14ac:dyDescent="0.2">
      <c r="AA1655" s="30"/>
      <c r="AB1655" s="30"/>
      <c r="AC1655" s="30"/>
      <c r="AD1655" s="30"/>
      <c r="AE1655" s="30"/>
      <c r="AG1655" s="31"/>
      <c r="AN1655" s="30"/>
      <c r="AO1655" s="30"/>
      <c r="AP1655" s="30"/>
      <c r="AQ1655" s="30"/>
      <c r="AR1655" s="30"/>
      <c r="AS1655" s="30"/>
      <c r="AT1655" s="30"/>
      <c r="AU1655" s="30"/>
    </row>
    <row r="1656" spans="27:64" x14ac:dyDescent="0.2">
      <c r="AA1656" s="30"/>
      <c r="AB1656" s="30"/>
      <c r="AC1656" s="30"/>
      <c r="AD1656" s="30"/>
      <c r="AE1656" s="30"/>
      <c r="AG1656" s="31"/>
      <c r="AN1656" s="30"/>
      <c r="AO1656" s="30"/>
      <c r="AP1656" s="30"/>
      <c r="AQ1656" s="30"/>
      <c r="AR1656" s="30"/>
      <c r="AS1656" s="30"/>
      <c r="AT1656" s="30"/>
      <c r="AU1656" s="30"/>
      <c r="AV1656" s="30"/>
      <c r="AW1656" s="30"/>
      <c r="AX1656" s="30"/>
      <c r="AY1656" s="30"/>
      <c r="AZ1656" s="30"/>
      <c r="BA1656" s="30"/>
      <c r="BB1656" s="30"/>
      <c r="BC1656" s="30"/>
      <c r="BD1656" s="30"/>
      <c r="BE1656" s="30"/>
      <c r="BF1656" s="30"/>
      <c r="BG1656" s="30"/>
      <c r="BH1656" s="30"/>
      <c r="BI1656" s="30"/>
      <c r="BJ1656" s="30"/>
      <c r="BK1656" s="30"/>
      <c r="BL1656" s="30"/>
    </row>
    <row r="1657" spans="27:64" x14ac:dyDescent="0.2">
      <c r="AA1657" s="30"/>
      <c r="AB1657" s="30"/>
      <c r="AC1657" s="30"/>
      <c r="AD1657" s="30"/>
      <c r="AE1657" s="30"/>
      <c r="AG1657" s="31"/>
      <c r="AN1657" s="30"/>
      <c r="AO1657" s="30"/>
      <c r="AP1657" s="30"/>
      <c r="AQ1657" s="30"/>
      <c r="AR1657" s="30"/>
      <c r="AS1657" s="30"/>
      <c r="AT1657" s="30"/>
      <c r="AU1657" s="30"/>
    </row>
    <row r="1658" spans="27:64" x14ac:dyDescent="0.2">
      <c r="AA1658" s="30"/>
      <c r="AB1658" s="30"/>
      <c r="AC1658" s="30"/>
      <c r="AD1658" s="30"/>
      <c r="AE1658" s="30"/>
      <c r="AG1658" s="31"/>
      <c r="AN1658" s="30"/>
      <c r="AO1658" s="30"/>
      <c r="AP1658" s="30"/>
      <c r="AQ1658" s="30"/>
      <c r="AR1658" s="30"/>
      <c r="AS1658" s="30"/>
      <c r="AT1658" s="30"/>
      <c r="AU1658" s="30"/>
    </row>
    <row r="1659" spans="27:64" x14ac:dyDescent="0.2">
      <c r="AA1659" s="30"/>
      <c r="AB1659" s="30"/>
      <c r="AC1659" s="30"/>
      <c r="AD1659" s="30"/>
      <c r="AE1659" s="30"/>
      <c r="AG1659" s="31"/>
      <c r="AN1659" s="30"/>
      <c r="AO1659" s="30"/>
      <c r="AP1659" s="30"/>
      <c r="AQ1659" s="30"/>
      <c r="AR1659" s="30"/>
      <c r="AS1659" s="30"/>
      <c r="AT1659" s="30"/>
      <c r="AU1659" s="30"/>
      <c r="AV1659" s="30"/>
      <c r="AX1659" s="30"/>
    </row>
    <row r="1660" spans="27:64" x14ac:dyDescent="0.2">
      <c r="AA1660" s="30"/>
      <c r="AB1660" s="30"/>
      <c r="AC1660" s="30"/>
      <c r="AD1660" s="30"/>
      <c r="AE1660" s="30"/>
      <c r="AG1660" s="31"/>
      <c r="AN1660" s="30"/>
      <c r="AO1660" s="30"/>
      <c r="AP1660" s="30"/>
      <c r="AQ1660" s="30"/>
      <c r="AR1660" s="30"/>
      <c r="AS1660" s="30"/>
      <c r="AT1660" s="30"/>
      <c r="AU1660" s="30"/>
      <c r="AV1660" s="30"/>
      <c r="AX1660" s="30"/>
      <c r="AY1660" s="30"/>
      <c r="AZ1660" s="30"/>
      <c r="BA1660" s="30"/>
      <c r="BB1660" s="30"/>
      <c r="BC1660" s="30"/>
      <c r="BD1660" s="30"/>
      <c r="BE1660" s="30"/>
      <c r="BF1660" s="30"/>
      <c r="BG1660" s="30"/>
      <c r="BH1660" s="30"/>
      <c r="BI1660" s="30"/>
      <c r="BJ1660" s="30"/>
      <c r="BK1660" s="30"/>
      <c r="BL1660" s="30"/>
    </row>
    <row r="1661" spans="27:64" x14ac:dyDescent="0.2">
      <c r="AA1661" s="30"/>
      <c r="AB1661" s="30"/>
      <c r="AC1661" s="30"/>
      <c r="AD1661" s="30"/>
      <c r="AE1661" s="30"/>
      <c r="AG1661" s="31"/>
      <c r="AN1661" s="30"/>
      <c r="AO1661" s="30"/>
      <c r="AP1661" s="30"/>
      <c r="AQ1661" s="30"/>
      <c r="AR1661" s="30"/>
      <c r="AS1661" s="30"/>
      <c r="AT1661" s="30"/>
      <c r="AU1661" s="30"/>
      <c r="AV1661" s="30"/>
      <c r="AW1661" s="30"/>
      <c r="AX1661" s="30"/>
      <c r="AY1661" s="30"/>
      <c r="AZ1661" s="30"/>
      <c r="BA1661" s="30"/>
      <c r="BB1661" s="30"/>
      <c r="BC1661" s="30"/>
      <c r="BD1661" s="30"/>
      <c r="BE1661" s="30"/>
      <c r="BF1661" s="30"/>
      <c r="BG1661" s="30"/>
      <c r="BH1661" s="30"/>
      <c r="BI1661" s="30"/>
      <c r="BJ1661" s="30"/>
      <c r="BK1661" s="30"/>
      <c r="BL1661" s="30"/>
    </row>
    <row r="1662" spans="27:64" x14ac:dyDescent="0.2">
      <c r="AA1662" s="30"/>
      <c r="AB1662" s="30"/>
      <c r="AC1662" s="30"/>
      <c r="AD1662" s="30"/>
      <c r="AE1662" s="30"/>
      <c r="AG1662" s="31"/>
      <c r="AN1662" s="30"/>
      <c r="AO1662" s="30"/>
      <c r="AP1662" s="30"/>
      <c r="AQ1662" s="30"/>
      <c r="AR1662" s="30"/>
      <c r="AS1662" s="30"/>
      <c r="AT1662" s="30"/>
      <c r="AU1662" s="30"/>
      <c r="AV1662" s="30"/>
    </row>
    <row r="1663" spans="27:64" x14ac:dyDescent="0.2">
      <c r="AA1663" s="30"/>
      <c r="AB1663" s="30"/>
      <c r="AC1663" s="30"/>
      <c r="AD1663" s="30"/>
      <c r="AE1663" s="30"/>
      <c r="AG1663" s="31"/>
      <c r="AN1663" s="30"/>
      <c r="AO1663" s="30"/>
      <c r="AP1663" s="30"/>
      <c r="AQ1663" s="30"/>
      <c r="AR1663" s="30"/>
      <c r="AS1663" s="30"/>
      <c r="AT1663" s="30"/>
      <c r="AU1663" s="30"/>
    </row>
    <row r="1664" spans="27:64" x14ac:dyDescent="0.2">
      <c r="AA1664" s="30"/>
      <c r="AB1664" s="30"/>
      <c r="AC1664" s="30"/>
      <c r="AD1664" s="30"/>
      <c r="AE1664" s="30"/>
      <c r="AG1664" s="31"/>
      <c r="AN1664" s="30"/>
      <c r="AO1664" s="30"/>
      <c r="AP1664" s="30"/>
      <c r="AQ1664" s="30"/>
      <c r="AR1664" s="30"/>
      <c r="AS1664" s="30"/>
      <c r="AT1664" s="30"/>
      <c r="AU1664" s="30"/>
      <c r="AV1664" s="30"/>
    </row>
    <row r="1665" spans="27:64" x14ac:dyDescent="0.2">
      <c r="AA1665" s="30"/>
      <c r="AB1665" s="30"/>
      <c r="AC1665" s="30"/>
      <c r="AD1665" s="30"/>
      <c r="AE1665" s="30"/>
      <c r="AG1665" s="31"/>
      <c r="AN1665" s="30"/>
      <c r="AO1665" s="30"/>
      <c r="AP1665" s="30"/>
      <c r="AQ1665" s="30"/>
      <c r="AR1665" s="30"/>
      <c r="AS1665" s="30"/>
      <c r="AT1665" s="30"/>
      <c r="AU1665" s="30"/>
      <c r="AV1665" s="30"/>
    </row>
    <row r="1666" spans="27:64" x14ac:dyDescent="0.2">
      <c r="AA1666" s="30"/>
      <c r="AB1666" s="30"/>
      <c r="AC1666" s="30"/>
      <c r="AD1666" s="30"/>
      <c r="AE1666" s="30"/>
      <c r="AG1666" s="31"/>
      <c r="AN1666" s="30"/>
      <c r="AO1666" s="30"/>
      <c r="AP1666" s="30"/>
      <c r="AQ1666" s="30"/>
      <c r="AR1666" s="30"/>
      <c r="AS1666" s="30"/>
      <c r="AT1666" s="30"/>
      <c r="AU1666" s="30"/>
    </row>
    <row r="1667" spans="27:64" x14ac:dyDescent="0.2">
      <c r="AA1667" s="30"/>
      <c r="AB1667" s="30"/>
      <c r="AC1667" s="30"/>
      <c r="AD1667" s="30"/>
      <c r="AE1667" s="30"/>
      <c r="AG1667" s="31"/>
      <c r="AN1667" s="30"/>
      <c r="AO1667" s="30"/>
      <c r="AP1667" s="30"/>
      <c r="AQ1667" s="30"/>
      <c r="AR1667" s="30"/>
      <c r="AS1667" s="30"/>
      <c r="AT1667" s="30"/>
      <c r="AU1667" s="30"/>
      <c r="AV1667" s="30"/>
      <c r="AX1667" s="30"/>
    </row>
    <row r="1668" spans="27:64" x14ac:dyDescent="0.2">
      <c r="AA1668" s="30"/>
      <c r="AB1668" s="30"/>
      <c r="AC1668" s="30"/>
      <c r="AD1668" s="30"/>
      <c r="AE1668" s="30"/>
      <c r="AG1668" s="31"/>
      <c r="AN1668" s="30"/>
      <c r="AO1668" s="30"/>
      <c r="AP1668" s="30"/>
      <c r="AQ1668" s="30"/>
      <c r="AR1668" s="30"/>
      <c r="AS1668" s="30"/>
      <c r="AT1668" s="30"/>
      <c r="AU1668" s="30"/>
    </row>
    <row r="1669" spans="27:64" x14ac:dyDescent="0.2">
      <c r="AA1669" s="30"/>
      <c r="AB1669" s="30"/>
      <c r="AC1669" s="30"/>
      <c r="AD1669" s="30"/>
      <c r="AE1669" s="30"/>
      <c r="AG1669" s="31"/>
      <c r="AN1669" s="30"/>
      <c r="AO1669" s="30"/>
      <c r="AP1669" s="30"/>
      <c r="AQ1669" s="30"/>
      <c r="AR1669" s="30"/>
      <c r="AS1669" s="30"/>
      <c r="AT1669" s="30"/>
      <c r="AU1669" s="30"/>
    </row>
    <row r="1670" spans="27:64" x14ac:dyDescent="0.2">
      <c r="AA1670" s="30"/>
      <c r="AB1670" s="30"/>
      <c r="AC1670" s="30"/>
      <c r="AD1670" s="30"/>
      <c r="AE1670" s="30"/>
      <c r="AG1670" s="31"/>
      <c r="AN1670" s="30"/>
      <c r="AO1670" s="30"/>
      <c r="AP1670" s="30"/>
      <c r="AQ1670" s="30"/>
      <c r="AR1670" s="30"/>
      <c r="AS1670" s="30"/>
      <c r="AT1670" s="30"/>
      <c r="AU1670" s="30"/>
    </row>
    <row r="1671" spans="27:64" x14ac:dyDescent="0.2">
      <c r="AA1671" s="30"/>
      <c r="AB1671" s="30"/>
      <c r="AC1671" s="30"/>
      <c r="AD1671" s="30"/>
      <c r="AE1671" s="30"/>
      <c r="AG1671" s="31"/>
      <c r="AN1671" s="30"/>
      <c r="AO1671" s="30"/>
      <c r="AP1671" s="30"/>
      <c r="AQ1671" s="30"/>
      <c r="AR1671" s="30"/>
      <c r="AS1671" s="30"/>
      <c r="AT1671" s="30"/>
      <c r="AU1671" s="30"/>
      <c r="AV1671" s="30"/>
      <c r="AX1671" s="30"/>
    </row>
    <row r="1672" spans="27:64" x14ac:dyDescent="0.2">
      <c r="AA1672" s="30"/>
      <c r="AB1672" s="30"/>
      <c r="AC1672" s="30"/>
      <c r="AD1672" s="30"/>
      <c r="AE1672" s="30"/>
      <c r="AG1672" s="31"/>
      <c r="AN1672" s="30"/>
      <c r="AO1672" s="30"/>
      <c r="AP1672" s="30"/>
      <c r="AQ1672" s="30"/>
      <c r="AR1672" s="30"/>
      <c r="AS1672" s="30"/>
      <c r="AT1672" s="30"/>
      <c r="AU1672" s="30"/>
      <c r="AV1672" s="30"/>
    </row>
    <row r="1673" spans="27:64" x14ac:dyDescent="0.2">
      <c r="AA1673" s="30"/>
      <c r="AB1673" s="30"/>
      <c r="AC1673" s="30"/>
      <c r="AD1673" s="30"/>
      <c r="AE1673" s="30"/>
      <c r="AG1673" s="31"/>
      <c r="AN1673" s="30"/>
      <c r="AO1673" s="30"/>
      <c r="AP1673" s="30"/>
      <c r="AQ1673" s="30"/>
      <c r="AR1673" s="30"/>
      <c r="AS1673" s="30"/>
      <c r="AT1673" s="30"/>
      <c r="AU1673" s="30"/>
      <c r="AV1673" s="30"/>
      <c r="AW1673" s="30"/>
      <c r="AX1673" s="30"/>
      <c r="AY1673" s="30"/>
      <c r="AZ1673" s="30"/>
      <c r="BA1673" s="30"/>
      <c r="BB1673" s="30"/>
      <c r="BC1673" s="30"/>
      <c r="BD1673" s="30"/>
      <c r="BE1673" s="30"/>
      <c r="BF1673" s="30"/>
      <c r="BG1673" s="30"/>
      <c r="BH1673" s="30"/>
      <c r="BI1673" s="30"/>
      <c r="BJ1673" s="30"/>
      <c r="BK1673" s="30"/>
      <c r="BL1673" s="30"/>
    </row>
    <row r="1674" spans="27:64" x14ac:dyDescent="0.2">
      <c r="AA1674" s="30"/>
      <c r="AB1674" s="30"/>
      <c r="AC1674" s="30"/>
      <c r="AD1674" s="30"/>
      <c r="AE1674" s="30"/>
      <c r="AG1674" s="31"/>
      <c r="AN1674" s="30"/>
      <c r="AO1674" s="30"/>
      <c r="AP1674" s="30"/>
      <c r="AQ1674" s="30"/>
      <c r="AR1674" s="30"/>
      <c r="AS1674" s="30"/>
      <c r="AT1674" s="30"/>
      <c r="AU1674" s="30"/>
      <c r="AV1674" s="30"/>
      <c r="AW1674" s="30"/>
      <c r="AX1674" s="30"/>
      <c r="AY1674" s="30"/>
      <c r="AZ1674" s="30"/>
      <c r="BA1674" s="30"/>
      <c r="BB1674" s="30"/>
      <c r="BC1674" s="30"/>
      <c r="BD1674" s="30"/>
      <c r="BE1674" s="30"/>
      <c r="BF1674" s="30"/>
      <c r="BG1674" s="30"/>
      <c r="BH1674" s="30"/>
      <c r="BI1674" s="30"/>
      <c r="BJ1674" s="30"/>
      <c r="BK1674" s="30"/>
      <c r="BL1674" s="30"/>
    </row>
    <row r="1675" spans="27:64" x14ac:dyDescent="0.2">
      <c r="AA1675" s="30"/>
      <c r="AB1675" s="30"/>
      <c r="AC1675" s="30"/>
      <c r="AD1675" s="30"/>
      <c r="AE1675" s="30"/>
      <c r="AG1675" s="31"/>
      <c r="AN1675" s="30"/>
      <c r="AO1675" s="30"/>
      <c r="AP1675" s="30"/>
      <c r="AQ1675" s="30"/>
      <c r="AR1675" s="30"/>
      <c r="AS1675" s="30"/>
      <c r="AT1675" s="30"/>
      <c r="AU1675" s="30"/>
      <c r="AV1675" s="30"/>
      <c r="AW1675" s="30"/>
      <c r="AX1675" s="30"/>
      <c r="AY1675" s="30"/>
      <c r="AZ1675" s="30"/>
      <c r="BA1675" s="30"/>
      <c r="BB1675" s="30"/>
      <c r="BC1675" s="30"/>
      <c r="BD1675" s="30"/>
      <c r="BE1675" s="30"/>
      <c r="BF1675" s="30"/>
      <c r="BG1675" s="30"/>
      <c r="BH1675" s="30"/>
      <c r="BI1675" s="30"/>
      <c r="BJ1675" s="30"/>
      <c r="BK1675" s="30"/>
      <c r="BL1675" s="30"/>
    </row>
    <row r="1676" spans="27:64" x14ac:dyDescent="0.2">
      <c r="AA1676" s="30"/>
      <c r="AB1676" s="30"/>
      <c r="AC1676" s="30"/>
      <c r="AD1676" s="30"/>
      <c r="AE1676" s="30"/>
      <c r="AG1676" s="31"/>
      <c r="AN1676" s="30"/>
      <c r="AO1676" s="30"/>
      <c r="AP1676" s="30"/>
      <c r="AQ1676" s="30"/>
      <c r="AR1676" s="30"/>
      <c r="AS1676" s="30"/>
      <c r="AT1676" s="30"/>
      <c r="AU1676" s="30"/>
      <c r="AV1676" s="30"/>
      <c r="AW1676" s="30"/>
      <c r="AX1676" s="30"/>
      <c r="AY1676" s="30"/>
      <c r="AZ1676" s="30"/>
      <c r="BA1676" s="30"/>
      <c r="BB1676" s="30"/>
      <c r="BC1676" s="30"/>
      <c r="BD1676" s="30"/>
      <c r="BE1676" s="30"/>
      <c r="BF1676" s="30"/>
      <c r="BG1676" s="30"/>
      <c r="BH1676" s="30"/>
      <c r="BI1676" s="30"/>
      <c r="BJ1676" s="30"/>
      <c r="BK1676" s="30"/>
      <c r="BL1676" s="30"/>
    </row>
    <row r="1677" spans="27:64" x14ac:dyDescent="0.2">
      <c r="AA1677" s="30"/>
      <c r="AB1677" s="30"/>
      <c r="AC1677" s="30"/>
      <c r="AD1677" s="30"/>
      <c r="AE1677" s="30"/>
      <c r="AG1677" s="31"/>
      <c r="AN1677" s="30"/>
      <c r="AO1677" s="30"/>
      <c r="AP1677" s="30"/>
      <c r="AQ1677" s="30"/>
      <c r="AR1677" s="30"/>
      <c r="AS1677" s="30"/>
      <c r="AT1677" s="30"/>
      <c r="AU1677" s="30"/>
      <c r="AV1677" s="30"/>
      <c r="AX1677" s="30"/>
    </row>
    <row r="1678" spans="27:64" x14ac:dyDescent="0.2">
      <c r="AA1678" s="30"/>
      <c r="AB1678" s="30"/>
      <c r="AC1678" s="30"/>
      <c r="AD1678" s="30"/>
      <c r="AE1678" s="30"/>
      <c r="AG1678" s="31"/>
      <c r="AN1678" s="30"/>
      <c r="AO1678" s="30"/>
      <c r="AP1678" s="30"/>
      <c r="AQ1678" s="30"/>
      <c r="AR1678" s="30"/>
      <c r="AS1678" s="30"/>
      <c r="AT1678" s="30"/>
      <c r="AU1678" s="30"/>
      <c r="AV1678" s="30"/>
      <c r="AW1678" s="30"/>
      <c r="AX1678" s="30"/>
      <c r="AY1678" s="30"/>
      <c r="AZ1678" s="30"/>
      <c r="BA1678" s="30"/>
      <c r="BB1678" s="30"/>
      <c r="BC1678" s="30"/>
      <c r="BD1678" s="30"/>
      <c r="BE1678" s="30"/>
      <c r="BF1678" s="30"/>
      <c r="BG1678" s="30"/>
      <c r="BH1678" s="30"/>
      <c r="BI1678" s="30"/>
      <c r="BJ1678" s="30"/>
      <c r="BK1678" s="30"/>
      <c r="BL1678" s="30"/>
    </row>
    <row r="1679" spans="27:64" x14ac:dyDescent="0.2">
      <c r="AA1679" s="30"/>
      <c r="AB1679" s="30"/>
      <c r="AC1679" s="30"/>
      <c r="AD1679" s="30"/>
      <c r="AE1679" s="30"/>
      <c r="AG1679" s="31"/>
      <c r="AN1679" s="30"/>
      <c r="AO1679" s="30"/>
      <c r="AP1679" s="30"/>
      <c r="AQ1679" s="30"/>
      <c r="AR1679" s="30"/>
      <c r="AS1679" s="30"/>
      <c r="AT1679" s="30"/>
      <c r="AU1679" s="30"/>
      <c r="AV1679" s="30"/>
      <c r="AW1679" s="30"/>
      <c r="AX1679" s="30"/>
      <c r="AY1679" s="30"/>
      <c r="AZ1679" s="30"/>
      <c r="BA1679" s="30"/>
      <c r="BB1679" s="30"/>
      <c r="BC1679" s="30"/>
      <c r="BD1679" s="30"/>
      <c r="BE1679" s="30"/>
      <c r="BF1679" s="30"/>
      <c r="BG1679" s="30"/>
      <c r="BH1679" s="30"/>
      <c r="BI1679" s="30"/>
      <c r="BJ1679" s="30"/>
      <c r="BK1679" s="30"/>
      <c r="BL1679" s="30"/>
    </row>
    <row r="1680" spans="27:64" x14ac:dyDescent="0.2">
      <c r="AA1680" s="30"/>
      <c r="AB1680" s="30"/>
      <c r="AC1680" s="30"/>
      <c r="AD1680" s="30"/>
      <c r="AE1680" s="30"/>
      <c r="AG1680" s="31"/>
      <c r="AN1680" s="30"/>
      <c r="AO1680" s="30"/>
      <c r="AP1680" s="30"/>
      <c r="AQ1680" s="30"/>
      <c r="AR1680" s="30"/>
      <c r="AS1680" s="30"/>
      <c r="AT1680" s="30"/>
      <c r="AU1680" s="30"/>
      <c r="AV1680" s="30"/>
      <c r="AX1680" s="30"/>
    </row>
    <row r="1681" spans="27:64" x14ac:dyDescent="0.2">
      <c r="AA1681" s="30"/>
      <c r="AB1681" s="30"/>
      <c r="AC1681" s="30"/>
      <c r="AD1681" s="30"/>
      <c r="AE1681" s="30"/>
      <c r="AG1681" s="31"/>
      <c r="AN1681" s="30"/>
      <c r="AO1681" s="30"/>
      <c r="AP1681" s="30"/>
      <c r="AQ1681" s="30"/>
      <c r="AR1681" s="30"/>
      <c r="AS1681" s="30"/>
      <c r="AT1681" s="30"/>
      <c r="AU1681" s="30"/>
      <c r="AV1681" s="30"/>
      <c r="AX1681" s="30"/>
    </row>
    <row r="1682" spans="27:64" x14ac:dyDescent="0.2">
      <c r="AA1682" s="30"/>
      <c r="AB1682" s="30"/>
      <c r="AC1682" s="30"/>
      <c r="AD1682" s="30"/>
      <c r="AE1682" s="30"/>
      <c r="AG1682" s="31"/>
      <c r="AN1682" s="30"/>
      <c r="AO1682" s="30"/>
      <c r="AP1682" s="30"/>
      <c r="AQ1682" s="30"/>
      <c r="AR1682" s="30"/>
      <c r="AS1682" s="30"/>
      <c r="AT1682" s="30"/>
      <c r="AU1682" s="30"/>
      <c r="AV1682" s="30"/>
      <c r="AX1682" s="30"/>
      <c r="AY1682" s="30"/>
      <c r="AZ1682" s="30"/>
      <c r="BA1682" s="30"/>
      <c r="BB1682" s="30"/>
      <c r="BC1682" s="30"/>
      <c r="BD1682" s="30"/>
      <c r="BE1682" s="30"/>
      <c r="BF1682" s="30"/>
      <c r="BG1682" s="30"/>
      <c r="BH1682" s="30"/>
      <c r="BI1682" s="30"/>
      <c r="BJ1682" s="30"/>
      <c r="BK1682" s="30"/>
      <c r="BL1682" s="30"/>
    </row>
    <row r="1683" spans="27:64" x14ac:dyDescent="0.2">
      <c r="AA1683" s="30"/>
      <c r="AB1683" s="30"/>
      <c r="AC1683" s="30"/>
      <c r="AD1683" s="30"/>
      <c r="AE1683" s="30"/>
      <c r="AG1683" s="31"/>
      <c r="AN1683" s="30"/>
      <c r="AO1683" s="30"/>
      <c r="AP1683" s="30"/>
      <c r="AQ1683" s="30"/>
      <c r="AR1683" s="30"/>
      <c r="AS1683" s="30"/>
      <c r="AT1683" s="30"/>
      <c r="AU1683" s="30"/>
      <c r="AV1683" s="30"/>
      <c r="AW1683" s="30"/>
      <c r="AX1683" s="30"/>
      <c r="AY1683" s="30"/>
      <c r="AZ1683" s="30"/>
      <c r="BA1683" s="30"/>
      <c r="BB1683" s="30"/>
      <c r="BC1683" s="30"/>
      <c r="BD1683" s="30"/>
      <c r="BE1683" s="30"/>
      <c r="BF1683" s="30"/>
      <c r="BG1683" s="30"/>
      <c r="BH1683" s="30"/>
      <c r="BI1683" s="30"/>
      <c r="BJ1683" s="30"/>
      <c r="BK1683" s="30"/>
      <c r="BL1683" s="30"/>
    </row>
    <row r="1684" spans="27:64" x14ac:dyDescent="0.2">
      <c r="AA1684" s="30"/>
      <c r="AB1684" s="30"/>
      <c r="AC1684" s="30"/>
      <c r="AD1684" s="30"/>
      <c r="AE1684" s="30"/>
      <c r="AG1684" s="31"/>
      <c r="AN1684" s="30"/>
      <c r="AO1684" s="30"/>
      <c r="AP1684" s="30"/>
      <c r="AQ1684" s="30"/>
      <c r="AR1684" s="30"/>
      <c r="AS1684" s="30"/>
      <c r="AT1684" s="30"/>
      <c r="AU1684" s="30"/>
      <c r="AV1684" s="30"/>
      <c r="AW1684" s="30"/>
      <c r="AX1684" s="30"/>
      <c r="AY1684" s="30"/>
      <c r="AZ1684" s="30"/>
      <c r="BA1684" s="30"/>
      <c r="BB1684" s="30"/>
      <c r="BC1684" s="30"/>
      <c r="BD1684" s="30"/>
      <c r="BE1684" s="30"/>
      <c r="BF1684" s="30"/>
      <c r="BG1684" s="30"/>
      <c r="BH1684" s="30"/>
      <c r="BI1684" s="30"/>
      <c r="BJ1684" s="30"/>
      <c r="BK1684" s="30"/>
      <c r="BL1684" s="30"/>
    </row>
    <row r="1685" spans="27:64" x14ac:dyDescent="0.2">
      <c r="AA1685" s="30"/>
      <c r="AB1685" s="30"/>
      <c r="AC1685" s="30"/>
      <c r="AD1685" s="30"/>
      <c r="AE1685" s="30"/>
      <c r="AG1685" s="31"/>
      <c r="AN1685" s="30"/>
      <c r="AO1685" s="30"/>
      <c r="AP1685" s="30"/>
      <c r="AQ1685" s="30"/>
      <c r="AR1685" s="30"/>
      <c r="AS1685" s="30"/>
      <c r="AT1685" s="30"/>
      <c r="AU1685" s="30"/>
      <c r="AV1685" s="30"/>
    </row>
    <row r="1686" spans="27:64" x14ac:dyDescent="0.2">
      <c r="AA1686" s="30"/>
      <c r="AB1686" s="30"/>
      <c r="AC1686" s="30"/>
      <c r="AD1686" s="30"/>
      <c r="AE1686" s="30"/>
      <c r="AG1686" s="31"/>
      <c r="AN1686" s="30"/>
      <c r="AO1686" s="30"/>
      <c r="AP1686" s="30"/>
      <c r="AQ1686" s="30"/>
      <c r="AR1686" s="30"/>
      <c r="AS1686" s="30"/>
      <c r="AT1686" s="30"/>
      <c r="AU1686" s="30"/>
      <c r="AV1686" s="30"/>
    </row>
    <row r="1687" spans="27:64" x14ac:dyDescent="0.2">
      <c r="AA1687" s="30"/>
      <c r="AB1687" s="30"/>
      <c r="AC1687" s="30"/>
      <c r="AD1687" s="30"/>
      <c r="AE1687" s="30"/>
      <c r="AG1687" s="31"/>
      <c r="AN1687" s="30"/>
      <c r="AO1687" s="30"/>
      <c r="AP1687" s="30"/>
      <c r="AQ1687" s="30"/>
      <c r="AR1687" s="30"/>
      <c r="AS1687" s="30"/>
      <c r="AT1687" s="30"/>
      <c r="AU1687" s="30"/>
      <c r="AV1687" s="30"/>
    </row>
    <row r="1688" spans="27:64" x14ac:dyDescent="0.2">
      <c r="AA1688" s="30"/>
      <c r="AB1688" s="30"/>
      <c r="AC1688" s="30"/>
      <c r="AD1688" s="30"/>
      <c r="AE1688" s="30"/>
      <c r="AG1688" s="31"/>
      <c r="AN1688" s="30"/>
      <c r="AO1688" s="30"/>
      <c r="AP1688" s="30"/>
      <c r="AQ1688" s="30"/>
      <c r="AR1688" s="30"/>
      <c r="AS1688" s="30"/>
      <c r="AT1688" s="30"/>
      <c r="AU1688" s="30"/>
      <c r="AV1688" s="30"/>
      <c r="AX1688" s="30"/>
    </row>
    <row r="1689" spans="27:64" x14ac:dyDescent="0.2">
      <c r="AA1689" s="30"/>
      <c r="AB1689" s="30"/>
      <c r="AC1689" s="30"/>
      <c r="AD1689" s="30"/>
      <c r="AE1689" s="30"/>
      <c r="AG1689" s="31"/>
      <c r="AN1689" s="30"/>
      <c r="AO1689" s="30"/>
      <c r="AP1689" s="30"/>
      <c r="AQ1689" s="30"/>
      <c r="AR1689" s="30"/>
      <c r="AS1689" s="30"/>
      <c r="AT1689" s="30"/>
      <c r="AU1689" s="30"/>
      <c r="AV1689" s="30"/>
      <c r="AW1689" s="30"/>
      <c r="AX1689" s="30"/>
      <c r="AY1689" s="30"/>
      <c r="AZ1689" s="30"/>
      <c r="BA1689" s="30"/>
      <c r="BB1689" s="30"/>
      <c r="BC1689" s="30"/>
      <c r="BD1689" s="30"/>
      <c r="BE1689" s="30"/>
      <c r="BF1689" s="30"/>
      <c r="BG1689" s="30"/>
      <c r="BH1689" s="30"/>
      <c r="BI1689" s="30"/>
      <c r="BJ1689" s="30"/>
      <c r="BK1689" s="30"/>
      <c r="BL1689" s="30"/>
    </row>
    <row r="1690" spans="27:64" x14ac:dyDescent="0.2">
      <c r="AA1690" s="30"/>
      <c r="AB1690" s="30"/>
      <c r="AC1690" s="30"/>
      <c r="AD1690" s="30"/>
      <c r="AE1690" s="30"/>
      <c r="AG1690" s="31"/>
      <c r="AN1690" s="30"/>
      <c r="AO1690" s="30"/>
      <c r="AP1690" s="30"/>
      <c r="AQ1690" s="30"/>
      <c r="AR1690" s="30"/>
      <c r="AS1690" s="30"/>
      <c r="AT1690" s="30"/>
      <c r="AU1690" s="30"/>
      <c r="AV1690" s="30"/>
      <c r="AW1690" s="30"/>
      <c r="AX1690" s="30"/>
      <c r="AY1690" s="30"/>
      <c r="AZ1690" s="30"/>
      <c r="BA1690" s="30"/>
      <c r="BB1690" s="30"/>
      <c r="BC1690" s="30"/>
      <c r="BD1690" s="30"/>
      <c r="BE1690" s="30"/>
      <c r="BF1690" s="30"/>
      <c r="BG1690" s="30"/>
      <c r="BH1690" s="30"/>
      <c r="BI1690" s="30"/>
      <c r="BJ1690" s="30"/>
      <c r="BK1690" s="30"/>
      <c r="BL1690" s="30"/>
    </row>
    <row r="1691" spans="27:64" x14ac:dyDescent="0.2">
      <c r="AA1691" s="30"/>
      <c r="AB1691" s="30"/>
      <c r="AC1691" s="30"/>
      <c r="AD1691" s="30"/>
      <c r="AE1691" s="30"/>
      <c r="AG1691" s="31"/>
      <c r="AN1691" s="30"/>
      <c r="AO1691" s="30"/>
      <c r="AP1691" s="30"/>
      <c r="AQ1691" s="30"/>
      <c r="AR1691" s="30"/>
      <c r="AS1691" s="30"/>
      <c r="AT1691" s="30"/>
      <c r="AU1691" s="30"/>
    </row>
    <row r="1692" spans="27:64" x14ac:dyDescent="0.2">
      <c r="AA1692" s="30"/>
      <c r="AB1692" s="30"/>
      <c r="AC1692" s="30"/>
      <c r="AD1692" s="30"/>
      <c r="AE1692" s="30"/>
      <c r="AG1692" s="31"/>
      <c r="AN1692" s="30"/>
      <c r="AO1692" s="30"/>
      <c r="AP1692" s="30"/>
      <c r="AQ1692" s="30"/>
      <c r="AR1692" s="30"/>
      <c r="AS1692" s="30"/>
      <c r="AT1692" s="30"/>
      <c r="AU1692" s="30"/>
      <c r="AV1692" s="30"/>
      <c r="AX1692" s="30"/>
    </row>
    <row r="1693" spans="27:64" x14ac:dyDescent="0.2">
      <c r="AA1693" s="30"/>
      <c r="AB1693" s="30"/>
      <c r="AC1693" s="30"/>
      <c r="AD1693" s="30"/>
      <c r="AE1693" s="30"/>
      <c r="AG1693" s="31"/>
      <c r="AN1693" s="30"/>
      <c r="AO1693" s="30"/>
      <c r="AP1693" s="30"/>
      <c r="AQ1693" s="30"/>
      <c r="AR1693" s="30"/>
      <c r="AS1693" s="30"/>
      <c r="AT1693" s="30"/>
      <c r="AU1693" s="30"/>
      <c r="AV1693" s="30"/>
    </row>
    <row r="1694" spans="27:64" x14ac:dyDescent="0.2">
      <c r="AA1694" s="30"/>
      <c r="AB1694" s="30"/>
      <c r="AC1694" s="30"/>
      <c r="AD1694" s="30"/>
      <c r="AE1694" s="30"/>
      <c r="AG1694" s="31"/>
      <c r="AN1694" s="30"/>
      <c r="AO1694" s="30"/>
      <c r="AP1694" s="30"/>
      <c r="AQ1694" s="30"/>
      <c r="AR1694" s="30"/>
      <c r="AS1694" s="30"/>
      <c r="AT1694" s="30"/>
      <c r="AU1694" s="30"/>
      <c r="AV1694" s="30"/>
    </row>
    <row r="1695" spans="27:64" x14ac:dyDescent="0.2">
      <c r="AA1695" s="30"/>
      <c r="AB1695" s="30"/>
      <c r="AC1695" s="30"/>
      <c r="AD1695" s="30"/>
      <c r="AE1695" s="30"/>
      <c r="AG1695" s="31"/>
      <c r="AN1695" s="30"/>
      <c r="AO1695" s="30"/>
      <c r="AP1695" s="30"/>
      <c r="AQ1695" s="30"/>
      <c r="AR1695" s="30"/>
      <c r="AS1695" s="30"/>
      <c r="AT1695" s="30"/>
      <c r="AU1695" s="30"/>
    </row>
    <row r="1696" spans="27:64" x14ac:dyDescent="0.2">
      <c r="AA1696" s="30"/>
      <c r="AB1696" s="30"/>
      <c r="AC1696" s="30"/>
      <c r="AD1696" s="30"/>
      <c r="AE1696" s="30"/>
      <c r="AG1696" s="31"/>
      <c r="AN1696" s="30"/>
      <c r="AO1696" s="30"/>
      <c r="AP1696" s="30"/>
      <c r="AQ1696" s="30"/>
      <c r="AR1696" s="30"/>
      <c r="AS1696" s="30"/>
      <c r="AT1696" s="30"/>
      <c r="AU1696" s="30"/>
    </row>
    <row r="1697" spans="27:64" x14ac:dyDescent="0.2">
      <c r="AA1697" s="30"/>
      <c r="AB1697" s="30"/>
      <c r="AC1697" s="30"/>
      <c r="AD1697" s="30"/>
      <c r="AE1697" s="30"/>
      <c r="AG1697" s="31"/>
      <c r="AN1697" s="30"/>
      <c r="AO1697" s="30"/>
      <c r="AP1697" s="30"/>
      <c r="AQ1697" s="30"/>
      <c r="AR1697" s="30"/>
      <c r="AS1697" s="30"/>
      <c r="AT1697" s="30"/>
      <c r="AU1697" s="30"/>
    </row>
    <row r="1698" spans="27:64" x14ac:dyDescent="0.2">
      <c r="AA1698" s="30"/>
      <c r="AB1698" s="30"/>
      <c r="AC1698" s="30"/>
      <c r="AD1698" s="30"/>
      <c r="AE1698" s="30"/>
      <c r="AG1698" s="31"/>
      <c r="AN1698" s="30"/>
      <c r="AO1698" s="30"/>
      <c r="AP1698" s="30"/>
      <c r="AQ1698" s="30"/>
      <c r="AR1698" s="30"/>
      <c r="AS1698" s="30"/>
      <c r="AT1698" s="30"/>
      <c r="AU1698" s="30"/>
    </row>
    <row r="1699" spans="27:64" x14ac:dyDescent="0.2">
      <c r="AA1699" s="30"/>
      <c r="AB1699" s="30"/>
      <c r="AC1699" s="30"/>
      <c r="AD1699" s="30"/>
      <c r="AE1699" s="30"/>
      <c r="AG1699" s="31"/>
      <c r="AN1699" s="30"/>
      <c r="AO1699" s="30"/>
      <c r="AP1699" s="30"/>
      <c r="AQ1699" s="30"/>
      <c r="AR1699" s="30"/>
      <c r="AS1699" s="30"/>
      <c r="AT1699" s="30"/>
      <c r="AU1699" s="30"/>
    </row>
    <row r="1700" spans="27:64" x14ac:dyDescent="0.2">
      <c r="AA1700" s="30"/>
      <c r="AB1700" s="30"/>
      <c r="AC1700" s="30"/>
      <c r="AD1700" s="30"/>
      <c r="AE1700" s="30"/>
      <c r="AG1700" s="31"/>
      <c r="AN1700" s="30"/>
      <c r="AO1700" s="30"/>
      <c r="AP1700" s="30"/>
      <c r="AQ1700" s="30"/>
      <c r="AR1700" s="30"/>
      <c r="AS1700" s="30"/>
      <c r="AT1700" s="30"/>
      <c r="AU1700" s="30"/>
    </row>
    <row r="1701" spans="27:64" x14ac:dyDescent="0.2">
      <c r="AA1701" s="30"/>
      <c r="AB1701" s="30"/>
      <c r="AC1701" s="30"/>
      <c r="AD1701" s="30"/>
      <c r="AE1701" s="30"/>
      <c r="AG1701" s="31"/>
      <c r="AN1701" s="30"/>
      <c r="AO1701" s="30"/>
      <c r="AP1701" s="30"/>
      <c r="AQ1701" s="30"/>
      <c r="AR1701" s="30"/>
      <c r="AS1701" s="30"/>
      <c r="AT1701" s="30"/>
      <c r="AU1701" s="30"/>
    </row>
    <row r="1702" spans="27:64" x14ac:dyDescent="0.2">
      <c r="AA1702" s="30"/>
      <c r="AB1702" s="30"/>
      <c r="AC1702" s="30"/>
      <c r="AD1702" s="30"/>
      <c r="AE1702" s="30"/>
      <c r="AG1702" s="31"/>
      <c r="AN1702" s="30"/>
      <c r="AO1702" s="30"/>
      <c r="AP1702" s="30"/>
      <c r="AQ1702" s="30"/>
      <c r="AR1702" s="30"/>
      <c r="AS1702" s="30"/>
      <c r="AT1702" s="30"/>
      <c r="AU1702" s="30"/>
    </row>
    <row r="1703" spans="27:64" x14ac:dyDescent="0.2">
      <c r="AA1703" s="30"/>
      <c r="AB1703" s="30"/>
      <c r="AC1703" s="30"/>
      <c r="AD1703" s="30"/>
      <c r="AE1703" s="30"/>
      <c r="AG1703" s="31"/>
      <c r="AN1703" s="30"/>
      <c r="AO1703" s="30"/>
      <c r="AP1703" s="30"/>
      <c r="AQ1703" s="30"/>
      <c r="AR1703" s="30"/>
      <c r="AS1703" s="30"/>
      <c r="AT1703" s="30"/>
      <c r="AU1703" s="30"/>
      <c r="AV1703" s="30"/>
    </row>
    <row r="1704" spans="27:64" x14ac:dyDescent="0.2">
      <c r="AA1704" s="30"/>
      <c r="AB1704" s="30"/>
      <c r="AC1704" s="30"/>
      <c r="AD1704" s="30"/>
      <c r="AE1704" s="30"/>
      <c r="AG1704" s="31"/>
      <c r="AN1704" s="30"/>
      <c r="AO1704" s="30"/>
      <c r="AP1704" s="30"/>
      <c r="AQ1704" s="30"/>
      <c r="AR1704" s="30"/>
      <c r="AS1704" s="30"/>
      <c r="AT1704" s="30"/>
      <c r="AU1704" s="30"/>
      <c r="AV1704" s="30"/>
      <c r="AW1704" s="30"/>
      <c r="AX1704" s="30"/>
      <c r="AY1704" s="30"/>
      <c r="AZ1704" s="30"/>
      <c r="BA1704" s="30"/>
      <c r="BB1704" s="30"/>
      <c r="BC1704" s="30"/>
      <c r="BD1704" s="30"/>
      <c r="BE1704" s="30"/>
      <c r="BF1704" s="30"/>
      <c r="BG1704" s="30"/>
      <c r="BH1704" s="30"/>
      <c r="BI1704" s="30"/>
      <c r="BJ1704" s="30"/>
      <c r="BK1704" s="30"/>
      <c r="BL1704" s="30"/>
    </row>
    <row r="1705" spans="27:64" x14ac:dyDescent="0.2">
      <c r="AA1705" s="30"/>
      <c r="AB1705" s="30"/>
      <c r="AC1705" s="30"/>
      <c r="AD1705" s="30"/>
      <c r="AE1705" s="30"/>
      <c r="AG1705" s="31"/>
      <c r="AN1705" s="30"/>
      <c r="AO1705" s="30"/>
      <c r="AP1705" s="30"/>
      <c r="AQ1705" s="30"/>
      <c r="AR1705" s="30"/>
      <c r="AS1705" s="30"/>
      <c r="AT1705" s="30"/>
      <c r="AU1705" s="30"/>
      <c r="AV1705" s="30"/>
    </row>
    <row r="1706" spans="27:64" x14ac:dyDescent="0.2">
      <c r="AA1706" s="30"/>
      <c r="AB1706" s="30"/>
      <c r="AC1706" s="30"/>
      <c r="AD1706" s="30"/>
      <c r="AE1706" s="30"/>
      <c r="AG1706" s="31"/>
      <c r="AN1706" s="30"/>
      <c r="AO1706" s="30"/>
      <c r="AP1706" s="30"/>
      <c r="AQ1706" s="30"/>
      <c r="AR1706" s="30"/>
      <c r="AS1706" s="30"/>
      <c r="AT1706" s="30"/>
      <c r="AU1706" s="30"/>
      <c r="AV1706" s="30"/>
    </row>
    <row r="1707" spans="27:64" x14ac:dyDescent="0.2">
      <c r="AA1707" s="30"/>
      <c r="AB1707" s="30"/>
      <c r="AC1707" s="30"/>
      <c r="AD1707" s="30"/>
      <c r="AE1707" s="30"/>
      <c r="AG1707" s="31"/>
      <c r="AN1707" s="30"/>
      <c r="AO1707" s="30"/>
      <c r="AP1707" s="30"/>
      <c r="AQ1707" s="30"/>
      <c r="AR1707" s="30"/>
      <c r="AS1707" s="30"/>
      <c r="AT1707" s="30"/>
      <c r="AU1707" s="30"/>
      <c r="AV1707" s="30"/>
      <c r="AX1707" s="30"/>
    </row>
    <row r="1708" spans="27:64" x14ac:dyDescent="0.2">
      <c r="AA1708" s="30"/>
      <c r="AB1708" s="30"/>
      <c r="AC1708" s="30"/>
      <c r="AD1708" s="30"/>
      <c r="AE1708" s="30"/>
      <c r="AG1708" s="31"/>
      <c r="AN1708" s="30"/>
      <c r="AO1708" s="30"/>
      <c r="AP1708" s="30"/>
      <c r="AQ1708" s="30"/>
      <c r="AR1708" s="30"/>
      <c r="AS1708" s="30"/>
      <c r="AT1708" s="30"/>
      <c r="AU1708" s="30"/>
      <c r="AV1708" s="30"/>
    </row>
    <row r="1709" spans="27:64" x14ac:dyDescent="0.2">
      <c r="AA1709" s="30"/>
      <c r="AB1709" s="30"/>
      <c r="AC1709" s="30"/>
      <c r="AD1709" s="30"/>
      <c r="AE1709" s="30"/>
      <c r="AG1709" s="31"/>
      <c r="AN1709" s="30"/>
      <c r="AO1709" s="30"/>
      <c r="AP1709" s="30"/>
      <c r="AQ1709" s="30"/>
      <c r="AR1709" s="30"/>
      <c r="AS1709" s="30"/>
      <c r="AT1709" s="30"/>
      <c r="AU1709" s="30"/>
    </row>
    <row r="1710" spans="27:64" x14ac:dyDescent="0.2">
      <c r="AA1710" s="30"/>
      <c r="AB1710" s="30"/>
      <c r="AC1710" s="30"/>
      <c r="AD1710" s="30"/>
      <c r="AE1710" s="30"/>
      <c r="AG1710" s="31"/>
      <c r="AN1710" s="30"/>
      <c r="AO1710" s="30"/>
      <c r="AP1710" s="30"/>
      <c r="AQ1710" s="30"/>
      <c r="AR1710" s="30"/>
      <c r="AS1710" s="30"/>
      <c r="AT1710" s="30"/>
      <c r="AU1710" s="30"/>
      <c r="AV1710" s="30"/>
      <c r="AX1710" s="30"/>
    </row>
    <row r="1711" spans="27:64" x14ac:dyDescent="0.2">
      <c r="AA1711" s="30"/>
      <c r="AB1711" s="30"/>
      <c r="AC1711" s="30"/>
      <c r="AD1711" s="30"/>
      <c r="AE1711" s="30"/>
      <c r="AG1711" s="31"/>
      <c r="AN1711" s="30"/>
      <c r="AO1711" s="30"/>
      <c r="AP1711" s="30"/>
      <c r="AQ1711" s="30"/>
      <c r="AR1711" s="30"/>
      <c r="AS1711" s="30"/>
      <c r="AT1711" s="30"/>
      <c r="AU1711" s="30"/>
      <c r="AV1711" s="30"/>
      <c r="AX1711" s="30"/>
      <c r="AY1711" s="30"/>
      <c r="AZ1711" s="30"/>
      <c r="BA1711" s="30"/>
      <c r="BB1711" s="30"/>
      <c r="BC1711" s="30"/>
      <c r="BD1711" s="30"/>
      <c r="BE1711" s="30"/>
      <c r="BF1711" s="30"/>
      <c r="BG1711" s="30"/>
      <c r="BH1711" s="30"/>
      <c r="BI1711" s="30"/>
      <c r="BJ1711" s="30"/>
      <c r="BK1711" s="30"/>
      <c r="BL1711" s="30"/>
    </row>
    <row r="1712" spans="27:64" x14ac:dyDescent="0.2">
      <c r="AA1712" s="30"/>
      <c r="AB1712" s="30"/>
      <c r="AC1712" s="30"/>
      <c r="AD1712" s="30"/>
      <c r="AE1712" s="30"/>
      <c r="AG1712" s="31"/>
      <c r="AN1712" s="30"/>
      <c r="AO1712" s="30"/>
      <c r="AP1712" s="30"/>
      <c r="AQ1712" s="30"/>
      <c r="AR1712" s="30"/>
      <c r="AS1712" s="30"/>
      <c r="AT1712" s="30"/>
      <c r="AU1712" s="30"/>
      <c r="AV1712" s="30"/>
      <c r="AW1712" s="30"/>
      <c r="AX1712" s="30"/>
      <c r="AY1712" s="30"/>
      <c r="AZ1712" s="30"/>
      <c r="BA1712" s="30"/>
      <c r="BB1712" s="30"/>
      <c r="BC1712" s="30"/>
      <c r="BD1712" s="30"/>
      <c r="BE1712" s="30"/>
      <c r="BF1712" s="30"/>
      <c r="BG1712" s="30"/>
      <c r="BH1712" s="30"/>
      <c r="BI1712" s="30"/>
      <c r="BJ1712" s="30"/>
      <c r="BK1712" s="30"/>
      <c r="BL1712" s="30"/>
    </row>
    <row r="1713" spans="27:64" x14ac:dyDescent="0.2">
      <c r="AA1713" s="30"/>
      <c r="AB1713" s="30"/>
      <c r="AC1713" s="30"/>
      <c r="AD1713" s="30"/>
      <c r="AE1713" s="30"/>
      <c r="AG1713" s="31"/>
      <c r="AN1713" s="30"/>
      <c r="AO1713" s="30"/>
      <c r="AP1713" s="30"/>
      <c r="AQ1713" s="30"/>
      <c r="AR1713" s="30"/>
      <c r="AS1713" s="30"/>
      <c r="AT1713" s="30"/>
      <c r="AU1713" s="30"/>
      <c r="AV1713" s="30"/>
    </row>
    <row r="1714" spans="27:64" x14ac:dyDescent="0.2">
      <c r="AA1714" s="30"/>
      <c r="AB1714" s="30"/>
      <c r="AC1714" s="30"/>
      <c r="AD1714" s="30"/>
      <c r="AE1714" s="30"/>
      <c r="AG1714" s="31"/>
      <c r="AN1714" s="30"/>
      <c r="AO1714" s="30"/>
      <c r="AP1714" s="30"/>
      <c r="AQ1714" s="30"/>
      <c r="AR1714" s="30"/>
      <c r="AS1714" s="30"/>
      <c r="AT1714" s="30"/>
      <c r="AU1714" s="30"/>
    </row>
    <row r="1715" spans="27:64" x14ac:dyDescent="0.2">
      <c r="AA1715" s="30"/>
      <c r="AB1715" s="30"/>
      <c r="AC1715" s="30"/>
      <c r="AD1715" s="30"/>
      <c r="AE1715" s="30"/>
      <c r="AG1715" s="31"/>
      <c r="AN1715" s="30"/>
      <c r="AO1715" s="30"/>
      <c r="AP1715" s="30"/>
      <c r="AQ1715" s="30"/>
      <c r="AR1715" s="30"/>
      <c r="AS1715" s="30"/>
      <c r="AT1715" s="30"/>
      <c r="AU1715" s="30"/>
      <c r="AV1715" s="30"/>
    </row>
    <row r="1716" spans="27:64" x14ac:dyDescent="0.2">
      <c r="AA1716" s="30"/>
      <c r="AB1716" s="30"/>
      <c r="AC1716" s="30"/>
      <c r="AD1716" s="30"/>
      <c r="AE1716" s="30"/>
      <c r="AG1716" s="31"/>
      <c r="AN1716" s="30"/>
      <c r="AO1716" s="30"/>
      <c r="AP1716" s="30"/>
      <c r="AQ1716" s="30"/>
      <c r="AR1716" s="30"/>
      <c r="AS1716" s="30"/>
      <c r="AT1716" s="30"/>
      <c r="AU1716" s="30"/>
      <c r="AV1716" s="30"/>
    </row>
    <row r="1717" spans="27:64" x14ac:dyDescent="0.2">
      <c r="AA1717" s="30"/>
      <c r="AB1717" s="30"/>
      <c r="AC1717" s="30"/>
      <c r="AD1717" s="30"/>
      <c r="AE1717" s="30"/>
      <c r="AG1717" s="31"/>
      <c r="AN1717" s="30"/>
      <c r="AO1717" s="30"/>
      <c r="AP1717" s="30"/>
      <c r="AQ1717" s="30"/>
      <c r="AR1717" s="30"/>
      <c r="AS1717" s="30"/>
      <c r="AT1717" s="30"/>
      <c r="AU1717" s="30"/>
      <c r="AV1717" s="30"/>
    </row>
    <row r="1718" spans="27:64" x14ac:dyDescent="0.2">
      <c r="AA1718" s="30"/>
      <c r="AB1718" s="30"/>
      <c r="AC1718" s="30"/>
      <c r="AD1718" s="30"/>
      <c r="AE1718" s="30"/>
      <c r="AG1718" s="31"/>
      <c r="AN1718" s="30"/>
      <c r="AO1718" s="30"/>
      <c r="AP1718" s="30"/>
      <c r="AQ1718" s="30"/>
      <c r="AR1718" s="30"/>
      <c r="AS1718" s="30"/>
      <c r="AT1718" s="30"/>
      <c r="AU1718" s="30"/>
      <c r="AV1718" s="30"/>
    </row>
    <row r="1719" spans="27:64" x14ac:dyDescent="0.2">
      <c r="AA1719" s="30"/>
      <c r="AB1719" s="30"/>
      <c r="AC1719" s="30"/>
      <c r="AD1719" s="30"/>
      <c r="AE1719" s="30"/>
      <c r="AG1719" s="31"/>
      <c r="AN1719" s="30"/>
      <c r="AO1719" s="30"/>
      <c r="AP1719" s="30"/>
      <c r="AQ1719" s="30"/>
      <c r="AR1719" s="30"/>
      <c r="AS1719" s="30"/>
      <c r="AT1719" s="30"/>
      <c r="AU1719" s="30"/>
      <c r="AV1719" s="30"/>
    </row>
    <row r="1720" spans="27:64" x14ac:dyDescent="0.2">
      <c r="AA1720" s="30"/>
      <c r="AB1720" s="30"/>
      <c r="AC1720" s="30"/>
      <c r="AD1720" s="30"/>
      <c r="AE1720" s="30"/>
      <c r="AG1720" s="31"/>
      <c r="AN1720" s="30"/>
      <c r="AO1720" s="30"/>
      <c r="AP1720" s="30"/>
      <c r="AQ1720" s="30"/>
      <c r="AR1720" s="30"/>
      <c r="AS1720" s="30"/>
      <c r="AT1720" s="30"/>
      <c r="AU1720" s="30"/>
      <c r="AV1720" s="30"/>
      <c r="AX1720" s="30"/>
      <c r="AY1720" s="30"/>
      <c r="AZ1720" s="30"/>
      <c r="BA1720" s="30"/>
      <c r="BB1720" s="30"/>
      <c r="BC1720" s="30"/>
      <c r="BD1720" s="30"/>
      <c r="BE1720" s="30"/>
      <c r="BF1720" s="30"/>
      <c r="BG1720" s="30"/>
      <c r="BH1720" s="30"/>
      <c r="BI1720" s="30"/>
      <c r="BJ1720" s="30"/>
      <c r="BK1720" s="30"/>
      <c r="BL1720" s="30"/>
    </row>
    <row r="1721" spans="27:64" x14ac:dyDescent="0.2">
      <c r="AA1721" s="30"/>
      <c r="AB1721" s="30"/>
      <c r="AC1721" s="30"/>
      <c r="AD1721" s="30"/>
      <c r="AE1721" s="30"/>
      <c r="AG1721" s="31"/>
      <c r="AN1721" s="30"/>
      <c r="AO1721" s="30"/>
      <c r="AP1721" s="30"/>
      <c r="AQ1721" s="30"/>
      <c r="AR1721" s="30"/>
      <c r="AS1721" s="30"/>
      <c r="AT1721" s="30"/>
      <c r="AU1721" s="30"/>
    </row>
    <row r="1722" spans="27:64" x14ac:dyDescent="0.2">
      <c r="AA1722" s="30"/>
      <c r="AB1722" s="30"/>
      <c r="AC1722" s="30"/>
      <c r="AD1722" s="30"/>
      <c r="AE1722" s="30"/>
      <c r="AG1722" s="31"/>
      <c r="AN1722" s="30"/>
      <c r="AO1722" s="30"/>
      <c r="AP1722" s="30"/>
      <c r="AQ1722" s="30"/>
      <c r="AR1722" s="30"/>
      <c r="AS1722" s="30"/>
      <c r="AT1722" s="30"/>
      <c r="AU1722" s="30"/>
      <c r="AV1722" s="30"/>
    </row>
    <row r="1723" spans="27:64" x14ac:dyDescent="0.2">
      <c r="AA1723" s="30"/>
      <c r="AB1723" s="30"/>
      <c r="AC1723" s="30"/>
      <c r="AD1723" s="30"/>
      <c r="AE1723" s="30"/>
      <c r="AG1723" s="31"/>
      <c r="AN1723" s="30"/>
      <c r="AO1723" s="30"/>
      <c r="AP1723" s="30"/>
      <c r="AQ1723" s="30"/>
      <c r="AR1723" s="30"/>
      <c r="AS1723" s="30"/>
      <c r="AT1723" s="30"/>
      <c r="AU1723" s="30"/>
      <c r="AV1723" s="30"/>
    </row>
    <row r="1724" spans="27:64" x14ac:dyDescent="0.2">
      <c r="AA1724" s="30"/>
      <c r="AB1724" s="30"/>
      <c r="AC1724" s="30"/>
      <c r="AD1724" s="30"/>
      <c r="AE1724" s="30"/>
      <c r="AG1724" s="31"/>
      <c r="AN1724" s="30"/>
      <c r="AO1724" s="30"/>
      <c r="AP1724" s="30"/>
      <c r="AQ1724" s="30"/>
      <c r="AR1724" s="30"/>
      <c r="AS1724" s="30"/>
      <c r="AT1724" s="30"/>
      <c r="AU1724" s="30"/>
    </row>
    <row r="1725" spans="27:64" x14ac:dyDescent="0.2">
      <c r="AA1725" s="30"/>
      <c r="AB1725" s="30"/>
      <c r="AC1725" s="30"/>
      <c r="AD1725" s="30"/>
      <c r="AE1725" s="30"/>
      <c r="AG1725" s="31"/>
      <c r="AN1725" s="30"/>
      <c r="AO1725" s="30"/>
      <c r="AP1725" s="30"/>
      <c r="AQ1725" s="30"/>
      <c r="AR1725" s="30"/>
      <c r="AS1725" s="30"/>
      <c r="AT1725" s="30"/>
      <c r="AU1725" s="30"/>
      <c r="AV1725" s="30"/>
      <c r="AX1725" s="30"/>
      <c r="AY1725" s="30"/>
      <c r="AZ1725" s="30"/>
      <c r="BA1725" s="30"/>
      <c r="BB1725" s="30"/>
      <c r="BC1725" s="30"/>
      <c r="BD1725" s="30"/>
      <c r="BE1725" s="30"/>
      <c r="BF1725" s="30"/>
      <c r="BG1725" s="30"/>
      <c r="BH1725" s="30"/>
      <c r="BI1725" s="30"/>
      <c r="BJ1725" s="30"/>
      <c r="BK1725" s="30"/>
      <c r="BL1725" s="30"/>
    </row>
    <row r="1726" spans="27:64" x14ac:dyDescent="0.2">
      <c r="AA1726" s="30"/>
      <c r="AB1726" s="30"/>
      <c r="AC1726" s="30"/>
      <c r="AD1726" s="30"/>
      <c r="AE1726" s="30"/>
      <c r="AG1726" s="31"/>
      <c r="AN1726" s="30"/>
      <c r="AO1726" s="30"/>
      <c r="AP1726" s="30"/>
      <c r="AQ1726" s="30"/>
      <c r="AR1726" s="30"/>
      <c r="AS1726" s="30"/>
      <c r="AT1726" s="30"/>
      <c r="AU1726" s="30"/>
      <c r="AV1726" s="30"/>
    </row>
    <row r="1727" spans="27:64" x14ac:dyDescent="0.2">
      <c r="AA1727" s="30"/>
      <c r="AB1727" s="30"/>
      <c r="AC1727" s="30"/>
      <c r="AD1727" s="30"/>
      <c r="AE1727" s="30"/>
      <c r="AG1727" s="31"/>
      <c r="AN1727" s="30"/>
      <c r="AO1727" s="30"/>
      <c r="AP1727" s="30"/>
      <c r="AQ1727" s="30"/>
      <c r="AR1727" s="30"/>
      <c r="AS1727" s="30"/>
      <c r="AT1727" s="30"/>
      <c r="AU1727" s="30"/>
    </row>
    <row r="1728" spans="27:64" x14ac:dyDescent="0.2">
      <c r="AA1728" s="30"/>
      <c r="AB1728" s="30"/>
      <c r="AC1728" s="30"/>
      <c r="AD1728" s="30"/>
      <c r="AE1728" s="30"/>
      <c r="AG1728" s="31"/>
      <c r="AN1728" s="30"/>
      <c r="AO1728" s="30"/>
      <c r="AP1728" s="30"/>
      <c r="AQ1728" s="30"/>
      <c r="AR1728" s="30"/>
      <c r="AS1728" s="30"/>
      <c r="AT1728" s="30"/>
      <c r="AU1728" s="30"/>
    </row>
    <row r="1729" spans="27:64" x14ac:dyDescent="0.2">
      <c r="AA1729" s="30"/>
      <c r="AB1729" s="30"/>
      <c r="AC1729" s="30"/>
      <c r="AD1729" s="30"/>
      <c r="AE1729" s="30"/>
      <c r="AG1729" s="31"/>
      <c r="AN1729" s="30"/>
      <c r="AO1729" s="30"/>
      <c r="AP1729" s="30"/>
      <c r="AQ1729" s="30"/>
      <c r="AR1729" s="30"/>
      <c r="AS1729" s="30"/>
      <c r="AT1729" s="30"/>
      <c r="AU1729" s="30"/>
    </row>
    <row r="1730" spans="27:64" x14ac:dyDescent="0.2">
      <c r="AA1730" s="30"/>
      <c r="AB1730" s="30"/>
      <c r="AC1730" s="30"/>
      <c r="AD1730" s="30"/>
      <c r="AE1730" s="30"/>
      <c r="AG1730" s="31"/>
      <c r="AN1730" s="30"/>
      <c r="AO1730" s="30"/>
      <c r="AP1730" s="30"/>
      <c r="AQ1730" s="30"/>
      <c r="AR1730" s="30"/>
      <c r="AS1730" s="30"/>
      <c r="AT1730" s="30"/>
      <c r="AU1730" s="30"/>
      <c r="AV1730" s="30"/>
      <c r="AX1730" s="30"/>
      <c r="AY1730" s="30"/>
      <c r="AZ1730" s="30"/>
      <c r="BA1730" s="30"/>
      <c r="BB1730" s="30"/>
      <c r="BC1730" s="30"/>
      <c r="BD1730" s="30"/>
      <c r="BE1730" s="30"/>
      <c r="BF1730" s="30"/>
      <c r="BG1730" s="30"/>
      <c r="BH1730" s="30"/>
      <c r="BI1730" s="30"/>
      <c r="BJ1730" s="30"/>
      <c r="BK1730" s="30"/>
      <c r="BL1730" s="30"/>
    </row>
    <row r="1731" spans="27:64" x14ac:dyDescent="0.2">
      <c r="AA1731" s="30"/>
      <c r="AB1731" s="30"/>
      <c r="AC1731" s="30"/>
      <c r="AD1731" s="30"/>
      <c r="AE1731" s="30"/>
      <c r="AG1731" s="31"/>
      <c r="AN1731" s="30"/>
      <c r="AO1731" s="30"/>
      <c r="AP1731" s="30"/>
      <c r="AQ1731" s="30"/>
      <c r="AR1731" s="30"/>
      <c r="AS1731" s="30"/>
      <c r="AT1731" s="30"/>
      <c r="AU1731" s="30"/>
    </row>
    <row r="1732" spans="27:64" x14ac:dyDescent="0.2">
      <c r="AA1732" s="30"/>
      <c r="AB1732" s="30"/>
      <c r="AC1732" s="30"/>
      <c r="AD1732" s="30"/>
      <c r="AE1732" s="30"/>
      <c r="AG1732" s="31"/>
      <c r="AN1732" s="30"/>
      <c r="AO1732" s="30"/>
      <c r="AP1732" s="30"/>
      <c r="AQ1732" s="30"/>
      <c r="AR1732" s="30"/>
      <c r="AS1732" s="30"/>
      <c r="AT1732" s="30"/>
      <c r="AU1732" s="30"/>
      <c r="AV1732" s="30"/>
      <c r="AX1732" s="30"/>
    </row>
    <row r="1733" spans="27:64" x14ac:dyDescent="0.2">
      <c r="AA1733" s="30"/>
      <c r="AB1733" s="30"/>
      <c r="AC1733" s="30"/>
      <c r="AD1733" s="30"/>
      <c r="AE1733" s="30"/>
      <c r="AG1733" s="31"/>
      <c r="AN1733" s="30"/>
      <c r="AO1733" s="30"/>
      <c r="AP1733" s="30"/>
      <c r="AQ1733" s="30"/>
      <c r="AR1733" s="30"/>
      <c r="AS1733" s="30"/>
      <c r="AT1733" s="30"/>
      <c r="AU1733" s="30"/>
    </row>
    <row r="1734" spans="27:64" x14ac:dyDescent="0.2">
      <c r="AA1734" s="30"/>
      <c r="AB1734" s="30"/>
      <c r="AC1734" s="30"/>
      <c r="AD1734" s="30"/>
      <c r="AE1734" s="30"/>
      <c r="AG1734" s="31"/>
      <c r="AN1734" s="30"/>
      <c r="AO1734" s="30"/>
      <c r="AP1734" s="30"/>
      <c r="AQ1734" s="30"/>
      <c r="AR1734" s="30"/>
      <c r="AS1734" s="30"/>
      <c r="AT1734" s="30"/>
      <c r="AU1734" s="30"/>
    </row>
    <row r="1735" spans="27:64" x14ac:dyDescent="0.2">
      <c r="AA1735" s="30"/>
      <c r="AB1735" s="30"/>
      <c r="AC1735" s="30"/>
      <c r="AD1735" s="30"/>
      <c r="AE1735" s="30"/>
      <c r="AG1735" s="31"/>
      <c r="AN1735" s="30"/>
      <c r="AO1735" s="30"/>
      <c r="AP1735" s="30"/>
      <c r="AQ1735" s="30"/>
      <c r="AR1735" s="30"/>
      <c r="AS1735" s="30"/>
      <c r="AT1735" s="30"/>
      <c r="AU1735" s="30"/>
      <c r="AV1735" s="30"/>
      <c r="AW1735" s="30"/>
      <c r="AX1735" s="30"/>
      <c r="AY1735" s="30"/>
      <c r="AZ1735" s="30"/>
      <c r="BA1735" s="30"/>
      <c r="BB1735" s="30"/>
      <c r="BC1735" s="30"/>
      <c r="BD1735" s="30"/>
      <c r="BE1735" s="30"/>
      <c r="BF1735" s="30"/>
      <c r="BG1735" s="30"/>
      <c r="BH1735" s="30"/>
      <c r="BI1735" s="30"/>
      <c r="BJ1735" s="30"/>
      <c r="BK1735" s="30"/>
      <c r="BL1735" s="30"/>
    </row>
    <row r="1736" spans="27:64" x14ac:dyDescent="0.2">
      <c r="AA1736" s="30"/>
      <c r="AB1736" s="30"/>
      <c r="AC1736" s="30"/>
      <c r="AD1736" s="30"/>
      <c r="AE1736" s="30"/>
      <c r="AG1736" s="31"/>
      <c r="AN1736" s="30"/>
      <c r="AO1736" s="30"/>
      <c r="AP1736" s="30"/>
      <c r="AQ1736" s="30"/>
      <c r="AR1736" s="30"/>
      <c r="AS1736" s="30"/>
      <c r="AT1736" s="30"/>
      <c r="AU1736" s="30"/>
      <c r="AV1736" s="30"/>
      <c r="AW1736" s="30"/>
      <c r="AX1736" s="30"/>
      <c r="AY1736" s="30"/>
      <c r="AZ1736" s="30"/>
      <c r="BA1736" s="30"/>
      <c r="BB1736" s="30"/>
      <c r="BC1736" s="30"/>
      <c r="BD1736" s="30"/>
      <c r="BE1736" s="30"/>
      <c r="BF1736" s="30"/>
      <c r="BG1736" s="30"/>
      <c r="BH1736" s="30"/>
      <c r="BI1736" s="30"/>
      <c r="BJ1736" s="30"/>
      <c r="BK1736" s="30"/>
      <c r="BL1736" s="30"/>
    </row>
    <row r="1737" spans="27:64" x14ac:dyDescent="0.2">
      <c r="AA1737" s="30"/>
      <c r="AB1737" s="30"/>
      <c r="AC1737" s="30"/>
      <c r="AD1737" s="30"/>
      <c r="AE1737" s="30"/>
      <c r="AG1737" s="31"/>
      <c r="AN1737" s="30"/>
      <c r="AO1737" s="30"/>
      <c r="AP1737" s="30"/>
      <c r="AQ1737" s="30"/>
      <c r="AR1737" s="30"/>
      <c r="AS1737" s="30"/>
      <c r="AT1737" s="30"/>
      <c r="AU1737" s="30"/>
    </row>
    <row r="1738" spans="27:64" x14ac:dyDescent="0.2">
      <c r="AA1738" s="30"/>
      <c r="AB1738" s="30"/>
      <c r="AC1738" s="30"/>
      <c r="AD1738" s="30"/>
      <c r="AE1738" s="30"/>
      <c r="AG1738" s="31"/>
      <c r="AN1738" s="30"/>
      <c r="AO1738" s="30"/>
      <c r="AP1738" s="30"/>
      <c r="AQ1738" s="30"/>
      <c r="AR1738" s="30"/>
      <c r="AS1738" s="30"/>
      <c r="AT1738" s="30"/>
      <c r="AU1738" s="30"/>
    </row>
    <row r="1739" spans="27:64" x14ac:dyDescent="0.2">
      <c r="AA1739" s="30"/>
      <c r="AB1739" s="30"/>
      <c r="AC1739" s="30"/>
      <c r="AD1739" s="30"/>
      <c r="AE1739" s="30"/>
      <c r="AG1739" s="31"/>
      <c r="AN1739" s="30"/>
      <c r="AO1739" s="30"/>
      <c r="AP1739" s="30"/>
      <c r="AQ1739" s="30"/>
      <c r="AR1739" s="30"/>
      <c r="AS1739" s="30"/>
      <c r="AT1739" s="30"/>
      <c r="AU1739" s="30"/>
      <c r="AV1739" s="30"/>
    </row>
    <row r="1740" spans="27:64" x14ac:dyDescent="0.2">
      <c r="AA1740" s="30"/>
      <c r="AB1740" s="30"/>
      <c r="AC1740" s="30"/>
      <c r="AD1740" s="30"/>
      <c r="AE1740" s="30"/>
      <c r="AG1740" s="31"/>
      <c r="AN1740" s="30"/>
      <c r="AO1740" s="30"/>
      <c r="AP1740" s="30"/>
      <c r="AQ1740" s="30"/>
      <c r="AR1740" s="30"/>
      <c r="AS1740" s="30"/>
      <c r="AT1740" s="30"/>
      <c r="AU1740" s="30"/>
    </row>
    <row r="1741" spans="27:64" x14ac:dyDescent="0.2">
      <c r="AA1741" s="30"/>
      <c r="AB1741" s="30"/>
      <c r="AC1741" s="30"/>
      <c r="AD1741" s="30"/>
      <c r="AE1741" s="30"/>
      <c r="AG1741" s="31"/>
      <c r="AN1741" s="30"/>
      <c r="AO1741" s="30"/>
      <c r="AP1741" s="30"/>
      <c r="AQ1741" s="30"/>
      <c r="AR1741" s="30"/>
      <c r="AS1741" s="30"/>
      <c r="AT1741" s="30"/>
      <c r="AU1741" s="30"/>
    </row>
    <row r="1742" spans="27:64" x14ac:dyDescent="0.2">
      <c r="AA1742" s="30"/>
      <c r="AB1742" s="30"/>
      <c r="AC1742" s="30"/>
      <c r="AD1742" s="30"/>
      <c r="AE1742" s="30"/>
      <c r="AG1742" s="31"/>
      <c r="AN1742" s="30"/>
      <c r="AO1742" s="30"/>
      <c r="AP1742" s="30"/>
      <c r="AQ1742" s="30"/>
      <c r="AR1742" s="30"/>
      <c r="AS1742" s="30"/>
      <c r="AT1742" s="30"/>
      <c r="AU1742" s="30"/>
    </row>
    <row r="1743" spans="27:64" x14ac:dyDescent="0.2">
      <c r="AA1743" s="30"/>
      <c r="AB1743" s="30"/>
      <c r="AC1743" s="30"/>
      <c r="AD1743" s="30"/>
      <c r="AE1743" s="30"/>
      <c r="AG1743" s="31"/>
      <c r="AN1743" s="30"/>
      <c r="AO1743" s="30"/>
      <c r="AP1743" s="30"/>
      <c r="AQ1743" s="30"/>
      <c r="AR1743" s="30"/>
      <c r="AS1743" s="30"/>
      <c r="AT1743" s="30"/>
      <c r="AU1743" s="30"/>
    </row>
    <row r="1744" spans="27:64" x14ac:dyDescent="0.2">
      <c r="AA1744" s="30"/>
      <c r="AB1744" s="30"/>
      <c r="AC1744" s="30"/>
      <c r="AD1744" s="30"/>
      <c r="AE1744" s="30"/>
      <c r="AG1744" s="31"/>
      <c r="AN1744" s="30"/>
      <c r="AO1744" s="30"/>
      <c r="AP1744" s="30"/>
      <c r="AQ1744" s="30"/>
      <c r="AR1744" s="30"/>
      <c r="AS1744" s="30"/>
      <c r="AT1744" s="30"/>
      <c r="AU1744" s="30"/>
    </row>
    <row r="1745" spans="27:64" x14ac:dyDescent="0.2">
      <c r="AA1745" s="30"/>
      <c r="AB1745" s="30"/>
      <c r="AC1745" s="30"/>
      <c r="AD1745" s="30"/>
      <c r="AE1745" s="30"/>
      <c r="AG1745" s="31"/>
      <c r="AN1745" s="30"/>
      <c r="AO1745" s="30"/>
      <c r="AP1745" s="30"/>
      <c r="AQ1745" s="30"/>
      <c r="AR1745" s="30"/>
      <c r="AS1745" s="30"/>
      <c r="AT1745" s="30"/>
      <c r="AU1745" s="30"/>
      <c r="AV1745" s="30"/>
    </row>
    <row r="1746" spans="27:64" x14ac:dyDescent="0.2">
      <c r="AA1746" s="30"/>
      <c r="AB1746" s="30"/>
      <c r="AC1746" s="30"/>
      <c r="AD1746" s="30"/>
      <c r="AE1746" s="30"/>
      <c r="AG1746" s="31"/>
      <c r="AN1746" s="30"/>
      <c r="AO1746" s="30"/>
      <c r="AP1746" s="30"/>
      <c r="AQ1746" s="30"/>
      <c r="AR1746" s="30"/>
      <c r="AS1746" s="30"/>
      <c r="AT1746" s="30"/>
      <c r="AU1746" s="30"/>
    </row>
    <row r="1747" spans="27:64" x14ac:dyDescent="0.2">
      <c r="AA1747" s="30"/>
      <c r="AB1747" s="30"/>
      <c r="AC1747" s="30"/>
      <c r="AD1747" s="30"/>
      <c r="AE1747" s="30"/>
      <c r="AG1747" s="31"/>
      <c r="AN1747" s="30"/>
      <c r="AO1747" s="30"/>
      <c r="AP1747" s="30"/>
      <c r="AQ1747" s="30"/>
      <c r="AR1747" s="30"/>
      <c r="AS1747" s="30"/>
      <c r="AT1747" s="30"/>
      <c r="AU1747" s="30"/>
    </row>
    <row r="1748" spans="27:64" x14ac:dyDescent="0.2">
      <c r="AA1748" s="30"/>
      <c r="AB1748" s="30"/>
      <c r="AC1748" s="30"/>
      <c r="AD1748" s="30"/>
      <c r="AE1748" s="30"/>
      <c r="AG1748" s="31"/>
      <c r="AN1748" s="30"/>
      <c r="AO1748" s="30"/>
      <c r="AP1748" s="30"/>
      <c r="AQ1748" s="30"/>
      <c r="AR1748" s="30"/>
      <c r="AS1748" s="30"/>
      <c r="AT1748" s="30"/>
      <c r="AU1748" s="30"/>
      <c r="AV1748" s="30"/>
      <c r="AW1748" s="30"/>
      <c r="AX1748" s="30"/>
      <c r="AY1748" s="30"/>
      <c r="AZ1748" s="30"/>
      <c r="BA1748" s="30"/>
      <c r="BB1748" s="30"/>
      <c r="BC1748" s="30"/>
      <c r="BD1748" s="30"/>
      <c r="BE1748" s="30"/>
      <c r="BF1748" s="30"/>
      <c r="BG1748" s="30"/>
      <c r="BH1748" s="30"/>
      <c r="BI1748" s="30"/>
      <c r="BJ1748" s="30"/>
      <c r="BK1748" s="30"/>
      <c r="BL1748" s="30"/>
    </row>
    <row r="1749" spans="27:64" x14ac:dyDescent="0.2">
      <c r="AA1749" s="30"/>
      <c r="AB1749" s="30"/>
      <c r="AC1749" s="30"/>
      <c r="AD1749" s="30"/>
      <c r="AE1749" s="30"/>
      <c r="AG1749" s="31"/>
      <c r="AN1749" s="30"/>
      <c r="AO1749" s="30"/>
      <c r="AP1749" s="30"/>
      <c r="AQ1749" s="30"/>
      <c r="AR1749" s="30"/>
      <c r="AS1749" s="30"/>
      <c r="AT1749" s="30"/>
      <c r="AU1749" s="30"/>
    </row>
    <row r="1750" spans="27:64" x14ac:dyDescent="0.2">
      <c r="AA1750" s="30"/>
      <c r="AB1750" s="30"/>
      <c r="AC1750" s="30"/>
      <c r="AD1750" s="30"/>
      <c r="AE1750" s="30"/>
      <c r="AG1750" s="31"/>
      <c r="AN1750" s="30"/>
      <c r="AO1750" s="30"/>
      <c r="AP1750" s="30"/>
      <c r="AQ1750" s="30"/>
      <c r="AR1750" s="30"/>
      <c r="AS1750" s="30"/>
      <c r="AT1750" s="30"/>
      <c r="AU1750" s="30"/>
    </row>
    <row r="1751" spans="27:64" x14ac:dyDescent="0.2">
      <c r="AA1751" s="30"/>
      <c r="AB1751" s="30"/>
      <c r="AC1751" s="30"/>
      <c r="AD1751" s="30"/>
      <c r="AE1751" s="30"/>
      <c r="AG1751" s="31"/>
      <c r="AN1751" s="30"/>
      <c r="AO1751" s="30"/>
      <c r="AP1751" s="30"/>
      <c r="AQ1751" s="30"/>
      <c r="AR1751" s="30"/>
      <c r="AS1751" s="30"/>
      <c r="AT1751" s="30"/>
      <c r="AU1751" s="30"/>
    </row>
    <row r="1752" spans="27:64" x14ac:dyDescent="0.2">
      <c r="AA1752" s="30"/>
      <c r="AB1752" s="30"/>
      <c r="AC1752" s="30"/>
      <c r="AD1752" s="30"/>
      <c r="AE1752" s="30"/>
      <c r="AG1752" s="31"/>
      <c r="AN1752" s="30"/>
      <c r="AO1752" s="30"/>
      <c r="AP1752" s="30"/>
      <c r="AQ1752" s="30"/>
      <c r="AR1752" s="30"/>
      <c r="AS1752" s="30"/>
      <c r="AT1752" s="30"/>
      <c r="AU1752" s="30"/>
    </row>
    <row r="1753" spans="27:64" x14ac:dyDescent="0.2">
      <c r="AA1753" s="30"/>
      <c r="AB1753" s="30"/>
      <c r="AC1753" s="30"/>
      <c r="AD1753" s="30"/>
      <c r="AE1753" s="30"/>
      <c r="AG1753" s="31"/>
      <c r="AN1753" s="30"/>
      <c r="AO1753" s="30"/>
      <c r="AP1753" s="30"/>
      <c r="AQ1753" s="30"/>
      <c r="AR1753" s="30"/>
      <c r="AS1753" s="30"/>
      <c r="AT1753" s="30"/>
      <c r="AU1753" s="30"/>
    </row>
    <row r="1754" spans="27:64" x14ac:dyDescent="0.2">
      <c r="AA1754" s="30"/>
      <c r="AB1754" s="30"/>
      <c r="AC1754" s="30"/>
      <c r="AD1754" s="30"/>
      <c r="AE1754" s="30"/>
      <c r="AG1754" s="31"/>
      <c r="AN1754" s="30"/>
      <c r="AO1754" s="30"/>
      <c r="AP1754" s="30"/>
      <c r="AQ1754" s="30"/>
      <c r="AR1754" s="30"/>
      <c r="AS1754" s="30"/>
      <c r="AT1754" s="30"/>
      <c r="AU1754" s="30"/>
      <c r="AV1754" s="30"/>
      <c r="AW1754" s="30"/>
      <c r="AX1754" s="30"/>
      <c r="AY1754" s="30"/>
      <c r="AZ1754" s="30"/>
      <c r="BA1754" s="30"/>
      <c r="BB1754" s="30"/>
      <c r="BC1754" s="30"/>
      <c r="BD1754" s="30"/>
      <c r="BE1754" s="30"/>
      <c r="BF1754" s="30"/>
      <c r="BG1754" s="30"/>
      <c r="BH1754" s="30"/>
      <c r="BI1754" s="30"/>
      <c r="BJ1754" s="30"/>
      <c r="BK1754" s="30"/>
      <c r="BL1754" s="30"/>
    </row>
    <row r="1755" spans="27:64" x14ac:dyDescent="0.2">
      <c r="AA1755" s="30"/>
      <c r="AB1755" s="30"/>
      <c r="AC1755" s="30"/>
      <c r="AD1755" s="30"/>
      <c r="AE1755" s="30"/>
      <c r="AG1755" s="31"/>
      <c r="AN1755" s="30"/>
      <c r="AO1755" s="30"/>
      <c r="AP1755" s="30"/>
      <c r="AQ1755" s="30"/>
      <c r="AR1755" s="30"/>
      <c r="AS1755" s="30"/>
      <c r="AT1755" s="30"/>
      <c r="AU1755" s="30"/>
      <c r="AV1755" s="30"/>
      <c r="AW1755" s="30"/>
      <c r="AX1755" s="30"/>
      <c r="AY1755" s="30"/>
      <c r="AZ1755" s="30"/>
      <c r="BA1755" s="30"/>
      <c r="BB1755" s="30"/>
      <c r="BC1755" s="30"/>
      <c r="BD1755" s="30"/>
      <c r="BE1755" s="30"/>
      <c r="BF1755" s="30"/>
      <c r="BG1755" s="30"/>
      <c r="BH1755" s="30"/>
      <c r="BI1755" s="30"/>
      <c r="BJ1755" s="30"/>
      <c r="BK1755" s="30"/>
      <c r="BL1755" s="30"/>
    </row>
    <row r="1756" spans="27:64" x14ac:dyDescent="0.2">
      <c r="AA1756" s="30"/>
      <c r="AB1756" s="30"/>
      <c r="AC1756" s="30"/>
      <c r="AD1756" s="30"/>
      <c r="AE1756" s="30"/>
      <c r="AG1756" s="31"/>
      <c r="AN1756" s="30"/>
      <c r="AO1756" s="30"/>
      <c r="AP1756" s="30"/>
      <c r="AQ1756" s="30"/>
      <c r="AR1756" s="30"/>
      <c r="AS1756" s="30"/>
      <c r="AT1756" s="30"/>
      <c r="AU1756" s="30"/>
      <c r="AV1756" s="30"/>
    </row>
    <row r="1757" spans="27:64" x14ac:dyDescent="0.2">
      <c r="AA1757" s="30"/>
      <c r="AB1757" s="30"/>
      <c r="AC1757" s="30"/>
      <c r="AD1757" s="30"/>
      <c r="AE1757" s="30"/>
      <c r="AG1757" s="31"/>
      <c r="AN1757" s="30"/>
      <c r="AO1757" s="30"/>
      <c r="AP1757" s="30"/>
      <c r="AQ1757" s="30"/>
      <c r="AR1757" s="30"/>
      <c r="AS1757" s="30"/>
      <c r="AT1757" s="30"/>
      <c r="AU1757" s="30"/>
      <c r="AV1757" s="30"/>
    </row>
    <row r="1758" spans="27:64" x14ac:dyDescent="0.2">
      <c r="AA1758" s="30"/>
      <c r="AB1758" s="30"/>
      <c r="AC1758" s="30"/>
      <c r="AD1758" s="30"/>
      <c r="AE1758" s="30"/>
      <c r="AG1758" s="31"/>
      <c r="AN1758" s="30"/>
      <c r="AO1758" s="30"/>
      <c r="AP1758" s="30"/>
      <c r="AQ1758" s="30"/>
      <c r="AR1758" s="30"/>
      <c r="AS1758" s="30"/>
      <c r="AT1758" s="30"/>
      <c r="AU1758" s="30"/>
    </row>
    <row r="1759" spans="27:64" x14ac:dyDescent="0.2">
      <c r="AA1759" s="30"/>
      <c r="AB1759" s="30"/>
      <c r="AC1759" s="30"/>
      <c r="AD1759" s="30"/>
      <c r="AE1759" s="30"/>
      <c r="AG1759" s="31"/>
      <c r="AN1759" s="30"/>
      <c r="AO1759" s="30"/>
      <c r="AP1759" s="30"/>
      <c r="AQ1759" s="30"/>
      <c r="AR1759" s="30"/>
      <c r="AS1759" s="30"/>
      <c r="AT1759" s="30"/>
      <c r="AU1759" s="30"/>
    </row>
    <row r="1760" spans="27:64" x14ac:dyDescent="0.2">
      <c r="AA1760" s="30"/>
      <c r="AB1760" s="30"/>
      <c r="AC1760" s="30"/>
      <c r="AD1760" s="30"/>
      <c r="AE1760" s="30"/>
      <c r="AG1760" s="31"/>
      <c r="AN1760" s="30"/>
      <c r="AO1760" s="30"/>
      <c r="AP1760" s="30"/>
      <c r="AQ1760" s="30"/>
      <c r="AR1760" s="30"/>
      <c r="AS1760" s="30"/>
      <c r="AT1760" s="30"/>
      <c r="AU1760" s="30"/>
      <c r="AV1760" s="30"/>
      <c r="AW1760" s="30"/>
      <c r="AX1760" s="30"/>
      <c r="AY1760" s="30"/>
      <c r="AZ1760" s="30"/>
      <c r="BA1760" s="30"/>
      <c r="BB1760" s="30"/>
      <c r="BC1760" s="30"/>
      <c r="BD1760" s="30"/>
      <c r="BE1760" s="30"/>
      <c r="BF1760" s="30"/>
      <c r="BG1760" s="30"/>
      <c r="BH1760" s="30"/>
      <c r="BI1760" s="30"/>
      <c r="BJ1760" s="30"/>
      <c r="BK1760" s="30"/>
      <c r="BL1760" s="30"/>
    </row>
    <row r="1761" spans="27:64" x14ac:dyDescent="0.2">
      <c r="AA1761" s="30"/>
      <c r="AB1761" s="30"/>
      <c r="AC1761" s="30"/>
      <c r="AD1761" s="30"/>
      <c r="AE1761" s="30"/>
      <c r="AG1761" s="31"/>
      <c r="AN1761" s="30"/>
      <c r="AO1761" s="30"/>
      <c r="AP1761" s="30"/>
      <c r="AQ1761" s="30"/>
      <c r="AR1761" s="30"/>
      <c r="AS1761" s="30"/>
      <c r="AT1761" s="30"/>
      <c r="AU1761" s="30"/>
      <c r="AV1761" s="30"/>
      <c r="AX1761" s="30"/>
      <c r="AY1761" s="30"/>
      <c r="AZ1761" s="30"/>
      <c r="BA1761" s="30"/>
      <c r="BB1761" s="30"/>
      <c r="BC1761" s="30"/>
      <c r="BD1761" s="30"/>
      <c r="BE1761" s="30"/>
      <c r="BF1761" s="30"/>
      <c r="BG1761" s="30"/>
      <c r="BH1761" s="30"/>
      <c r="BI1761" s="30"/>
      <c r="BJ1761" s="30"/>
      <c r="BK1761" s="30"/>
      <c r="BL1761" s="30"/>
    </row>
    <row r="1762" spans="27:64" x14ac:dyDescent="0.2">
      <c r="AA1762" s="30"/>
      <c r="AB1762" s="30"/>
      <c r="AC1762" s="30"/>
      <c r="AD1762" s="30"/>
      <c r="AE1762" s="30"/>
      <c r="AG1762" s="31"/>
      <c r="AN1762" s="30"/>
      <c r="AO1762" s="30"/>
      <c r="AP1762" s="30"/>
      <c r="AQ1762" s="30"/>
      <c r="AR1762" s="30"/>
      <c r="AS1762" s="30"/>
      <c r="AT1762" s="30"/>
      <c r="AU1762" s="30"/>
    </row>
    <row r="1763" spans="27:64" x14ac:dyDescent="0.2">
      <c r="AA1763" s="30"/>
      <c r="AB1763" s="30"/>
      <c r="AC1763" s="30"/>
      <c r="AD1763" s="30"/>
      <c r="AE1763" s="30"/>
      <c r="AG1763" s="31"/>
      <c r="AN1763" s="30"/>
      <c r="AO1763" s="30"/>
      <c r="AP1763" s="30"/>
      <c r="AQ1763" s="30"/>
      <c r="AR1763" s="30"/>
      <c r="AS1763" s="30"/>
      <c r="AT1763" s="30"/>
      <c r="AU1763" s="30"/>
      <c r="AV1763" s="30"/>
    </row>
    <row r="1764" spans="27:64" x14ac:dyDescent="0.2">
      <c r="AA1764" s="30"/>
      <c r="AB1764" s="30"/>
      <c r="AC1764" s="30"/>
      <c r="AD1764" s="30"/>
      <c r="AE1764" s="30"/>
      <c r="AG1764" s="31"/>
      <c r="AN1764" s="30"/>
      <c r="AO1764" s="30"/>
      <c r="AP1764" s="30"/>
      <c r="AQ1764" s="30"/>
      <c r="AR1764" s="30"/>
      <c r="AS1764" s="30"/>
      <c r="AT1764" s="30"/>
      <c r="AU1764" s="30"/>
    </row>
    <row r="1765" spans="27:64" x14ac:dyDescent="0.2">
      <c r="AA1765" s="30"/>
      <c r="AB1765" s="30"/>
      <c r="AC1765" s="30"/>
      <c r="AD1765" s="30"/>
      <c r="AE1765" s="30"/>
      <c r="AG1765" s="31"/>
      <c r="AN1765" s="30"/>
      <c r="AO1765" s="30"/>
      <c r="AP1765" s="30"/>
      <c r="AQ1765" s="30"/>
      <c r="AR1765" s="30"/>
      <c r="AS1765" s="30"/>
      <c r="AT1765" s="30"/>
      <c r="AU1765" s="30"/>
      <c r="AV1765" s="30"/>
    </row>
    <row r="1766" spans="27:64" x14ac:dyDescent="0.2">
      <c r="AA1766" s="30"/>
      <c r="AB1766" s="30"/>
      <c r="AC1766" s="30"/>
      <c r="AD1766" s="30"/>
      <c r="AE1766" s="30"/>
      <c r="AG1766" s="31"/>
      <c r="AN1766" s="30"/>
      <c r="AO1766" s="30"/>
      <c r="AP1766" s="30"/>
      <c r="AQ1766" s="30"/>
      <c r="AR1766" s="30"/>
      <c r="AS1766" s="30"/>
      <c r="AT1766" s="30"/>
      <c r="AU1766" s="30"/>
    </row>
    <row r="1767" spans="27:64" x14ac:dyDescent="0.2">
      <c r="AA1767" s="30"/>
      <c r="AB1767" s="30"/>
      <c r="AC1767" s="30"/>
      <c r="AD1767" s="30"/>
      <c r="AE1767" s="30"/>
      <c r="AG1767" s="31"/>
      <c r="AN1767" s="30"/>
      <c r="AO1767" s="30"/>
      <c r="AP1767" s="30"/>
      <c r="AQ1767" s="30"/>
      <c r="AR1767" s="30"/>
      <c r="AS1767" s="30"/>
      <c r="AT1767" s="30"/>
      <c r="AU1767" s="30"/>
      <c r="AV1767" s="30"/>
    </row>
    <row r="1768" spans="27:64" x14ac:dyDescent="0.2">
      <c r="AA1768" s="30"/>
      <c r="AB1768" s="30"/>
      <c r="AC1768" s="30"/>
      <c r="AD1768" s="30"/>
      <c r="AE1768" s="30"/>
      <c r="AG1768" s="31"/>
      <c r="AN1768" s="30"/>
      <c r="AO1768" s="30"/>
      <c r="AP1768" s="30"/>
      <c r="AQ1768" s="30"/>
      <c r="AR1768" s="30"/>
      <c r="AS1768" s="30"/>
      <c r="AT1768" s="30"/>
      <c r="AU1768" s="30"/>
      <c r="AV1768" s="30"/>
      <c r="AW1768" s="30"/>
      <c r="AX1768" s="30"/>
      <c r="AY1768" s="30"/>
      <c r="AZ1768" s="30"/>
      <c r="BA1768" s="30"/>
      <c r="BB1768" s="30"/>
      <c r="BC1768" s="30"/>
      <c r="BD1768" s="30"/>
      <c r="BE1768" s="30"/>
      <c r="BF1768" s="30"/>
      <c r="BG1768" s="30"/>
      <c r="BH1768" s="30"/>
      <c r="BI1768" s="30"/>
      <c r="BJ1768" s="30"/>
      <c r="BK1768" s="30"/>
      <c r="BL1768" s="30"/>
    </row>
    <row r="1769" spans="27:64" x14ac:dyDescent="0.2">
      <c r="AA1769" s="30"/>
      <c r="AB1769" s="30"/>
      <c r="AC1769" s="30"/>
      <c r="AD1769" s="30"/>
      <c r="AE1769" s="30"/>
      <c r="AG1769" s="31"/>
      <c r="AN1769" s="30"/>
      <c r="AO1769" s="30"/>
      <c r="AP1769" s="30"/>
      <c r="AQ1769" s="30"/>
      <c r="AR1769" s="30"/>
      <c r="AS1769" s="30"/>
      <c r="AT1769" s="30"/>
      <c r="AU1769" s="30"/>
    </row>
    <row r="1770" spans="27:64" x14ac:dyDescent="0.2">
      <c r="AA1770" s="30"/>
      <c r="AB1770" s="30"/>
      <c r="AC1770" s="30"/>
      <c r="AD1770" s="30"/>
      <c r="AE1770" s="30"/>
      <c r="AG1770" s="31"/>
      <c r="AN1770" s="30"/>
      <c r="AO1770" s="30"/>
      <c r="AP1770" s="30"/>
      <c r="AQ1770" s="30"/>
      <c r="AR1770" s="30"/>
      <c r="AS1770" s="30"/>
      <c r="AT1770" s="30"/>
      <c r="AU1770" s="30"/>
    </row>
    <row r="1771" spans="27:64" x14ac:dyDescent="0.2">
      <c r="AA1771" s="30"/>
      <c r="AB1771" s="30"/>
      <c r="AC1771" s="30"/>
      <c r="AD1771" s="30"/>
      <c r="AE1771" s="30"/>
      <c r="AG1771" s="31"/>
      <c r="AN1771" s="30"/>
      <c r="AO1771" s="30"/>
      <c r="AP1771" s="30"/>
      <c r="AQ1771" s="30"/>
      <c r="AR1771" s="30"/>
      <c r="AS1771" s="30"/>
      <c r="AT1771" s="30"/>
      <c r="AU1771" s="30"/>
    </row>
    <row r="1772" spans="27:64" x14ac:dyDescent="0.2">
      <c r="AA1772" s="30"/>
      <c r="AB1772" s="30"/>
      <c r="AC1772" s="30"/>
      <c r="AD1772" s="30"/>
      <c r="AE1772" s="30"/>
      <c r="AG1772" s="31"/>
      <c r="AN1772" s="30"/>
      <c r="AO1772" s="30"/>
      <c r="AP1772" s="30"/>
      <c r="AQ1772" s="30"/>
      <c r="AR1772" s="30"/>
      <c r="AS1772" s="30"/>
      <c r="AT1772" s="30"/>
      <c r="AU1772" s="30"/>
    </row>
    <row r="1773" spans="27:64" x14ac:dyDescent="0.2">
      <c r="AA1773" s="30"/>
      <c r="AB1773" s="30"/>
      <c r="AC1773" s="30"/>
      <c r="AD1773" s="30"/>
      <c r="AE1773" s="30"/>
      <c r="AG1773" s="31"/>
      <c r="AN1773" s="30"/>
      <c r="AO1773" s="30"/>
      <c r="AP1773" s="30"/>
      <c r="AQ1773" s="30"/>
      <c r="AR1773" s="30"/>
      <c r="AS1773" s="30"/>
      <c r="AT1773" s="30"/>
      <c r="AU1773" s="30"/>
    </row>
    <row r="1774" spans="27:64" x14ac:dyDescent="0.2">
      <c r="AA1774" s="30"/>
      <c r="AB1774" s="30"/>
      <c r="AC1774" s="30"/>
      <c r="AD1774" s="30"/>
      <c r="AE1774" s="30"/>
      <c r="AG1774" s="31"/>
      <c r="AN1774" s="30"/>
      <c r="AO1774" s="30"/>
      <c r="AP1774" s="30"/>
      <c r="AQ1774" s="30"/>
      <c r="AR1774" s="30"/>
      <c r="AS1774" s="30"/>
      <c r="AT1774" s="30"/>
      <c r="AU1774" s="30"/>
    </row>
    <row r="1775" spans="27:64" x14ac:dyDescent="0.2">
      <c r="AA1775" s="30"/>
      <c r="AB1775" s="30"/>
      <c r="AC1775" s="30"/>
      <c r="AD1775" s="30"/>
      <c r="AE1775" s="30"/>
      <c r="AG1775" s="31"/>
      <c r="AN1775" s="30"/>
      <c r="AO1775" s="30"/>
      <c r="AP1775" s="30"/>
      <c r="AQ1775" s="30"/>
      <c r="AR1775" s="30"/>
      <c r="AS1775" s="30"/>
      <c r="AT1775" s="30"/>
      <c r="AU1775" s="30"/>
    </row>
    <row r="1776" spans="27:64" x14ac:dyDescent="0.2">
      <c r="AA1776" s="30"/>
      <c r="AB1776" s="30"/>
      <c r="AC1776" s="30"/>
      <c r="AD1776" s="30"/>
      <c r="AE1776" s="30"/>
      <c r="AG1776" s="31"/>
      <c r="AN1776" s="30"/>
      <c r="AO1776" s="30"/>
      <c r="AP1776" s="30"/>
      <c r="AQ1776" s="30"/>
      <c r="AR1776" s="30"/>
      <c r="AS1776" s="30"/>
      <c r="AT1776" s="30"/>
      <c r="AU1776" s="30"/>
    </row>
    <row r="1777" spans="27:48" x14ac:dyDescent="0.2">
      <c r="AA1777" s="30"/>
      <c r="AB1777" s="30"/>
      <c r="AC1777" s="30"/>
      <c r="AD1777" s="30"/>
      <c r="AE1777" s="30"/>
      <c r="AG1777" s="31"/>
      <c r="AN1777" s="30"/>
      <c r="AO1777" s="30"/>
      <c r="AP1777" s="30"/>
      <c r="AQ1777" s="30"/>
      <c r="AR1777" s="30"/>
      <c r="AS1777" s="30"/>
      <c r="AT1777" s="30"/>
      <c r="AU1777" s="30"/>
    </row>
    <row r="1778" spans="27:48" x14ac:dyDescent="0.2">
      <c r="AA1778" s="30"/>
      <c r="AB1778" s="30"/>
      <c r="AC1778" s="30"/>
      <c r="AD1778" s="30"/>
      <c r="AE1778" s="30"/>
      <c r="AG1778" s="31"/>
      <c r="AN1778" s="30"/>
      <c r="AO1778" s="30"/>
      <c r="AP1778" s="30"/>
      <c r="AQ1778" s="30"/>
      <c r="AR1778" s="30"/>
      <c r="AS1778" s="30"/>
      <c r="AT1778" s="30"/>
      <c r="AU1778" s="30"/>
    </row>
    <row r="1779" spans="27:48" x14ac:dyDescent="0.2">
      <c r="AA1779" s="30"/>
      <c r="AB1779" s="30"/>
      <c r="AC1779" s="30"/>
      <c r="AD1779" s="30"/>
      <c r="AE1779" s="30"/>
      <c r="AG1779" s="31"/>
      <c r="AN1779" s="30"/>
      <c r="AO1779" s="30"/>
      <c r="AP1779" s="30"/>
      <c r="AQ1779" s="30"/>
      <c r="AR1779" s="30"/>
      <c r="AS1779" s="30"/>
      <c r="AT1779" s="30"/>
      <c r="AU1779" s="30"/>
      <c r="AV1779" s="30"/>
    </row>
    <row r="1780" spans="27:48" x14ac:dyDescent="0.2">
      <c r="AA1780" s="30"/>
      <c r="AB1780" s="30"/>
      <c r="AC1780" s="30"/>
      <c r="AD1780" s="30"/>
      <c r="AE1780" s="30"/>
      <c r="AG1780" s="31"/>
      <c r="AN1780" s="30"/>
      <c r="AO1780" s="30"/>
      <c r="AP1780" s="30"/>
      <c r="AQ1780" s="30"/>
      <c r="AR1780" s="30"/>
      <c r="AS1780" s="30"/>
      <c r="AT1780" s="30"/>
      <c r="AU1780" s="30"/>
    </row>
    <row r="1781" spans="27:48" x14ac:dyDescent="0.2">
      <c r="AA1781" s="30"/>
      <c r="AB1781" s="30"/>
      <c r="AC1781" s="30"/>
      <c r="AD1781" s="30"/>
      <c r="AE1781" s="30"/>
      <c r="AG1781" s="31"/>
      <c r="AN1781" s="30"/>
      <c r="AO1781" s="30"/>
      <c r="AP1781" s="30"/>
      <c r="AQ1781" s="30"/>
      <c r="AR1781" s="30"/>
      <c r="AS1781" s="30"/>
      <c r="AT1781" s="30"/>
      <c r="AU1781" s="30"/>
    </row>
    <row r="1782" spans="27:48" x14ac:dyDescent="0.2">
      <c r="AA1782" s="30"/>
      <c r="AB1782" s="30"/>
      <c r="AC1782" s="30"/>
      <c r="AD1782" s="30"/>
      <c r="AE1782" s="30"/>
      <c r="AG1782" s="31"/>
      <c r="AN1782" s="30"/>
      <c r="AO1782" s="30"/>
      <c r="AP1782" s="30"/>
      <c r="AQ1782" s="30"/>
      <c r="AR1782" s="30"/>
      <c r="AS1782" s="30"/>
      <c r="AT1782" s="30"/>
      <c r="AU1782" s="30"/>
    </row>
    <row r="1783" spans="27:48" x14ac:dyDescent="0.2">
      <c r="AA1783" s="30"/>
      <c r="AB1783" s="30"/>
      <c r="AC1783" s="30"/>
      <c r="AD1783" s="30"/>
      <c r="AE1783" s="30"/>
      <c r="AG1783" s="31"/>
      <c r="AN1783" s="30"/>
      <c r="AO1783" s="30"/>
      <c r="AP1783" s="30"/>
      <c r="AQ1783" s="30"/>
      <c r="AR1783" s="30"/>
      <c r="AS1783" s="30"/>
      <c r="AT1783" s="30"/>
      <c r="AU1783" s="30"/>
    </row>
    <row r="1784" spans="27:48" x14ac:dyDescent="0.2">
      <c r="AA1784" s="30"/>
      <c r="AB1784" s="30"/>
      <c r="AC1784" s="30"/>
      <c r="AD1784" s="30"/>
      <c r="AE1784" s="30"/>
      <c r="AG1784" s="31"/>
      <c r="AN1784" s="30"/>
      <c r="AO1784" s="30"/>
      <c r="AP1784" s="30"/>
      <c r="AQ1784" s="30"/>
      <c r="AR1784" s="30"/>
      <c r="AS1784" s="30"/>
      <c r="AT1784" s="30"/>
      <c r="AU1784" s="30"/>
      <c r="AV1784" s="30"/>
    </row>
    <row r="1785" spans="27:48" x14ac:dyDescent="0.2">
      <c r="AA1785" s="30"/>
      <c r="AB1785" s="30"/>
      <c r="AC1785" s="30"/>
      <c r="AD1785" s="30"/>
      <c r="AE1785" s="30"/>
      <c r="AG1785" s="31"/>
      <c r="AN1785" s="30"/>
      <c r="AO1785" s="30"/>
      <c r="AP1785" s="30"/>
      <c r="AQ1785" s="30"/>
      <c r="AR1785" s="30"/>
      <c r="AS1785" s="30"/>
      <c r="AT1785" s="30"/>
      <c r="AU1785" s="30"/>
    </row>
    <row r="1786" spans="27:48" x14ac:dyDescent="0.2">
      <c r="AA1786" s="30"/>
      <c r="AB1786" s="30"/>
      <c r="AC1786" s="30"/>
      <c r="AD1786" s="30"/>
      <c r="AE1786" s="30"/>
      <c r="AG1786" s="31"/>
      <c r="AN1786" s="30"/>
      <c r="AO1786" s="30"/>
      <c r="AP1786" s="30"/>
      <c r="AQ1786" s="30"/>
      <c r="AR1786" s="30"/>
      <c r="AS1786" s="30"/>
      <c r="AT1786" s="30"/>
      <c r="AU1786" s="30"/>
    </row>
    <row r="1787" spans="27:48" x14ac:dyDescent="0.2">
      <c r="AA1787" s="30"/>
      <c r="AB1787" s="30"/>
      <c r="AC1787" s="30"/>
      <c r="AD1787" s="30"/>
      <c r="AE1787" s="30"/>
      <c r="AG1787" s="31"/>
      <c r="AN1787" s="30"/>
      <c r="AO1787" s="30"/>
      <c r="AP1787" s="30"/>
      <c r="AQ1787" s="30"/>
      <c r="AR1787" s="30"/>
      <c r="AS1787" s="30"/>
      <c r="AT1787" s="30"/>
      <c r="AU1787" s="30"/>
    </row>
    <row r="1788" spans="27:48" x14ac:dyDescent="0.2">
      <c r="AA1788" s="30"/>
      <c r="AB1788" s="30"/>
      <c r="AC1788" s="30"/>
      <c r="AD1788" s="30"/>
      <c r="AE1788" s="30"/>
      <c r="AG1788" s="31"/>
      <c r="AN1788" s="30"/>
      <c r="AO1788" s="30"/>
      <c r="AP1788" s="30"/>
      <c r="AQ1788" s="30"/>
      <c r="AR1788" s="30"/>
      <c r="AS1788" s="30"/>
      <c r="AT1788" s="30"/>
      <c r="AU1788" s="30"/>
    </row>
    <row r="1789" spans="27:48" x14ac:dyDescent="0.2">
      <c r="AA1789" s="30"/>
      <c r="AB1789" s="30"/>
      <c r="AC1789" s="30"/>
      <c r="AD1789" s="30"/>
      <c r="AE1789" s="30"/>
      <c r="AG1789" s="31"/>
      <c r="AN1789" s="30"/>
      <c r="AO1789" s="30"/>
      <c r="AP1789" s="30"/>
      <c r="AQ1789" s="30"/>
      <c r="AR1789" s="30"/>
      <c r="AS1789" s="30"/>
      <c r="AT1789" s="30"/>
      <c r="AU1789" s="30"/>
    </row>
    <row r="1790" spans="27:48" x14ac:dyDescent="0.2">
      <c r="AA1790" s="30"/>
      <c r="AB1790" s="30"/>
      <c r="AC1790" s="30"/>
      <c r="AD1790" s="30"/>
      <c r="AE1790" s="30"/>
      <c r="AG1790" s="31"/>
      <c r="AN1790" s="30"/>
      <c r="AO1790" s="30"/>
      <c r="AP1790" s="30"/>
      <c r="AQ1790" s="30"/>
      <c r="AR1790" s="30"/>
      <c r="AS1790" s="30"/>
      <c r="AT1790" s="30"/>
      <c r="AU1790" s="30"/>
    </row>
    <row r="1791" spans="27:48" x14ac:dyDescent="0.2">
      <c r="AA1791" s="30"/>
      <c r="AB1791" s="30"/>
      <c r="AC1791" s="30"/>
      <c r="AD1791" s="30"/>
      <c r="AE1791" s="30"/>
      <c r="AG1791" s="31"/>
      <c r="AN1791" s="30"/>
      <c r="AO1791" s="30"/>
      <c r="AP1791" s="30"/>
      <c r="AQ1791" s="30"/>
      <c r="AR1791" s="30"/>
      <c r="AS1791" s="30"/>
      <c r="AT1791" s="30"/>
      <c r="AU1791" s="30"/>
    </row>
    <row r="1792" spans="27:48" x14ac:dyDescent="0.2">
      <c r="AA1792" s="30"/>
      <c r="AB1792" s="30"/>
      <c r="AC1792" s="30"/>
      <c r="AD1792" s="30"/>
      <c r="AE1792" s="30"/>
      <c r="AG1792" s="31"/>
      <c r="AN1792" s="30"/>
      <c r="AO1792" s="30"/>
      <c r="AP1792" s="30"/>
      <c r="AQ1792" s="30"/>
      <c r="AR1792" s="30"/>
      <c r="AS1792" s="30"/>
      <c r="AT1792" s="30"/>
      <c r="AU1792" s="30"/>
    </row>
    <row r="1793" spans="27:64" x14ac:dyDescent="0.2">
      <c r="AA1793" s="30"/>
      <c r="AB1793" s="30"/>
      <c r="AC1793" s="30"/>
      <c r="AD1793" s="30"/>
      <c r="AE1793" s="30"/>
      <c r="AG1793" s="31"/>
      <c r="AN1793" s="30"/>
      <c r="AO1793" s="30"/>
      <c r="AP1793" s="30"/>
      <c r="AQ1793" s="30"/>
      <c r="AR1793" s="30"/>
      <c r="AS1793" s="30"/>
      <c r="AT1793" s="30"/>
      <c r="AU1793" s="30"/>
      <c r="AV1793" s="30"/>
    </row>
    <row r="1794" spans="27:64" x14ac:dyDescent="0.2">
      <c r="AA1794" s="30"/>
      <c r="AB1794" s="30"/>
      <c r="AC1794" s="30"/>
      <c r="AD1794" s="30"/>
      <c r="AE1794" s="30"/>
      <c r="AG1794" s="31"/>
      <c r="AN1794" s="30"/>
      <c r="AO1794" s="30"/>
      <c r="AP1794" s="30"/>
      <c r="AQ1794" s="30"/>
      <c r="AR1794" s="30"/>
      <c r="AS1794" s="30"/>
      <c r="AT1794" s="30"/>
      <c r="AU1794" s="30"/>
    </row>
    <row r="1795" spans="27:64" x14ac:dyDescent="0.2">
      <c r="AA1795" s="30"/>
      <c r="AB1795" s="30"/>
      <c r="AC1795" s="30"/>
      <c r="AD1795" s="30"/>
      <c r="AE1795" s="30"/>
      <c r="AG1795" s="31"/>
      <c r="AN1795" s="30"/>
      <c r="AO1795" s="30"/>
      <c r="AP1795" s="30"/>
      <c r="AQ1795" s="30"/>
      <c r="AR1795" s="30"/>
      <c r="AS1795" s="30"/>
      <c r="AT1795" s="30"/>
      <c r="AU1795" s="30"/>
      <c r="AV1795" s="30"/>
      <c r="AX1795" s="30"/>
    </row>
    <row r="1796" spans="27:64" x14ac:dyDescent="0.2">
      <c r="AA1796" s="30"/>
      <c r="AB1796" s="30"/>
      <c r="AC1796" s="30"/>
      <c r="AD1796" s="30"/>
      <c r="AE1796" s="30"/>
      <c r="AG1796" s="31"/>
      <c r="AN1796" s="30"/>
      <c r="AO1796" s="30"/>
      <c r="AP1796" s="30"/>
      <c r="AQ1796" s="30"/>
      <c r="AR1796" s="30"/>
      <c r="AS1796" s="30"/>
      <c r="AT1796" s="30"/>
      <c r="AU1796" s="30"/>
      <c r="AV1796" s="30"/>
      <c r="AW1796" s="30"/>
      <c r="AX1796" s="30"/>
      <c r="AY1796" s="30"/>
      <c r="AZ1796" s="30"/>
      <c r="BA1796" s="30"/>
      <c r="BB1796" s="30"/>
      <c r="BC1796" s="30"/>
      <c r="BD1796" s="30"/>
      <c r="BE1796" s="30"/>
      <c r="BF1796" s="30"/>
      <c r="BG1796" s="30"/>
      <c r="BH1796" s="30"/>
      <c r="BI1796" s="30"/>
      <c r="BJ1796" s="30"/>
      <c r="BK1796" s="30"/>
      <c r="BL1796" s="30"/>
    </row>
    <row r="1797" spans="27:64" x14ac:dyDescent="0.2">
      <c r="AA1797" s="30"/>
      <c r="AB1797" s="30"/>
      <c r="AC1797" s="30"/>
      <c r="AD1797" s="30"/>
      <c r="AE1797" s="30"/>
      <c r="AG1797" s="31"/>
      <c r="AN1797" s="30"/>
      <c r="AO1797" s="30"/>
      <c r="AP1797" s="30"/>
      <c r="AQ1797" s="30"/>
      <c r="AR1797" s="30"/>
      <c r="AS1797" s="30"/>
      <c r="AT1797" s="30"/>
      <c r="AU1797" s="30"/>
    </row>
    <row r="1798" spans="27:64" x14ac:dyDescent="0.2">
      <c r="AA1798" s="30"/>
      <c r="AB1798" s="30"/>
      <c r="AC1798" s="30"/>
      <c r="AD1798" s="30"/>
      <c r="AE1798" s="30"/>
      <c r="AG1798" s="31"/>
      <c r="AN1798" s="30"/>
      <c r="AO1798" s="30"/>
      <c r="AP1798" s="30"/>
      <c r="AQ1798" s="30"/>
      <c r="AR1798" s="30"/>
      <c r="AS1798" s="30"/>
      <c r="AT1798" s="30"/>
      <c r="AU1798" s="30"/>
    </row>
    <row r="1799" spans="27:64" x14ac:dyDescent="0.2">
      <c r="AA1799" s="30"/>
      <c r="AB1799" s="30"/>
      <c r="AC1799" s="30"/>
      <c r="AD1799" s="30"/>
      <c r="AE1799" s="30"/>
      <c r="AG1799" s="31"/>
      <c r="AN1799" s="30"/>
      <c r="AO1799" s="30"/>
      <c r="AP1799" s="30"/>
      <c r="AQ1799" s="30"/>
      <c r="AR1799" s="30"/>
      <c r="AS1799" s="30"/>
      <c r="AT1799" s="30"/>
      <c r="AU1799" s="30"/>
    </row>
    <row r="1800" spans="27:64" x14ac:dyDescent="0.2">
      <c r="AA1800" s="30"/>
      <c r="AB1800" s="30"/>
      <c r="AC1800" s="30"/>
      <c r="AD1800" s="30"/>
      <c r="AE1800" s="30"/>
      <c r="AG1800" s="31"/>
      <c r="AN1800" s="30"/>
      <c r="AO1800" s="30"/>
      <c r="AP1800" s="30"/>
      <c r="AQ1800" s="30"/>
      <c r="AR1800" s="30"/>
      <c r="AS1800" s="30"/>
      <c r="AT1800" s="30"/>
      <c r="AU1800" s="30"/>
      <c r="AV1800" s="30"/>
      <c r="AX1800" s="30"/>
    </row>
    <row r="1801" spans="27:64" x14ac:dyDescent="0.2">
      <c r="AA1801" s="30"/>
      <c r="AB1801" s="30"/>
      <c r="AC1801" s="30"/>
      <c r="AD1801" s="30"/>
      <c r="AE1801" s="30"/>
      <c r="AG1801" s="31"/>
      <c r="AN1801" s="30"/>
      <c r="AO1801" s="30"/>
      <c r="AP1801" s="30"/>
      <c r="AQ1801" s="30"/>
      <c r="AR1801" s="30"/>
      <c r="AS1801" s="30"/>
      <c r="AT1801" s="30"/>
      <c r="AU1801" s="30"/>
      <c r="AV1801" s="30"/>
      <c r="AW1801" s="30"/>
      <c r="AX1801" s="30"/>
      <c r="AY1801" s="30"/>
      <c r="AZ1801" s="30"/>
      <c r="BA1801" s="30"/>
      <c r="BB1801" s="30"/>
      <c r="BC1801" s="30"/>
      <c r="BD1801" s="30"/>
      <c r="BE1801" s="30"/>
      <c r="BF1801" s="30"/>
      <c r="BG1801" s="30"/>
      <c r="BH1801" s="30"/>
      <c r="BI1801" s="30"/>
      <c r="BJ1801" s="30"/>
      <c r="BK1801" s="30"/>
      <c r="BL1801" s="30"/>
    </row>
    <row r="1802" spans="27:64" x14ac:dyDescent="0.2">
      <c r="AA1802" s="30"/>
      <c r="AB1802" s="30"/>
      <c r="AC1802" s="30"/>
      <c r="AD1802" s="30"/>
      <c r="AE1802" s="30"/>
      <c r="AG1802" s="31"/>
      <c r="AN1802" s="30"/>
      <c r="AO1802" s="30"/>
      <c r="AP1802" s="30"/>
      <c r="AQ1802" s="30"/>
      <c r="AR1802" s="30"/>
      <c r="AS1802" s="30"/>
      <c r="AT1802" s="30"/>
      <c r="AU1802" s="30"/>
    </row>
    <row r="1803" spans="27:64" x14ac:dyDescent="0.2">
      <c r="AA1803" s="30"/>
      <c r="AB1803" s="30"/>
      <c r="AC1803" s="30"/>
      <c r="AD1803" s="30"/>
      <c r="AE1803" s="30"/>
      <c r="AG1803" s="31"/>
      <c r="AN1803" s="30"/>
      <c r="AO1803" s="30"/>
      <c r="AP1803" s="30"/>
      <c r="AQ1803" s="30"/>
      <c r="AR1803" s="30"/>
      <c r="AS1803" s="30"/>
      <c r="AT1803" s="30"/>
      <c r="AU1803" s="30"/>
    </row>
    <row r="1804" spans="27:64" x14ac:dyDescent="0.2">
      <c r="AA1804" s="30"/>
      <c r="AB1804" s="30"/>
      <c r="AC1804" s="30"/>
      <c r="AD1804" s="30"/>
      <c r="AE1804" s="30"/>
      <c r="AG1804" s="31"/>
      <c r="AN1804" s="30"/>
      <c r="AO1804" s="30"/>
      <c r="AP1804" s="30"/>
      <c r="AQ1804" s="30"/>
      <c r="AR1804" s="30"/>
      <c r="AS1804" s="30"/>
      <c r="AT1804" s="30"/>
      <c r="AU1804" s="30"/>
    </row>
    <row r="1805" spans="27:64" x14ac:dyDescent="0.2">
      <c r="AA1805" s="30"/>
      <c r="AB1805" s="30"/>
      <c r="AC1805" s="30"/>
      <c r="AD1805" s="30"/>
      <c r="AE1805" s="30"/>
      <c r="AG1805" s="31"/>
      <c r="AN1805" s="30"/>
      <c r="AO1805" s="30"/>
      <c r="AP1805" s="30"/>
      <c r="AQ1805" s="30"/>
      <c r="AR1805" s="30"/>
      <c r="AS1805" s="30"/>
      <c r="AT1805" s="30"/>
      <c r="AU1805" s="30"/>
    </row>
    <row r="1806" spans="27:64" x14ac:dyDescent="0.2">
      <c r="AA1806" s="30"/>
      <c r="AB1806" s="30"/>
      <c r="AC1806" s="30"/>
      <c r="AD1806" s="30"/>
      <c r="AE1806" s="30"/>
      <c r="AG1806" s="31"/>
      <c r="AN1806" s="30"/>
      <c r="AO1806" s="30"/>
      <c r="AP1806" s="30"/>
      <c r="AQ1806" s="30"/>
      <c r="AR1806" s="30"/>
      <c r="AS1806" s="30"/>
      <c r="AT1806" s="30"/>
      <c r="AU1806" s="30"/>
      <c r="AV1806" s="30"/>
      <c r="AX1806" s="30"/>
    </row>
    <row r="1807" spans="27:64" x14ac:dyDescent="0.2">
      <c r="AA1807" s="30"/>
      <c r="AB1807" s="30"/>
      <c r="AC1807" s="30"/>
      <c r="AD1807" s="30"/>
      <c r="AE1807" s="30"/>
      <c r="AG1807" s="31"/>
      <c r="AN1807" s="30"/>
      <c r="AO1807" s="30"/>
      <c r="AP1807" s="30"/>
      <c r="AQ1807" s="30"/>
      <c r="AR1807" s="30"/>
      <c r="AS1807" s="30"/>
      <c r="AT1807" s="30"/>
      <c r="AU1807" s="30"/>
    </row>
    <row r="1808" spans="27:64" x14ac:dyDescent="0.2">
      <c r="AA1808" s="30"/>
      <c r="AB1808" s="30"/>
      <c r="AC1808" s="30"/>
      <c r="AD1808" s="30"/>
      <c r="AE1808" s="30"/>
      <c r="AG1808" s="31"/>
      <c r="AN1808" s="30"/>
      <c r="AO1808" s="30"/>
      <c r="AP1808" s="30"/>
      <c r="AQ1808" s="30"/>
      <c r="AR1808" s="30"/>
      <c r="AS1808" s="30"/>
      <c r="AT1808" s="30"/>
      <c r="AU1808" s="30"/>
    </row>
    <row r="1809" spans="27:64" x14ac:dyDescent="0.2">
      <c r="AA1809" s="30"/>
      <c r="AB1809" s="30"/>
      <c r="AC1809" s="30"/>
      <c r="AD1809" s="30"/>
      <c r="AE1809" s="30"/>
      <c r="AG1809" s="31"/>
      <c r="AN1809" s="30"/>
      <c r="AO1809" s="30"/>
      <c r="AP1809" s="30"/>
      <c r="AQ1809" s="30"/>
      <c r="AR1809" s="30"/>
      <c r="AS1809" s="30"/>
      <c r="AT1809" s="30"/>
      <c r="AU1809" s="30"/>
    </row>
    <row r="1810" spans="27:64" x14ac:dyDescent="0.2">
      <c r="AA1810" s="30"/>
      <c r="AB1810" s="30"/>
      <c r="AC1810" s="30"/>
      <c r="AD1810" s="30"/>
      <c r="AE1810" s="30"/>
      <c r="AG1810" s="31"/>
      <c r="AN1810" s="30"/>
      <c r="AO1810" s="30"/>
      <c r="AP1810" s="30"/>
      <c r="AQ1810" s="30"/>
      <c r="AR1810" s="30"/>
      <c r="AS1810" s="30"/>
      <c r="AT1810" s="30"/>
      <c r="AU1810" s="30"/>
    </row>
    <row r="1811" spans="27:64" x14ac:dyDescent="0.2">
      <c r="AA1811" s="30"/>
      <c r="AB1811" s="30"/>
      <c r="AC1811" s="30"/>
      <c r="AD1811" s="30"/>
      <c r="AE1811" s="30"/>
      <c r="AG1811" s="31"/>
      <c r="AN1811" s="30"/>
      <c r="AO1811" s="30"/>
      <c r="AP1811" s="30"/>
      <c r="AQ1811" s="30"/>
      <c r="AR1811" s="30"/>
      <c r="AS1811" s="30"/>
      <c r="AT1811" s="30"/>
      <c r="AU1811" s="30"/>
    </row>
    <row r="1812" spans="27:64" x14ac:dyDescent="0.2">
      <c r="AA1812" s="30"/>
      <c r="AB1812" s="30"/>
      <c r="AC1812" s="30"/>
      <c r="AD1812" s="30"/>
      <c r="AE1812" s="30"/>
      <c r="AG1812" s="31"/>
      <c r="AN1812" s="30"/>
      <c r="AO1812" s="30"/>
      <c r="AP1812" s="30"/>
      <c r="AQ1812" s="30"/>
      <c r="AR1812" s="30"/>
      <c r="AS1812" s="30"/>
      <c r="AT1812" s="30"/>
      <c r="AU1812" s="30"/>
    </row>
    <row r="1813" spans="27:64" x14ac:dyDescent="0.2">
      <c r="AA1813" s="30"/>
      <c r="AB1813" s="30"/>
      <c r="AC1813" s="30"/>
      <c r="AD1813" s="30"/>
      <c r="AE1813" s="30"/>
      <c r="AG1813" s="31"/>
      <c r="AN1813" s="30"/>
      <c r="AO1813" s="30"/>
      <c r="AP1813" s="30"/>
      <c r="AQ1813" s="30"/>
      <c r="AR1813" s="30"/>
      <c r="AS1813" s="30"/>
      <c r="AT1813" s="30"/>
      <c r="AU1813" s="30"/>
      <c r="AV1813" s="30"/>
      <c r="AX1813" s="30"/>
      <c r="AY1813" s="30"/>
      <c r="AZ1813" s="30"/>
      <c r="BA1813" s="30"/>
      <c r="BB1813" s="30"/>
      <c r="BC1813" s="30"/>
      <c r="BD1813" s="30"/>
      <c r="BE1813" s="30"/>
      <c r="BF1813" s="30"/>
      <c r="BG1813" s="30"/>
      <c r="BH1813" s="30"/>
      <c r="BI1813" s="30"/>
      <c r="BJ1813" s="30"/>
      <c r="BK1813" s="30"/>
      <c r="BL1813" s="30"/>
    </row>
    <row r="1814" spans="27:64" x14ac:dyDescent="0.2">
      <c r="AA1814" s="30"/>
      <c r="AB1814" s="30"/>
      <c r="AC1814" s="30"/>
      <c r="AD1814" s="30"/>
      <c r="AE1814" s="30"/>
      <c r="AG1814" s="31"/>
      <c r="AN1814" s="30"/>
      <c r="AO1814" s="30"/>
      <c r="AP1814" s="30"/>
      <c r="AQ1814" s="30"/>
      <c r="AR1814" s="30"/>
      <c r="AS1814" s="30"/>
      <c r="AT1814" s="30"/>
      <c r="AU1814" s="30"/>
      <c r="AV1814" s="30"/>
    </row>
    <row r="1815" spans="27:64" x14ac:dyDescent="0.2">
      <c r="AA1815" s="30"/>
      <c r="AB1815" s="30"/>
      <c r="AC1815" s="30"/>
      <c r="AD1815" s="30"/>
      <c r="AE1815" s="30"/>
      <c r="AG1815" s="31"/>
      <c r="AN1815" s="30"/>
      <c r="AO1815" s="30"/>
      <c r="AP1815" s="30"/>
      <c r="AQ1815" s="30"/>
      <c r="AR1815" s="30"/>
      <c r="AS1815" s="30"/>
      <c r="AT1815" s="30"/>
      <c r="AU1815" s="30"/>
    </row>
    <row r="1816" spans="27:64" x14ac:dyDescent="0.2">
      <c r="AA1816" s="30"/>
      <c r="AB1816" s="30"/>
      <c r="AC1816" s="30"/>
      <c r="AD1816" s="30"/>
      <c r="AE1816" s="30"/>
      <c r="AG1816" s="31"/>
      <c r="AN1816" s="30"/>
      <c r="AO1816" s="30"/>
      <c r="AP1816" s="30"/>
      <c r="AQ1816" s="30"/>
      <c r="AR1816" s="30"/>
      <c r="AS1816" s="30"/>
      <c r="AT1816" s="30"/>
      <c r="AU1816" s="30"/>
      <c r="AV1816" s="30"/>
    </row>
    <row r="1817" spans="27:64" x14ac:dyDescent="0.2">
      <c r="AA1817" s="30"/>
      <c r="AB1817" s="30"/>
      <c r="AC1817" s="30"/>
      <c r="AD1817" s="30"/>
      <c r="AE1817" s="30"/>
      <c r="AG1817" s="31"/>
      <c r="AN1817" s="30"/>
      <c r="AO1817" s="30"/>
      <c r="AP1817" s="30"/>
      <c r="AQ1817" s="30"/>
      <c r="AR1817" s="30"/>
      <c r="AS1817" s="30"/>
      <c r="AT1817" s="30"/>
      <c r="AU1817" s="30"/>
    </row>
    <row r="1818" spans="27:64" x14ac:dyDescent="0.2">
      <c r="AA1818" s="30"/>
      <c r="AB1818" s="30"/>
      <c r="AC1818" s="30"/>
      <c r="AD1818" s="30"/>
      <c r="AE1818" s="30"/>
      <c r="AG1818" s="31"/>
      <c r="AN1818" s="30"/>
      <c r="AO1818" s="30"/>
      <c r="AP1818" s="30"/>
      <c r="AQ1818" s="30"/>
      <c r="AR1818" s="30"/>
      <c r="AS1818" s="30"/>
      <c r="AT1818" s="30"/>
      <c r="AU1818" s="30"/>
    </row>
    <row r="1819" spans="27:64" x14ac:dyDescent="0.2">
      <c r="AA1819" s="30"/>
      <c r="AB1819" s="30"/>
      <c r="AC1819" s="30"/>
      <c r="AD1819" s="30"/>
      <c r="AE1819" s="30"/>
      <c r="AG1819" s="31"/>
      <c r="AN1819" s="30"/>
      <c r="AO1819" s="30"/>
      <c r="AP1819" s="30"/>
      <c r="AQ1819" s="30"/>
      <c r="AR1819" s="30"/>
      <c r="AS1819" s="30"/>
      <c r="AT1819" s="30"/>
      <c r="AU1819" s="30"/>
    </row>
    <row r="1820" spans="27:64" x14ac:dyDescent="0.2">
      <c r="AA1820" s="30"/>
      <c r="AB1820" s="30"/>
      <c r="AC1820" s="30"/>
      <c r="AD1820" s="30"/>
      <c r="AE1820" s="30"/>
      <c r="AG1820" s="31"/>
      <c r="AN1820" s="30"/>
      <c r="AO1820" s="30"/>
      <c r="AP1820" s="30"/>
      <c r="AQ1820" s="30"/>
      <c r="AR1820" s="30"/>
      <c r="AS1820" s="30"/>
      <c r="AT1820" s="30"/>
      <c r="AU1820" s="30"/>
    </row>
    <row r="1821" spans="27:64" x14ac:dyDescent="0.2">
      <c r="AA1821" s="30"/>
      <c r="AB1821" s="30"/>
      <c r="AC1821" s="30"/>
      <c r="AD1821" s="30"/>
      <c r="AE1821" s="30"/>
      <c r="AG1821" s="31"/>
      <c r="AN1821" s="30"/>
      <c r="AO1821" s="30"/>
      <c r="AP1821" s="30"/>
      <c r="AQ1821" s="30"/>
      <c r="AR1821" s="30"/>
      <c r="AS1821" s="30"/>
      <c r="AT1821" s="30"/>
      <c r="AU1821" s="30"/>
    </row>
    <row r="1822" spans="27:64" x14ac:dyDescent="0.2">
      <c r="AA1822" s="30"/>
      <c r="AB1822" s="30"/>
      <c r="AC1822" s="30"/>
      <c r="AD1822" s="30"/>
      <c r="AE1822" s="30"/>
      <c r="AG1822" s="31"/>
      <c r="AN1822" s="30"/>
      <c r="AO1822" s="30"/>
      <c r="AP1822" s="30"/>
      <c r="AQ1822" s="30"/>
      <c r="AR1822" s="30"/>
      <c r="AS1822" s="30"/>
      <c r="AT1822" s="30"/>
      <c r="AU1822" s="30"/>
    </row>
    <row r="1823" spans="27:64" x14ac:dyDescent="0.2">
      <c r="AA1823" s="30"/>
      <c r="AB1823" s="30"/>
      <c r="AC1823" s="30"/>
      <c r="AD1823" s="30"/>
      <c r="AE1823" s="30"/>
      <c r="AG1823" s="31"/>
      <c r="AN1823" s="30"/>
      <c r="AO1823" s="30"/>
      <c r="AP1823" s="30"/>
      <c r="AQ1823" s="30"/>
      <c r="AR1823" s="30"/>
      <c r="AS1823" s="30"/>
      <c r="AT1823" s="30"/>
      <c r="AU1823" s="30"/>
    </row>
    <row r="1824" spans="27:64" x14ac:dyDescent="0.2">
      <c r="AA1824" s="30"/>
      <c r="AB1824" s="30"/>
      <c r="AC1824" s="30"/>
      <c r="AD1824" s="30"/>
      <c r="AE1824" s="30"/>
      <c r="AG1824" s="31"/>
      <c r="AN1824" s="30"/>
      <c r="AO1824" s="30"/>
      <c r="AP1824" s="30"/>
      <c r="AQ1824" s="30"/>
      <c r="AR1824" s="30"/>
      <c r="AS1824" s="30"/>
      <c r="AT1824" s="30"/>
      <c r="AU1824" s="30"/>
    </row>
    <row r="1825" spans="27:64" x14ac:dyDescent="0.2">
      <c r="AA1825" s="30"/>
      <c r="AB1825" s="30"/>
      <c r="AC1825" s="30"/>
      <c r="AD1825" s="30"/>
      <c r="AE1825" s="30"/>
      <c r="AG1825" s="31"/>
      <c r="AN1825" s="30"/>
      <c r="AO1825" s="30"/>
      <c r="AP1825" s="30"/>
      <c r="AQ1825" s="30"/>
      <c r="AR1825" s="30"/>
      <c r="AS1825" s="30"/>
      <c r="AT1825" s="30"/>
      <c r="AU1825" s="30"/>
    </row>
    <row r="1826" spans="27:64" x14ac:dyDescent="0.2">
      <c r="AA1826" s="30"/>
      <c r="AB1826" s="30"/>
      <c r="AC1826" s="30"/>
      <c r="AD1826" s="30"/>
      <c r="AE1826" s="30"/>
      <c r="AG1826" s="31"/>
      <c r="AN1826" s="30"/>
      <c r="AO1826" s="30"/>
      <c r="AP1826" s="30"/>
      <c r="AQ1826" s="30"/>
      <c r="AR1826" s="30"/>
      <c r="AS1826" s="30"/>
      <c r="AT1826" s="30"/>
      <c r="AU1826" s="30"/>
      <c r="AV1826" s="30"/>
      <c r="AW1826" s="30"/>
      <c r="AX1826" s="30"/>
      <c r="AY1826" s="30"/>
      <c r="AZ1826" s="30"/>
      <c r="BA1826" s="30"/>
      <c r="BB1826" s="30"/>
      <c r="BC1826" s="30"/>
      <c r="BD1826" s="30"/>
      <c r="BE1826" s="30"/>
      <c r="BF1826" s="30"/>
      <c r="BG1826" s="30"/>
      <c r="BH1826" s="30"/>
      <c r="BI1826" s="30"/>
      <c r="BJ1826" s="30"/>
      <c r="BK1826" s="30"/>
      <c r="BL1826" s="30"/>
    </row>
    <row r="1827" spans="27:64" x14ac:dyDescent="0.2">
      <c r="AA1827" s="30"/>
      <c r="AB1827" s="30"/>
      <c r="AC1827" s="30"/>
      <c r="AD1827" s="30"/>
      <c r="AE1827" s="30"/>
      <c r="AG1827" s="31"/>
      <c r="AN1827" s="30"/>
      <c r="AO1827" s="30"/>
      <c r="AP1827" s="30"/>
      <c r="AQ1827" s="30"/>
      <c r="AR1827" s="30"/>
      <c r="AS1827" s="30"/>
      <c r="AT1827" s="30"/>
      <c r="AU1827" s="30"/>
    </row>
    <row r="1828" spans="27:64" x14ac:dyDescent="0.2">
      <c r="AA1828" s="30"/>
      <c r="AB1828" s="30"/>
      <c r="AC1828" s="30"/>
      <c r="AD1828" s="30"/>
      <c r="AE1828" s="30"/>
      <c r="AG1828" s="31"/>
      <c r="AN1828" s="30"/>
      <c r="AO1828" s="30"/>
      <c r="AP1828" s="30"/>
      <c r="AQ1828" s="30"/>
      <c r="AR1828" s="30"/>
      <c r="AS1828" s="30"/>
      <c r="AT1828" s="30"/>
      <c r="AU1828" s="30"/>
    </row>
    <row r="1829" spans="27:64" x14ac:dyDescent="0.2">
      <c r="AA1829" s="30"/>
      <c r="AB1829" s="30"/>
      <c r="AC1829" s="30"/>
      <c r="AD1829" s="30"/>
      <c r="AE1829" s="30"/>
      <c r="AG1829" s="31"/>
      <c r="AN1829" s="30"/>
      <c r="AO1829" s="30"/>
      <c r="AP1829" s="30"/>
      <c r="AQ1829" s="30"/>
      <c r="AR1829" s="30"/>
      <c r="AS1829" s="30"/>
      <c r="AT1829" s="30"/>
      <c r="AU1829" s="30"/>
    </row>
    <row r="1830" spans="27:64" x14ac:dyDescent="0.2">
      <c r="AA1830" s="30"/>
      <c r="AB1830" s="30"/>
      <c r="AC1830" s="30"/>
      <c r="AD1830" s="30"/>
      <c r="AE1830" s="30"/>
      <c r="AG1830" s="31"/>
      <c r="AN1830" s="30"/>
      <c r="AO1830" s="30"/>
      <c r="AP1830" s="30"/>
      <c r="AQ1830" s="30"/>
      <c r="AR1830" s="30"/>
      <c r="AS1830" s="30"/>
      <c r="AT1830" s="30"/>
      <c r="AU1830" s="30"/>
    </row>
    <row r="1831" spans="27:64" x14ac:dyDescent="0.2">
      <c r="AA1831" s="30"/>
      <c r="AB1831" s="30"/>
      <c r="AC1831" s="30"/>
      <c r="AD1831" s="30"/>
      <c r="AE1831" s="30"/>
      <c r="AG1831" s="31"/>
      <c r="AN1831" s="30"/>
      <c r="AO1831" s="30"/>
      <c r="AP1831" s="30"/>
      <c r="AQ1831" s="30"/>
      <c r="AR1831" s="30"/>
      <c r="AS1831" s="30"/>
      <c r="AT1831" s="30"/>
      <c r="AU1831" s="30"/>
    </row>
    <row r="1832" spans="27:64" x14ac:dyDescent="0.2">
      <c r="AA1832" s="30"/>
      <c r="AB1832" s="30"/>
      <c r="AC1832" s="30"/>
      <c r="AD1832" s="30"/>
      <c r="AE1832" s="30"/>
      <c r="AG1832" s="31"/>
      <c r="AN1832" s="30"/>
      <c r="AO1832" s="30"/>
      <c r="AP1832" s="30"/>
      <c r="AQ1832" s="30"/>
      <c r="AR1832" s="30"/>
      <c r="AS1832" s="30"/>
      <c r="AT1832" s="30"/>
      <c r="AU1832" s="30"/>
    </row>
    <row r="1833" spans="27:64" x14ac:dyDescent="0.2">
      <c r="AA1833" s="30"/>
      <c r="AB1833" s="30"/>
      <c r="AC1833" s="30"/>
      <c r="AD1833" s="30"/>
      <c r="AE1833" s="30"/>
      <c r="AG1833" s="31"/>
      <c r="AN1833" s="30"/>
      <c r="AO1833" s="30"/>
      <c r="AP1833" s="30"/>
      <c r="AQ1833" s="30"/>
      <c r="AR1833" s="30"/>
      <c r="AS1833" s="30"/>
      <c r="AT1833" s="30"/>
      <c r="AU1833" s="30"/>
    </row>
    <row r="1834" spans="27:64" x14ac:dyDescent="0.2">
      <c r="AA1834" s="30"/>
      <c r="AB1834" s="30"/>
      <c r="AC1834" s="30"/>
      <c r="AD1834" s="30"/>
      <c r="AE1834" s="30"/>
      <c r="AG1834" s="31"/>
      <c r="AN1834" s="30"/>
      <c r="AO1834" s="30"/>
      <c r="AP1834" s="30"/>
      <c r="AQ1834" s="30"/>
      <c r="AR1834" s="30"/>
      <c r="AS1834" s="30"/>
      <c r="AT1834" s="30"/>
      <c r="AU1834" s="30"/>
    </row>
    <row r="1835" spans="27:64" x14ac:dyDescent="0.2">
      <c r="AA1835" s="30"/>
      <c r="AB1835" s="30"/>
      <c r="AC1835" s="30"/>
      <c r="AD1835" s="30"/>
      <c r="AE1835" s="30"/>
      <c r="AG1835" s="31"/>
      <c r="AN1835" s="30"/>
      <c r="AO1835" s="30"/>
      <c r="AP1835" s="30"/>
      <c r="AQ1835" s="30"/>
      <c r="AR1835" s="30"/>
      <c r="AS1835" s="30"/>
      <c r="AT1835" s="30"/>
      <c r="AU1835" s="30"/>
    </row>
    <row r="1836" spans="27:64" x14ac:dyDescent="0.2">
      <c r="AA1836" s="30"/>
      <c r="AB1836" s="30"/>
      <c r="AC1836" s="30"/>
      <c r="AD1836" s="30"/>
      <c r="AE1836" s="30"/>
      <c r="AG1836" s="31"/>
      <c r="AN1836" s="30"/>
      <c r="AO1836" s="30"/>
      <c r="AP1836" s="30"/>
      <c r="AQ1836" s="30"/>
      <c r="AR1836" s="30"/>
      <c r="AS1836" s="30"/>
      <c r="AT1836" s="30"/>
      <c r="AU1836" s="30"/>
    </row>
    <row r="1837" spans="27:64" x14ac:dyDescent="0.2">
      <c r="AA1837" s="30"/>
      <c r="AB1837" s="30"/>
      <c r="AC1837" s="30"/>
      <c r="AD1837" s="30"/>
      <c r="AE1837" s="30"/>
      <c r="AG1837" s="31"/>
      <c r="AN1837" s="30"/>
      <c r="AO1837" s="30"/>
      <c r="AP1837" s="30"/>
      <c r="AQ1837" s="30"/>
      <c r="AR1837" s="30"/>
      <c r="AS1837" s="30"/>
      <c r="AT1837" s="30"/>
      <c r="AU1837" s="30"/>
    </row>
    <row r="1838" spans="27:64" x14ac:dyDescent="0.2">
      <c r="AA1838" s="30"/>
      <c r="AB1838" s="30"/>
      <c r="AC1838" s="30"/>
      <c r="AD1838" s="30"/>
      <c r="AE1838" s="30"/>
      <c r="AG1838" s="31"/>
      <c r="AN1838" s="30"/>
      <c r="AO1838" s="30"/>
      <c r="AP1838" s="30"/>
      <c r="AQ1838" s="30"/>
      <c r="AR1838" s="30"/>
      <c r="AS1838" s="30"/>
      <c r="AT1838" s="30"/>
      <c r="AU1838" s="30"/>
    </row>
    <row r="1839" spans="27:64" x14ac:dyDescent="0.2">
      <c r="AA1839" s="30"/>
      <c r="AB1839" s="30"/>
      <c r="AC1839" s="30"/>
      <c r="AD1839" s="30"/>
      <c r="AE1839" s="30"/>
      <c r="AG1839" s="31"/>
      <c r="AN1839" s="30"/>
      <c r="AO1839" s="30"/>
      <c r="AP1839" s="30"/>
      <c r="AQ1839" s="30"/>
      <c r="AR1839" s="30"/>
      <c r="AS1839" s="30"/>
      <c r="AT1839" s="30"/>
      <c r="AU1839" s="30"/>
    </row>
    <row r="1840" spans="27:64" x14ac:dyDescent="0.2">
      <c r="AA1840" s="30"/>
      <c r="AB1840" s="30"/>
      <c r="AC1840" s="30"/>
      <c r="AD1840" s="30"/>
      <c r="AE1840" s="30"/>
      <c r="AG1840" s="31"/>
      <c r="AN1840" s="30"/>
      <c r="AO1840" s="30"/>
      <c r="AP1840" s="30"/>
      <c r="AQ1840" s="30"/>
      <c r="AR1840" s="30"/>
      <c r="AS1840" s="30"/>
      <c r="AT1840" s="30"/>
      <c r="AU1840" s="30"/>
    </row>
    <row r="1841" spans="27:64" x14ac:dyDescent="0.2">
      <c r="AA1841" s="30"/>
      <c r="AB1841" s="30"/>
      <c r="AC1841" s="30"/>
      <c r="AD1841" s="30"/>
      <c r="AE1841" s="30"/>
      <c r="AG1841" s="31"/>
      <c r="AN1841" s="30"/>
      <c r="AO1841" s="30"/>
      <c r="AP1841" s="30"/>
      <c r="AQ1841" s="30"/>
      <c r="AR1841" s="30"/>
      <c r="AS1841" s="30"/>
      <c r="AT1841" s="30"/>
      <c r="AU1841" s="30"/>
    </row>
    <row r="1842" spans="27:64" x14ac:dyDescent="0.2">
      <c r="AA1842" s="30"/>
      <c r="AB1842" s="30"/>
      <c r="AC1842" s="30"/>
      <c r="AD1842" s="30"/>
      <c r="AE1842" s="30"/>
      <c r="AG1842" s="31"/>
      <c r="AN1842" s="30"/>
      <c r="AO1842" s="30"/>
      <c r="AP1842" s="30"/>
      <c r="AQ1842" s="30"/>
      <c r="AR1842" s="30"/>
      <c r="AS1842" s="30"/>
      <c r="AT1842" s="30"/>
      <c r="AU1842" s="30"/>
    </row>
    <row r="1843" spans="27:64" x14ac:dyDescent="0.2">
      <c r="AA1843" s="30"/>
      <c r="AB1843" s="30"/>
      <c r="AC1843" s="30"/>
      <c r="AD1843" s="30"/>
      <c r="AE1843" s="30"/>
      <c r="AG1843" s="31"/>
      <c r="AN1843" s="30"/>
      <c r="AO1843" s="30"/>
      <c r="AP1843" s="30"/>
      <c r="AQ1843" s="30"/>
      <c r="AR1843" s="30"/>
      <c r="AS1843" s="30"/>
      <c r="AT1843" s="30"/>
      <c r="AU1843" s="30"/>
    </row>
    <row r="1844" spans="27:64" x14ac:dyDescent="0.2">
      <c r="AA1844" s="30"/>
      <c r="AB1844" s="30"/>
      <c r="AC1844" s="30"/>
      <c r="AD1844" s="30"/>
      <c r="AE1844" s="30"/>
      <c r="AG1844" s="31"/>
      <c r="AN1844" s="30"/>
      <c r="AO1844" s="30"/>
      <c r="AP1844" s="30"/>
      <c r="AQ1844" s="30"/>
      <c r="AR1844" s="30"/>
      <c r="AS1844" s="30"/>
      <c r="AT1844" s="30"/>
      <c r="AU1844" s="30"/>
    </row>
    <row r="1845" spans="27:64" x14ac:dyDescent="0.2">
      <c r="AA1845" s="30"/>
      <c r="AB1845" s="30"/>
      <c r="AC1845" s="30"/>
      <c r="AD1845" s="30"/>
      <c r="AE1845" s="30"/>
      <c r="AG1845" s="31"/>
      <c r="AN1845" s="30"/>
      <c r="AO1845" s="30"/>
      <c r="AP1845" s="30"/>
      <c r="AQ1845" s="30"/>
      <c r="AR1845" s="30"/>
      <c r="AS1845" s="30"/>
      <c r="AT1845" s="30"/>
      <c r="AU1845" s="30"/>
      <c r="AV1845" s="30"/>
    </row>
    <row r="1846" spans="27:64" x14ac:dyDescent="0.2">
      <c r="AA1846" s="30"/>
      <c r="AB1846" s="30"/>
      <c r="AC1846" s="30"/>
      <c r="AD1846" s="30"/>
      <c r="AE1846" s="30"/>
      <c r="AG1846" s="31"/>
      <c r="AN1846" s="30"/>
      <c r="AO1846" s="30"/>
      <c r="AP1846" s="30"/>
      <c r="AQ1846" s="30"/>
      <c r="AR1846" s="30"/>
      <c r="AS1846" s="30"/>
      <c r="AT1846" s="30"/>
      <c r="AU1846" s="30"/>
    </row>
    <row r="1847" spans="27:64" x14ac:dyDescent="0.2">
      <c r="AA1847" s="30"/>
      <c r="AB1847" s="30"/>
      <c r="AC1847" s="30"/>
      <c r="AD1847" s="30"/>
      <c r="AE1847" s="30"/>
      <c r="AG1847" s="31"/>
      <c r="AN1847" s="30"/>
      <c r="AO1847" s="30"/>
      <c r="AP1847" s="30"/>
      <c r="AQ1847" s="30"/>
      <c r="AR1847" s="30"/>
      <c r="AS1847" s="30"/>
      <c r="AT1847" s="30"/>
      <c r="AU1847" s="30"/>
      <c r="AV1847" s="30"/>
      <c r="AW1847" s="30"/>
      <c r="AX1847" s="30"/>
      <c r="AY1847" s="30"/>
      <c r="AZ1847" s="30"/>
      <c r="BA1847" s="30"/>
      <c r="BB1847" s="30"/>
      <c r="BC1847" s="30"/>
      <c r="BD1847" s="30"/>
      <c r="BE1847" s="30"/>
      <c r="BF1847" s="30"/>
      <c r="BG1847" s="30"/>
      <c r="BH1847" s="30"/>
      <c r="BI1847" s="30"/>
      <c r="BJ1847" s="30"/>
      <c r="BK1847" s="30"/>
      <c r="BL1847" s="30"/>
    </row>
    <row r="1848" spans="27:64" x14ac:dyDescent="0.2">
      <c r="AA1848" s="30"/>
      <c r="AB1848" s="30"/>
      <c r="AC1848" s="30"/>
      <c r="AD1848" s="30"/>
      <c r="AE1848" s="30"/>
      <c r="AG1848" s="31"/>
      <c r="AN1848" s="30"/>
      <c r="AO1848" s="30"/>
      <c r="AP1848" s="30"/>
      <c r="AQ1848" s="30"/>
      <c r="AR1848" s="30"/>
      <c r="AS1848" s="30"/>
      <c r="AT1848" s="30"/>
      <c r="AU1848" s="30"/>
      <c r="AV1848" s="30"/>
    </row>
    <row r="1849" spans="27:64" x14ac:dyDescent="0.2">
      <c r="AA1849" s="30"/>
      <c r="AB1849" s="30"/>
      <c r="AC1849" s="30"/>
      <c r="AD1849" s="30"/>
      <c r="AE1849" s="30"/>
      <c r="AG1849" s="31"/>
      <c r="AN1849" s="30"/>
      <c r="AO1849" s="30"/>
      <c r="AP1849" s="30"/>
      <c r="AQ1849" s="30"/>
      <c r="AR1849" s="30"/>
      <c r="AS1849" s="30"/>
      <c r="AT1849" s="30"/>
      <c r="AU1849" s="30"/>
    </row>
    <row r="1850" spans="27:64" x14ac:dyDescent="0.2">
      <c r="AA1850" s="30"/>
      <c r="AB1850" s="30"/>
      <c r="AC1850" s="30"/>
      <c r="AD1850" s="30"/>
      <c r="AE1850" s="30"/>
      <c r="AG1850" s="31"/>
      <c r="AN1850" s="30"/>
      <c r="AO1850" s="30"/>
      <c r="AP1850" s="30"/>
      <c r="AQ1850" s="30"/>
      <c r="AR1850" s="30"/>
      <c r="AS1850" s="30"/>
      <c r="AT1850" s="30"/>
      <c r="AU1850" s="30"/>
    </row>
    <row r="1851" spans="27:64" x14ac:dyDescent="0.2">
      <c r="AA1851" s="30"/>
      <c r="AB1851" s="30"/>
      <c r="AC1851" s="30"/>
      <c r="AD1851" s="30"/>
      <c r="AE1851" s="30"/>
      <c r="AG1851" s="31"/>
      <c r="AN1851" s="30"/>
      <c r="AO1851" s="30"/>
      <c r="AP1851" s="30"/>
      <c r="AQ1851" s="30"/>
      <c r="AR1851" s="30"/>
      <c r="AS1851" s="30"/>
      <c r="AT1851" s="30"/>
      <c r="AU1851" s="30"/>
    </row>
    <row r="1852" spans="27:64" x14ac:dyDescent="0.2">
      <c r="AA1852" s="30"/>
      <c r="AB1852" s="30"/>
      <c r="AC1852" s="30"/>
      <c r="AD1852" s="30"/>
      <c r="AE1852" s="30"/>
      <c r="AG1852" s="31"/>
      <c r="AN1852" s="30"/>
      <c r="AO1852" s="30"/>
      <c r="AP1852" s="30"/>
      <c r="AQ1852" s="30"/>
      <c r="AR1852" s="30"/>
      <c r="AS1852" s="30"/>
      <c r="AT1852" s="30"/>
      <c r="AU1852" s="30"/>
    </row>
    <row r="1853" spans="27:64" x14ac:dyDescent="0.2">
      <c r="AA1853" s="30"/>
      <c r="AB1853" s="30"/>
      <c r="AC1853" s="30"/>
      <c r="AD1853" s="30"/>
      <c r="AE1853" s="30"/>
      <c r="AG1853" s="31"/>
      <c r="AN1853" s="30"/>
      <c r="AO1853" s="30"/>
      <c r="AP1853" s="30"/>
      <c r="AQ1853" s="30"/>
      <c r="AR1853" s="30"/>
      <c r="AS1853" s="30"/>
      <c r="AT1853" s="30"/>
      <c r="AU1853" s="30"/>
    </row>
    <row r="1854" spans="27:64" x14ac:dyDescent="0.2">
      <c r="AA1854" s="30"/>
      <c r="AB1854" s="30"/>
      <c r="AC1854" s="30"/>
      <c r="AD1854" s="30"/>
      <c r="AE1854" s="30"/>
      <c r="AG1854" s="31"/>
      <c r="AN1854" s="30"/>
      <c r="AO1854" s="30"/>
      <c r="AP1854" s="30"/>
      <c r="AQ1854" s="30"/>
      <c r="AR1854" s="30"/>
      <c r="AS1854" s="30"/>
      <c r="AT1854" s="30"/>
      <c r="AU1854" s="30"/>
    </row>
    <row r="1855" spans="27:64" x14ac:dyDescent="0.2">
      <c r="AA1855" s="30"/>
      <c r="AB1855" s="30"/>
      <c r="AC1855" s="30"/>
      <c r="AD1855" s="30"/>
      <c r="AE1855" s="30"/>
      <c r="AG1855" s="31"/>
      <c r="AN1855" s="30"/>
      <c r="AO1855" s="30"/>
      <c r="AP1855" s="30"/>
      <c r="AQ1855" s="30"/>
      <c r="AR1855" s="30"/>
      <c r="AS1855" s="30"/>
      <c r="AT1855" s="30"/>
      <c r="AU1855" s="30"/>
    </row>
    <row r="1856" spans="27:64" x14ac:dyDescent="0.2">
      <c r="AA1856" s="30"/>
      <c r="AB1856" s="30"/>
      <c r="AC1856" s="30"/>
      <c r="AD1856" s="30"/>
      <c r="AE1856" s="30"/>
      <c r="AG1856" s="31"/>
      <c r="AN1856" s="30"/>
      <c r="AO1856" s="30"/>
      <c r="AP1856" s="30"/>
      <c r="AQ1856" s="30"/>
      <c r="AR1856" s="30"/>
      <c r="AS1856" s="30"/>
      <c r="AT1856" s="30"/>
      <c r="AU1856" s="30"/>
    </row>
    <row r="1857" spans="27:47" x14ac:dyDescent="0.2">
      <c r="AA1857" s="30"/>
      <c r="AB1857" s="30"/>
      <c r="AC1857" s="30"/>
      <c r="AD1857" s="30"/>
      <c r="AE1857" s="30"/>
      <c r="AG1857" s="31"/>
      <c r="AN1857" s="30"/>
      <c r="AO1857" s="30"/>
      <c r="AP1857" s="30"/>
      <c r="AQ1857" s="30"/>
      <c r="AR1857" s="30"/>
      <c r="AS1857" s="30"/>
      <c r="AT1857" s="30"/>
      <c r="AU1857" s="30"/>
    </row>
    <row r="1858" spans="27:47" x14ac:dyDescent="0.2">
      <c r="AA1858" s="30"/>
      <c r="AB1858" s="30"/>
      <c r="AC1858" s="30"/>
      <c r="AD1858" s="30"/>
      <c r="AE1858" s="30"/>
      <c r="AG1858" s="31"/>
      <c r="AN1858" s="30"/>
      <c r="AO1858" s="30"/>
      <c r="AP1858" s="30"/>
      <c r="AQ1858" s="30"/>
      <c r="AR1858" s="30"/>
      <c r="AS1858" s="30"/>
      <c r="AT1858" s="30"/>
      <c r="AU1858" s="30"/>
    </row>
    <row r="1859" spans="27:47" x14ac:dyDescent="0.2">
      <c r="AA1859" s="30"/>
      <c r="AB1859" s="30"/>
      <c r="AC1859" s="30"/>
      <c r="AD1859" s="30"/>
      <c r="AE1859" s="30"/>
      <c r="AG1859" s="31"/>
      <c r="AN1859" s="30"/>
      <c r="AO1859" s="30"/>
      <c r="AP1859" s="30"/>
      <c r="AQ1859" s="30"/>
      <c r="AR1859" s="30"/>
      <c r="AS1859" s="30"/>
      <c r="AT1859" s="30"/>
      <c r="AU1859" s="30"/>
    </row>
    <row r="1860" spans="27:47" x14ac:dyDescent="0.2">
      <c r="AA1860" s="30"/>
      <c r="AB1860" s="30"/>
      <c r="AC1860" s="30"/>
      <c r="AD1860" s="30"/>
      <c r="AE1860" s="30"/>
      <c r="AG1860" s="31"/>
      <c r="AN1860" s="30"/>
      <c r="AO1860" s="30"/>
      <c r="AP1860" s="30"/>
      <c r="AQ1860" s="30"/>
      <c r="AR1860" s="30"/>
      <c r="AS1860" s="30"/>
      <c r="AT1860" s="30"/>
      <c r="AU1860" s="30"/>
    </row>
    <row r="1861" spans="27:47" x14ac:dyDescent="0.2">
      <c r="AA1861" s="30"/>
      <c r="AB1861" s="30"/>
      <c r="AC1861" s="30"/>
      <c r="AD1861" s="30"/>
      <c r="AE1861" s="30"/>
      <c r="AG1861" s="31"/>
      <c r="AN1861" s="30"/>
      <c r="AO1861" s="30"/>
      <c r="AP1861" s="30"/>
      <c r="AQ1861" s="30"/>
      <c r="AR1861" s="30"/>
      <c r="AS1861" s="30"/>
      <c r="AT1861" s="30"/>
      <c r="AU1861" s="30"/>
    </row>
    <row r="1862" spans="27:47" x14ac:dyDescent="0.2">
      <c r="AA1862" s="30"/>
      <c r="AB1862" s="30"/>
      <c r="AC1862" s="30"/>
      <c r="AD1862" s="30"/>
      <c r="AE1862" s="30"/>
      <c r="AG1862" s="31"/>
      <c r="AN1862" s="30"/>
      <c r="AO1862" s="30"/>
      <c r="AP1862" s="30"/>
      <c r="AQ1862" s="30"/>
      <c r="AR1862" s="30"/>
      <c r="AS1862" s="30"/>
      <c r="AT1862" s="30"/>
      <c r="AU1862" s="30"/>
    </row>
    <row r="1863" spans="27:47" x14ac:dyDescent="0.2">
      <c r="AA1863" s="30"/>
      <c r="AB1863" s="30"/>
      <c r="AC1863" s="30"/>
      <c r="AD1863" s="30"/>
      <c r="AE1863" s="30"/>
      <c r="AG1863" s="31"/>
      <c r="AN1863" s="30"/>
      <c r="AO1863" s="30"/>
      <c r="AP1863" s="30"/>
      <c r="AQ1863" s="30"/>
      <c r="AR1863" s="30"/>
      <c r="AS1863" s="30"/>
      <c r="AT1863" s="30"/>
      <c r="AU1863" s="30"/>
    </row>
    <row r="1864" spans="27:47" x14ac:dyDescent="0.2">
      <c r="AA1864" s="30"/>
      <c r="AB1864" s="30"/>
      <c r="AC1864" s="30"/>
      <c r="AD1864" s="30"/>
      <c r="AE1864" s="30"/>
      <c r="AG1864" s="31"/>
      <c r="AN1864" s="30"/>
      <c r="AO1864" s="30"/>
      <c r="AP1864" s="30"/>
      <c r="AQ1864" s="30"/>
      <c r="AR1864" s="30"/>
      <c r="AS1864" s="30"/>
      <c r="AT1864" s="30"/>
      <c r="AU1864" s="30"/>
    </row>
    <row r="1865" spans="27:47" x14ac:dyDescent="0.2">
      <c r="AA1865" s="30"/>
      <c r="AB1865" s="30"/>
      <c r="AC1865" s="30"/>
      <c r="AD1865" s="30"/>
      <c r="AE1865" s="30"/>
      <c r="AG1865" s="31"/>
      <c r="AN1865" s="30"/>
      <c r="AO1865" s="30"/>
      <c r="AP1865" s="30"/>
      <c r="AQ1865" s="30"/>
      <c r="AR1865" s="30"/>
      <c r="AS1865" s="30"/>
      <c r="AT1865" s="30"/>
      <c r="AU1865" s="30"/>
    </row>
    <row r="1866" spans="27:47" x14ac:dyDescent="0.2">
      <c r="AA1866" s="30"/>
      <c r="AB1866" s="30"/>
      <c r="AC1866" s="30"/>
      <c r="AD1866" s="30"/>
      <c r="AE1866" s="30"/>
      <c r="AG1866" s="31"/>
      <c r="AN1866" s="30"/>
      <c r="AO1866" s="30"/>
      <c r="AP1866" s="30"/>
      <c r="AQ1866" s="30"/>
      <c r="AR1866" s="30"/>
      <c r="AS1866" s="30"/>
      <c r="AT1866" s="30"/>
      <c r="AU1866" s="30"/>
    </row>
    <row r="1867" spans="27:47" x14ac:dyDescent="0.2">
      <c r="AA1867" s="30"/>
      <c r="AB1867" s="30"/>
      <c r="AC1867" s="30"/>
      <c r="AD1867" s="30"/>
      <c r="AE1867" s="30"/>
      <c r="AG1867" s="31"/>
      <c r="AN1867" s="30"/>
      <c r="AO1867" s="30"/>
      <c r="AP1867" s="30"/>
      <c r="AQ1867" s="30"/>
      <c r="AR1867" s="30"/>
      <c r="AS1867" s="30"/>
      <c r="AT1867" s="30"/>
      <c r="AU1867" s="30"/>
    </row>
    <row r="1868" spans="27:47" x14ac:dyDescent="0.2">
      <c r="AA1868" s="30"/>
      <c r="AB1868" s="30"/>
      <c r="AC1868" s="30"/>
      <c r="AD1868" s="30"/>
      <c r="AE1868" s="30"/>
      <c r="AG1868" s="31"/>
      <c r="AN1868" s="30"/>
      <c r="AO1868" s="30"/>
      <c r="AP1868" s="30"/>
      <c r="AQ1868" s="30"/>
      <c r="AR1868" s="30"/>
      <c r="AS1868" s="30"/>
      <c r="AT1868" s="30"/>
      <c r="AU1868" s="30"/>
    </row>
    <row r="1869" spans="27:47" x14ac:dyDescent="0.2">
      <c r="AA1869" s="30"/>
      <c r="AB1869" s="30"/>
      <c r="AC1869" s="30"/>
      <c r="AD1869" s="30"/>
      <c r="AE1869" s="30"/>
      <c r="AG1869" s="31"/>
      <c r="AN1869" s="30"/>
      <c r="AO1869" s="30"/>
      <c r="AP1869" s="30"/>
      <c r="AQ1869" s="30"/>
      <c r="AR1869" s="30"/>
      <c r="AS1869" s="30"/>
      <c r="AT1869" s="30"/>
      <c r="AU1869" s="30"/>
    </row>
    <row r="1870" spans="27:47" x14ac:dyDescent="0.2">
      <c r="AA1870" s="30"/>
      <c r="AB1870" s="30"/>
      <c r="AC1870" s="30"/>
      <c r="AD1870" s="30"/>
      <c r="AE1870" s="30"/>
      <c r="AG1870" s="31"/>
      <c r="AN1870" s="30"/>
      <c r="AO1870" s="30"/>
      <c r="AP1870" s="30"/>
      <c r="AQ1870" s="30"/>
      <c r="AR1870" s="30"/>
      <c r="AS1870" s="30"/>
      <c r="AT1870" s="30"/>
      <c r="AU1870" s="30"/>
    </row>
    <row r="1871" spans="27:47" x14ac:dyDescent="0.2">
      <c r="AA1871" s="30"/>
      <c r="AB1871" s="30"/>
      <c r="AC1871" s="30"/>
      <c r="AD1871" s="30"/>
      <c r="AE1871" s="30"/>
      <c r="AG1871" s="31"/>
      <c r="AN1871" s="30"/>
      <c r="AO1871" s="30"/>
      <c r="AP1871" s="30"/>
      <c r="AQ1871" s="30"/>
      <c r="AR1871" s="30"/>
      <c r="AS1871" s="30"/>
      <c r="AT1871" s="30"/>
      <c r="AU1871" s="30"/>
    </row>
    <row r="1872" spans="27:47" x14ac:dyDescent="0.2">
      <c r="AA1872" s="30"/>
      <c r="AB1872" s="30"/>
      <c r="AC1872" s="30"/>
      <c r="AD1872" s="30"/>
      <c r="AE1872" s="30"/>
      <c r="AG1872" s="31"/>
      <c r="AN1872" s="30"/>
      <c r="AO1872" s="30"/>
      <c r="AP1872" s="30"/>
      <c r="AQ1872" s="30"/>
      <c r="AR1872" s="30"/>
      <c r="AS1872" s="30"/>
      <c r="AT1872" s="30"/>
      <c r="AU1872" s="30"/>
    </row>
    <row r="1873" spans="27:47" x14ac:dyDescent="0.2">
      <c r="AA1873" s="30"/>
      <c r="AB1873" s="30"/>
      <c r="AC1873" s="30"/>
      <c r="AD1873" s="30"/>
      <c r="AE1873" s="30"/>
      <c r="AG1873" s="31"/>
      <c r="AN1873" s="30"/>
      <c r="AO1873" s="30"/>
      <c r="AP1873" s="30"/>
      <c r="AQ1873" s="30"/>
      <c r="AR1873" s="30"/>
      <c r="AS1873" s="30"/>
      <c r="AT1873" s="30"/>
      <c r="AU1873" s="30"/>
    </row>
    <row r="1874" spans="27:47" x14ac:dyDescent="0.2">
      <c r="AA1874" s="30"/>
      <c r="AB1874" s="30"/>
      <c r="AC1874" s="30"/>
      <c r="AD1874" s="30"/>
      <c r="AE1874" s="30"/>
      <c r="AG1874" s="31"/>
      <c r="AN1874" s="30"/>
      <c r="AO1874" s="30"/>
      <c r="AP1874" s="30"/>
      <c r="AQ1874" s="30"/>
      <c r="AR1874" s="30"/>
      <c r="AS1874" s="30"/>
      <c r="AT1874" s="30"/>
      <c r="AU1874" s="30"/>
    </row>
    <row r="1875" spans="27:47" x14ac:dyDescent="0.2">
      <c r="AA1875" s="30"/>
      <c r="AB1875" s="30"/>
      <c r="AC1875" s="30"/>
      <c r="AD1875" s="30"/>
      <c r="AE1875" s="30"/>
      <c r="AG1875" s="31"/>
      <c r="AN1875" s="30"/>
      <c r="AO1875" s="30"/>
      <c r="AP1875" s="30"/>
      <c r="AQ1875" s="30"/>
      <c r="AR1875" s="30"/>
      <c r="AS1875" s="30"/>
      <c r="AT1875" s="30"/>
      <c r="AU1875" s="30"/>
    </row>
    <row r="1876" spans="27:47" x14ac:dyDescent="0.2">
      <c r="AA1876" s="30"/>
      <c r="AB1876" s="30"/>
      <c r="AC1876" s="30"/>
      <c r="AD1876" s="30"/>
      <c r="AE1876" s="30"/>
      <c r="AG1876" s="31"/>
      <c r="AN1876" s="30"/>
      <c r="AO1876" s="30"/>
      <c r="AP1876" s="30"/>
      <c r="AQ1876" s="30"/>
      <c r="AR1876" s="30"/>
      <c r="AS1876" s="30"/>
      <c r="AT1876" s="30"/>
      <c r="AU1876" s="30"/>
    </row>
    <row r="1877" spans="27:47" x14ac:dyDescent="0.2">
      <c r="AA1877" s="30"/>
      <c r="AB1877" s="30"/>
      <c r="AC1877" s="30"/>
      <c r="AD1877" s="30"/>
      <c r="AE1877" s="30"/>
      <c r="AG1877" s="31"/>
      <c r="AN1877" s="30"/>
      <c r="AO1877" s="30"/>
      <c r="AP1877" s="30"/>
      <c r="AQ1877" s="30"/>
      <c r="AR1877" s="30"/>
      <c r="AS1877" s="30"/>
      <c r="AT1877" s="30"/>
      <c r="AU1877" s="30"/>
    </row>
    <row r="1878" spans="27:47" x14ac:dyDescent="0.2">
      <c r="AA1878" s="30"/>
      <c r="AB1878" s="30"/>
      <c r="AC1878" s="30"/>
      <c r="AD1878" s="30"/>
      <c r="AE1878" s="30"/>
      <c r="AG1878" s="31"/>
      <c r="AN1878" s="30"/>
      <c r="AO1878" s="30"/>
      <c r="AP1878" s="30"/>
      <c r="AQ1878" s="30"/>
      <c r="AR1878" s="30"/>
      <c r="AS1878" s="30"/>
      <c r="AT1878" s="30"/>
      <c r="AU1878" s="30"/>
    </row>
    <row r="1879" spans="27:47" x14ac:dyDescent="0.2">
      <c r="AA1879" s="30"/>
      <c r="AB1879" s="30"/>
      <c r="AC1879" s="30"/>
      <c r="AD1879" s="30"/>
      <c r="AE1879" s="30"/>
      <c r="AG1879" s="31"/>
      <c r="AN1879" s="30"/>
      <c r="AO1879" s="30"/>
      <c r="AP1879" s="30"/>
      <c r="AQ1879" s="30"/>
      <c r="AR1879" s="30"/>
      <c r="AS1879" s="30"/>
      <c r="AT1879" s="30"/>
      <c r="AU1879" s="30"/>
    </row>
    <row r="1880" spans="27:47" x14ac:dyDescent="0.2">
      <c r="AA1880" s="30"/>
      <c r="AB1880" s="30"/>
      <c r="AC1880" s="30"/>
      <c r="AD1880" s="30"/>
      <c r="AE1880" s="30"/>
      <c r="AG1880" s="31"/>
      <c r="AN1880" s="30"/>
      <c r="AO1880" s="30"/>
      <c r="AP1880" s="30"/>
      <c r="AQ1880" s="30"/>
      <c r="AR1880" s="30"/>
      <c r="AS1880" s="30"/>
      <c r="AT1880" s="30"/>
      <c r="AU1880" s="30"/>
    </row>
    <row r="1881" spans="27:47" x14ac:dyDescent="0.2">
      <c r="AA1881" s="30"/>
      <c r="AB1881" s="30"/>
      <c r="AC1881" s="30"/>
      <c r="AD1881" s="30"/>
      <c r="AE1881" s="30"/>
      <c r="AG1881" s="31"/>
      <c r="AN1881" s="30"/>
      <c r="AO1881" s="30"/>
      <c r="AP1881" s="30"/>
      <c r="AQ1881" s="30"/>
      <c r="AR1881" s="30"/>
      <c r="AS1881" s="30"/>
      <c r="AT1881" s="30"/>
      <c r="AU1881" s="30"/>
    </row>
    <row r="1882" spans="27:47" x14ac:dyDescent="0.2">
      <c r="AA1882" s="30"/>
      <c r="AB1882" s="30"/>
      <c r="AC1882" s="30"/>
      <c r="AD1882" s="30"/>
      <c r="AE1882" s="30"/>
      <c r="AG1882" s="31"/>
      <c r="AN1882" s="30"/>
      <c r="AO1882" s="30"/>
      <c r="AP1882" s="30"/>
      <c r="AQ1882" s="30"/>
      <c r="AR1882" s="30"/>
      <c r="AS1882" s="30"/>
      <c r="AT1882" s="30"/>
      <c r="AU1882" s="30"/>
    </row>
    <row r="1883" spans="27:47" x14ac:dyDescent="0.2">
      <c r="AA1883" s="30"/>
      <c r="AB1883" s="30"/>
      <c r="AC1883" s="30"/>
      <c r="AD1883" s="30"/>
      <c r="AE1883" s="30"/>
      <c r="AG1883" s="31"/>
      <c r="AN1883" s="30"/>
      <c r="AO1883" s="30"/>
      <c r="AP1883" s="30"/>
      <c r="AQ1883" s="30"/>
      <c r="AR1883" s="30"/>
      <c r="AS1883" s="30"/>
      <c r="AT1883" s="30"/>
      <c r="AU1883" s="30"/>
    </row>
    <row r="1884" spans="27:47" x14ac:dyDescent="0.2">
      <c r="AA1884" s="30"/>
      <c r="AB1884" s="30"/>
      <c r="AC1884" s="30"/>
      <c r="AD1884" s="30"/>
      <c r="AE1884" s="30"/>
      <c r="AG1884" s="31"/>
      <c r="AN1884" s="30"/>
      <c r="AO1884" s="30"/>
      <c r="AP1884" s="30"/>
      <c r="AQ1884" s="30"/>
      <c r="AR1884" s="30"/>
      <c r="AS1884" s="30"/>
      <c r="AT1884" s="30"/>
      <c r="AU1884" s="30"/>
    </row>
    <row r="1885" spans="27:47" x14ac:dyDescent="0.2">
      <c r="AA1885" s="30"/>
      <c r="AB1885" s="30"/>
      <c r="AC1885" s="30"/>
      <c r="AD1885" s="30"/>
      <c r="AE1885" s="30"/>
      <c r="AG1885" s="31"/>
      <c r="AN1885" s="30"/>
      <c r="AO1885" s="30"/>
      <c r="AP1885" s="30"/>
      <c r="AQ1885" s="30"/>
      <c r="AR1885" s="30"/>
      <c r="AS1885" s="30"/>
      <c r="AT1885" s="30"/>
      <c r="AU1885" s="30"/>
    </row>
    <row r="1886" spans="27:47" x14ac:dyDescent="0.2">
      <c r="AA1886" s="30"/>
      <c r="AB1886" s="30"/>
      <c r="AC1886" s="30"/>
      <c r="AD1886" s="30"/>
      <c r="AE1886" s="30"/>
      <c r="AG1886" s="31"/>
      <c r="AN1886" s="30"/>
      <c r="AO1886" s="30"/>
      <c r="AP1886" s="30"/>
      <c r="AQ1886" s="30"/>
      <c r="AR1886" s="30"/>
      <c r="AS1886" s="30"/>
      <c r="AT1886" s="30"/>
      <c r="AU1886" s="30"/>
    </row>
    <row r="1887" spans="27:47" x14ac:dyDescent="0.2">
      <c r="AA1887" s="30"/>
      <c r="AB1887" s="30"/>
      <c r="AC1887" s="30"/>
      <c r="AD1887" s="30"/>
      <c r="AE1887" s="30"/>
      <c r="AG1887" s="31"/>
      <c r="AN1887" s="30"/>
      <c r="AO1887" s="30"/>
      <c r="AP1887" s="30"/>
      <c r="AQ1887" s="30"/>
      <c r="AR1887" s="30"/>
      <c r="AS1887" s="30"/>
      <c r="AT1887" s="30"/>
      <c r="AU1887" s="30"/>
    </row>
    <row r="1888" spans="27:47" x14ac:dyDescent="0.2">
      <c r="AA1888" s="30"/>
      <c r="AB1888" s="30"/>
      <c r="AC1888" s="30"/>
      <c r="AD1888" s="30"/>
      <c r="AE1888" s="30"/>
      <c r="AG1888" s="31"/>
      <c r="AN1888" s="30"/>
      <c r="AO1888" s="30"/>
      <c r="AP1888" s="30"/>
      <c r="AQ1888" s="30"/>
      <c r="AR1888" s="30"/>
      <c r="AS1888" s="30"/>
      <c r="AT1888" s="30"/>
      <c r="AU1888" s="30"/>
    </row>
    <row r="1889" spans="27:47" x14ac:dyDescent="0.2">
      <c r="AA1889" s="30"/>
      <c r="AB1889" s="30"/>
      <c r="AC1889" s="30"/>
      <c r="AD1889" s="30"/>
      <c r="AE1889" s="30"/>
      <c r="AG1889" s="31"/>
      <c r="AN1889" s="30"/>
      <c r="AO1889" s="30"/>
      <c r="AP1889" s="30"/>
      <c r="AQ1889" s="30"/>
      <c r="AR1889" s="30"/>
      <c r="AS1889" s="30"/>
      <c r="AT1889" s="30"/>
      <c r="AU1889" s="30"/>
    </row>
    <row r="1890" spans="27:47" x14ac:dyDescent="0.2">
      <c r="AA1890" s="30"/>
      <c r="AB1890" s="30"/>
      <c r="AC1890" s="30"/>
      <c r="AD1890" s="30"/>
      <c r="AE1890" s="30"/>
      <c r="AG1890" s="31"/>
      <c r="AN1890" s="30"/>
      <c r="AO1890" s="30"/>
      <c r="AP1890" s="30"/>
      <c r="AQ1890" s="30"/>
      <c r="AR1890" s="30"/>
      <c r="AS1890" s="30"/>
      <c r="AT1890" s="30"/>
      <c r="AU1890" s="30"/>
    </row>
    <row r="1891" spans="27:47" x14ac:dyDescent="0.2">
      <c r="AA1891" s="30"/>
      <c r="AB1891" s="30"/>
      <c r="AC1891" s="30"/>
      <c r="AD1891" s="30"/>
      <c r="AE1891" s="30"/>
      <c r="AG1891" s="31"/>
      <c r="AN1891" s="30"/>
      <c r="AO1891" s="30"/>
      <c r="AP1891" s="30"/>
      <c r="AQ1891" s="30"/>
      <c r="AR1891" s="30"/>
      <c r="AS1891" s="30"/>
      <c r="AT1891" s="30"/>
      <c r="AU1891" s="30"/>
    </row>
    <row r="1892" spans="27:47" x14ac:dyDescent="0.2">
      <c r="AA1892" s="30"/>
      <c r="AB1892" s="30"/>
      <c r="AC1892" s="30"/>
      <c r="AD1892" s="30"/>
      <c r="AE1892" s="30"/>
      <c r="AG1892" s="31"/>
      <c r="AN1892" s="30"/>
      <c r="AO1892" s="30"/>
      <c r="AP1892" s="30"/>
      <c r="AQ1892" s="30"/>
      <c r="AR1892" s="30"/>
      <c r="AS1892" s="30"/>
      <c r="AT1892" s="30"/>
      <c r="AU1892" s="30"/>
    </row>
    <row r="1893" spans="27:47" x14ac:dyDescent="0.2">
      <c r="AA1893" s="30"/>
      <c r="AB1893" s="30"/>
      <c r="AC1893" s="30"/>
      <c r="AD1893" s="30"/>
      <c r="AE1893" s="30"/>
      <c r="AG1893" s="31"/>
      <c r="AN1893" s="30"/>
      <c r="AO1893" s="30"/>
      <c r="AP1893" s="30"/>
      <c r="AQ1893" s="30"/>
      <c r="AR1893" s="30"/>
      <c r="AS1893" s="30"/>
      <c r="AT1893" s="30"/>
      <c r="AU1893" s="30"/>
    </row>
    <row r="1894" spans="27:47" x14ac:dyDescent="0.2">
      <c r="AA1894" s="30"/>
      <c r="AB1894" s="30"/>
      <c r="AC1894" s="30"/>
      <c r="AD1894" s="30"/>
      <c r="AE1894" s="30"/>
      <c r="AG1894" s="31"/>
      <c r="AN1894" s="30"/>
      <c r="AO1894" s="30"/>
      <c r="AP1894" s="30"/>
      <c r="AQ1894" s="30"/>
      <c r="AR1894" s="30"/>
      <c r="AS1894" s="30"/>
      <c r="AT1894" s="30"/>
      <c r="AU1894" s="30"/>
    </row>
    <row r="1895" spans="27:47" x14ac:dyDescent="0.2">
      <c r="AA1895" s="30"/>
      <c r="AB1895" s="30"/>
      <c r="AC1895" s="30"/>
      <c r="AD1895" s="30"/>
      <c r="AE1895" s="30"/>
      <c r="AG1895" s="31"/>
      <c r="AN1895" s="30"/>
      <c r="AO1895" s="30"/>
      <c r="AP1895" s="30"/>
      <c r="AQ1895" s="30"/>
      <c r="AR1895" s="30"/>
      <c r="AS1895" s="30"/>
      <c r="AT1895" s="30"/>
      <c r="AU1895" s="30"/>
    </row>
    <row r="1896" spans="27:47" x14ac:dyDescent="0.2">
      <c r="AA1896" s="30"/>
      <c r="AB1896" s="30"/>
      <c r="AC1896" s="30"/>
      <c r="AD1896" s="30"/>
      <c r="AE1896" s="30"/>
      <c r="AG1896" s="31"/>
      <c r="AN1896" s="30"/>
      <c r="AO1896" s="30"/>
      <c r="AP1896" s="30"/>
      <c r="AQ1896" s="30"/>
      <c r="AR1896" s="30"/>
      <c r="AS1896" s="30"/>
      <c r="AT1896" s="30"/>
      <c r="AU1896" s="30"/>
    </row>
    <row r="1897" spans="27:47" x14ac:dyDescent="0.2">
      <c r="AA1897" s="30"/>
      <c r="AB1897" s="30"/>
      <c r="AC1897" s="30"/>
      <c r="AD1897" s="30"/>
      <c r="AE1897" s="30"/>
      <c r="AG1897" s="31"/>
      <c r="AN1897" s="30"/>
      <c r="AO1897" s="30"/>
      <c r="AP1897" s="30"/>
      <c r="AQ1897" s="30"/>
      <c r="AR1897" s="30"/>
      <c r="AS1897" s="30"/>
      <c r="AT1897" s="30"/>
      <c r="AU1897" s="30"/>
    </row>
    <row r="1898" spans="27:47" x14ac:dyDescent="0.2">
      <c r="AA1898" s="30"/>
      <c r="AB1898" s="30"/>
      <c r="AC1898" s="30"/>
      <c r="AD1898" s="30"/>
      <c r="AE1898" s="30"/>
      <c r="AG1898" s="31"/>
      <c r="AN1898" s="30"/>
      <c r="AO1898" s="30"/>
      <c r="AP1898" s="30"/>
      <c r="AQ1898" s="30"/>
      <c r="AR1898" s="30"/>
      <c r="AS1898" s="30"/>
      <c r="AT1898" s="30"/>
      <c r="AU1898" s="30"/>
    </row>
    <row r="1899" spans="27:47" x14ac:dyDescent="0.2">
      <c r="AA1899" s="30"/>
      <c r="AB1899" s="30"/>
      <c r="AC1899" s="30"/>
      <c r="AD1899" s="30"/>
      <c r="AE1899" s="30"/>
      <c r="AG1899" s="31"/>
      <c r="AN1899" s="30"/>
      <c r="AO1899" s="30"/>
      <c r="AP1899" s="30"/>
      <c r="AQ1899" s="30"/>
      <c r="AR1899" s="30"/>
      <c r="AS1899" s="30"/>
      <c r="AT1899" s="30"/>
      <c r="AU1899" s="30"/>
    </row>
    <row r="1900" spans="27:47" x14ac:dyDescent="0.2">
      <c r="AA1900" s="30"/>
      <c r="AB1900" s="30"/>
      <c r="AC1900" s="30"/>
      <c r="AD1900" s="30"/>
      <c r="AE1900" s="30"/>
      <c r="AG1900" s="31"/>
      <c r="AN1900" s="30"/>
      <c r="AO1900" s="30"/>
      <c r="AP1900" s="30"/>
      <c r="AQ1900" s="30"/>
      <c r="AR1900" s="30"/>
      <c r="AS1900" s="30"/>
      <c r="AT1900" s="30"/>
      <c r="AU1900" s="30"/>
    </row>
    <row r="1901" spans="27:47" x14ac:dyDescent="0.2">
      <c r="AA1901" s="30"/>
      <c r="AB1901" s="30"/>
      <c r="AC1901" s="30"/>
      <c r="AD1901" s="30"/>
      <c r="AE1901" s="30"/>
      <c r="AG1901" s="31"/>
      <c r="AN1901" s="30"/>
      <c r="AO1901" s="30"/>
      <c r="AP1901" s="30"/>
      <c r="AQ1901" s="30"/>
      <c r="AR1901" s="30"/>
      <c r="AS1901" s="30"/>
      <c r="AT1901" s="30"/>
      <c r="AU1901" s="30"/>
    </row>
    <row r="1902" spans="27:47" x14ac:dyDescent="0.2">
      <c r="AA1902" s="30"/>
      <c r="AB1902" s="30"/>
      <c r="AC1902" s="30"/>
      <c r="AD1902" s="30"/>
      <c r="AE1902" s="30"/>
      <c r="AG1902" s="31"/>
      <c r="AN1902" s="30"/>
      <c r="AO1902" s="30"/>
      <c r="AP1902" s="30"/>
      <c r="AQ1902" s="30"/>
      <c r="AR1902" s="30"/>
      <c r="AS1902" s="30"/>
      <c r="AT1902" s="30"/>
      <c r="AU1902" s="30"/>
    </row>
    <row r="1903" spans="27:47" x14ac:dyDescent="0.2">
      <c r="AA1903" s="30"/>
      <c r="AB1903" s="30"/>
      <c r="AC1903" s="30"/>
      <c r="AD1903" s="30"/>
      <c r="AE1903" s="30"/>
      <c r="AG1903" s="31"/>
      <c r="AN1903" s="30"/>
      <c r="AO1903" s="30"/>
      <c r="AP1903" s="30"/>
      <c r="AQ1903" s="30"/>
      <c r="AR1903" s="30"/>
      <c r="AS1903" s="30"/>
      <c r="AT1903" s="30"/>
      <c r="AU1903" s="30"/>
    </row>
    <row r="1904" spans="27:47" x14ac:dyDescent="0.2">
      <c r="AA1904" s="30"/>
      <c r="AB1904" s="30"/>
      <c r="AC1904" s="30"/>
      <c r="AD1904" s="30"/>
      <c r="AE1904" s="30"/>
      <c r="AG1904" s="31"/>
      <c r="AN1904" s="30"/>
      <c r="AO1904" s="30"/>
      <c r="AP1904" s="30"/>
      <c r="AQ1904" s="30"/>
      <c r="AR1904" s="30"/>
      <c r="AS1904" s="30"/>
      <c r="AT1904" s="30"/>
      <c r="AU1904" s="30"/>
    </row>
    <row r="1905" spans="27:48" x14ac:dyDescent="0.2">
      <c r="AA1905" s="30"/>
      <c r="AB1905" s="30"/>
      <c r="AC1905" s="30"/>
      <c r="AD1905" s="30"/>
      <c r="AE1905" s="30"/>
      <c r="AG1905" s="31"/>
      <c r="AN1905" s="30"/>
      <c r="AO1905" s="30"/>
      <c r="AP1905" s="30"/>
      <c r="AQ1905" s="30"/>
      <c r="AR1905" s="30"/>
      <c r="AS1905" s="30"/>
      <c r="AT1905" s="30"/>
      <c r="AU1905" s="30"/>
    </row>
    <row r="1906" spans="27:48" x14ac:dyDescent="0.2">
      <c r="AA1906" s="30"/>
      <c r="AB1906" s="30"/>
      <c r="AC1906" s="30"/>
      <c r="AD1906" s="30"/>
      <c r="AE1906" s="30"/>
      <c r="AG1906" s="31"/>
      <c r="AN1906" s="30"/>
      <c r="AO1906" s="30"/>
      <c r="AP1906" s="30"/>
      <c r="AQ1906" s="30"/>
      <c r="AR1906" s="30"/>
      <c r="AS1906" s="30"/>
      <c r="AT1906" s="30"/>
      <c r="AU1906" s="30"/>
    </row>
    <row r="1907" spans="27:48" x14ac:dyDescent="0.2">
      <c r="AA1907" s="30"/>
      <c r="AB1907" s="30"/>
      <c r="AC1907" s="30"/>
      <c r="AD1907" s="30"/>
      <c r="AE1907" s="30"/>
      <c r="AG1907" s="31"/>
      <c r="AN1907" s="30"/>
      <c r="AO1907" s="30"/>
      <c r="AP1907" s="30"/>
      <c r="AQ1907" s="30"/>
      <c r="AR1907" s="30"/>
      <c r="AS1907" s="30"/>
      <c r="AT1907" s="30"/>
      <c r="AU1907" s="30"/>
    </row>
    <row r="1908" spans="27:48" x14ac:dyDescent="0.2">
      <c r="AA1908" s="30"/>
      <c r="AB1908" s="30"/>
      <c r="AC1908" s="30"/>
      <c r="AD1908" s="30"/>
      <c r="AE1908" s="30"/>
      <c r="AG1908" s="31"/>
      <c r="AN1908" s="30"/>
      <c r="AO1908" s="30"/>
      <c r="AP1908" s="30"/>
      <c r="AQ1908" s="30"/>
      <c r="AR1908" s="30"/>
      <c r="AS1908" s="30"/>
      <c r="AT1908" s="30"/>
      <c r="AU1908" s="30"/>
    </row>
    <row r="1909" spans="27:48" x14ac:dyDescent="0.2">
      <c r="AA1909" s="30"/>
      <c r="AB1909" s="30"/>
      <c r="AC1909" s="30"/>
      <c r="AD1909" s="30"/>
      <c r="AE1909" s="30"/>
      <c r="AG1909" s="31"/>
      <c r="AN1909" s="30"/>
      <c r="AO1909" s="30"/>
      <c r="AP1909" s="30"/>
      <c r="AQ1909" s="30"/>
      <c r="AR1909" s="30"/>
      <c r="AS1909" s="30"/>
      <c r="AT1909" s="30"/>
      <c r="AU1909" s="30"/>
    </row>
    <row r="1910" spans="27:48" x14ac:dyDescent="0.2">
      <c r="AA1910" s="30"/>
      <c r="AB1910" s="30"/>
      <c r="AC1910" s="30"/>
      <c r="AD1910" s="30"/>
      <c r="AE1910" s="30"/>
      <c r="AG1910" s="31"/>
      <c r="AN1910" s="30"/>
      <c r="AO1910" s="30"/>
      <c r="AP1910" s="30"/>
      <c r="AQ1910" s="30"/>
      <c r="AR1910" s="30"/>
      <c r="AS1910" s="30"/>
      <c r="AT1910" s="30"/>
      <c r="AU1910" s="30"/>
    </row>
    <row r="1911" spans="27:48" x14ac:dyDescent="0.2">
      <c r="AA1911" s="30"/>
      <c r="AB1911" s="30"/>
      <c r="AC1911" s="30"/>
      <c r="AD1911" s="30"/>
      <c r="AE1911" s="30"/>
      <c r="AG1911" s="31"/>
      <c r="AN1911" s="30"/>
      <c r="AO1911" s="30"/>
      <c r="AP1911" s="30"/>
      <c r="AQ1911" s="30"/>
      <c r="AR1911" s="30"/>
      <c r="AS1911" s="30"/>
      <c r="AT1911" s="30"/>
      <c r="AU1911" s="30"/>
      <c r="AV1911" s="30"/>
    </row>
    <row r="1912" spans="27:48" x14ac:dyDescent="0.2">
      <c r="AA1912" s="30"/>
      <c r="AB1912" s="30"/>
      <c r="AC1912" s="30"/>
      <c r="AD1912" s="30"/>
      <c r="AE1912" s="30"/>
      <c r="AG1912" s="31"/>
      <c r="AN1912" s="30"/>
      <c r="AO1912" s="30"/>
      <c r="AP1912" s="30"/>
      <c r="AQ1912" s="30"/>
      <c r="AR1912" s="30"/>
      <c r="AS1912" s="30"/>
      <c r="AT1912" s="30"/>
      <c r="AU1912" s="30"/>
    </row>
    <row r="1913" spans="27:48" x14ac:dyDescent="0.2">
      <c r="AA1913" s="30"/>
      <c r="AB1913" s="30"/>
      <c r="AC1913" s="30"/>
      <c r="AD1913" s="30"/>
      <c r="AE1913" s="30"/>
      <c r="AG1913" s="31"/>
      <c r="AN1913" s="30"/>
      <c r="AO1913" s="30"/>
      <c r="AP1913" s="30"/>
      <c r="AQ1913" s="30"/>
      <c r="AR1913" s="30"/>
      <c r="AS1913" s="30"/>
      <c r="AT1913" s="30"/>
      <c r="AU1913" s="30"/>
    </row>
    <row r="1914" spans="27:48" x14ac:dyDescent="0.2">
      <c r="AA1914" s="30"/>
      <c r="AB1914" s="30"/>
      <c r="AC1914" s="30"/>
      <c r="AD1914" s="30"/>
      <c r="AE1914" s="30"/>
      <c r="AG1914" s="31"/>
      <c r="AN1914" s="30"/>
      <c r="AO1914" s="30"/>
      <c r="AP1914" s="30"/>
      <c r="AQ1914" s="30"/>
      <c r="AR1914" s="30"/>
      <c r="AS1914" s="30"/>
      <c r="AT1914" s="30"/>
      <c r="AU1914" s="30"/>
    </row>
    <row r="1915" spans="27:48" x14ac:dyDescent="0.2">
      <c r="AA1915" s="30"/>
      <c r="AB1915" s="30"/>
      <c r="AC1915" s="30"/>
      <c r="AD1915" s="30"/>
      <c r="AE1915" s="30"/>
      <c r="AG1915" s="31"/>
      <c r="AN1915" s="30"/>
      <c r="AO1915" s="30"/>
      <c r="AP1915" s="30"/>
      <c r="AQ1915" s="30"/>
      <c r="AR1915" s="30"/>
      <c r="AS1915" s="30"/>
      <c r="AT1915" s="30"/>
      <c r="AU1915" s="30"/>
      <c r="AV1915" s="30"/>
    </row>
    <row r="1916" spans="27:48" x14ac:dyDescent="0.2">
      <c r="AA1916" s="30"/>
      <c r="AB1916" s="30"/>
      <c r="AC1916" s="30"/>
      <c r="AD1916" s="30"/>
      <c r="AE1916" s="30"/>
      <c r="AG1916" s="31"/>
      <c r="AN1916" s="30"/>
      <c r="AO1916" s="30"/>
      <c r="AP1916" s="30"/>
      <c r="AQ1916" s="30"/>
      <c r="AR1916" s="30"/>
      <c r="AS1916" s="30"/>
      <c r="AT1916" s="30"/>
      <c r="AU1916" s="30"/>
    </row>
    <row r="1917" spans="27:48" x14ac:dyDescent="0.2">
      <c r="AA1917" s="30"/>
      <c r="AB1917" s="30"/>
      <c r="AC1917" s="30"/>
      <c r="AD1917" s="30"/>
      <c r="AE1917" s="30"/>
      <c r="AG1917" s="31"/>
      <c r="AN1917" s="30"/>
      <c r="AO1917" s="30"/>
      <c r="AP1917" s="30"/>
      <c r="AQ1917" s="30"/>
      <c r="AR1917" s="30"/>
      <c r="AS1917" s="30"/>
      <c r="AT1917" s="30"/>
      <c r="AU1917" s="30"/>
    </row>
    <row r="1918" spans="27:48" x14ac:dyDescent="0.2">
      <c r="AA1918" s="30"/>
      <c r="AB1918" s="30"/>
      <c r="AC1918" s="30"/>
      <c r="AD1918" s="30"/>
      <c r="AE1918" s="30"/>
      <c r="AG1918" s="31"/>
      <c r="AN1918" s="30"/>
      <c r="AO1918" s="30"/>
      <c r="AP1918" s="30"/>
      <c r="AQ1918" s="30"/>
      <c r="AR1918" s="30"/>
      <c r="AS1918" s="30"/>
      <c r="AT1918" s="30"/>
      <c r="AU1918" s="30"/>
      <c r="AV1918" s="30"/>
    </row>
    <row r="1919" spans="27:48" x14ac:dyDescent="0.2">
      <c r="AA1919" s="30"/>
      <c r="AB1919" s="30"/>
      <c r="AC1919" s="30"/>
      <c r="AD1919" s="30"/>
      <c r="AE1919" s="30"/>
      <c r="AG1919" s="31"/>
      <c r="AN1919" s="30"/>
      <c r="AO1919" s="30"/>
      <c r="AP1919" s="30"/>
      <c r="AQ1919" s="30"/>
      <c r="AR1919" s="30"/>
      <c r="AS1919" s="30"/>
      <c r="AT1919" s="30"/>
      <c r="AU1919" s="30"/>
    </row>
    <row r="1920" spans="27:48" x14ac:dyDescent="0.2">
      <c r="AA1920" s="30"/>
      <c r="AB1920" s="30"/>
      <c r="AC1920" s="30"/>
      <c r="AD1920" s="30"/>
      <c r="AE1920" s="30"/>
      <c r="AG1920" s="31"/>
      <c r="AN1920" s="30"/>
      <c r="AO1920" s="30"/>
      <c r="AP1920" s="30"/>
      <c r="AQ1920" s="30"/>
      <c r="AR1920" s="30"/>
      <c r="AS1920" s="30"/>
      <c r="AT1920" s="30"/>
      <c r="AU1920" s="30"/>
    </row>
    <row r="1921" spans="27:47" x14ac:dyDescent="0.2">
      <c r="AA1921" s="30"/>
      <c r="AB1921" s="30"/>
      <c r="AC1921" s="30"/>
      <c r="AD1921" s="30"/>
      <c r="AE1921" s="30"/>
      <c r="AG1921" s="31"/>
      <c r="AN1921" s="30"/>
      <c r="AO1921" s="30"/>
      <c r="AP1921" s="30"/>
      <c r="AQ1921" s="30"/>
      <c r="AR1921" s="30"/>
      <c r="AS1921" s="30"/>
      <c r="AT1921" s="30"/>
      <c r="AU1921" s="30"/>
    </row>
    <row r="1922" spans="27:47" x14ac:dyDescent="0.2">
      <c r="AA1922" s="30"/>
      <c r="AB1922" s="30"/>
      <c r="AC1922" s="30"/>
      <c r="AD1922" s="30"/>
      <c r="AE1922" s="30"/>
      <c r="AG1922" s="31"/>
      <c r="AN1922" s="30"/>
      <c r="AO1922" s="30"/>
      <c r="AP1922" s="30"/>
      <c r="AQ1922" s="30"/>
      <c r="AR1922" s="30"/>
      <c r="AS1922" s="30"/>
      <c r="AT1922" s="30"/>
      <c r="AU1922" s="30"/>
    </row>
    <row r="1923" spans="27:47" x14ac:dyDescent="0.2">
      <c r="AA1923" s="30"/>
      <c r="AB1923" s="30"/>
      <c r="AC1923" s="30"/>
      <c r="AD1923" s="30"/>
      <c r="AE1923" s="30"/>
      <c r="AG1923" s="31"/>
      <c r="AN1923" s="30"/>
      <c r="AO1923" s="30"/>
      <c r="AP1923" s="30"/>
      <c r="AQ1923" s="30"/>
      <c r="AR1923" s="30"/>
      <c r="AS1923" s="30"/>
      <c r="AT1923" s="30"/>
      <c r="AU1923" s="30"/>
    </row>
    <row r="1924" spans="27:47" x14ac:dyDescent="0.2">
      <c r="AA1924" s="30"/>
      <c r="AB1924" s="30"/>
      <c r="AC1924" s="30"/>
      <c r="AD1924" s="30"/>
      <c r="AE1924" s="30"/>
      <c r="AG1924" s="31"/>
      <c r="AN1924" s="30"/>
      <c r="AO1924" s="30"/>
      <c r="AP1924" s="30"/>
      <c r="AQ1924" s="30"/>
      <c r="AR1924" s="30"/>
      <c r="AS1924" s="30"/>
      <c r="AT1924" s="30"/>
      <c r="AU1924" s="30"/>
    </row>
    <row r="1925" spans="27:47" x14ac:dyDescent="0.2">
      <c r="AA1925" s="30"/>
      <c r="AB1925" s="30"/>
      <c r="AC1925" s="30"/>
      <c r="AD1925" s="30"/>
      <c r="AE1925" s="30"/>
      <c r="AG1925" s="31"/>
      <c r="AN1925" s="30"/>
      <c r="AO1925" s="30"/>
      <c r="AP1925" s="30"/>
      <c r="AQ1925" s="30"/>
      <c r="AR1925" s="30"/>
      <c r="AS1925" s="30"/>
      <c r="AT1925" s="30"/>
      <c r="AU1925" s="30"/>
    </row>
    <row r="1926" spans="27:47" x14ac:dyDescent="0.2">
      <c r="AA1926" s="30"/>
      <c r="AB1926" s="30"/>
      <c r="AC1926" s="30"/>
      <c r="AD1926" s="30"/>
      <c r="AE1926" s="30"/>
      <c r="AG1926" s="31"/>
      <c r="AN1926" s="30"/>
      <c r="AO1926" s="30"/>
      <c r="AP1926" s="30"/>
      <c r="AQ1926" s="30"/>
      <c r="AR1926" s="30"/>
      <c r="AS1926" s="30"/>
      <c r="AT1926" s="30"/>
      <c r="AU1926" s="30"/>
    </row>
    <row r="1927" spans="27:47" x14ac:dyDescent="0.2">
      <c r="AA1927" s="30"/>
      <c r="AB1927" s="30"/>
      <c r="AC1927" s="30"/>
      <c r="AD1927" s="30"/>
      <c r="AE1927" s="30"/>
      <c r="AG1927" s="31"/>
      <c r="AN1927" s="30"/>
      <c r="AO1927" s="30"/>
      <c r="AP1927" s="30"/>
      <c r="AQ1927" s="30"/>
      <c r="AR1927" s="30"/>
      <c r="AS1927" s="30"/>
      <c r="AT1927" s="30"/>
      <c r="AU1927" s="30"/>
    </row>
    <row r="1928" spans="27:47" x14ac:dyDescent="0.2">
      <c r="AA1928" s="30"/>
      <c r="AB1928" s="30"/>
      <c r="AC1928" s="30"/>
      <c r="AD1928" s="30"/>
      <c r="AE1928" s="30"/>
      <c r="AG1928" s="31"/>
      <c r="AN1928" s="30"/>
      <c r="AO1928" s="30"/>
      <c r="AP1928" s="30"/>
      <c r="AQ1928" s="30"/>
      <c r="AR1928" s="30"/>
      <c r="AS1928" s="30"/>
      <c r="AT1928" s="30"/>
      <c r="AU1928" s="30"/>
    </row>
    <row r="1929" spans="27:47" x14ac:dyDescent="0.2">
      <c r="AA1929" s="30"/>
      <c r="AB1929" s="30"/>
      <c r="AC1929" s="30"/>
      <c r="AD1929" s="30"/>
      <c r="AE1929" s="30"/>
      <c r="AG1929" s="31"/>
      <c r="AN1929" s="30"/>
      <c r="AO1929" s="30"/>
      <c r="AP1929" s="30"/>
      <c r="AQ1929" s="30"/>
      <c r="AR1929" s="30"/>
      <c r="AS1929" s="30"/>
      <c r="AT1929" s="30"/>
      <c r="AU1929" s="30"/>
    </row>
    <row r="1930" spans="27:47" x14ac:dyDescent="0.2">
      <c r="AA1930" s="30"/>
      <c r="AB1930" s="30"/>
      <c r="AC1930" s="30"/>
      <c r="AD1930" s="30"/>
      <c r="AE1930" s="30"/>
      <c r="AG1930" s="31"/>
      <c r="AN1930" s="30"/>
      <c r="AO1930" s="30"/>
      <c r="AP1930" s="30"/>
      <c r="AQ1930" s="30"/>
      <c r="AR1930" s="30"/>
      <c r="AS1930" s="30"/>
      <c r="AT1930" s="30"/>
      <c r="AU1930" s="30"/>
    </row>
    <row r="1931" spans="27:47" x14ac:dyDescent="0.2">
      <c r="AA1931" s="30"/>
      <c r="AB1931" s="30"/>
      <c r="AC1931" s="30"/>
      <c r="AD1931" s="30"/>
      <c r="AE1931" s="30"/>
      <c r="AG1931" s="31"/>
      <c r="AN1931" s="30"/>
      <c r="AO1931" s="30"/>
      <c r="AP1931" s="30"/>
      <c r="AQ1931" s="30"/>
      <c r="AR1931" s="30"/>
      <c r="AS1931" s="30"/>
      <c r="AT1931" s="30"/>
      <c r="AU1931" s="30"/>
    </row>
    <row r="1932" spans="27:47" x14ac:dyDescent="0.2">
      <c r="AA1932" s="30"/>
      <c r="AB1932" s="30"/>
      <c r="AC1932" s="30"/>
      <c r="AD1932" s="30"/>
      <c r="AE1932" s="30"/>
      <c r="AG1932" s="31"/>
      <c r="AN1932" s="30"/>
      <c r="AO1932" s="30"/>
      <c r="AP1932" s="30"/>
      <c r="AQ1932" s="30"/>
      <c r="AR1932" s="30"/>
      <c r="AS1932" s="30"/>
      <c r="AT1932" s="30"/>
      <c r="AU1932" s="30"/>
    </row>
    <row r="1933" spans="27:47" x14ac:dyDescent="0.2">
      <c r="AA1933" s="30"/>
      <c r="AB1933" s="30"/>
      <c r="AC1933" s="30"/>
      <c r="AD1933" s="30"/>
      <c r="AE1933" s="30"/>
      <c r="AG1933" s="31"/>
      <c r="AN1933" s="30"/>
      <c r="AO1933" s="30"/>
      <c r="AP1933" s="30"/>
      <c r="AQ1933" s="30"/>
      <c r="AR1933" s="30"/>
      <c r="AS1933" s="30"/>
      <c r="AT1933" s="30"/>
      <c r="AU1933" s="30"/>
    </row>
    <row r="1934" spans="27:47" x14ac:dyDescent="0.2">
      <c r="AA1934" s="30"/>
      <c r="AB1934" s="30"/>
      <c r="AC1934" s="30"/>
      <c r="AD1934" s="30"/>
      <c r="AE1934" s="30"/>
      <c r="AG1934" s="31"/>
      <c r="AN1934" s="30"/>
      <c r="AO1934" s="30"/>
      <c r="AP1934" s="30"/>
      <c r="AQ1934" s="30"/>
      <c r="AR1934" s="30"/>
      <c r="AS1934" s="30"/>
      <c r="AT1934" s="30"/>
      <c r="AU1934" s="30"/>
    </row>
    <row r="1935" spans="27:47" x14ac:dyDescent="0.2">
      <c r="AA1935" s="30"/>
      <c r="AB1935" s="30"/>
      <c r="AC1935" s="30"/>
      <c r="AD1935" s="30"/>
      <c r="AE1935" s="30"/>
      <c r="AG1935" s="31"/>
      <c r="AN1935" s="30"/>
      <c r="AO1935" s="30"/>
      <c r="AP1935" s="30"/>
      <c r="AQ1935" s="30"/>
      <c r="AR1935" s="30"/>
      <c r="AS1935" s="30"/>
      <c r="AT1935" s="30"/>
      <c r="AU1935" s="30"/>
    </row>
    <row r="1936" spans="27:47" x14ac:dyDescent="0.2">
      <c r="AA1936" s="30"/>
      <c r="AB1936" s="30"/>
      <c r="AC1936" s="30"/>
      <c r="AD1936" s="30"/>
      <c r="AE1936" s="30"/>
      <c r="AG1936" s="31"/>
      <c r="AN1936" s="30"/>
      <c r="AO1936" s="30"/>
      <c r="AP1936" s="30"/>
      <c r="AQ1936" s="30"/>
      <c r="AR1936" s="30"/>
      <c r="AS1936" s="30"/>
      <c r="AT1936" s="30"/>
      <c r="AU1936" s="30"/>
    </row>
    <row r="1937" spans="27:47" x14ac:dyDescent="0.2">
      <c r="AA1937" s="30"/>
      <c r="AB1937" s="30"/>
      <c r="AC1937" s="30"/>
      <c r="AD1937" s="30"/>
      <c r="AE1937" s="30"/>
      <c r="AG1937" s="31"/>
      <c r="AN1937" s="30"/>
      <c r="AO1937" s="30"/>
      <c r="AP1937" s="30"/>
      <c r="AQ1937" s="30"/>
      <c r="AR1937" s="30"/>
      <c r="AS1937" s="30"/>
      <c r="AT1937" s="30"/>
      <c r="AU1937" s="30"/>
    </row>
    <row r="1938" spans="27:47" x14ac:dyDescent="0.2">
      <c r="AA1938" s="30"/>
      <c r="AB1938" s="30"/>
      <c r="AC1938" s="30"/>
      <c r="AD1938" s="30"/>
      <c r="AE1938" s="30"/>
      <c r="AG1938" s="31"/>
      <c r="AN1938" s="30"/>
      <c r="AO1938" s="30"/>
      <c r="AP1938" s="30"/>
      <c r="AQ1938" s="30"/>
      <c r="AR1938" s="30"/>
      <c r="AS1938" s="30"/>
      <c r="AT1938" s="30"/>
      <c r="AU1938" s="30"/>
    </row>
    <row r="1939" spans="27:47" x14ac:dyDescent="0.2">
      <c r="AA1939" s="30"/>
      <c r="AB1939" s="30"/>
      <c r="AC1939" s="30"/>
      <c r="AD1939" s="30"/>
      <c r="AE1939" s="30"/>
      <c r="AG1939" s="31"/>
      <c r="AN1939" s="30"/>
      <c r="AO1939" s="30"/>
      <c r="AP1939" s="30"/>
      <c r="AQ1939" s="30"/>
      <c r="AR1939" s="30"/>
      <c r="AS1939" s="30"/>
      <c r="AT1939" s="30"/>
      <c r="AU1939" s="30"/>
    </row>
    <row r="1940" spans="27:47" x14ac:dyDescent="0.2">
      <c r="AA1940" s="30"/>
      <c r="AB1940" s="30"/>
      <c r="AC1940" s="30"/>
      <c r="AD1940" s="30"/>
      <c r="AE1940" s="30"/>
      <c r="AG1940" s="31"/>
      <c r="AN1940" s="30"/>
      <c r="AO1940" s="30"/>
      <c r="AP1940" s="30"/>
      <c r="AQ1940" s="30"/>
      <c r="AR1940" s="30"/>
      <c r="AS1940" s="30"/>
      <c r="AT1940" s="30"/>
      <c r="AU1940" s="30"/>
    </row>
    <row r="1941" spans="27:47" x14ac:dyDescent="0.2">
      <c r="AA1941" s="30"/>
      <c r="AB1941" s="30"/>
      <c r="AC1941" s="30"/>
      <c r="AD1941" s="30"/>
      <c r="AE1941" s="30"/>
      <c r="AG1941" s="31"/>
      <c r="AN1941" s="30"/>
      <c r="AO1941" s="30"/>
      <c r="AP1941" s="30"/>
      <c r="AQ1941" s="30"/>
      <c r="AR1941" s="30"/>
      <c r="AS1941" s="30"/>
      <c r="AT1941" s="30"/>
      <c r="AU1941" s="30"/>
    </row>
    <row r="1942" spans="27:47" x14ac:dyDescent="0.2">
      <c r="AA1942" s="30"/>
      <c r="AB1942" s="30"/>
      <c r="AC1942" s="30"/>
      <c r="AD1942" s="30"/>
      <c r="AE1942" s="30"/>
      <c r="AG1942" s="31"/>
      <c r="AN1942" s="30"/>
      <c r="AO1942" s="30"/>
      <c r="AP1942" s="30"/>
      <c r="AQ1942" s="30"/>
      <c r="AR1942" s="30"/>
      <c r="AS1942" s="30"/>
      <c r="AT1942" s="30"/>
      <c r="AU1942" s="30"/>
    </row>
    <row r="1943" spans="27:47" x14ac:dyDescent="0.2">
      <c r="AA1943" s="30"/>
      <c r="AB1943" s="30"/>
      <c r="AC1943" s="30"/>
      <c r="AD1943" s="30"/>
      <c r="AE1943" s="30"/>
      <c r="AG1943" s="31"/>
      <c r="AN1943" s="30"/>
      <c r="AO1943" s="30"/>
      <c r="AP1943" s="30"/>
      <c r="AQ1943" s="30"/>
      <c r="AR1943" s="30"/>
      <c r="AS1943" s="30"/>
      <c r="AT1943" s="30"/>
      <c r="AU1943" s="30"/>
    </row>
    <row r="1944" spans="27:47" x14ac:dyDescent="0.2">
      <c r="AA1944" s="30"/>
      <c r="AB1944" s="30"/>
      <c r="AC1944" s="30"/>
      <c r="AD1944" s="30"/>
      <c r="AE1944" s="30"/>
      <c r="AG1944" s="31"/>
      <c r="AN1944" s="30"/>
      <c r="AO1944" s="30"/>
      <c r="AP1944" s="30"/>
      <c r="AQ1944" s="30"/>
      <c r="AR1944" s="30"/>
      <c r="AS1944" s="30"/>
      <c r="AT1944" s="30"/>
      <c r="AU1944" s="30"/>
    </row>
    <row r="1945" spans="27:47" x14ac:dyDescent="0.2">
      <c r="AA1945" s="30"/>
      <c r="AB1945" s="30"/>
      <c r="AC1945" s="30"/>
      <c r="AD1945" s="30"/>
      <c r="AE1945" s="30"/>
      <c r="AG1945" s="31"/>
      <c r="AN1945" s="30"/>
      <c r="AO1945" s="30"/>
      <c r="AP1945" s="30"/>
      <c r="AQ1945" s="30"/>
      <c r="AR1945" s="30"/>
      <c r="AS1945" s="30"/>
      <c r="AT1945" s="30"/>
      <c r="AU1945" s="30"/>
    </row>
    <row r="1946" spans="27:47" x14ac:dyDescent="0.2">
      <c r="AA1946" s="30"/>
      <c r="AB1946" s="30"/>
      <c r="AC1946" s="30"/>
      <c r="AD1946" s="30"/>
      <c r="AE1946" s="30"/>
      <c r="AG1946" s="31"/>
      <c r="AN1946" s="30"/>
      <c r="AO1946" s="30"/>
      <c r="AP1946" s="30"/>
      <c r="AQ1946" s="30"/>
      <c r="AR1946" s="30"/>
      <c r="AS1946" s="30"/>
      <c r="AT1946" s="30"/>
      <c r="AU1946" s="30"/>
    </row>
    <row r="1947" spans="27:47" x14ac:dyDescent="0.2">
      <c r="AA1947" s="30"/>
      <c r="AB1947" s="30"/>
      <c r="AC1947" s="30"/>
      <c r="AD1947" s="30"/>
      <c r="AE1947" s="30"/>
      <c r="AG1947" s="31"/>
      <c r="AN1947" s="30"/>
      <c r="AO1947" s="30"/>
      <c r="AP1947" s="30"/>
      <c r="AQ1947" s="30"/>
      <c r="AR1947" s="30"/>
      <c r="AS1947" s="30"/>
      <c r="AT1947" s="30"/>
      <c r="AU1947" s="30"/>
    </row>
    <row r="1948" spans="27:47" x14ac:dyDescent="0.2">
      <c r="AA1948" s="30"/>
      <c r="AB1948" s="30"/>
      <c r="AC1948" s="30"/>
      <c r="AD1948" s="30"/>
      <c r="AE1948" s="30"/>
      <c r="AG1948" s="31"/>
      <c r="AN1948" s="30"/>
      <c r="AO1948" s="30"/>
      <c r="AP1948" s="30"/>
      <c r="AQ1948" s="30"/>
      <c r="AR1948" s="30"/>
      <c r="AS1948" s="30"/>
      <c r="AT1948" s="30"/>
      <c r="AU1948" s="30"/>
    </row>
    <row r="1949" spans="27:47" x14ac:dyDescent="0.2">
      <c r="AA1949" s="30"/>
      <c r="AB1949" s="30"/>
      <c r="AC1949" s="30"/>
      <c r="AD1949" s="30"/>
      <c r="AE1949" s="30"/>
      <c r="AG1949" s="31"/>
      <c r="AN1949" s="30"/>
      <c r="AO1949" s="30"/>
      <c r="AP1949" s="30"/>
      <c r="AQ1949" s="30"/>
      <c r="AR1949" s="30"/>
      <c r="AS1949" s="30"/>
      <c r="AT1949" s="30"/>
      <c r="AU1949" s="30"/>
    </row>
    <row r="1950" spans="27:47" x14ac:dyDescent="0.2">
      <c r="AA1950" s="30"/>
      <c r="AB1950" s="30"/>
      <c r="AC1950" s="30"/>
      <c r="AD1950" s="30"/>
      <c r="AE1950" s="30"/>
      <c r="AG1950" s="31"/>
      <c r="AN1950" s="30"/>
      <c r="AO1950" s="30"/>
      <c r="AP1950" s="30"/>
      <c r="AQ1950" s="30"/>
      <c r="AR1950" s="30"/>
      <c r="AS1950" s="30"/>
      <c r="AT1950" s="30"/>
      <c r="AU1950" s="30"/>
    </row>
    <row r="1951" spans="27:47" x14ac:dyDescent="0.2">
      <c r="AA1951" s="30"/>
      <c r="AB1951" s="30"/>
      <c r="AC1951" s="30"/>
      <c r="AD1951" s="30"/>
      <c r="AE1951" s="30"/>
      <c r="AG1951" s="31"/>
      <c r="AN1951" s="30"/>
      <c r="AO1951" s="30"/>
      <c r="AP1951" s="30"/>
      <c r="AQ1951" s="30"/>
      <c r="AR1951" s="30"/>
      <c r="AS1951" s="30"/>
      <c r="AT1951" s="30"/>
      <c r="AU1951" s="30"/>
    </row>
    <row r="1952" spans="27:47" x14ac:dyDescent="0.2">
      <c r="AA1952" s="30"/>
      <c r="AB1952" s="30"/>
      <c r="AC1952" s="30"/>
      <c r="AD1952" s="30"/>
      <c r="AE1952" s="30"/>
      <c r="AG1952" s="31"/>
      <c r="AN1952" s="30"/>
      <c r="AO1952" s="30"/>
      <c r="AP1952" s="30"/>
      <c r="AQ1952" s="30"/>
      <c r="AR1952" s="30"/>
      <c r="AS1952" s="30"/>
      <c r="AT1952" s="30"/>
      <c r="AU1952" s="30"/>
    </row>
    <row r="1953" spans="27:47" x14ac:dyDescent="0.2">
      <c r="AA1953" s="30"/>
      <c r="AB1953" s="30"/>
      <c r="AC1953" s="30"/>
      <c r="AD1953" s="30"/>
      <c r="AE1953" s="30"/>
      <c r="AG1953" s="31"/>
      <c r="AN1953" s="30"/>
      <c r="AO1953" s="30"/>
      <c r="AP1953" s="30"/>
      <c r="AQ1953" s="30"/>
      <c r="AR1953" s="30"/>
      <c r="AS1953" s="30"/>
      <c r="AT1953" s="30"/>
      <c r="AU1953" s="30"/>
    </row>
    <row r="1954" spans="27:47" x14ac:dyDescent="0.2">
      <c r="AA1954" s="30"/>
      <c r="AB1954" s="30"/>
      <c r="AC1954" s="30"/>
      <c r="AD1954" s="30"/>
      <c r="AE1954" s="30"/>
      <c r="AG1954" s="31"/>
      <c r="AN1954" s="30"/>
      <c r="AO1954" s="30"/>
      <c r="AP1954" s="30"/>
      <c r="AQ1954" s="30"/>
      <c r="AR1954" s="30"/>
      <c r="AS1954" s="30"/>
      <c r="AT1954" s="30"/>
      <c r="AU1954" s="30"/>
    </row>
    <row r="1955" spans="27:47" x14ac:dyDescent="0.2">
      <c r="AA1955" s="30"/>
      <c r="AB1955" s="30"/>
      <c r="AC1955" s="30"/>
      <c r="AD1955" s="30"/>
      <c r="AE1955" s="30"/>
      <c r="AG1955" s="31"/>
      <c r="AN1955" s="30"/>
      <c r="AO1955" s="30"/>
      <c r="AP1955" s="30"/>
      <c r="AQ1955" s="30"/>
      <c r="AR1955" s="30"/>
      <c r="AS1955" s="30"/>
      <c r="AT1955" s="30"/>
      <c r="AU1955" s="30"/>
    </row>
    <row r="1956" spans="27:47" x14ac:dyDescent="0.2">
      <c r="AA1956" s="30"/>
      <c r="AB1956" s="30"/>
      <c r="AC1956" s="30"/>
      <c r="AD1956" s="30"/>
      <c r="AE1956" s="30"/>
      <c r="AG1956" s="31"/>
      <c r="AN1956" s="30"/>
      <c r="AO1956" s="30"/>
      <c r="AP1956" s="30"/>
      <c r="AQ1956" s="30"/>
      <c r="AR1956" s="30"/>
      <c r="AS1956" s="30"/>
      <c r="AT1956" s="30"/>
      <c r="AU1956" s="30"/>
    </row>
    <row r="1957" spans="27:47" x14ac:dyDescent="0.2">
      <c r="AA1957" s="30"/>
      <c r="AB1957" s="30"/>
      <c r="AC1957" s="30"/>
      <c r="AD1957" s="30"/>
      <c r="AE1957" s="30"/>
      <c r="AG1957" s="31"/>
      <c r="AN1957" s="30"/>
      <c r="AO1957" s="30"/>
      <c r="AP1957" s="30"/>
      <c r="AQ1957" s="30"/>
      <c r="AR1957" s="30"/>
      <c r="AS1957" s="30"/>
      <c r="AT1957" s="30"/>
      <c r="AU1957" s="30"/>
    </row>
    <row r="1958" spans="27:47" x14ac:dyDescent="0.2">
      <c r="AA1958" s="30"/>
      <c r="AB1958" s="30"/>
      <c r="AC1958" s="30"/>
      <c r="AD1958" s="30"/>
      <c r="AE1958" s="30"/>
      <c r="AG1958" s="31"/>
      <c r="AN1958" s="30"/>
      <c r="AO1958" s="30"/>
      <c r="AP1958" s="30"/>
      <c r="AQ1958" s="30"/>
      <c r="AR1958" s="30"/>
      <c r="AS1958" s="30"/>
      <c r="AT1958" s="30"/>
      <c r="AU1958" s="30"/>
    </row>
    <row r="1959" spans="27:47" x14ac:dyDescent="0.2">
      <c r="AA1959" s="30"/>
      <c r="AB1959" s="30"/>
      <c r="AC1959" s="30"/>
      <c r="AD1959" s="30"/>
      <c r="AE1959" s="30"/>
      <c r="AG1959" s="31"/>
      <c r="AN1959" s="30"/>
      <c r="AO1959" s="30"/>
      <c r="AP1959" s="30"/>
      <c r="AQ1959" s="30"/>
      <c r="AR1959" s="30"/>
      <c r="AS1959" s="30"/>
      <c r="AT1959" s="30"/>
      <c r="AU1959" s="30"/>
    </row>
    <row r="1960" spans="27:47" x14ac:dyDescent="0.2">
      <c r="AA1960" s="30"/>
      <c r="AB1960" s="30"/>
      <c r="AC1960" s="30"/>
      <c r="AD1960" s="30"/>
      <c r="AE1960" s="30"/>
      <c r="AG1960" s="31"/>
      <c r="AN1960" s="30"/>
      <c r="AO1960" s="30"/>
      <c r="AP1960" s="30"/>
      <c r="AQ1960" s="30"/>
      <c r="AR1960" s="30"/>
      <c r="AS1960" s="30"/>
      <c r="AT1960" s="30"/>
      <c r="AU1960" s="30"/>
    </row>
    <row r="1961" spans="27:47" x14ac:dyDescent="0.2">
      <c r="AA1961" s="30"/>
      <c r="AB1961" s="30"/>
      <c r="AC1961" s="30"/>
      <c r="AD1961" s="30"/>
      <c r="AE1961" s="30"/>
      <c r="AG1961" s="31"/>
      <c r="AN1961" s="30"/>
      <c r="AO1961" s="30"/>
      <c r="AP1961" s="30"/>
      <c r="AQ1961" s="30"/>
      <c r="AR1961" s="30"/>
      <c r="AS1961" s="30"/>
      <c r="AT1961" s="30"/>
      <c r="AU1961" s="30"/>
    </row>
    <row r="1962" spans="27:47" x14ac:dyDescent="0.2">
      <c r="AA1962" s="30"/>
      <c r="AB1962" s="30"/>
      <c r="AC1962" s="30"/>
      <c r="AD1962" s="30"/>
      <c r="AE1962" s="30"/>
      <c r="AG1962" s="31"/>
      <c r="AN1962" s="30"/>
      <c r="AO1962" s="30"/>
      <c r="AP1962" s="30"/>
      <c r="AQ1962" s="30"/>
      <c r="AR1962" s="30"/>
      <c r="AS1962" s="30"/>
      <c r="AT1962" s="30"/>
      <c r="AU1962" s="30"/>
    </row>
    <row r="1963" spans="27:47" x14ac:dyDescent="0.2">
      <c r="AA1963" s="30"/>
      <c r="AB1963" s="30"/>
      <c r="AC1963" s="30"/>
      <c r="AD1963" s="30"/>
      <c r="AE1963" s="30"/>
      <c r="AG1963" s="31"/>
      <c r="AN1963" s="30"/>
      <c r="AO1963" s="30"/>
      <c r="AP1963" s="30"/>
      <c r="AQ1963" s="30"/>
      <c r="AR1963" s="30"/>
      <c r="AS1963" s="30"/>
      <c r="AT1963" s="30"/>
      <c r="AU1963" s="30"/>
    </row>
    <row r="1964" spans="27:47" x14ac:dyDescent="0.2">
      <c r="AA1964" s="30"/>
      <c r="AB1964" s="30"/>
      <c r="AC1964" s="30"/>
      <c r="AD1964" s="30"/>
      <c r="AE1964" s="30"/>
      <c r="AG1964" s="31"/>
      <c r="AN1964" s="30"/>
      <c r="AO1964" s="30"/>
      <c r="AP1964" s="30"/>
      <c r="AQ1964" s="30"/>
      <c r="AR1964" s="30"/>
      <c r="AS1964" s="30"/>
      <c r="AT1964" s="30"/>
      <c r="AU1964" s="30"/>
    </row>
    <row r="1965" spans="27:47" x14ac:dyDescent="0.2">
      <c r="AA1965" s="30"/>
      <c r="AB1965" s="30"/>
      <c r="AC1965" s="30"/>
      <c r="AD1965" s="30"/>
      <c r="AE1965" s="30"/>
      <c r="AG1965" s="31"/>
      <c r="AN1965" s="30"/>
      <c r="AO1965" s="30"/>
      <c r="AP1965" s="30"/>
      <c r="AQ1965" s="30"/>
      <c r="AR1965" s="30"/>
      <c r="AS1965" s="30"/>
      <c r="AT1965" s="30"/>
      <c r="AU1965" s="30"/>
    </row>
    <row r="1966" spans="27:47" x14ac:dyDescent="0.2">
      <c r="AA1966" s="30"/>
      <c r="AB1966" s="30"/>
      <c r="AC1966" s="30"/>
      <c r="AD1966" s="30"/>
      <c r="AE1966" s="30"/>
      <c r="AG1966" s="31"/>
      <c r="AN1966" s="30"/>
      <c r="AO1966" s="30"/>
      <c r="AP1966" s="30"/>
      <c r="AQ1966" s="30"/>
      <c r="AR1966" s="30"/>
      <c r="AS1966" s="30"/>
      <c r="AT1966" s="30"/>
      <c r="AU1966" s="30"/>
    </row>
    <row r="1967" spans="27:47" x14ac:dyDescent="0.2">
      <c r="AA1967" s="30"/>
      <c r="AB1967" s="30"/>
      <c r="AC1967" s="30"/>
      <c r="AD1967" s="30"/>
      <c r="AE1967" s="30"/>
      <c r="AG1967" s="31"/>
      <c r="AN1967" s="30"/>
      <c r="AO1967" s="30"/>
      <c r="AP1967" s="30"/>
      <c r="AQ1967" s="30"/>
      <c r="AR1967" s="30"/>
      <c r="AS1967" s="30"/>
      <c r="AT1967" s="30"/>
      <c r="AU1967" s="30"/>
    </row>
    <row r="1968" spans="27:47" x14ac:dyDescent="0.2">
      <c r="AA1968" s="30"/>
      <c r="AB1968" s="30"/>
      <c r="AC1968" s="30"/>
      <c r="AD1968" s="30"/>
      <c r="AE1968" s="30"/>
      <c r="AG1968" s="31"/>
      <c r="AN1968" s="30"/>
      <c r="AO1968" s="30"/>
      <c r="AP1968" s="30"/>
      <c r="AQ1968" s="30"/>
      <c r="AR1968" s="30"/>
      <c r="AS1968" s="30"/>
      <c r="AT1968" s="30"/>
      <c r="AU1968" s="30"/>
    </row>
    <row r="1969" spans="27:47" x14ac:dyDescent="0.2">
      <c r="AA1969" s="30"/>
      <c r="AB1969" s="30"/>
      <c r="AC1969" s="30"/>
      <c r="AD1969" s="30"/>
      <c r="AE1969" s="30"/>
      <c r="AG1969" s="31"/>
      <c r="AN1969" s="30"/>
      <c r="AO1969" s="30"/>
      <c r="AP1969" s="30"/>
      <c r="AQ1969" s="30"/>
      <c r="AR1969" s="30"/>
      <c r="AS1969" s="30"/>
      <c r="AT1969" s="30"/>
      <c r="AU1969" s="30"/>
    </row>
    <row r="1970" spans="27:47" x14ac:dyDescent="0.2">
      <c r="AA1970" s="30"/>
      <c r="AB1970" s="30"/>
      <c r="AC1970" s="30"/>
      <c r="AD1970" s="30"/>
      <c r="AE1970" s="30"/>
      <c r="AG1970" s="31"/>
      <c r="AN1970" s="30"/>
      <c r="AO1970" s="30"/>
      <c r="AP1970" s="30"/>
      <c r="AQ1970" s="30"/>
      <c r="AR1970" s="30"/>
      <c r="AS1970" s="30"/>
      <c r="AT1970" s="30"/>
      <c r="AU1970" s="30"/>
    </row>
    <row r="1971" spans="27:47" x14ac:dyDescent="0.2">
      <c r="AA1971" s="30"/>
      <c r="AB1971" s="30"/>
      <c r="AC1971" s="30"/>
      <c r="AD1971" s="30"/>
      <c r="AE1971" s="30"/>
      <c r="AG1971" s="31"/>
      <c r="AN1971" s="30"/>
      <c r="AO1971" s="30"/>
      <c r="AP1971" s="30"/>
      <c r="AQ1971" s="30"/>
      <c r="AR1971" s="30"/>
      <c r="AS1971" s="30"/>
      <c r="AT1971" s="30"/>
      <c r="AU1971" s="30"/>
    </row>
    <row r="1972" spans="27:47" x14ac:dyDescent="0.2">
      <c r="AA1972" s="30"/>
      <c r="AB1972" s="30"/>
      <c r="AC1972" s="30"/>
      <c r="AD1972" s="30"/>
      <c r="AE1972" s="30"/>
      <c r="AG1972" s="31"/>
      <c r="AN1972" s="30"/>
      <c r="AO1972" s="30"/>
      <c r="AP1972" s="30"/>
      <c r="AQ1972" s="30"/>
      <c r="AR1972" s="30"/>
      <c r="AS1972" s="30"/>
      <c r="AT1972" s="30"/>
      <c r="AU1972" s="30"/>
    </row>
    <row r="1973" spans="27:47" x14ac:dyDescent="0.2">
      <c r="AA1973" s="30"/>
      <c r="AB1973" s="30"/>
      <c r="AC1973" s="30"/>
      <c r="AD1973" s="30"/>
      <c r="AE1973" s="30"/>
      <c r="AG1973" s="31"/>
      <c r="AN1973" s="30"/>
      <c r="AO1973" s="30"/>
      <c r="AP1973" s="30"/>
      <c r="AQ1973" s="30"/>
      <c r="AR1973" s="30"/>
      <c r="AS1973" s="30"/>
      <c r="AT1973" s="30"/>
      <c r="AU1973" s="30"/>
    </row>
    <row r="1974" spans="27:47" x14ac:dyDescent="0.2">
      <c r="AA1974" s="30"/>
      <c r="AB1974" s="30"/>
      <c r="AC1974" s="30"/>
      <c r="AD1974" s="30"/>
      <c r="AE1974" s="30"/>
      <c r="AG1974" s="31"/>
      <c r="AN1974" s="30"/>
      <c r="AO1974" s="30"/>
      <c r="AP1974" s="30"/>
      <c r="AQ1974" s="30"/>
      <c r="AR1974" s="30"/>
      <c r="AS1974" s="30"/>
      <c r="AT1974" s="30"/>
      <c r="AU1974" s="30"/>
    </row>
    <row r="1975" spans="27:47" x14ac:dyDescent="0.2">
      <c r="AA1975" s="30"/>
      <c r="AB1975" s="30"/>
      <c r="AC1975" s="30"/>
      <c r="AD1975" s="30"/>
      <c r="AE1975" s="30"/>
      <c r="AG1975" s="31"/>
      <c r="AN1975" s="30"/>
      <c r="AO1975" s="30"/>
      <c r="AP1975" s="30"/>
      <c r="AQ1975" s="30"/>
      <c r="AR1975" s="30"/>
      <c r="AS1975" s="30"/>
      <c r="AT1975" s="30"/>
      <c r="AU1975" s="30"/>
    </row>
    <row r="1976" spans="27:47" x14ac:dyDescent="0.2">
      <c r="AA1976" s="30"/>
      <c r="AB1976" s="30"/>
      <c r="AC1976" s="30"/>
      <c r="AD1976" s="30"/>
      <c r="AE1976" s="30"/>
      <c r="AG1976" s="31"/>
      <c r="AN1976" s="30"/>
      <c r="AO1976" s="30"/>
      <c r="AP1976" s="30"/>
      <c r="AQ1976" s="30"/>
      <c r="AR1976" s="30"/>
      <c r="AS1976" s="30"/>
      <c r="AT1976" s="30"/>
      <c r="AU1976" s="30"/>
    </row>
    <row r="1977" spans="27:47" x14ac:dyDescent="0.2">
      <c r="AA1977" s="30"/>
      <c r="AB1977" s="30"/>
      <c r="AC1977" s="30"/>
      <c r="AD1977" s="30"/>
      <c r="AE1977" s="30"/>
      <c r="AG1977" s="31"/>
      <c r="AN1977" s="30"/>
      <c r="AO1977" s="30"/>
      <c r="AP1977" s="30"/>
      <c r="AQ1977" s="30"/>
      <c r="AR1977" s="30"/>
      <c r="AS1977" s="30"/>
      <c r="AT1977" s="30"/>
      <c r="AU1977" s="30"/>
    </row>
    <row r="1978" spans="27:47" x14ac:dyDescent="0.2">
      <c r="AA1978" s="30"/>
      <c r="AB1978" s="30"/>
      <c r="AC1978" s="30"/>
      <c r="AD1978" s="30"/>
      <c r="AE1978" s="30"/>
      <c r="AG1978" s="31"/>
      <c r="AN1978" s="30"/>
      <c r="AO1978" s="30"/>
      <c r="AP1978" s="30"/>
      <c r="AQ1978" s="30"/>
      <c r="AR1978" s="30"/>
      <c r="AS1978" s="30"/>
      <c r="AT1978" s="30"/>
      <c r="AU1978" s="30"/>
    </row>
    <row r="1979" spans="27:47" x14ac:dyDescent="0.2">
      <c r="AA1979" s="30"/>
      <c r="AB1979" s="30"/>
      <c r="AC1979" s="30"/>
      <c r="AD1979" s="30"/>
      <c r="AE1979" s="30"/>
      <c r="AG1979" s="31"/>
      <c r="AN1979" s="30"/>
      <c r="AO1979" s="30"/>
      <c r="AP1979" s="30"/>
      <c r="AQ1979" s="30"/>
      <c r="AR1979" s="30"/>
      <c r="AS1979" s="30"/>
      <c r="AT1979" s="30"/>
      <c r="AU1979" s="30"/>
    </row>
    <row r="1980" spans="27:47" x14ac:dyDescent="0.2">
      <c r="AA1980" s="30"/>
      <c r="AB1980" s="30"/>
      <c r="AC1980" s="30"/>
      <c r="AD1980" s="30"/>
      <c r="AE1980" s="30"/>
      <c r="AG1980" s="31"/>
      <c r="AN1980" s="30"/>
      <c r="AO1980" s="30"/>
      <c r="AP1980" s="30"/>
      <c r="AQ1980" s="30"/>
      <c r="AR1980" s="30"/>
      <c r="AS1980" s="30"/>
      <c r="AT1980" s="30"/>
      <c r="AU1980" s="30"/>
    </row>
    <row r="1981" spans="27:47" x14ac:dyDescent="0.2">
      <c r="AA1981" s="30"/>
      <c r="AB1981" s="30"/>
      <c r="AC1981" s="30"/>
      <c r="AD1981" s="30"/>
      <c r="AE1981" s="30"/>
      <c r="AG1981" s="31"/>
      <c r="AN1981" s="30"/>
      <c r="AO1981" s="30"/>
      <c r="AP1981" s="30"/>
      <c r="AQ1981" s="30"/>
      <c r="AR1981" s="30"/>
      <c r="AS1981" s="30"/>
      <c r="AT1981" s="30"/>
      <c r="AU1981" s="30"/>
    </row>
    <row r="1982" spans="27:47" x14ac:dyDescent="0.2">
      <c r="AA1982" s="30"/>
      <c r="AB1982" s="30"/>
      <c r="AC1982" s="30"/>
      <c r="AD1982" s="30"/>
      <c r="AE1982" s="30"/>
      <c r="AG1982" s="31"/>
      <c r="AN1982" s="30"/>
      <c r="AO1982" s="30"/>
      <c r="AP1982" s="30"/>
      <c r="AQ1982" s="30"/>
      <c r="AR1982" s="30"/>
      <c r="AS1982" s="30"/>
      <c r="AT1982" s="30"/>
      <c r="AU1982" s="30"/>
    </row>
    <row r="1983" spans="27:47" x14ac:dyDescent="0.2">
      <c r="AA1983" s="30"/>
      <c r="AB1983" s="30"/>
      <c r="AC1983" s="30"/>
      <c r="AD1983" s="30"/>
      <c r="AE1983" s="30"/>
      <c r="AG1983" s="31"/>
      <c r="AN1983" s="30"/>
      <c r="AO1983" s="30"/>
      <c r="AP1983" s="30"/>
      <c r="AQ1983" s="30"/>
      <c r="AR1983" s="30"/>
      <c r="AS1983" s="30"/>
      <c r="AT1983" s="30"/>
      <c r="AU1983" s="30"/>
    </row>
    <row r="1984" spans="27:47" x14ac:dyDescent="0.2">
      <c r="AA1984" s="30"/>
      <c r="AB1984" s="30"/>
      <c r="AC1984" s="30"/>
      <c r="AD1984" s="30"/>
      <c r="AE1984" s="30"/>
      <c r="AG1984" s="31"/>
      <c r="AN1984" s="30"/>
      <c r="AO1984" s="30"/>
      <c r="AP1984" s="30"/>
      <c r="AQ1984" s="30"/>
      <c r="AR1984" s="30"/>
      <c r="AS1984" s="30"/>
      <c r="AT1984" s="30"/>
      <c r="AU1984" s="30"/>
    </row>
    <row r="1985" spans="27:47" x14ac:dyDescent="0.2">
      <c r="AA1985" s="30"/>
      <c r="AB1985" s="30"/>
      <c r="AC1985" s="30"/>
      <c r="AD1985" s="30"/>
      <c r="AE1985" s="30"/>
      <c r="AG1985" s="31"/>
      <c r="AN1985" s="30"/>
      <c r="AO1985" s="30"/>
      <c r="AP1985" s="30"/>
      <c r="AQ1985" s="30"/>
      <c r="AR1985" s="30"/>
      <c r="AS1985" s="30"/>
      <c r="AT1985" s="30"/>
      <c r="AU1985" s="30"/>
    </row>
    <row r="1986" spans="27:47" x14ac:dyDescent="0.2">
      <c r="AA1986" s="30"/>
      <c r="AB1986" s="30"/>
      <c r="AC1986" s="30"/>
      <c r="AD1986" s="30"/>
      <c r="AE1986" s="30"/>
      <c r="AG1986" s="31"/>
      <c r="AN1986" s="30"/>
      <c r="AO1986" s="30"/>
      <c r="AP1986" s="30"/>
      <c r="AQ1986" s="30"/>
      <c r="AR1986" s="30"/>
      <c r="AS1986" s="30"/>
      <c r="AT1986" s="30"/>
      <c r="AU1986" s="30"/>
    </row>
    <row r="1987" spans="27:47" x14ac:dyDescent="0.2">
      <c r="AA1987" s="30"/>
      <c r="AB1987" s="30"/>
      <c r="AC1987" s="30"/>
      <c r="AD1987" s="30"/>
      <c r="AE1987" s="30"/>
      <c r="AG1987" s="31"/>
      <c r="AN1987" s="30"/>
      <c r="AO1987" s="30"/>
      <c r="AP1987" s="30"/>
      <c r="AQ1987" s="30"/>
      <c r="AR1987" s="30"/>
      <c r="AS1987" s="30"/>
      <c r="AT1987" s="30"/>
      <c r="AU1987" s="30"/>
    </row>
    <row r="1988" spans="27:47" x14ac:dyDescent="0.2">
      <c r="AA1988" s="30"/>
      <c r="AB1988" s="30"/>
      <c r="AC1988" s="30"/>
      <c r="AD1988" s="30"/>
      <c r="AE1988" s="30"/>
      <c r="AG1988" s="31"/>
      <c r="AN1988" s="30"/>
      <c r="AO1988" s="30"/>
      <c r="AP1988" s="30"/>
      <c r="AQ1988" s="30"/>
      <c r="AR1988" s="30"/>
      <c r="AS1988" s="30"/>
      <c r="AT1988" s="30"/>
      <c r="AU1988" s="30"/>
    </row>
    <row r="1989" spans="27:47" x14ac:dyDescent="0.2">
      <c r="AA1989" s="30"/>
      <c r="AB1989" s="30"/>
      <c r="AC1989" s="30"/>
      <c r="AD1989" s="30"/>
      <c r="AE1989" s="30"/>
      <c r="AG1989" s="31"/>
      <c r="AN1989" s="30"/>
      <c r="AO1989" s="30"/>
      <c r="AP1989" s="30"/>
      <c r="AQ1989" s="30"/>
      <c r="AR1989" s="30"/>
      <c r="AS1989" s="30"/>
      <c r="AT1989" s="30"/>
      <c r="AU1989" s="30"/>
    </row>
    <row r="1990" spans="27:47" x14ac:dyDescent="0.2">
      <c r="AA1990" s="30"/>
      <c r="AB1990" s="30"/>
      <c r="AC1990" s="30"/>
      <c r="AD1990" s="30"/>
      <c r="AE1990" s="30"/>
      <c r="AG1990" s="31"/>
      <c r="AN1990" s="30"/>
      <c r="AO1990" s="30"/>
      <c r="AP1990" s="30"/>
      <c r="AQ1990" s="30"/>
      <c r="AR1990" s="30"/>
      <c r="AS1990" s="30"/>
      <c r="AT1990" s="30"/>
      <c r="AU1990" s="30"/>
    </row>
    <row r="1991" spans="27:47" x14ac:dyDescent="0.2">
      <c r="AA1991" s="30"/>
      <c r="AB1991" s="30"/>
      <c r="AC1991" s="30"/>
      <c r="AD1991" s="30"/>
      <c r="AE1991" s="30"/>
      <c r="AG1991" s="31"/>
      <c r="AN1991" s="30"/>
      <c r="AO1991" s="30"/>
      <c r="AP1991" s="30"/>
      <c r="AQ1991" s="30"/>
      <c r="AR1991" s="30"/>
      <c r="AS1991" s="30"/>
      <c r="AT1991" s="30"/>
      <c r="AU1991" s="30"/>
    </row>
    <row r="1992" spans="27:47" x14ac:dyDescent="0.2">
      <c r="AA1992" s="30"/>
      <c r="AB1992" s="30"/>
      <c r="AC1992" s="30"/>
      <c r="AD1992" s="30"/>
      <c r="AE1992" s="30"/>
      <c r="AG1992" s="31"/>
      <c r="AN1992" s="30"/>
      <c r="AO1992" s="30"/>
      <c r="AP1992" s="30"/>
      <c r="AQ1992" s="30"/>
      <c r="AR1992" s="30"/>
      <c r="AS1992" s="30"/>
      <c r="AT1992" s="30"/>
      <c r="AU1992" s="30"/>
    </row>
    <row r="1993" spans="27:47" x14ac:dyDescent="0.2">
      <c r="AA1993" s="30"/>
      <c r="AB1993" s="30"/>
      <c r="AC1993" s="30"/>
      <c r="AD1993" s="30"/>
      <c r="AE1993" s="30"/>
      <c r="AG1993" s="31"/>
      <c r="AN1993" s="30"/>
      <c r="AO1993" s="30"/>
      <c r="AP1993" s="30"/>
      <c r="AQ1993" s="30"/>
      <c r="AR1993" s="30"/>
      <c r="AS1993" s="30"/>
      <c r="AT1993" s="30"/>
      <c r="AU1993" s="30"/>
    </row>
    <row r="1994" spans="27:47" x14ac:dyDescent="0.2">
      <c r="AA1994" s="30"/>
      <c r="AB1994" s="30"/>
      <c r="AC1994" s="30"/>
      <c r="AD1994" s="30"/>
      <c r="AE1994" s="30"/>
      <c r="AG1994" s="31"/>
      <c r="AN1994" s="30"/>
      <c r="AO1994" s="30"/>
      <c r="AP1994" s="30"/>
      <c r="AQ1994" s="30"/>
      <c r="AR1994" s="30"/>
      <c r="AS1994" s="30"/>
      <c r="AT1994" s="30"/>
      <c r="AU1994" s="30"/>
    </row>
    <row r="1995" spans="27:47" x14ac:dyDescent="0.2">
      <c r="AA1995" s="30"/>
      <c r="AB1995" s="30"/>
      <c r="AC1995" s="30"/>
      <c r="AD1995" s="30"/>
      <c r="AE1995" s="30"/>
      <c r="AG1995" s="31"/>
      <c r="AN1995" s="30"/>
      <c r="AO1995" s="30"/>
      <c r="AP1995" s="30"/>
      <c r="AQ1995" s="30"/>
      <c r="AR1995" s="30"/>
      <c r="AS1995" s="30"/>
      <c r="AT1995" s="30"/>
      <c r="AU1995" s="30"/>
    </row>
    <row r="1996" spans="27:47" x14ac:dyDescent="0.2">
      <c r="AA1996" s="30"/>
      <c r="AB1996" s="30"/>
      <c r="AC1996" s="30"/>
      <c r="AD1996" s="30"/>
      <c r="AE1996" s="30"/>
      <c r="AG1996" s="31"/>
      <c r="AN1996" s="30"/>
      <c r="AO1996" s="30"/>
      <c r="AP1996" s="30"/>
      <c r="AQ1996" s="30"/>
      <c r="AR1996" s="30"/>
      <c r="AS1996" s="30"/>
      <c r="AT1996" s="30"/>
      <c r="AU1996" s="30"/>
    </row>
    <row r="1997" spans="27:47" x14ac:dyDescent="0.2">
      <c r="AA1997" s="30"/>
      <c r="AB1997" s="30"/>
      <c r="AC1997" s="30"/>
      <c r="AD1997" s="30"/>
      <c r="AE1997" s="30"/>
      <c r="AG1997" s="31"/>
      <c r="AN1997" s="30"/>
      <c r="AO1997" s="30"/>
      <c r="AP1997" s="30"/>
      <c r="AQ1997" s="30"/>
      <c r="AR1997" s="30"/>
      <c r="AS1997" s="30"/>
      <c r="AT1997" s="30"/>
      <c r="AU1997" s="30"/>
    </row>
    <row r="1998" spans="27:47" x14ac:dyDescent="0.2">
      <c r="AA1998" s="30"/>
      <c r="AB1998" s="30"/>
      <c r="AC1998" s="30"/>
      <c r="AD1998" s="30"/>
      <c r="AE1998" s="30"/>
      <c r="AG1998" s="31"/>
      <c r="AN1998" s="30"/>
      <c r="AO1998" s="30"/>
      <c r="AP1998" s="30"/>
      <c r="AQ1998" s="30"/>
      <c r="AR1998" s="30"/>
      <c r="AS1998" s="30"/>
      <c r="AT1998" s="30"/>
      <c r="AU1998" s="30"/>
    </row>
    <row r="1999" spans="27:47" x14ac:dyDescent="0.2">
      <c r="AA1999" s="30"/>
      <c r="AB1999" s="30"/>
      <c r="AC1999" s="30"/>
      <c r="AD1999" s="30"/>
      <c r="AE1999" s="30"/>
      <c r="AG1999" s="31"/>
      <c r="AN1999" s="30"/>
      <c r="AO1999" s="30"/>
      <c r="AP1999" s="30"/>
      <c r="AQ1999" s="30"/>
      <c r="AR1999" s="30"/>
      <c r="AS1999" s="30"/>
      <c r="AT1999" s="30"/>
      <c r="AU1999" s="30"/>
    </row>
    <row r="2000" spans="27:47" x14ac:dyDescent="0.2">
      <c r="AA2000" s="30"/>
      <c r="AB2000" s="30"/>
      <c r="AC2000" s="30"/>
      <c r="AD2000" s="30"/>
      <c r="AE2000" s="30"/>
      <c r="AG2000" s="31"/>
      <c r="AN2000" s="30"/>
      <c r="AO2000" s="30"/>
      <c r="AP2000" s="30"/>
      <c r="AQ2000" s="30"/>
      <c r="AR2000" s="30"/>
      <c r="AS2000" s="30"/>
      <c r="AT2000" s="30"/>
      <c r="AU2000" s="30"/>
    </row>
    <row r="2001" spans="27:47" x14ac:dyDescent="0.2">
      <c r="AA2001" s="30"/>
      <c r="AB2001" s="30"/>
      <c r="AC2001" s="30"/>
      <c r="AD2001" s="30"/>
      <c r="AE2001" s="30"/>
      <c r="AG2001" s="31"/>
      <c r="AN2001" s="30"/>
      <c r="AO2001" s="30"/>
      <c r="AP2001" s="30"/>
      <c r="AQ2001" s="30"/>
      <c r="AR2001" s="30"/>
      <c r="AS2001" s="30"/>
      <c r="AT2001" s="30"/>
      <c r="AU2001" s="30"/>
    </row>
    <row r="2002" spans="27:47" x14ac:dyDescent="0.2">
      <c r="AA2002" s="30"/>
      <c r="AB2002" s="30"/>
      <c r="AC2002" s="30"/>
      <c r="AD2002" s="30"/>
      <c r="AE2002" s="30"/>
      <c r="AG2002" s="31"/>
      <c r="AN2002" s="30"/>
      <c r="AO2002" s="30"/>
      <c r="AP2002" s="30"/>
      <c r="AQ2002" s="30"/>
      <c r="AR2002" s="30"/>
      <c r="AS2002" s="30"/>
      <c r="AT2002" s="30"/>
      <c r="AU2002" s="30"/>
    </row>
    <row r="2003" spans="27:47" x14ac:dyDescent="0.2">
      <c r="AA2003" s="30"/>
      <c r="AB2003" s="30"/>
      <c r="AC2003" s="30"/>
      <c r="AD2003" s="30"/>
      <c r="AE2003" s="30"/>
      <c r="AG2003" s="31"/>
      <c r="AN2003" s="30"/>
      <c r="AO2003" s="30"/>
      <c r="AP2003" s="30"/>
      <c r="AQ2003" s="30"/>
      <c r="AR2003" s="30"/>
      <c r="AS2003" s="30"/>
      <c r="AT2003" s="30"/>
      <c r="AU2003" s="30"/>
    </row>
    <row r="2004" spans="27:47" x14ac:dyDescent="0.2">
      <c r="AA2004" s="30"/>
      <c r="AB2004" s="30"/>
      <c r="AC2004" s="30"/>
      <c r="AD2004" s="30"/>
      <c r="AE2004" s="30"/>
      <c r="AG2004" s="31"/>
      <c r="AN2004" s="30"/>
      <c r="AO2004" s="30"/>
      <c r="AP2004" s="30"/>
      <c r="AQ2004" s="30"/>
      <c r="AR2004" s="30"/>
      <c r="AS2004" s="30"/>
      <c r="AT2004" s="30"/>
      <c r="AU2004" s="30"/>
    </row>
    <row r="2005" spans="27:47" x14ac:dyDescent="0.2">
      <c r="AA2005" s="30"/>
      <c r="AB2005" s="30"/>
      <c r="AC2005" s="30"/>
      <c r="AD2005" s="30"/>
      <c r="AE2005" s="30"/>
      <c r="AG2005" s="31"/>
      <c r="AN2005" s="30"/>
      <c r="AO2005" s="30"/>
      <c r="AP2005" s="30"/>
      <c r="AQ2005" s="30"/>
      <c r="AR2005" s="30"/>
      <c r="AS2005" s="30"/>
      <c r="AT2005" s="30"/>
      <c r="AU2005" s="30"/>
    </row>
    <row r="2006" spans="27:47" x14ac:dyDescent="0.2">
      <c r="AA2006" s="30"/>
      <c r="AB2006" s="30"/>
      <c r="AC2006" s="30"/>
      <c r="AD2006" s="30"/>
      <c r="AE2006" s="30"/>
      <c r="AG2006" s="31"/>
      <c r="AN2006" s="30"/>
      <c r="AO2006" s="30"/>
      <c r="AP2006" s="30"/>
      <c r="AQ2006" s="30"/>
      <c r="AR2006" s="30"/>
      <c r="AS2006" s="30"/>
      <c r="AT2006" s="30"/>
      <c r="AU2006" s="30"/>
    </row>
    <row r="2007" spans="27:47" x14ac:dyDescent="0.2">
      <c r="AA2007" s="30"/>
      <c r="AB2007" s="30"/>
      <c r="AC2007" s="30"/>
      <c r="AD2007" s="30"/>
      <c r="AE2007" s="30"/>
      <c r="AG2007" s="31"/>
      <c r="AN2007" s="30"/>
      <c r="AO2007" s="30"/>
      <c r="AP2007" s="30"/>
      <c r="AQ2007" s="30"/>
      <c r="AR2007" s="30"/>
      <c r="AS2007" s="30"/>
      <c r="AT2007" s="30"/>
      <c r="AU2007" s="30"/>
    </row>
    <row r="2008" spans="27:47" x14ac:dyDescent="0.2">
      <c r="AA2008" s="30"/>
      <c r="AB2008" s="30"/>
      <c r="AC2008" s="30"/>
      <c r="AD2008" s="30"/>
      <c r="AE2008" s="30"/>
      <c r="AG2008" s="31"/>
      <c r="AN2008" s="30"/>
      <c r="AO2008" s="30"/>
      <c r="AP2008" s="30"/>
      <c r="AQ2008" s="30"/>
      <c r="AR2008" s="30"/>
      <c r="AS2008" s="30"/>
      <c r="AT2008" s="30"/>
      <c r="AU2008" s="30"/>
    </row>
    <row r="2009" spans="27:47" x14ac:dyDescent="0.2">
      <c r="AA2009" s="30"/>
      <c r="AB2009" s="30"/>
      <c r="AC2009" s="30"/>
      <c r="AD2009" s="30"/>
      <c r="AE2009" s="30"/>
      <c r="AG2009" s="31"/>
      <c r="AN2009" s="30"/>
      <c r="AO2009" s="30"/>
      <c r="AP2009" s="30"/>
      <c r="AQ2009" s="30"/>
      <c r="AR2009" s="30"/>
      <c r="AS2009" s="30"/>
      <c r="AT2009" s="30"/>
      <c r="AU2009" s="30"/>
    </row>
    <row r="2010" spans="27:47" x14ac:dyDescent="0.2">
      <c r="AA2010" s="30"/>
      <c r="AB2010" s="30"/>
      <c r="AC2010" s="30"/>
      <c r="AD2010" s="30"/>
      <c r="AE2010" s="30"/>
      <c r="AG2010" s="31"/>
      <c r="AN2010" s="30"/>
      <c r="AO2010" s="30"/>
      <c r="AP2010" s="30"/>
      <c r="AQ2010" s="30"/>
      <c r="AR2010" s="30"/>
      <c r="AS2010" s="30"/>
      <c r="AT2010" s="30"/>
      <c r="AU2010" s="30"/>
    </row>
    <row r="2011" spans="27:47" x14ac:dyDescent="0.2">
      <c r="AA2011" s="30"/>
      <c r="AB2011" s="30"/>
      <c r="AC2011" s="30"/>
      <c r="AD2011" s="30"/>
      <c r="AE2011" s="30"/>
      <c r="AG2011" s="31"/>
      <c r="AN2011" s="30"/>
      <c r="AO2011" s="30"/>
      <c r="AP2011" s="30"/>
      <c r="AQ2011" s="30"/>
      <c r="AR2011" s="30"/>
      <c r="AS2011" s="30"/>
      <c r="AT2011" s="30"/>
      <c r="AU2011" s="30"/>
    </row>
    <row r="2012" spans="27:47" x14ac:dyDescent="0.2">
      <c r="AA2012" s="30"/>
      <c r="AB2012" s="30"/>
      <c r="AC2012" s="30"/>
      <c r="AD2012" s="30"/>
      <c r="AE2012" s="30"/>
      <c r="AG2012" s="31"/>
      <c r="AN2012" s="30"/>
      <c r="AO2012" s="30"/>
      <c r="AP2012" s="30"/>
      <c r="AQ2012" s="30"/>
      <c r="AR2012" s="30"/>
      <c r="AS2012" s="30"/>
      <c r="AT2012" s="30"/>
      <c r="AU2012" s="30"/>
    </row>
    <row r="2013" spans="27:47" x14ac:dyDescent="0.2">
      <c r="AA2013" s="30"/>
      <c r="AB2013" s="30"/>
      <c r="AC2013" s="30"/>
      <c r="AD2013" s="30"/>
      <c r="AE2013" s="30"/>
      <c r="AG2013" s="31"/>
      <c r="AN2013" s="30"/>
      <c r="AO2013" s="30"/>
      <c r="AP2013" s="30"/>
      <c r="AQ2013" s="30"/>
      <c r="AR2013" s="30"/>
      <c r="AS2013" s="30"/>
      <c r="AT2013" s="30"/>
      <c r="AU2013" s="30"/>
    </row>
    <row r="2014" spans="27:47" x14ac:dyDescent="0.2">
      <c r="AA2014" s="30"/>
      <c r="AB2014" s="30"/>
      <c r="AC2014" s="30"/>
      <c r="AD2014" s="30"/>
      <c r="AE2014" s="30"/>
      <c r="AG2014" s="31"/>
      <c r="AN2014" s="30"/>
      <c r="AO2014" s="30"/>
      <c r="AP2014" s="30"/>
      <c r="AQ2014" s="30"/>
      <c r="AR2014" s="30"/>
      <c r="AS2014" s="30"/>
      <c r="AT2014" s="30"/>
      <c r="AU2014" s="30"/>
    </row>
    <row r="2015" spans="27:47" x14ac:dyDescent="0.2">
      <c r="AA2015" s="30"/>
      <c r="AB2015" s="30"/>
      <c r="AC2015" s="30"/>
      <c r="AD2015" s="30"/>
      <c r="AE2015" s="30"/>
      <c r="AG2015" s="31"/>
      <c r="AN2015" s="30"/>
      <c r="AO2015" s="30"/>
      <c r="AP2015" s="30"/>
      <c r="AQ2015" s="30"/>
      <c r="AR2015" s="30"/>
      <c r="AS2015" s="30"/>
      <c r="AT2015" s="30"/>
      <c r="AU2015" s="30"/>
    </row>
    <row r="2016" spans="27:47" x14ac:dyDescent="0.2">
      <c r="AA2016" s="30"/>
      <c r="AB2016" s="30"/>
      <c r="AC2016" s="30"/>
      <c r="AD2016" s="30"/>
      <c r="AE2016" s="30"/>
      <c r="AG2016" s="31"/>
      <c r="AN2016" s="30"/>
      <c r="AO2016" s="30"/>
      <c r="AP2016" s="30"/>
      <c r="AQ2016" s="30"/>
      <c r="AR2016" s="30"/>
      <c r="AS2016" s="30"/>
      <c r="AT2016" s="30"/>
      <c r="AU2016" s="30"/>
    </row>
    <row r="2017" spans="27:47" x14ac:dyDescent="0.2">
      <c r="AA2017" s="30"/>
      <c r="AB2017" s="30"/>
      <c r="AC2017" s="30"/>
      <c r="AD2017" s="30"/>
      <c r="AE2017" s="30"/>
      <c r="AG2017" s="31"/>
      <c r="AN2017" s="30"/>
      <c r="AO2017" s="30"/>
      <c r="AP2017" s="30"/>
      <c r="AQ2017" s="30"/>
      <c r="AR2017" s="30"/>
      <c r="AS2017" s="30"/>
      <c r="AT2017" s="30"/>
      <c r="AU2017" s="30"/>
    </row>
    <row r="2018" spans="27:47" x14ac:dyDescent="0.2">
      <c r="AA2018" s="30"/>
      <c r="AB2018" s="30"/>
      <c r="AC2018" s="30"/>
      <c r="AD2018" s="30"/>
      <c r="AE2018" s="30"/>
      <c r="AG2018" s="31"/>
      <c r="AN2018" s="30"/>
      <c r="AO2018" s="30"/>
      <c r="AP2018" s="30"/>
      <c r="AQ2018" s="30"/>
      <c r="AR2018" s="30"/>
      <c r="AS2018" s="30"/>
      <c r="AT2018" s="30"/>
      <c r="AU2018" s="30"/>
    </row>
    <row r="2019" spans="27:47" x14ac:dyDescent="0.2">
      <c r="AA2019" s="30"/>
      <c r="AB2019" s="30"/>
      <c r="AC2019" s="30"/>
      <c r="AD2019" s="30"/>
      <c r="AE2019" s="30"/>
      <c r="AG2019" s="31"/>
      <c r="AN2019" s="30"/>
      <c r="AO2019" s="30"/>
      <c r="AP2019" s="30"/>
      <c r="AQ2019" s="30"/>
      <c r="AR2019" s="30"/>
      <c r="AS2019" s="30"/>
      <c r="AT2019" s="30"/>
      <c r="AU2019" s="30"/>
    </row>
    <row r="2020" spans="27:47" x14ac:dyDescent="0.2">
      <c r="AA2020" s="30"/>
      <c r="AB2020" s="30"/>
      <c r="AC2020" s="30"/>
      <c r="AD2020" s="30"/>
      <c r="AE2020" s="30"/>
      <c r="AG2020" s="31"/>
      <c r="AN2020" s="30"/>
      <c r="AO2020" s="30"/>
      <c r="AP2020" s="30"/>
      <c r="AQ2020" s="30"/>
      <c r="AR2020" s="30"/>
      <c r="AS2020" s="30"/>
      <c r="AT2020" s="30"/>
      <c r="AU2020" s="30"/>
    </row>
    <row r="2021" spans="27:47" x14ac:dyDescent="0.2">
      <c r="AA2021" s="30"/>
      <c r="AB2021" s="30"/>
      <c r="AC2021" s="30"/>
      <c r="AD2021" s="30"/>
      <c r="AE2021" s="30"/>
      <c r="AG2021" s="31"/>
      <c r="AN2021" s="30"/>
      <c r="AO2021" s="30"/>
      <c r="AP2021" s="30"/>
      <c r="AQ2021" s="30"/>
      <c r="AR2021" s="30"/>
      <c r="AS2021" s="30"/>
      <c r="AT2021" s="30"/>
      <c r="AU2021" s="30"/>
    </row>
    <row r="2022" spans="27:47" x14ac:dyDescent="0.2">
      <c r="AA2022" s="30"/>
      <c r="AB2022" s="30"/>
      <c r="AC2022" s="30"/>
      <c r="AD2022" s="30"/>
      <c r="AE2022" s="30"/>
      <c r="AG2022" s="31"/>
      <c r="AN2022" s="30"/>
      <c r="AO2022" s="30"/>
      <c r="AP2022" s="30"/>
      <c r="AQ2022" s="30"/>
      <c r="AR2022" s="30"/>
      <c r="AS2022" s="30"/>
      <c r="AT2022" s="30"/>
      <c r="AU2022" s="30"/>
    </row>
    <row r="2023" spans="27:47" x14ac:dyDescent="0.2">
      <c r="AA2023" s="30"/>
      <c r="AB2023" s="30"/>
      <c r="AC2023" s="30"/>
      <c r="AD2023" s="30"/>
      <c r="AE2023" s="30"/>
      <c r="AG2023" s="31"/>
      <c r="AN2023" s="30"/>
      <c r="AO2023" s="30"/>
      <c r="AP2023" s="30"/>
      <c r="AQ2023" s="30"/>
      <c r="AR2023" s="30"/>
      <c r="AS2023" s="30"/>
      <c r="AT2023" s="30"/>
      <c r="AU2023" s="30"/>
    </row>
    <row r="2024" spans="27:47" x14ac:dyDescent="0.2">
      <c r="AA2024" s="30"/>
      <c r="AB2024" s="30"/>
      <c r="AC2024" s="30"/>
      <c r="AD2024" s="30"/>
      <c r="AE2024" s="30"/>
      <c r="AG2024" s="31"/>
      <c r="AN2024" s="30"/>
      <c r="AO2024" s="30"/>
      <c r="AP2024" s="30"/>
      <c r="AQ2024" s="30"/>
      <c r="AR2024" s="30"/>
      <c r="AS2024" s="30"/>
      <c r="AT2024" s="30"/>
      <c r="AU2024" s="30"/>
    </row>
    <row r="2025" spans="27:47" x14ac:dyDescent="0.2">
      <c r="AA2025" s="30"/>
      <c r="AB2025" s="30"/>
      <c r="AC2025" s="30"/>
      <c r="AD2025" s="30"/>
      <c r="AE2025" s="30"/>
      <c r="AG2025" s="31"/>
      <c r="AN2025" s="30"/>
      <c r="AO2025" s="30"/>
      <c r="AP2025" s="30"/>
      <c r="AQ2025" s="30"/>
      <c r="AR2025" s="30"/>
      <c r="AS2025" s="30"/>
      <c r="AT2025" s="30"/>
      <c r="AU2025" s="30"/>
    </row>
    <row r="2026" spans="27:47" x14ac:dyDescent="0.2">
      <c r="AA2026" s="30"/>
      <c r="AB2026" s="30"/>
      <c r="AC2026" s="30"/>
      <c r="AD2026" s="30"/>
      <c r="AE2026" s="30"/>
      <c r="AG2026" s="31"/>
      <c r="AN2026" s="30"/>
      <c r="AO2026" s="30"/>
      <c r="AP2026" s="30"/>
      <c r="AQ2026" s="30"/>
      <c r="AR2026" s="30"/>
      <c r="AS2026" s="30"/>
      <c r="AT2026" s="30"/>
      <c r="AU2026" s="30"/>
    </row>
    <row r="2027" spans="27:47" x14ac:dyDescent="0.2">
      <c r="AA2027" s="30"/>
      <c r="AB2027" s="30"/>
      <c r="AC2027" s="30"/>
      <c r="AD2027" s="30"/>
      <c r="AE2027" s="30"/>
      <c r="AG2027" s="31"/>
      <c r="AN2027" s="30"/>
      <c r="AO2027" s="30"/>
      <c r="AP2027" s="30"/>
      <c r="AQ2027" s="30"/>
      <c r="AR2027" s="30"/>
      <c r="AS2027" s="30"/>
      <c r="AT2027" s="30"/>
      <c r="AU2027" s="30"/>
    </row>
    <row r="2028" spans="27:47" x14ac:dyDescent="0.2">
      <c r="AA2028" s="30"/>
      <c r="AB2028" s="30"/>
      <c r="AC2028" s="30"/>
      <c r="AD2028" s="30"/>
      <c r="AE2028" s="30"/>
      <c r="AG2028" s="31"/>
      <c r="AN2028" s="30"/>
      <c r="AO2028" s="30"/>
      <c r="AP2028" s="30"/>
      <c r="AQ2028" s="30"/>
      <c r="AR2028" s="30"/>
      <c r="AS2028" s="30"/>
      <c r="AT2028" s="30"/>
      <c r="AU2028" s="30"/>
    </row>
    <row r="2029" spans="27:47" x14ac:dyDescent="0.2">
      <c r="AA2029" s="30"/>
      <c r="AB2029" s="30"/>
      <c r="AC2029" s="30"/>
      <c r="AD2029" s="30"/>
      <c r="AE2029" s="30"/>
      <c r="AG2029" s="31"/>
      <c r="AN2029" s="30"/>
      <c r="AO2029" s="30"/>
      <c r="AP2029" s="30"/>
      <c r="AQ2029" s="30"/>
      <c r="AR2029" s="30"/>
      <c r="AS2029" s="30"/>
      <c r="AT2029" s="30"/>
      <c r="AU2029" s="30"/>
    </row>
    <row r="2030" spans="27:47" x14ac:dyDescent="0.2">
      <c r="AA2030" s="30"/>
      <c r="AB2030" s="30"/>
      <c r="AC2030" s="30"/>
      <c r="AD2030" s="30"/>
      <c r="AE2030" s="30"/>
      <c r="AG2030" s="31"/>
      <c r="AN2030" s="30"/>
      <c r="AO2030" s="30"/>
      <c r="AP2030" s="30"/>
      <c r="AQ2030" s="30"/>
      <c r="AR2030" s="30"/>
      <c r="AS2030" s="30"/>
      <c r="AT2030" s="30"/>
      <c r="AU2030" s="30"/>
    </row>
    <row r="2031" spans="27:47" x14ac:dyDescent="0.2">
      <c r="AA2031" s="30"/>
      <c r="AB2031" s="30"/>
      <c r="AC2031" s="30"/>
      <c r="AD2031" s="30"/>
      <c r="AE2031" s="30"/>
      <c r="AG2031" s="31"/>
      <c r="AN2031" s="30"/>
      <c r="AO2031" s="30"/>
      <c r="AP2031" s="30"/>
      <c r="AQ2031" s="30"/>
      <c r="AR2031" s="30"/>
      <c r="AS2031" s="30"/>
      <c r="AT2031" s="30"/>
      <c r="AU2031" s="30"/>
    </row>
    <row r="2032" spans="27:47" x14ac:dyDescent="0.2">
      <c r="AA2032" s="30"/>
      <c r="AB2032" s="30"/>
      <c r="AC2032" s="30"/>
      <c r="AD2032" s="30"/>
      <c r="AE2032" s="30"/>
      <c r="AG2032" s="31"/>
      <c r="AN2032" s="30"/>
      <c r="AO2032" s="30"/>
      <c r="AP2032" s="30"/>
      <c r="AQ2032" s="30"/>
      <c r="AR2032" s="30"/>
      <c r="AS2032" s="30"/>
      <c r="AT2032" s="30"/>
      <c r="AU2032" s="30"/>
    </row>
    <row r="2033" spans="27:47" x14ac:dyDescent="0.2">
      <c r="AA2033" s="30"/>
      <c r="AB2033" s="30"/>
      <c r="AC2033" s="30"/>
      <c r="AD2033" s="30"/>
      <c r="AE2033" s="30"/>
      <c r="AG2033" s="31"/>
      <c r="AN2033" s="30"/>
      <c r="AO2033" s="30"/>
      <c r="AP2033" s="30"/>
      <c r="AQ2033" s="30"/>
      <c r="AR2033" s="30"/>
      <c r="AS2033" s="30"/>
      <c r="AT2033" s="30"/>
      <c r="AU2033" s="30"/>
    </row>
    <row r="2034" spans="27:47" x14ac:dyDescent="0.2">
      <c r="AA2034" s="30"/>
      <c r="AB2034" s="30"/>
      <c r="AC2034" s="30"/>
      <c r="AD2034" s="30"/>
      <c r="AE2034" s="30"/>
      <c r="AG2034" s="31"/>
      <c r="AN2034" s="30"/>
      <c r="AO2034" s="30"/>
      <c r="AP2034" s="30"/>
      <c r="AQ2034" s="30"/>
      <c r="AR2034" s="30"/>
      <c r="AS2034" s="30"/>
      <c r="AT2034" s="30"/>
      <c r="AU2034" s="30"/>
    </row>
    <row r="2035" spans="27:47" x14ac:dyDescent="0.2">
      <c r="AA2035" s="30"/>
      <c r="AB2035" s="30"/>
      <c r="AC2035" s="30"/>
      <c r="AD2035" s="30"/>
      <c r="AE2035" s="30"/>
      <c r="AG2035" s="31"/>
      <c r="AN2035" s="30"/>
      <c r="AO2035" s="30"/>
      <c r="AP2035" s="30"/>
      <c r="AQ2035" s="30"/>
      <c r="AR2035" s="30"/>
      <c r="AS2035" s="30"/>
      <c r="AT2035" s="30"/>
      <c r="AU2035" s="30"/>
    </row>
    <row r="2036" spans="27:47" x14ac:dyDescent="0.2">
      <c r="AA2036" s="30"/>
      <c r="AB2036" s="30"/>
      <c r="AC2036" s="30"/>
      <c r="AD2036" s="30"/>
      <c r="AE2036" s="30"/>
      <c r="AG2036" s="31"/>
      <c r="AN2036" s="30"/>
      <c r="AO2036" s="30"/>
      <c r="AP2036" s="30"/>
      <c r="AQ2036" s="30"/>
      <c r="AR2036" s="30"/>
      <c r="AS2036" s="30"/>
      <c r="AT2036" s="30"/>
      <c r="AU2036" s="30"/>
    </row>
    <row r="2037" spans="27:47" x14ac:dyDescent="0.2">
      <c r="AA2037" s="30"/>
      <c r="AB2037" s="30"/>
      <c r="AC2037" s="30"/>
      <c r="AD2037" s="30"/>
      <c r="AE2037" s="30"/>
      <c r="AG2037" s="31"/>
      <c r="AN2037" s="30"/>
      <c r="AO2037" s="30"/>
      <c r="AP2037" s="30"/>
      <c r="AQ2037" s="30"/>
      <c r="AR2037" s="30"/>
      <c r="AS2037" s="30"/>
      <c r="AT2037" s="30"/>
      <c r="AU2037" s="30"/>
    </row>
    <row r="2038" spans="27:47" x14ac:dyDescent="0.2">
      <c r="AA2038" s="30"/>
      <c r="AB2038" s="30"/>
      <c r="AC2038" s="30"/>
      <c r="AD2038" s="30"/>
      <c r="AE2038" s="30"/>
      <c r="AG2038" s="31"/>
      <c r="AN2038" s="30"/>
      <c r="AO2038" s="30"/>
      <c r="AP2038" s="30"/>
      <c r="AQ2038" s="30"/>
      <c r="AR2038" s="30"/>
      <c r="AS2038" s="30"/>
      <c r="AT2038" s="30"/>
      <c r="AU2038" s="30"/>
    </row>
    <row r="2039" spans="27:47" x14ac:dyDescent="0.2">
      <c r="AA2039" s="30"/>
      <c r="AB2039" s="30"/>
      <c r="AC2039" s="30"/>
      <c r="AD2039" s="30"/>
      <c r="AE2039" s="30"/>
      <c r="AG2039" s="31"/>
      <c r="AN2039" s="30"/>
      <c r="AO2039" s="30"/>
      <c r="AP2039" s="30"/>
      <c r="AQ2039" s="30"/>
      <c r="AR2039" s="30"/>
      <c r="AS2039" s="30"/>
      <c r="AT2039" s="30"/>
      <c r="AU2039" s="30"/>
    </row>
    <row r="2040" spans="27:47" x14ac:dyDescent="0.2">
      <c r="AA2040" s="30"/>
      <c r="AB2040" s="30"/>
      <c r="AC2040" s="30"/>
      <c r="AD2040" s="30"/>
      <c r="AE2040" s="30"/>
      <c r="AG2040" s="31"/>
      <c r="AN2040" s="30"/>
      <c r="AO2040" s="30"/>
      <c r="AP2040" s="30"/>
      <c r="AQ2040" s="30"/>
      <c r="AR2040" s="30"/>
      <c r="AS2040" s="30"/>
      <c r="AT2040" s="30"/>
      <c r="AU2040" s="30"/>
    </row>
    <row r="2041" spans="27:47" x14ac:dyDescent="0.2">
      <c r="AA2041" s="30"/>
      <c r="AB2041" s="30"/>
      <c r="AC2041" s="30"/>
      <c r="AD2041" s="30"/>
      <c r="AE2041" s="30"/>
      <c r="AG2041" s="31"/>
      <c r="AN2041" s="30"/>
      <c r="AO2041" s="30"/>
      <c r="AP2041" s="30"/>
      <c r="AQ2041" s="30"/>
      <c r="AR2041" s="30"/>
      <c r="AS2041" s="30"/>
      <c r="AT2041" s="30"/>
      <c r="AU2041" s="30"/>
    </row>
    <row r="2042" spans="27:47" x14ac:dyDescent="0.2">
      <c r="AA2042" s="30"/>
      <c r="AB2042" s="30"/>
      <c r="AC2042" s="30"/>
      <c r="AD2042" s="30"/>
      <c r="AE2042" s="30"/>
      <c r="AG2042" s="31"/>
      <c r="AN2042" s="30"/>
      <c r="AO2042" s="30"/>
      <c r="AP2042" s="30"/>
      <c r="AQ2042" s="30"/>
      <c r="AR2042" s="30"/>
      <c r="AS2042" s="30"/>
      <c r="AT2042" s="30"/>
      <c r="AU2042" s="30"/>
    </row>
    <row r="2043" spans="27:47" x14ac:dyDescent="0.2">
      <c r="AA2043" s="30"/>
      <c r="AB2043" s="30"/>
      <c r="AC2043" s="30"/>
      <c r="AD2043" s="30"/>
      <c r="AE2043" s="30"/>
      <c r="AG2043" s="31"/>
      <c r="AN2043" s="30"/>
      <c r="AO2043" s="30"/>
      <c r="AP2043" s="30"/>
      <c r="AQ2043" s="30"/>
      <c r="AR2043" s="30"/>
      <c r="AS2043" s="30"/>
      <c r="AT2043" s="30"/>
      <c r="AU2043" s="30"/>
    </row>
    <row r="2044" spans="27:47" x14ac:dyDescent="0.2">
      <c r="AA2044" s="30"/>
      <c r="AB2044" s="30"/>
      <c r="AC2044" s="30"/>
      <c r="AD2044" s="30"/>
      <c r="AE2044" s="30"/>
      <c r="AG2044" s="31"/>
      <c r="AN2044" s="30"/>
      <c r="AO2044" s="30"/>
      <c r="AP2044" s="30"/>
      <c r="AQ2044" s="30"/>
      <c r="AR2044" s="30"/>
      <c r="AS2044" s="30"/>
      <c r="AT2044" s="30"/>
      <c r="AU2044" s="30"/>
    </row>
    <row r="2045" spans="27:47" x14ac:dyDescent="0.2">
      <c r="AA2045" s="30"/>
      <c r="AB2045" s="30"/>
      <c r="AC2045" s="30"/>
      <c r="AD2045" s="30"/>
      <c r="AE2045" s="30"/>
      <c r="AG2045" s="31"/>
      <c r="AN2045" s="30"/>
      <c r="AO2045" s="30"/>
      <c r="AP2045" s="30"/>
      <c r="AQ2045" s="30"/>
      <c r="AR2045" s="30"/>
      <c r="AS2045" s="30"/>
      <c r="AT2045" s="30"/>
      <c r="AU2045" s="30"/>
    </row>
    <row r="2046" spans="27:47" x14ac:dyDescent="0.2">
      <c r="AA2046" s="30"/>
      <c r="AB2046" s="30"/>
      <c r="AC2046" s="30"/>
      <c r="AD2046" s="30"/>
      <c r="AE2046" s="30"/>
      <c r="AG2046" s="31"/>
      <c r="AN2046" s="30"/>
      <c r="AO2046" s="30"/>
      <c r="AP2046" s="30"/>
      <c r="AQ2046" s="30"/>
      <c r="AR2046" s="30"/>
      <c r="AS2046" s="30"/>
      <c r="AT2046" s="30"/>
      <c r="AU2046" s="30"/>
    </row>
    <row r="2047" spans="27:47" x14ac:dyDescent="0.2">
      <c r="AA2047" s="30"/>
      <c r="AB2047" s="30"/>
      <c r="AC2047" s="30"/>
      <c r="AD2047" s="30"/>
      <c r="AE2047" s="30"/>
      <c r="AG2047" s="31"/>
      <c r="AN2047" s="30"/>
      <c r="AO2047" s="30"/>
      <c r="AP2047" s="30"/>
      <c r="AQ2047" s="30"/>
      <c r="AR2047" s="30"/>
      <c r="AS2047" s="30"/>
      <c r="AT2047" s="30"/>
      <c r="AU2047" s="30"/>
    </row>
    <row r="2048" spans="27:47" x14ac:dyDescent="0.2">
      <c r="AA2048" s="30"/>
      <c r="AB2048" s="30"/>
      <c r="AC2048" s="30"/>
      <c r="AD2048" s="30"/>
      <c r="AE2048" s="30"/>
      <c r="AG2048" s="31"/>
      <c r="AN2048" s="30"/>
      <c r="AO2048" s="30"/>
      <c r="AP2048" s="30"/>
      <c r="AQ2048" s="30"/>
      <c r="AR2048" s="30"/>
      <c r="AS2048" s="30"/>
      <c r="AT2048" s="30"/>
      <c r="AU2048" s="30"/>
    </row>
    <row r="2049" spans="27:47" x14ac:dyDescent="0.2">
      <c r="AA2049" s="30"/>
      <c r="AB2049" s="30"/>
      <c r="AC2049" s="30"/>
      <c r="AD2049" s="30"/>
      <c r="AE2049" s="30"/>
      <c r="AG2049" s="31"/>
      <c r="AN2049" s="30"/>
      <c r="AO2049" s="30"/>
      <c r="AP2049" s="30"/>
      <c r="AQ2049" s="30"/>
      <c r="AR2049" s="30"/>
      <c r="AS2049" s="30"/>
      <c r="AT2049" s="30"/>
      <c r="AU2049" s="30"/>
    </row>
    <row r="2050" spans="27:47" x14ac:dyDescent="0.2">
      <c r="AA2050" s="30"/>
      <c r="AB2050" s="30"/>
      <c r="AC2050" s="30"/>
      <c r="AD2050" s="30"/>
      <c r="AE2050" s="30"/>
      <c r="AG2050" s="31"/>
      <c r="AN2050" s="30"/>
      <c r="AO2050" s="30"/>
      <c r="AP2050" s="30"/>
      <c r="AQ2050" s="30"/>
      <c r="AR2050" s="30"/>
      <c r="AS2050" s="30"/>
      <c r="AT2050" s="30"/>
      <c r="AU2050" s="30"/>
    </row>
    <row r="2051" spans="27:47" x14ac:dyDescent="0.2">
      <c r="AA2051" s="30"/>
      <c r="AB2051" s="30"/>
      <c r="AC2051" s="30"/>
      <c r="AD2051" s="30"/>
      <c r="AE2051" s="30"/>
      <c r="AG2051" s="31"/>
      <c r="AN2051" s="30"/>
      <c r="AO2051" s="30"/>
      <c r="AP2051" s="30"/>
      <c r="AQ2051" s="30"/>
      <c r="AR2051" s="30"/>
      <c r="AS2051" s="30"/>
      <c r="AT2051" s="30"/>
      <c r="AU2051" s="30"/>
    </row>
    <row r="2052" spans="27:47" x14ac:dyDescent="0.2">
      <c r="AA2052" s="30"/>
      <c r="AB2052" s="30"/>
      <c r="AC2052" s="30"/>
      <c r="AD2052" s="30"/>
      <c r="AE2052" s="30"/>
      <c r="AG2052" s="31"/>
      <c r="AN2052" s="30"/>
      <c r="AO2052" s="30"/>
      <c r="AP2052" s="30"/>
      <c r="AQ2052" s="30"/>
      <c r="AR2052" s="30"/>
      <c r="AS2052" s="30"/>
      <c r="AT2052" s="30"/>
      <c r="AU2052" s="30"/>
    </row>
    <row r="2053" spans="27:47" x14ac:dyDescent="0.2">
      <c r="AA2053" s="30"/>
      <c r="AB2053" s="30"/>
      <c r="AC2053" s="30"/>
      <c r="AD2053" s="30"/>
      <c r="AE2053" s="30"/>
      <c r="AG2053" s="31"/>
      <c r="AN2053" s="30"/>
      <c r="AO2053" s="30"/>
      <c r="AP2053" s="30"/>
      <c r="AQ2053" s="30"/>
      <c r="AR2053" s="30"/>
      <c r="AS2053" s="30"/>
      <c r="AT2053" s="30"/>
      <c r="AU2053" s="30"/>
    </row>
    <row r="2054" spans="27:47" x14ac:dyDescent="0.2">
      <c r="AA2054" s="30"/>
      <c r="AB2054" s="30"/>
      <c r="AC2054" s="30"/>
      <c r="AD2054" s="30"/>
      <c r="AE2054" s="30"/>
      <c r="AG2054" s="31"/>
      <c r="AN2054" s="30"/>
      <c r="AO2054" s="30"/>
      <c r="AP2054" s="30"/>
      <c r="AQ2054" s="30"/>
      <c r="AR2054" s="30"/>
      <c r="AS2054" s="30"/>
      <c r="AT2054" s="30"/>
      <c r="AU2054" s="30"/>
    </row>
    <row r="2055" spans="27:47" x14ac:dyDescent="0.2">
      <c r="AA2055" s="30"/>
      <c r="AB2055" s="30"/>
      <c r="AC2055" s="30"/>
      <c r="AD2055" s="30"/>
      <c r="AE2055" s="30"/>
      <c r="AG2055" s="31"/>
      <c r="AN2055" s="30"/>
      <c r="AO2055" s="30"/>
      <c r="AP2055" s="30"/>
      <c r="AQ2055" s="30"/>
      <c r="AR2055" s="30"/>
      <c r="AS2055" s="30"/>
      <c r="AT2055" s="30"/>
      <c r="AU2055" s="30"/>
    </row>
    <row r="2056" spans="27:47" x14ac:dyDescent="0.2">
      <c r="AA2056" s="30"/>
      <c r="AB2056" s="30"/>
      <c r="AC2056" s="30"/>
      <c r="AD2056" s="30"/>
      <c r="AE2056" s="30"/>
      <c r="AG2056" s="31"/>
      <c r="AN2056" s="30"/>
      <c r="AO2056" s="30"/>
      <c r="AP2056" s="30"/>
      <c r="AQ2056" s="30"/>
      <c r="AR2056" s="30"/>
      <c r="AS2056" s="30"/>
      <c r="AT2056" s="30"/>
      <c r="AU2056" s="30"/>
    </row>
    <row r="2057" spans="27:47" x14ac:dyDescent="0.2">
      <c r="AA2057" s="30"/>
      <c r="AB2057" s="30"/>
      <c r="AC2057" s="30"/>
      <c r="AD2057" s="30"/>
      <c r="AE2057" s="30"/>
      <c r="AG2057" s="31"/>
      <c r="AN2057" s="30"/>
      <c r="AO2057" s="30"/>
      <c r="AP2057" s="30"/>
      <c r="AQ2057" s="30"/>
      <c r="AR2057" s="30"/>
      <c r="AS2057" s="30"/>
      <c r="AT2057" s="30"/>
      <c r="AU2057" s="30"/>
    </row>
    <row r="2058" spans="27:47" x14ac:dyDescent="0.2">
      <c r="AA2058" s="30"/>
      <c r="AB2058" s="30"/>
      <c r="AC2058" s="30"/>
      <c r="AD2058" s="30"/>
      <c r="AE2058" s="30"/>
      <c r="AG2058" s="31"/>
      <c r="AN2058" s="30"/>
      <c r="AO2058" s="30"/>
      <c r="AP2058" s="30"/>
      <c r="AQ2058" s="30"/>
      <c r="AR2058" s="30"/>
      <c r="AS2058" s="30"/>
      <c r="AT2058" s="30"/>
      <c r="AU2058" s="30"/>
    </row>
    <row r="2059" spans="27:47" x14ac:dyDescent="0.2">
      <c r="AA2059" s="30"/>
      <c r="AB2059" s="30"/>
      <c r="AC2059" s="30"/>
      <c r="AD2059" s="30"/>
      <c r="AE2059" s="30"/>
      <c r="AG2059" s="31"/>
      <c r="AN2059" s="30"/>
      <c r="AO2059" s="30"/>
      <c r="AP2059" s="30"/>
      <c r="AQ2059" s="30"/>
      <c r="AR2059" s="30"/>
      <c r="AS2059" s="30"/>
      <c r="AT2059" s="30"/>
      <c r="AU2059" s="30"/>
    </row>
    <row r="2060" spans="27:47" x14ac:dyDescent="0.2">
      <c r="AA2060" s="30"/>
      <c r="AB2060" s="30"/>
      <c r="AC2060" s="30"/>
      <c r="AD2060" s="30"/>
      <c r="AE2060" s="30"/>
      <c r="AG2060" s="31"/>
      <c r="AN2060" s="30"/>
      <c r="AO2060" s="30"/>
      <c r="AP2060" s="30"/>
      <c r="AQ2060" s="30"/>
      <c r="AR2060" s="30"/>
      <c r="AS2060" s="30"/>
      <c r="AT2060" s="30"/>
      <c r="AU2060" s="30"/>
    </row>
    <row r="2061" spans="27:47" x14ac:dyDescent="0.2">
      <c r="AA2061" s="30"/>
      <c r="AB2061" s="30"/>
      <c r="AC2061" s="30"/>
      <c r="AD2061" s="30"/>
      <c r="AE2061" s="30"/>
      <c r="AG2061" s="31"/>
      <c r="AN2061" s="30"/>
      <c r="AO2061" s="30"/>
      <c r="AP2061" s="30"/>
      <c r="AQ2061" s="30"/>
      <c r="AR2061" s="30"/>
      <c r="AS2061" s="30"/>
      <c r="AT2061" s="30"/>
      <c r="AU2061" s="30"/>
    </row>
    <row r="2062" spans="27:47" x14ac:dyDescent="0.2">
      <c r="AA2062" s="30"/>
      <c r="AB2062" s="30"/>
      <c r="AC2062" s="30"/>
      <c r="AD2062" s="30"/>
      <c r="AE2062" s="30"/>
      <c r="AG2062" s="31"/>
      <c r="AN2062" s="30"/>
      <c r="AO2062" s="30"/>
      <c r="AP2062" s="30"/>
      <c r="AQ2062" s="30"/>
      <c r="AR2062" s="30"/>
      <c r="AS2062" s="30"/>
      <c r="AT2062" s="30"/>
      <c r="AU2062" s="30"/>
    </row>
    <row r="2063" spans="27:47" x14ac:dyDescent="0.2">
      <c r="AA2063" s="30"/>
      <c r="AB2063" s="30"/>
      <c r="AC2063" s="30"/>
      <c r="AD2063" s="30"/>
      <c r="AE2063" s="30"/>
      <c r="AG2063" s="31"/>
      <c r="AN2063" s="30"/>
      <c r="AO2063" s="30"/>
      <c r="AP2063" s="30"/>
      <c r="AQ2063" s="30"/>
      <c r="AR2063" s="30"/>
      <c r="AS2063" s="30"/>
      <c r="AT2063" s="30"/>
      <c r="AU2063" s="30"/>
    </row>
    <row r="2064" spans="27:47" x14ac:dyDescent="0.2">
      <c r="AA2064" s="30"/>
      <c r="AB2064" s="30"/>
      <c r="AC2064" s="30"/>
      <c r="AD2064" s="30"/>
      <c r="AE2064" s="30"/>
      <c r="AG2064" s="31"/>
      <c r="AN2064" s="30"/>
      <c r="AO2064" s="30"/>
      <c r="AP2064" s="30"/>
      <c r="AQ2064" s="30"/>
      <c r="AR2064" s="30"/>
      <c r="AS2064" s="30"/>
      <c r="AT2064" s="30"/>
      <c r="AU2064" s="30"/>
    </row>
    <row r="2065" spans="27:47" x14ac:dyDescent="0.2">
      <c r="AA2065" s="30"/>
      <c r="AB2065" s="30"/>
      <c r="AC2065" s="30"/>
      <c r="AD2065" s="30"/>
      <c r="AE2065" s="30"/>
      <c r="AG2065" s="31"/>
      <c r="AN2065" s="30"/>
      <c r="AO2065" s="30"/>
      <c r="AP2065" s="30"/>
      <c r="AQ2065" s="30"/>
      <c r="AR2065" s="30"/>
      <c r="AS2065" s="30"/>
      <c r="AT2065" s="30"/>
      <c r="AU2065" s="30"/>
    </row>
    <row r="2066" spans="27:47" x14ac:dyDescent="0.2">
      <c r="AA2066" s="30"/>
      <c r="AB2066" s="30"/>
      <c r="AC2066" s="30"/>
      <c r="AD2066" s="30"/>
      <c r="AE2066" s="30"/>
      <c r="AF2066" s="32"/>
      <c r="AG2066" s="31"/>
      <c r="AN2066" s="30"/>
      <c r="AO2066" s="30"/>
      <c r="AP2066" s="30"/>
      <c r="AQ2066" s="30"/>
      <c r="AR2066" s="30"/>
      <c r="AS2066" s="30"/>
      <c r="AT2066" s="30"/>
      <c r="AU2066" s="30"/>
    </row>
    <row r="2067" spans="27:47" x14ac:dyDescent="0.2">
      <c r="AA2067" s="30"/>
      <c r="AB2067" s="30"/>
      <c r="AC2067" s="30"/>
      <c r="AD2067" s="30"/>
      <c r="AE2067" s="30"/>
      <c r="AF2067" s="32"/>
      <c r="AG2067" s="31"/>
      <c r="AN2067" s="30"/>
      <c r="AO2067" s="30"/>
      <c r="AP2067" s="30"/>
      <c r="AQ2067" s="30"/>
      <c r="AR2067" s="30"/>
      <c r="AS2067" s="30"/>
      <c r="AT2067" s="30"/>
      <c r="AU2067" s="30"/>
    </row>
    <row r="2068" spans="27:47" x14ac:dyDescent="0.2">
      <c r="AA2068" s="30"/>
      <c r="AB2068" s="30"/>
      <c r="AC2068" s="30"/>
      <c r="AD2068" s="30"/>
      <c r="AE2068" s="30"/>
      <c r="AF2068" s="32"/>
      <c r="AG2068" s="31"/>
      <c r="AN2068" s="30"/>
      <c r="AO2068" s="30"/>
      <c r="AP2068" s="30"/>
      <c r="AQ2068" s="30"/>
      <c r="AR2068" s="30"/>
      <c r="AS2068" s="30"/>
      <c r="AT2068" s="30"/>
      <c r="AU2068" s="30"/>
    </row>
    <row r="2069" spans="27:47" x14ac:dyDescent="0.2">
      <c r="AA2069" s="30"/>
      <c r="AB2069" s="30"/>
      <c r="AC2069" s="30"/>
      <c r="AD2069" s="30"/>
      <c r="AE2069" s="30"/>
      <c r="AF2069" s="32"/>
      <c r="AG2069" s="31"/>
      <c r="AN2069" s="30"/>
      <c r="AO2069" s="30"/>
      <c r="AP2069" s="30"/>
      <c r="AQ2069" s="30"/>
      <c r="AR2069" s="30"/>
      <c r="AS2069" s="30"/>
      <c r="AT2069" s="30"/>
      <c r="AU2069" s="30"/>
    </row>
    <row r="2070" spans="27:47" x14ac:dyDescent="0.2">
      <c r="AA2070" s="30"/>
      <c r="AB2070" s="30"/>
      <c r="AC2070" s="30"/>
      <c r="AD2070" s="30"/>
      <c r="AE2070" s="30"/>
      <c r="AF2070" s="32"/>
      <c r="AG2070" s="31"/>
      <c r="AN2070" s="30"/>
      <c r="AO2070" s="30"/>
      <c r="AP2070" s="30"/>
      <c r="AQ2070" s="30"/>
      <c r="AR2070" s="30"/>
      <c r="AS2070" s="30"/>
      <c r="AT2070" s="30"/>
      <c r="AU2070" s="30"/>
    </row>
    <row r="2071" spans="27:47" x14ac:dyDescent="0.2">
      <c r="AA2071" s="30"/>
      <c r="AB2071" s="30"/>
      <c r="AC2071" s="30"/>
      <c r="AD2071" s="30"/>
      <c r="AE2071" s="30"/>
      <c r="AF2071" s="32"/>
      <c r="AG2071" s="31"/>
      <c r="AN2071" s="30"/>
      <c r="AO2071" s="30"/>
      <c r="AP2071" s="30"/>
      <c r="AQ2071" s="30"/>
      <c r="AR2071" s="30"/>
      <c r="AS2071" s="30"/>
      <c r="AT2071" s="30"/>
      <c r="AU2071" s="30"/>
    </row>
    <row r="2072" spans="27:47" x14ac:dyDescent="0.2">
      <c r="AA2072" s="30"/>
      <c r="AB2072" s="30"/>
      <c r="AC2072" s="30"/>
      <c r="AD2072" s="30"/>
      <c r="AE2072" s="30"/>
      <c r="AF2072" s="32"/>
      <c r="AG2072" s="31"/>
      <c r="AN2072" s="30"/>
      <c r="AO2072" s="30"/>
      <c r="AP2072" s="30"/>
      <c r="AQ2072" s="30"/>
      <c r="AR2072" s="30"/>
      <c r="AS2072" s="30"/>
      <c r="AT2072" s="30"/>
      <c r="AU2072" s="30"/>
    </row>
    <row r="2073" spans="27:47" x14ac:dyDescent="0.2">
      <c r="AA2073" s="30"/>
      <c r="AB2073" s="30"/>
      <c r="AC2073" s="30"/>
      <c r="AD2073" s="30"/>
      <c r="AE2073" s="30"/>
      <c r="AF2073" s="32"/>
      <c r="AG2073" s="31"/>
      <c r="AN2073" s="30"/>
      <c r="AO2073" s="30"/>
      <c r="AP2073" s="30"/>
      <c r="AQ2073" s="30"/>
      <c r="AR2073" s="30"/>
      <c r="AS2073" s="30"/>
      <c r="AT2073" s="30"/>
      <c r="AU2073" s="30"/>
    </row>
    <row r="2074" spans="27:47" x14ac:dyDescent="0.2">
      <c r="AA2074" s="30"/>
      <c r="AB2074" s="30"/>
      <c r="AC2074" s="30"/>
      <c r="AD2074" s="30"/>
      <c r="AE2074" s="30"/>
      <c r="AF2074" s="32"/>
      <c r="AG2074" s="31"/>
      <c r="AN2074" s="30"/>
      <c r="AO2074" s="30"/>
      <c r="AP2074" s="30"/>
      <c r="AQ2074" s="30"/>
      <c r="AR2074" s="30"/>
      <c r="AS2074" s="30"/>
      <c r="AT2074" s="30"/>
      <c r="AU2074" s="30"/>
    </row>
    <row r="2075" spans="27:47" x14ac:dyDescent="0.2">
      <c r="AA2075" s="30"/>
      <c r="AB2075" s="30"/>
      <c r="AC2075" s="30"/>
      <c r="AD2075" s="30"/>
      <c r="AE2075" s="30"/>
      <c r="AF2075" s="32"/>
      <c r="AG2075" s="31"/>
      <c r="AN2075" s="30"/>
      <c r="AO2075" s="30"/>
      <c r="AP2075" s="30"/>
      <c r="AQ2075" s="30"/>
      <c r="AR2075" s="30"/>
      <c r="AS2075" s="30"/>
      <c r="AT2075" s="30"/>
      <c r="AU2075" s="30"/>
    </row>
    <row r="2076" spans="27:47" x14ac:dyDescent="0.2">
      <c r="AA2076" s="30"/>
      <c r="AB2076" s="30"/>
      <c r="AC2076" s="30"/>
      <c r="AD2076" s="30"/>
      <c r="AE2076" s="30"/>
      <c r="AF2076" s="32"/>
      <c r="AG2076" s="31"/>
      <c r="AN2076" s="30"/>
      <c r="AO2076" s="30"/>
      <c r="AP2076" s="30"/>
      <c r="AQ2076" s="30"/>
      <c r="AR2076" s="30"/>
      <c r="AS2076" s="30"/>
      <c r="AT2076" s="30"/>
      <c r="AU2076" s="30"/>
    </row>
    <row r="2077" spans="27:47" x14ac:dyDescent="0.2">
      <c r="AA2077" s="30"/>
      <c r="AB2077" s="30"/>
      <c r="AC2077" s="30"/>
      <c r="AD2077" s="30"/>
      <c r="AE2077" s="30"/>
      <c r="AF2077" s="32"/>
      <c r="AG2077" s="31"/>
      <c r="AN2077" s="30"/>
      <c r="AO2077" s="30"/>
      <c r="AP2077" s="30"/>
      <c r="AQ2077" s="30"/>
      <c r="AR2077" s="30"/>
      <c r="AS2077" s="30"/>
      <c r="AT2077" s="30"/>
      <c r="AU2077" s="30"/>
    </row>
    <row r="2078" spans="27:47" x14ac:dyDescent="0.2">
      <c r="AA2078" s="30"/>
      <c r="AB2078" s="30"/>
      <c r="AC2078" s="30"/>
      <c r="AD2078" s="30"/>
      <c r="AE2078" s="30"/>
      <c r="AF2078" s="32"/>
      <c r="AG2078" s="31"/>
      <c r="AN2078" s="30"/>
      <c r="AO2078" s="30"/>
      <c r="AP2078" s="30"/>
      <c r="AQ2078" s="30"/>
      <c r="AR2078" s="30"/>
      <c r="AS2078" s="30"/>
      <c r="AT2078" s="30"/>
      <c r="AU2078" s="30"/>
    </row>
    <row r="2079" spans="27:47" x14ac:dyDescent="0.2">
      <c r="AA2079" s="30"/>
      <c r="AB2079" s="30"/>
      <c r="AC2079" s="30"/>
      <c r="AD2079" s="30"/>
      <c r="AE2079" s="30"/>
      <c r="AF2079" s="32"/>
      <c r="AG2079" s="31"/>
      <c r="AN2079" s="30"/>
      <c r="AO2079" s="30"/>
      <c r="AP2079" s="30"/>
      <c r="AQ2079" s="30"/>
      <c r="AR2079" s="30"/>
      <c r="AS2079" s="30"/>
      <c r="AT2079" s="30"/>
      <c r="AU2079" s="30"/>
    </row>
    <row r="2080" spans="27:47" x14ac:dyDescent="0.2">
      <c r="AA2080" s="30"/>
      <c r="AB2080" s="30"/>
      <c r="AC2080" s="30"/>
      <c r="AD2080" s="30"/>
      <c r="AE2080" s="30"/>
      <c r="AF2080" s="32"/>
      <c r="AG2080" s="31"/>
      <c r="AN2080" s="30"/>
      <c r="AO2080" s="30"/>
      <c r="AP2080" s="30"/>
      <c r="AQ2080" s="30"/>
      <c r="AR2080" s="30"/>
      <c r="AS2080" s="30"/>
      <c r="AT2080" s="30"/>
      <c r="AU2080" s="30"/>
    </row>
    <row r="2081" spans="27:47" x14ac:dyDescent="0.2">
      <c r="AA2081" s="30"/>
      <c r="AB2081" s="30"/>
      <c r="AC2081" s="30"/>
      <c r="AD2081" s="30"/>
      <c r="AE2081" s="30"/>
      <c r="AF2081" s="32"/>
      <c r="AG2081" s="31"/>
      <c r="AN2081" s="30"/>
      <c r="AO2081" s="30"/>
      <c r="AP2081" s="30"/>
      <c r="AQ2081" s="30"/>
      <c r="AR2081" s="30"/>
      <c r="AS2081" s="30"/>
      <c r="AT2081" s="30"/>
      <c r="AU2081" s="30"/>
    </row>
    <row r="2082" spans="27:47" x14ac:dyDescent="0.2">
      <c r="AA2082" s="30"/>
      <c r="AB2082" s="30"/>
      <c r="AC2082" s="30"/>
      <c r="AD2082" s="30"/>
      <c r="AE2082" s="30"/>
      <c r="AF2082" s="32"/>
      <c r="AG2082" s="31"/>
      <c r="AN2082" s="30"/>
      <c r="AO2082" s="30"/>
      <c r="AP2082" s="30"/>
      <c r="AQ2082" s="30"/>
      <c r="AR2082" s="30"/>
      <c r="AS2082" s="30"/>
      <c r="AT2082" s="30"/>
      <c r="AU2082" s="30"/>
    </row>
    <row r="2083" spans="27:47" x14ac:dyDescent="0.2">
      <c r="AA2083" s="30"/>
      <c r="AB2083" s="30"/>
      <c r="AC2083" s="30"/>
      <c r="AD2083" s="30"/>
      <c r="AE2083" s="30"/>
      <c r="AF2083" s="32"/>
      <c r="AG2083" s="31"/>
      <c r="AN2083" s="30"/>
      <c r="AO2083" s="30"/>
      <c r="AP2083" s="30"/>
      <c r="AQ2083" s="30"/>
      <c r="AR2083" s="30"/>
      <c r="AS2083" s="30"/>
      <c r="AT2083" s="30"/>
      <c r="AU2083" s="30"/>
    </row>
    <row r="2084" spans="27:47" x14ac:dyDescent="0.2">
      <c r="AA2084" s="30"/>
      <c r="AB2084" s="30"/>
      <c r="AC2084" s="30"/>
      <c r="AD2084" s="30"/>
      <c r="AE2084" s="30"/>
      <c r="AF2084" s="32"/>
      <c r="AG2084" s="31"/>
      <c r="AN2084" s="30"/>
      <c r="AO2084" s="30"/>
      <c r="AP2084" s="30"/>
      <c r="AQ2084" s="30"/>
      <c r="AR2084" s="30"/>
      <c r="AS2084" s="30"/>
      <c r="AT2084" s="30"/>
      <c r="AU2084" s="30"/>
    </row>
    <row r="2085" spans="27:47" x14ac:dyDescent="0.2">
      <c r="AA2085" s="30"/>
      <c r="AB2085" s="30"/>
      <c r="AC2085" s="30"/>
      <c r="AD2085" s="30"/>
      <c r="AE2085" s="30"/>
      <c r="AF2085" s="32"/>
      <c r="AG2085" s="31"/>
      <c r="AN2085" s="30"/>
      <c r="AO2085" s="30"/>
      <c r="AP2085" s="30"/>
      <c r="AQ2085" s="30"/>
      <c r="AR2085" s="30"/>
      <c r="AS2085" s="30"/>
      <c r="AT2085" s="30"/>
      <c r="AU2085" s="30"/>
    </row>
    <row r="2086" spans="27:47" x14ac:dyDescent="0.2">
      <c r="AA2086" s="30"/>
      <c r="AB2086" s="30"/>
      <c r="AC2086" s="30"/>
      <c r="AD2086" s="30"/>
      <c r="AE2086" s="30"/>
      <c r="AF2086" s="32"/>
      <c r="AG2086" s="31"/>
      <c r="AN2086" s="30"/>
      <c r="AO2086" s="30"/>
      <c r="AP2086" s="30"/>
      <c r="AQ2086" s="30"/>
      <c r="AR2086" s="30"/>
      <c r="AS2086" s="30"/>
      <c r="AT2086" s="30"/>
      <c r="AU2086" s="30"/>
    </row>
    <row r="2087" spans="27:47" x14ac:dyDescent="0.2">
      <c r="AA2087" s="30"/>
      <c r="AB2087" s="30"/>
      <c r="AC2087" s="30"/>
      <c r="AD2087" s="30"/>
      <c r="AE2087" s="30"/>
      <c r="AF2087" s="32"/>
      <c r="AG2087" s="31"/>
      <c r="AN2087" s="30"/>
      <c r="AO2087" s="30"/>
      <c r="AP2087" s="30"/>
      <c r="AQ2087" s="30"/>
      <c r="AR2087" s="30"/>
      <c r="AS2087" s="30"/>
      <c r="AT2087" s="30"/>
      <c r="AU2087" s="30"/>
    </row>
    <row r="2088" spans="27:47" x14ac:dyDescent="0.2">
      <c r="AA2088" s="30"/>
      <c r="AB2088" s="30"/>
      <c r="AC2088" s="30"/>
      <c r="AD2088" s="30"/>
      <c r="AE2088" s="30"/>
      <c r="AF2088" s="32"/>
      <c r="AG2088" s="31"/>
      <c r="AN2088" s="30"/>
      <c r="AO2088" s="30"/>
      <c r="AP2088" s="30"/>
      <c r="AQ2088" s="30"/>
      <c r="AR2088" s="30"/>
      <c r="AS2088" s="30"/>
      <c r="AT2088" s="30"/>
      <c r="AU2088" s="30"/>
    </row>
    <row r="2089" spans="27:47" x14ac:dyDescent="0.2">
      <c r="AA2089" s="30"/>
      <c r="AB2089" s="30"/>
      <c r="AC2089" s="30"/>
      <c r="AD2089" s="30"/>
      <c r="AE2089" s="30"/>
      <c r="AF2089" s="32"/>
      <c r="AG2089" s="31"/>
      <c r="AN2089" s="30"/>
      <c r="AO2089" s="30"/>
      <c r="AP2089" s="30"/>
      <c r="AQ2089" s="30"/>
      <c r="AR2089" s="30"/>
      <c r="AS2089" s="30"/>
      <c r="AT2089" s="30"/>
      <c r="AU2089" s="30"/>
    </row>
    <row r="2090" spans="27:47" x14ac:dyDescent="0.2">
      <c r="AA2090" s="30"/>
      <c r="AB2090" s="30"/>
      <c r="AC2090" s="30"/>
      <c r="AD2090" s="30"/>
      <c r="AE2090" s="30"/>
      <c r="AF2090" s="32"/>
      <c r="AG2090" s="31"/>
      <c r="AN2090" s="30"/>
      <c r="AO2090" s="30"/>
      <c r="AP2090" s="30"/>
      <c r="AQ2090" s="30"/>
      <c r="AR2090" s="30"/>
      <c r="AS2090" s="30"/>
      <c r="AT2090" s="30"/>
      <c r="AU2090" s="30"/>
    </row>
    <row r="2091" spans="27:47" x14ac:dyDescent="0.2">
      <c r="AA2091" s="30"/>
      <c r="AB2091" s="30"/>
      <c r="AC2091" s="30"/>
      <c r="AD2091" s="30"/>
      <c r="AE2091" s="30"/>
      <c r="AF2091" s="32"/>
      <c r="AG2091" s="31"/>
      <c r="AN2091" s="30"/>
      <c r="AO2091" s="30"/>
      <c r="AP2091" s="30"/>
      <c r="AQ2091" s="30"/>
      <c r="AR2091" s="30"/>
      <c r="AS2091" s="30"/>
      <c r="AT2091" s="30"/>
      <c r="AU2091" s="30"/>
    </row>
    <row r="2092" spans="27:47" x14ac:dyDescent="0.2">
      <c r="AA2092" s="30"/>
      <c r="AB2092" s="30"/>
      <c r="AC2092" s="30"/>
      <c r="AD2092" s="30"/>
      <c r="AE2092" s="30"/>
      <c r="AF2092" s="32"/>
      <c r="AG2092" s="31"/>
      <c r="AN2092" s="30"/>
      <c r="AO2092" s="30"/>
      <c r="AP2092" s="30"/>
      <c r="AQ2092" s="30"/>
      <c r="AR2092" s="30"/>
      <c r="AS2092" s="30"/>
      <c r="AT2092" s="30"/>
      <c r="AU2092" s="30"/>
    </row>
    <row r="2093" spans="27:47" x14ac:dyDescent="0.2">
      <c r="AA2093" s="30"/>
      <c r="AB2093" s="30"/>
      <c r="AC2093" s="30"/>
      <c r="AD2093" s="30"/>
      <c r="AE2093" s="30"/>
      <c r="AF2093" s="32"/>
      <c r="AG2093" s="31"/>
      <c r="AN2093" s="30"/>
      <c r="AO2093" s="30"/>
      <c r="AP2093" s="30"/>
      <c r="AQ2093" s="30"/>
      <c r="AR2093" s="30"/>
      <c r="AS2093" s="30"/>
      <c r="AT2093" s="30"/>
      <c r="AU2093" s="30"/>
    </row>
    <row r="2094" spans="27:47" x14ac:dyDescent="0.2">
      <c r="AA2094" s="30"/>
      <c r="AB2094" s="30"/>
      <c r="AC2094" s="30"/>
      <c r="AD2094" s="30"/>
      <c r="AE2094" s="30"/>
      <c r="AF2094" s="32"/>
      <c r="AG2094" s="31"/>
      <c r="AN2094" s="30"/>
      <c r="AO2094" s="30"/>
      <c r="AP2094" s="30"/>
      <c r="AQ2094" s="30"/>
      <c r="AR2094" s="30"/>
      <c r="AS2094" s="30"/>
      <c r="AT2094" s="30"/>
      <c r="AU2094" s="30"/>
    </row>
    <row r="2095" spans="27:47" x14ac:dyDescent="0.2">
      <c r="AA2095" s="30"/>
      <c r="AB2095" s="30"/>
      <c r="AC2095" s="30"/>
      <c r="AD2095" s="30"/>
      <c r="AE2095" s="30"/>
      <c r="AF2095" s="32"/>
      <c r="AG2095" s="31"/>
      <c r="AN2095" s="30"/>
      <c r="AO2095" s="30"/>
      <c r="AP2095" s="30"/>
      <c r="AQ2095" s="30"/>
      <c r="AR2095" s="30"/>
      <c r="AS2095" s="30"/>
      <c r="AT2095" s="30"/>
      <c r="AU2095" s="30"/>
    </row>
    <row r="2096" spans="27:47" x14ac:dyDescent="0.2">
      <c r="AA2096" s="30"/>
      <c r="AB2096" s="30"/>
      <c r="AC2096" s="30"/>
      <c r="AD2096" s="30"/>
      <c r="AE2096" s="30"/>
      <c r="AF2096" s="32"/>
      <c r="AG2096" s="31"/>
      <c r="AN2096" s="30"/>
      <c r="AO2096" s="30"/>
      <c r="AP2096" s="30"/>
      <c r="AQ2096" s="30"/>
      <c r="AR2096" s="30"/>
      <c r="AS2096" s="30"/>
      <c r="AT2096" s="30"/>
      <c r="AU2096" s="30"/>
    </row>
    <row r="2097" spans="27:47" x14ac:dyDescent="0.2">
      <c r="AA2097" s="30"/>
      <c r="AB2097" s="30"/>
      <c r="AC2097" s="30"/>
      <c r="AD2097" s="30"/>
      <c r="AE2097" s="30"/>
      <c r="AF2097" s="32"/>
      <c r="AG2097" s="31"/>
      <c r="AN2097" s="30"/>
      <c r="AO2097" s="30"/>
      <c r="AP2097" s="30"/>
      <c r="AQ2097" s="30"/>
      <c r="AR2097" s="30"/>
      <c r="AS2097" s="30"/>
      <c r="AT2097" s="30"/>
      <c r="AU2097" s="30"/>
    </row>
    <row r="2098" spans="27:47" x14ac:dyDescent="0.2">
      <c r="AA2098" s="30"/>
      <c r="AB2098" s="30"/>
      <c r="AC2098" s="30"/>
      <c r="AD2098" s="30"/>
      <c r="AE2098" s="30"/>
      <c r="AF2098" s="32"/>
      <c r="AG2098" s="31"/>
      <c r="AN2098" s="30"/>
      <c r="AO2098" s="30"/>
      <c r="AP2098" s="30"/>
      <c r="AQ2098" s="30"/>
      <c r="AR2098" s="30"/>
      <c r="AS2098" s="30"/>
      <c r="AT2098" s="30"/>
      <c r="AU2098" s="30"/>
    </row>
    <row r="2099" spans="27:47" x14ac:dyDescent="0.2">
      <c r="AA2099" s="30"/>
      <c r="AB2099" s="30"/>
      <c r="AC2099" s="30"/>
      <c r="AD2099" s="30"/>
      <c r="AE2099" s="30"/>
      <c r="AF2099" s="32"/>
      <c r="AG2099" s="31"/>
      <c r="AN2099" s="30"/>
      <c r="AO2099" s="30"/>
      <c r="AP2099" s="30"/>
      <c r="AQ2099" s="30"/>
      <c r="AR2099" s="30"/>
      <c r="AS2099" s="30"/>
      <c r="AT2099" s="30"/>
      <c r="AU2099" s="30"/>
    </row>
    <row r="2100" spans="27:47" x14ac:dyDescent="0.2">
      <c r="AA2100" s="30"/>
      <c r="AB2100" s="30"/>
      <c r="AC2100" s="30"/>
      <c r="AD2100" s="30"/>
      <c r="AE2100" s="30"/>
      <c r="AF2100" s="32"/>
      <c r="AG2100" s="31"/>
      <c r="AN2100" s="30"/>
      <c r="AO2100" s="30"/>
      <c r="AP2100" s="30"/>
      <c r="AQ2100" s="30"/>
      <c r="AR2100" s="30"/>
      <c r="AS2100" s="30"/>
      <c r="AT2100" s="30"/>
      <c r="AU2100" s="30"/>
    </row>
    <row r="2101" spans="27:47" x14ac:dyDescent="0.2">
      <c r="AA2101" s="30"/>
      <c r="AB2101" s="30"/>
      <c r="AC2101" s="30"/>
      <c r="AD2101" s="30"/>
      <c r="AE2101" s="30"/>
      <c r="AF2101" s="32"/>
      <c r="AG2101" s="31"/>
      <c r="AN2101" s="30"/>
      <c r="AO2101" s="30"/>
      <c r="AP2101" s="30"/>
      <c r="AQ2101" s="30"/>
      <c r="AR2101" s="30"/>
      <c r="AS2101" s="30"/>
      <c r="AT2101" s="30"/>
      <c r="AU2101" s="30"/>
    </row>
    <row r="2102" spans="27:47" x14ac:dyDescent="0.2">
      <c r="AA2102" s="30"/>
      <c r="AB2102" s="30"/>
      <c r="AC2102" s="30"/>
      <c r="AD2102" s="30"/>
      <c r="AE2102" s="30"/>
      <c r="AF2102" s="32"/>
      <c r="AG2102" s="31"/>
      <c r="AN2102" s="30"/>
      <c r="AO2102" s="30"/>
      <c r="AP2102" s="30"/>
      <c r="AQ2102" s="30"/>
      <c r="AR2102" s="30"/>
      <c r="AS2102" s="30"/>
      <c r="AT2102" s="30"/>
      <c r="AU2102" s="30"/>
    </row>
    <row r="2103" spans="27:47" x14ac:dyDescent="0.2">
      <c r="AA2103" s="30"/>
      <c r="AB2103" s="30"/>
      <c r="AC2103" s="30"/>
      <c r="AD2103" s="30"/>
      <c r="AE2103" s="30"/>
      <c r="AF2103" s="32"/>
      <c r="AG2103" s="31"/>
      <c r="AN2103" s="30"/>
      <c r="AO2103" s="30"/>
      <c r="AP2103" s="30"/>
      <c r="AQ2103" s="30"/>
      <c r="AR2103" s="30"/>
      <c r="AS2103" s="30"/>
      <c r="AT2103" s="30"/>
      <c r="AU2103" s="30"/>
    </row>
    <row r="2104" spans="27:47" x14ac:dyDescent="0.2">
      <c r="AA2104" s="30"/>
      <c r="AB2104" s="30"/>
      <c r="AC2104" s="30"/>
      <c r="AD2104" s="30"/>
      <c r="AE2104" s="30"/>
      <c r="AF2104" s="32"/>
      <c r="AG2104" s="31"/>
      <c r="AN2104" s="30"/>
      <c r="AO2104" s="30"/>
      <c r="AP2104" s="30"/>
      <c r="AQ2104" s="30"/>
      <c r="AR2104" s="30"/>
      <c r="AS2104" s="30"/>
      <c r="AT2104" s="30"/>
      <c r="AU2104" s="30"/>
    </row>
    <row r="2105" spans="27:47" x14ac:dyDescent="0.2">
      <c r="AA2105" s="30"/>
      <c r="AB2105" s="30"/>
      <c r="AC2105" s="30"/>
      <c r="AD2105" s="30"/>
      <c r="AE2105" s="30"/>
      <c r="AF2105" s="32"/>
      <c r="AG2105" s="31"/>
      <c r="AN2105" s="30"/>
      <c r="AO2105" s="30"/>
      <c r="AP2105" s="30"/>
      <c r="AQ2105" s="30"/>
      <c r="AR2105" s="30"/>
      <c r="AS2105" s="30"/>
      <c r="AT2105" s="30"/>
      <c r="AU2105" s="30"/>
    </row>
    <row r="2106" spans="27:47" x14ac:dyDescent="0.2">
      <c r="AA2106" s="30"/>
      <c r="AB2106" s="30"/>
      <c r="AC2106" s="30"/>
      <c r="AD2106" s="30"/>
      <c r="AE2106" s="30"/>
      <c r="AF2106" s="32"/>
      <c r="AG2106" s="31"/>
      <c r="AN2106" s="30"/>
      <c r="AO2106" s="30"/>
      <c r="AP2106" s="30"/>
      <c r="AQ2106" s="30"/>
      <c r="AR2106" s="30"/>
      <c r="AS2106" s="30"/>
      <c r="AT2106" s="30"/>
      <c r="AU2106" s="30"/>
    </row>
    <row r="2107" spans="27:47" x14ac:dyDescent="0.2">
      <c r="AA2107" s="30"/>
      <c r="AB2107" s="30"/>
      <c r="AC2107" s="30"/>
      <c r="AD2107" s="30"/>
      <c r="AE2107" s="30"/>
      <c r="AF2107" s="32"/>
      <c r="AG2107" s="31"/>
      <c r="AN2107" s="30"/>
      <c r="AO2107" s="30"/>
      <c r="AP2107" s="30"/>
      <c r="AQ2107" s="30"/>
      <c r="AR2107" s="30"/>
      <c r="AS2107" s="30"/>
      <c r="AT2107" s="30"/>
      <c r="AU2107" s="30"/>
    </row>
    <row r="2108" spans="27:47" x14ac:dyDescent="0.2">
      <c r="AA2108" s="30"/>
      <c r="AB2108" s="30"/>
      <c r="AC2108" s="30"/>
      <c r="AD2108" s="30"/>
      <c r="AE2108" s="30"/>
      <c r="AF2108" s="32"/>
      <c r="AG2108" s="31"/>
      <c r="AN2108" s="30"/>
      <c r="AO2108" s="30"/>
      <c r="AP2108" s="30"/>
      <c r="AQ2108" s="30"/>
      <c r="AR2108" s="30"/>
      <c r="AS2108" s="30"/>
      <c r="AT2108" s="30"/>
      <c r="AU2108" s="30"/>
    </row>
    <row r="2109" spans="27:47" x14ac:dyDescent="0.2">
      <c r="AA2109" s="30"/>
      <c r="AB2109" s="30"/>
      <c r="AC2109" s="30"/>
      <c r="AD2109" s="30"/>
      <c r="AE2109" s="30"/>
      <c r="AF2109" s="32"/>
      <c r="AG2109" s="31"/>
      <c r="AN2109" s="30"/>
      <c r="AO2109" s="30"/>
      <c r="AP2109" s="30"/>
      <c r="AQ2109" s="30"/>
      <c r="AR2109" s="30"/>
      <c r="AS2109" s="30"/>
      <c r="AT2109" s="30"/>
      <c r="AU2109" s="30"/>
    </row>
    <row r="2110" spans="27:47" x14ac:dyDescent="0.2">
      <c r="AA2110" s="30"/>
      <c r="AB2110" s="30"/>
      <c r="AC2110" s="30"/>
      <c r="AD2110" s="30"/>
      <c r="AE2110" s="30"/>
      <c r="AF2110" s="32"/>
      <c r="AG2110" s="31"/>
      <c r="AN2110" s="30"/>
      <c r="AO2110" s="30"/>
      <c r="AP2110" s="30"/>
      <c r="AQ2110" s="30"/>
      <c r="AR2110" s="30"/>
      <c r="AS2110" s="30"/>
      <c r="AT2110" s="30"/>
      <c r="AU2110" s="30"/>
    </row>
    <row r="2111" spans="27:47" x14ac:dyDescent="0.2">
      <c r="AA2111" s="30"/>
      <c r="AB2111" s="30"/>
      <c r="AC2111" s="30"/>
      <c r="AD2111" s="30"/>
      <c r="AE2111" s="30"/>
      <c r="AF2111" s="32"/>
      <c r="AG2111" s="31"/>
      <c r="AN2111" s="30"/>
      <c r="AO2111" s="30"/>
      <c r="AP2111" s="30"/>
      <c r="AQ2111" s="30"/>
      <c r="AR2111" s="30"/>
      <c r="AS2111" s="30"/>
      <c r="AT2111" s="30"/>
      <c r="AU2111" s="30"/>
    </row>
    <row r="2112" spans="27:47" x14ac:dyDescent="0.2">
      <c r="AA2112" s="30"/>
      <c r="AB2112" s="30"/>
      <c r="AC2112" s="30"/>
      <c r="AD2112" s="30"/>
      <c r="AE2112" s="30"/>
      <c r="AF2112" s="32"/>
      <c r="AG2112" s="31"/>
      <c r="AN2112" s="30"/>
      <c r="AO2112" s="30"/>
      <c r="AP2112" s="30"/>
      <c r="AQ2112" s="30"/>
      <c r="AR2112" s="30"/>
      <c r="AS2112" s="30"/>
      <c r="AT2112" s="30"/>
      <c r="AU2112" s="30"/>
    </row>
    <row r="2113" spans="27:47" x14ac:dyDescent="0.2">
      <c r="AA2113" s="30"/>
      <c r="AB2113" s="30"/>
      <c r="AC2113" s="30"/>
      <c r="AD2113" s="30"/>
      <c r="AE2113" s="30"/>
      <c r="AF2113" s="32"/>
      <c r="AG2113" s="31"/>
      <c r="AN2113" s="30"/>
      <c r="AO2113" s="30"/>
      <c r="AP2113" s="30"/>
      <c r="AQ2113" s="30"/>
      <c r="AR2113" s="30"/>
      <c r="AS2113" s="30"/>
      <c r="AT2113" s="30"/>
      <c r="AU2113" s="30"/>
    </row>
    <row r="2114" spans="27:47" x14ac:dyDescent="0.2">
      <c r="AA2114" s="30"/>
      <c r="AB2114" s="30"/>
      <c r="AC2114" s="30"/>
      <c r="AD2114" s="30"/>
      <c r="AE2114" s="30"/>
      <c r="AF2114" s="32"/>
      <c r="AG2114" s="31"/>
      <c r="AN2114" s="30"/>
      <c r="AO2114" s="30"/>
      <c r="AP2114" s="30"/>
      <c r="AQ2114" s="30"/>
      <c r="AR2114" s="30"/>
      <c r="AS2114" s="30"/>
      <c r="AT2114" s="30"/>
      <c r="AU2114" s="30"/>
    </row>
    <row r="2115" spans="27:47" x14ac:dyDescent="0.2">
      <c r="AA2115" s="30"/>
      <c r="AB2115" s="30"/>
      <c r="AC2115" s="30"/>
      <c r="AD2115" s="30"/>
      <c r="AE2115" s="30"/>
      <c r="AF2115" s="32"/>
      <c r="AG2115" s="31"/>
      <c r="AN2115" s="30"/>
      <c r="AO2115" s="30"/>
      <c r="AP2115" s="30"/>
      <c r="AQ2115" s="30"/>
      <c r="AR2115" s="30"/>
      <c r="AS2115" s="30"/>
      <c r="AT2115" s="30"/>
      <c r="AU2115" s="30"/>
    </row>
    <row r="2116" spans="27:47" x14ac:dyDescent="0.2">
      <c r="AA2116" s="30"/>
      <c r="AB2116" s="30"/>
      <c r="AC2116" s="30"/>
      <c r="AD2116" s="30"/>
      <c r="AE2116" s="30"/>
      <c r="AF2116" s="32"/>
      <c r="AG2116" s="31"/>
      <c r="AN2116" s="30"/>
      <c r="AO2116" s="30"/>
      <c r="AP2116" s="30"/>
      <c r="AQ2116" s="30"/>
      <c r="AR2116" s="30"/>
      <c r="AS2116" s="30"/>
      <c r="AT2116" s="30"/>
      <c r="AU2116" s="30"/>
    </row>
    <row r="2117" spans="27:47" x14ac:dyDescent="0.2">
      <c r="AA2117" s="30"/>
      <c r="AB2117" s="30"/>
      <c r="AC2117" s="30"/>
      <c r="AD2117" s="30"/>
      <c r="AE2117" s="30"/>
      <c r="AF2117" s="32"/>
      <c r="AG2117" s="31"/>
      <c r="AN2117" s="30"/>
      <c r="AO2117" s="30"/>
      <c r="AP2117" s="30"/>
      <c r="AQ2117" s="30"/>
      <c r="AR2117" s="30"/>
      <c r="AS2117" s="30"/>
      <c r="AT2117" s="30"/>
      <c r="AU2117" s="30"/>
    </row>
    <row r="2118" spans="27:47" x14ac:dyDescent="0.2">
      <c r="AA2118" s="30"/>
      <c r="AB2118" s="30"/>
      <c r="AC2118" s="30"/>
      <c r="AD2118" s="30"/>
      <c r="AE2118" s="30"/>
      <c r="AF2118" s="32"/>
      <c r="AG2118" s="31"/>
      <c r="AN2118" s="30"/>
      <c r="AO2118" s="30"/>
      <c r="AP2118" s="30"/>
      <c r="AQ2118" s="30"/>
      <c r="AR2118" s="30"/>
      <c r="AS2118" s="30"/>
      <c r="AT2118" s="30"/>
      <c r="AU2118" s="30"/>
    </row>
    <row r="2119" spans="27:47" x14ac:dyDescent="0.2">
      <c r="AA2119" s="30"/>
      <c r="AB2119" s="30"/>
      <c r="AC2119" s="30"/>
      <c r="AD2119" s="30"/>
      <c r="AE2119" s="30"/>
      <c r="AF2119" s="32"/>
      <c r="AG2119" s="31"/>
      <c r="AN2119" s="30"/>
      <c r="AO2119" s="30"/>
      <c r="AP2119" s="30"/>
      <c r="AQ2119" s="30"/>
      <c r="AR2119" s="30"/>
      <c r="AS2119" s="30"/>
      <c r="AT2119" s="30"/>
      <c r="AU2119" s="30"/>
    </row>
    <row r="2120" spans="27:47" x14ac:dyDescent="0.2">
      <c r="AA2120" s="30"/>
      <c r="AB2120" s="30"/>
      <c r="AC2120" s="30"/>
      <c r="AD2120" s="30"/>
      <c r="AE2120" s="30"/>
      <c r="AF2120" s="32"/>
      <c r="AG2120" s="31"/>
      <c r="AN2120" s="30"/>
      <c r="AO2120" s="30"/>
      <c r="AP2120" s="30"/>
      <c r="AQ2120" s="30"/>
      <c r="AR2120" s="30"/>
      <c r="AS2120" s="30"/>
      <c r="AT2120" s="30"/>
      <c r="AU2120" s="30"/>
    </row>
    <row r="2121" spans="27:47" x14ac:dyDescent="0.2">
      <c r="AA2121" s="30"/>
      <c r="AB2121" s="30"/>
      <c r="AC2121" s="30"/>
      <c r="AD2121" s="30"/>
      <c r="AE2121" s="30"/>
      <c r="AF2121" s="32"/>
      <c r="AG2121" s="31"/>
      <c r="AN2121" s="30"/>
      <c r="AO2121" s="30"/>
      <c r="AP2121" s="30"/>
      <c r="AQ2121" s="30"/>
      <c r="AR2121" s="30"/>
      <c r="AS2121" s="30"/>
      <c r="AT2121" s="30"/>
      <c r="AU2121" s="30"/>
    </row>
    <row r="2122" spans="27:47" x14ac:dyDescent="0.2">
      <c r="AA2122" s="30"/>
      <c r="AB2122" s="30"/>
      <c r="AC2122" s="30"/>
      <c r="AD2122" s="30"/>
      <c r="AE2122" s="30"/>
      <c r="AF2122" s="32"/>
      <c r="AG2122" s="31"/>
      <c r="AN2122" s="30"/>
      <c r="AO2122" s="30"/>
      <c r="AP2122" s="30"/>
      <c r="AQ2122" s="30"/>
      <c r="AR2122" s="30"/>
      <c r="AS2122" s="30"/>
      <c r="AT2122" s="30"/>
      <c r="AU2122" s="30"/>
    </row>
    <row r="2123" spans="27:47" x14ac:dyDescent="0.2">
      <c r="AA2123" s="30"/>
      <c r="AB2123" s="30"/>
      <c r="AC2123" s="30"/>
      <c r="AD2123" s="30"/>
      <c r="AE2123" s="30"/>
      <c r="AF2123" s="32"/>
      <c r="AG2123" s="31"/>
      <c r="AN2123" s="30"/>
      <c r="AO2123" s="30"/>
      <c r="AP2123" s="30"/>
      <c r="AQ2123" s="30"/>
      <c r="AR2123" s="30"/>
      <c r="AS2123" s="30"/>
      <c r="AT2123" s="30"/>
      <c r="AU2123" s="30"/>
    </row>
    <row r="2124" spans="27:47" x14ac:dyDescent="0.2">
      <c r="AA2124" s="30"/>
      <c r="AB2124" s="30"/>
      <c r="AC2124" s="30"/>
      <c r="AD2124" s="30"/>
      <c r="AE2124" s="30"/>
      <c r="AF2124" s="32"/>
      <c r="AG2124" s="31"/>
      <c r="AN2124" s="30"/>
      <c r="AO2124" s="30"/>
      <c r="AP2124" s="30"/>
      <c r="AQ2124" s="30"/>
      <c r="AR2124" s="30"/>
      <c r="AS2124" s="30"/>
      <c r="AT2124" s="30"/>
      <c r="AU2124" s="30"/>
    </row>
    <row r="2125" spans="27:47" x14ac:dyDescent="0.2">
      <c r="AA2125" s="30"/>
      <c r="AB2125" s="30"/>
      <c r="AC2125" s="30"/>
      <c r="AD2125" s="30"/>
      <c r="AE2125" s="30"/>
      <c r="AF2125" s="32"/>
      <c r="AG2125" s="31"/>
      <c r="AN2125" s="30"/>
      <c r="AO2125" s="30"/>
      <c r="AP2125" s="30"/>
      <c r="AQ2125" s="30"/>
      <c r="AR2125" s="30"/>
      <c r="AS2125" s="30"/>
      <c r="AT2125" s="30"/>
      <c r="AU2125" s="30"/>
    </row>
    <row r="2126" spans="27:47" x14ac:dyDescent="0.2">
      <c r="AA2126" s="30"/>
      <c r="AB2126" s="30"/>
      <c r="AC2126" s="30"/>
      <c r="AD2126" s="30"/>
      <c r="AE2126" s="30"/>
      <c r="AF2126" s="32"/>
      <c r="AG2126" s="31"/>
      <c r="AN2126" s="30"/>
      <c r="AO2126" s="30"/>
      <c r="AP2126" s="30"/>
      <c r="AQ2126" s="30"/>
      <c r="AR2126" s="30"/>
      <c r="AS2126" s="30"/>
      <c r="AT2126" s="30"/>
      <c r="AU2126" s="30"/>
    </row>
    <row r="2127" spans="27:47" x14ac:dyDescent="0.2">
      <c r="AA2127" s="30"/>
      <c r="AB2127" s="30"/>
      <c r="AC2127" s="30"/>
      <c r="AD2127" s="30"/>
      <c r="AE2127" s="30"/>
      <c r="AF2127" s="32"/>
      <c r="AG2127" s="31"/>
      <c r="AN2127" s="30"/>
      <c r="AO2127" s="30"/>
      <c r="AP2127" s="30"/>
      <c r="AQ2127" s="30"/>
      <c r="AR2127" s="30"/>
      <c r="AS2127" s="30"/>
      <c r="AT2127" s="30"/>
      <c r="AU2127" s="30"/>
    </row>
    <row r="2128" spans="27:47" x14ac:dyDescent="0.2">
      <c r="AA2128" s="30"/>
      <c r="AB2128" s="30"/>
      <c r="AC2128" s="30"/>
      <c r="AD2128" s="30"/>
      <c r="AE2128" s="30"/>
      <c r="AF2128" s="32"/>
      <c r="AG2128" s="31"/>
      <c r="AN2128" s="30"/>
      <c r="AO2128" s="30"/>
      <c r="AP2128" s="30"/>
      <c r="AQ2128" s="30"/>
      <c r="AR2128" s="30"/>
      <c r="AS2128" s="30"/>
      <c r="AT2128" s="30"/>
      <c r="AU2128" s="30"/>
    </row>
    <row r="2129" spans="27:47" x14ac:dyDescent="0.2">
      <c r="AA2129" s="30"/>
      <c r="AB2129" s="30"/>
      <c r="AC2129" s="30"/>
      <c r="AD2129" s="30"/>
      <c r="AE2129" s="30"/>
      <c r="AF2129" s="32"/>
      <c r="AG2129" s="31"/>
      <c r="AN2129" s="30"/>
      <c r="AO2129" s="30"/>
      <c r="AP2129" s="30"/>
      <c r="AQ2129" s="30"/>
      <c r="AR2129" s="30"/>
      <c r="AS2129" s="30"/>
      <c r="AT2129" s="30"/>
      <c r="AU2129" s="30"/>
    </row>
    <row r="2130" spans="27:47" x14ac:dyDescent="0.2">
      <c r="AA2130" s="30"/>
      <c r="AB2130" s="30"/>
      <c r="AC2130" s="30"/>
      <c r="AD2130" s="30"/>
      <c r="AE2130" s="30"/>
      <c r="AF2130" s="32"/>
      <c r="AG2130" s="31"/>
      <c r="AN2130" s="30"/>
      <c r="AO2130" s="30"/>
      <c r="AP2130" s="30"/>
      <c r="AQ2130" s="30"/>
      <c r="AR2130" s="30"/>
      <c r="AS2130" s="30"/>
      <c r="AT2130" s="30"/>
      <c r="AU2130" s="30"/>
    </row>
    <row r="2131" spans="27:47" x14ac:dyDescent="0.2">
      <c r="AA2131" s="30"/>
      <c r="AB2131" s="30"/>
      <c r="AC2131" s="30"/>
      <c r="AD2131" s="30"/>
      <c r="AE2131" s="30"/>
      <c r="AF2131" s="32"/>
      <c r="AG2131" s="31"/>
      <c r="AN2131" s="30"/>
      <c r="AO2131" s="30"/>
      <c r="AP2131" s="30"/>
      <c r="AQ2131" s="30"/>
      <c r="AR2131" s="30"/>
      <c r="AS2131" s="30"/>
      <c r="AT2131" s="30"/>
      <c r="AU2131" s="30"/>
    </row>
    <row r="2132" spans="27:47" x14ac:dyDescent="0.2">
      <c r="AA2132" s="30"/>
      <c r="AB2132" s="30"/>
      <c r="AC2132" s="30"/>
      <c r="AD2132" s="30"/>
      <c r="AE2132" s="30"/>
      <c r="AF2132" s="32"/>
      <c r="AG2132" s="31"/>
      <c r="AN2132" s="30"/>
      <c r="AO2132" s="30"/>
      <c r="AP2132" s="30"/>
      <c r="AQ2132" s="30"/>
      <c r="AR2132" s="30"/>
      <c r="AS2132" s="30"/>
      <c r="AT2132" s="30"/>
      <c r="AU2132" s="30"/>
    </row>
    <row r="2133" spans="27:47" x14ac:dyDescent="0.2">
      <c r="AA2133" s="30"/>
      <c r="AB2133" s="30"/>
      <c r="AC2133" s="30"/>
      <c r="AD2133" s="30"/>
      <c r="AE2133" s="30"/>
      <c r="AF2133" s="32"/>
      <c r="AG2133" s="31"/>
      <c r="AN2133" s="30"/>
      <c r="AO2133" s="30"/>
      <c r="AP2133" s="30"/>
      <c r="AQ2133" s="30"/>
      <c r="AR2133" s="30"/>
      <c r="AS2133" s="30"/>
      <c r="AT2133" s="30"/>
      <c r="AU2133" s="30"/>
    </row>
    <row r="2134" spans="27:47" x14ac:dyDescent="0.2">
      <c r="AA2134" s="30"/>
      <c r="AB2134" s="30"/>
      <c r="AC2134" s="30"/>
      <c r="AD2134" s="30"/>
      <c r="AE2134" s="30"/>
      <c r="AF2134" s="32"/>
      <c r="AG2134" s="31"/>
      <c r="AN2134" s="30"/>
      <c r="AO2134" s="30"/>
      <c r="AP2134" s="30"/>
      <c r="AQ2134" s="30"/>
      <c r="AR2134" s="30"/>
      <c r="AS2134" s="30"/>
      <c r="AT2134" s="30"/>
      <c r="AU2134" s="30"/>
    </row>
    <row r="2135" spans="27:47" x14ac:dyDescent="0.2">
      <c r="AA2135" s="30"/>
      <c r="AB2135" s="30"/>
      <c r="AC2135" s="30"/>
      <c r="AD2135" s="30"/>
      <c r="AE2135" s="30"/>
      <c r="AF2135" s="32"/>
      <c r="AG2135" s="31"/>
      <c r="AN2135" s="30"/>
      <c r="AO2135" s="30"/>
      <c r="AP2135" s="30"/>
      <c r="AQ2135" s="30"/>
      <c r="AR2135" s="30"/>
      <c r="AS2135" s="30"/>
      <c r="AT2135" s="30"/>
      <c r="AU2135" s="30"/>
    </row>
    <row r="2136" spans="27:47" x14ac:dyDescent="0.2">
      <c r="AA2136" s="30"/>
      <c r="AB2136" s="30"/>
      <c r="AC2136" s="30"/>
      <c r="AD2136" s="30"/>
      <c r="AE2136" s="30"/>
      <c r="AF2136" s="32"/>
      <c r="AG2136" s="31"/>
      <c r="AN2136" s="30"/>
      <c r="AO2136" s="30"/>
      <c r="AP2136" s="30"/>
      <c r="AQ2136" s="30"/>
      <c r="AR2136" s="30"/>
      <c r="AS2136" s="30"/>
      <c r="AT2136" s="30"/>
      <c r="AU2136" s="30"/>
    </row>
    <row r="2137" spans="27:47" x14ac:dyDescent="0.2">
      <c r="AA2137" s="30"/>
      <c r="AB2137" s="30"/>
      <c r="AC2137" s="30"/>
      <c r="AD2137" s="30"/>
      <c r="AE2137" s="30"/>
      <c r="AF2137" s="32"/>
      <c r="AG2137" s="31"/>
      <c r="AN2137" s="30"/>
      <c r="AO2137" s="30"/>
      <c r="AP2137" s="30"/>
      <c r="AQ2137" s="30"/>
      <c r="AR2137" s="30"/>
      <c r="AS2137" s="30"/>
      <c r="AT2137" s="30"/>
      <c r="AU2137" s="30"/>
    </row>
    <row r="2138" spans="27:47" x14ac:dyDescent="0.2">
      <c r="AA2138" s="30"/>
      <c r="AB2138" s="30"/>
      <c r="AC2138" s="30"/>
      <c r="AD2138" s="30"/>
      <c r="AE2138" s="30"/>
      <c r="AF2138" s="32"/>
      <c r="AG2138" s="31"/>
      <c r="AN2138" s="30"/>
      <c r="AO2138" s="30"/>
      <c r="AP2138" s="30"/>
      <c r="AQ2138" s="30"/>
      <c r="AR2138" s="30"/>
      <c r="AS2138" s="30"/>
      <c r="AT2138" s="30"/>
      <c r="AU2138" s="30"/>
    </row>
    <row r="2139" spans="27:47" x14ac:dyDescent="0.2">
      <c r="AA2139" s="30"/>
      <c r="AB2139" s="30"/>
      <c r="AC2139" s="30"/>
      <c r="AD2139" s="30"/>
      <c r="AE2139" s="30"/>
      <c r="AF2139" s="32"/>
      <c r="AG2139" s="31"/>
      <c r="AN2139" s="30"/>
      <c r="AO2139" s="30"/>
      <c r="AP2139" s="30"/>
      <c r="AQ2139" s="30"/>
      <c r="AR2139" s="30"/>
      <c r="AS2139" s="30"/>
      <c r="AT2139" s="30"/>
      <c r="AU2139" s="30"/>
    </row>
    <row r="2140" spans="27:47" x14ac:dyDescent="0.2">
      <c r="AA2140" s="30"/>
      <c r="AB2140" s="30"/>
      <c r="AC2140" s="30"/>
      <c r="AD2140" s="30"/>
      <c r="AE2140" s="30"/>
      <c r="AF2140" s="32"/>
      <c r="AG2140" s="31"/>
      <c r="AN2140" s="30"/>
      <c r="AO2140" s="30"/>
      <c r="AP2140" s="30"/>
      <c r="AQ2140" s="30"/>
      <c r="AR2140" s="30"/>
      <c r="AS2140" s="30"/>
      <c r="AT2140" s="30"/>
      <c r="AU2140" s="30"/>
    </row>
    <row r="2141" spans="27:47" x14ac:dyDescent="0.2">
      <c r="AA2141" s="30"/>
      <c r="AB2141" s="30"/>
      <c r="AC2141" s="30"/>
      <c r="AD2141" s="30"/>
      <c r="AE2141" s="30"/>
      <c r="AF2141" s="32"/>
      <c r="AG2141" s="31"/>
      <c r="AN2141" s="30"/>
      <c r="AO2141" s="30"/>
      <c r="AP2141" s="30"/>
      <c r="AQ2141" s="30"/>
      <c r="AR2141" s="30"/>
      <c r="AS2141" s="30"/>
      <c r="AT2141" s="30"/>
      <c r="AU2141" s="30"/>
    </row>
    <row r="2142" spans="27:47" x14ac:dyDescent="0.2">
      <c r="AA2142" s="30"/>
      <c r="AB2142" s="30"/>
      <c r="AC2142" s="30"/>
      <c r="AD2142" s="30"/>
      <c r="AE2142" s="30"/>
      <c r="AF2142" s="32"/>
      <c r="AG2142" s="31"/>
      <c r="AN2142" s="30"/>
      <c r="AO2142" s="30"/>
      <c r="AP2142" s="30"/>
      <c r="AQ2142" s="30"/>
      <c r="AR2142" s="30"/>
      <c r="AS2142" s="30"/>
      <c r="AT2142" s="30"/>
      <c r="AU2142" s="30"/>
    </row>
    <row r="2143" spans="27:47" x14ac:dyDescent="0.2">
      <c r="AA2143" s="30"/>
      <c r="AB2143" s="30"/>
      <c r="AC2143" s="30"/>
      <c r="AD2143" s="30"/>
      <c r="AE2143" s="30"/>
      <c r="AF2143" s="32"/>
      <c r="AG2143" s="31"/>
      <c r="AN2143" s="30"/>
      <c r="AO2143" s="30"/>
      <c r="AP2143" s="30"/>
      <c r="AQ2143" s="30"/>
      <c r="AR2143" s="30"/>
      <c r="AS2143" s="30"/>
      <c r="AT2143" s="30"/>
      <c r="AU2143" s="30"/>
    </row>
    <row r="2144" spans="27:47" x14ac:dyDescent="0.2">
      <c r="AA2144" s="30"/>
      <c r="AB2144" s="30"/>
      <c r="AC2144" s="30"/>
      <c r="AD2144" s="30"/>
      <c r="AE2144" s="30"/>
      <c r="AF2144" s="32"/>
      <c r="AG2144" s="31"/>
      <c r="AN2144" s="30"/>
      <c r="AO2144" s="30"/>
      <c r="AP2144" s="30"/>
      <c r="AQ2144" s="30"/>
      <c r="AR2144" s="30"/>
      <c r="AS2144" s="30"/>
      <c r="AT2144" s="30"/>
      <c r="AU2144" s="30"/>
    </row>
    <row r="2145" spans="27:47" x14ac:dyDescent="0.2">
      <c r="AA2145" s="30"/>
      <c r="AB2145" s="30"/>
      <c r="AC2145" s="30"/>
      <c r="AD2145" s="30"/>
      <c r="AE2145" s="30"/>
      <c r="AF2145" s="32"/>
      <c r="AG2145" s="31"/>
      <c r="AN2145" s="30"/>
      <c r="AO2145" s="30"/>
      <c r="AP2145" s="30"/>
      <c r="AQ2145" s="30"/>
      <c r="AR2145" s="30"/>
      <c r="AS2145" s="30"/>
      <c r="AT2145" s="30"/>
      <c r="AU2145" s="30"/>
    </row>
    <row r="2146" spans="27:47" x14ac:dyDescent="0.2">
      <c r="AA2146" s="30"/>
      <c r="AB2146" s="30"/>
      <c r="AC2146" s="30"/>
      <c r="AD2146" s="30"/>
      <c r="AE2146" s="30"/>
      <c r="AF2146" s="32"/>
      <c r="AG2146" s="31"/>
      <c r="AN2146" s="30"/>
      <c r="AO2146" s="30"/>
      <c r="AP2146" s="30"/>
      <c r="AQ2146" s="30"/>
      <c r="AR2146" s="30"/>
      <c r="AS2146" s="30"/>
      <c r="AT2146" s="30"/>
      <c r="AU2146" s="30"/>
    </row>
    <row r="2147" spans="27:47" x14ac:dyDescent="0.2">
      <c r="AA2147" s="30"/>
      <c r="AB2147" s="30"/>
      <c r="AC2147" s="30"/>
      <c r="AD2147" s="30"/>
      <c r="AE2147" s="30"/>
      <c r="AF2147" s="32"/>
      <c r="AG2147" s="31"/>
      <c r="AN2147" s="30"/>
      <c r="AO2147" s="30"/>
      <c r="AP2147" s="30"/>
      <c r="AQ2147" s="30"/>
      <c r="AR2147" s="30"/>
      <c r="AS2147" s="30"/>
      <c r="AT2147" s="30"/>
      <c r="AU2147" s="30"/>
    </row>
    <row r="2148" spans="27:47" x14ac:dyDescent="0.2">
      <c r="AA2148" s="30"/>
      <c r="AB2148" s="30"/>
      <c r="AC2148" s="30"/>
      <c r="AD2148" s="30"/>
      <c r="AE2148" s="30"/>
      <c r="AF2148" s="32"/>
      <c r="AG2148" s="31"/>
      <c r="AN2148" s="30"/>
      <c r="AO2148" s="30"/>
      <c r="AP2148" s="30"/>
      <c r="AQ2148" s="30"/>
      <c r="AR2148" s="30"/>
      <c r="AS2148" s="30"/>
      <c r="AT2148" s="30"/>
      <c r="AU2148" s="30"/>
    </row>
    <row r="2149" spans="27:47" x14ac:dyDescent="0.2">
      <c r="AA2149" s="30"/>
      <c r="AB2149" s="30"/>
      <c r="AC2149" s="30"/>
      <c r="AD2149" s="30"/>
      <c r="AE2149" s="30"/>
      <c r="AF2149" s="32"/>
      <c r="AG2149" s="31"/>
      <c r="AN2149" s="30"/>
      <c r="AO2149" s="30"/>
      <c r="AP2149" s="30"/>
      <c r="AQ2149" s="30"/>
      <c r="AR2149" s="30"/>
      <c r="AS2149" s="30"/>
      <c r="AT2149" s="30"/>
      <c r="AU2149" s="30"/>
    </row>
    <row r="2150" spans="27:47" x14ac:dyDescent="0.2">
      <c r="AA2150" s="30"/>
      <c r="AB2150" s="30"/>
      <c r="AC2150" s="30"/>
      <c r="AD2150" s="30"/>
      <c r="AE2150" s="30"/>
      <c r="AF2150" s="32"/>
      <c r="AG2150" s="31"/>
      <c r="AN2150" s="30"/>
      <c r="AO2150" s="30"/>
      <c r="AP2150" s="30"/>
      <c r="AQ2150" s="30"/>
      <c r="AR2150" s="30"/>
      <c r="AS2150" s="30"/>
      <c r="AT2150" s="30"/>
      <c r="AU2150" s="30"/>
    </row>
    <row r="2151" spans="27:47" x14ac:dyDescent="0.2">
      <c r="AA2151" s="30"/>
      <c r="AB2151" s="30"/>
      <c r="AC2151" s="30"/>
      <c r="AD2151" s="30"/>
      <c r="AE2151" s="30"/>
      <c r="AF2151" s="32"/>
      <c r="AG2151" s="31"/>
      <c r="AN2151" s="30"/>
      <c r="AO2151" s="30"/>
      <c r="AP2151" s="30"/>
      <c r="AQ2151" s="30"/>
      <c r="AR2151" s="30"/>
      <c r="AS2151" s="30"/>
      <c r="AT2151" s="30"/>
      <c r="AU2151" s="30"/>
    </row>
    <row r="2152" spans="27:47" x14ac:dyDescent="0.2">
      <c r="AA2152" s="30"/>
      <c r="AB2152" s="30"/>
      <c r="AC2152" s="30"/>
      <c r="AD2152" s="30"/>
      <c r="AE2152" s="30"/>
      <c r="AF2152" s="32"/>
      <c r="AG2152" s="31"/>
      <c r="AN2152" s="30"/>
      <c r="AO2152" s="30"/>
      <c r="AP2152" s="30"/>
      <c r="AQ2152" s="30"/>
      <c r="AR2152" s="30"/>
      <c r="AS2152" s="30"/>
      <c r="AT2152" s="30"/>
      <c r="AU2152" s="30"/>
    </row>
    <row r="2153" spans="27:47" x14ac:dyDescent="0.2">
      <c r="AA2153" s="30"/>
      <c r="AB2153" s="30"/>
      <c r="AC2153" s="30"/>
      <c r="AD2153" s="30"/>
      <c r="AE2153" s="30"/>
      <c r="AF2153" s="32"/>
      <c r="AG2153" s="31"/>
      <c r="AN2153" s="30"/>
      <c r="AO2153" s="30"/>
      <c r="AP2153" s="30"/>
      <c r="AQ2153" s="30"/>
      <c r="AR2153" s="30"/>
      <c r="AS2153" s="30"/>
      <c r="AT2153" s="30"/>
      <c r="AU2153" s="30"/>
    </row>
    <row r="2154" spans="27:47" x14ac:dyDescent="0.2">
      <c r="AA2154" s="30"/>
      <c r="AB2154" s="30"/>
      <c r="AC2154" s="30"/>
      <c r="AD2154" s="30"/>
      <c r="AE2154" s="30"/>
      <c r="AF2154" s="32"/>
      <c r="AG2154" s="31"/>
      <c r="AN2154" s="30"/>
      <c r="AO2154" s="30"/>
      <c r="AP2154" s="30"/>
      <c r="AQ2154" s="30"/>
      <c r="AR2154" s="30"/>
      <c r="AS2154" s="30"/>
      <c r="AT2154" s="30"/>
      <c r="AU2154" s="30"/>
    </row>
    <row r="2155" spans="27:47" x14ac:dyDescent="0.2">
      <c r="AA2155" s="30"/>
      <c r="AB2155" s="30"/>
      <c r="AC2155" s="30"/>
      <c r="AD2155" s="30"/>
      <c r="AE2155" s="30"/>
      <c r="AF2155" s="32"/>
      <c r="AG2155" s="31"/>
      <c r="AN2155" s="30"/>
      <c r="AO2155" s="30"/>
      <c r="AP2155" s="30"/>
      <c r="AQ2155" s="30"/>
      <c r="AR2155" s="30"/>
      <c r="AS2155" s="30"/>
      <c r="AT2155" s="30"/>
      <c r="AU2155" s="30"/>
    </row>
    <row r="2156" spans="27:47" x14ac:dyDescent="0.2">
      <c r="AA2156" s="30"/>
      <c r="AB2156" s="30"/>
      <c r="AC2156" s="30"/>
      <c r="AD2156" s="30"/>
      <c r="AE2156" s="30"/>
      <c r="AF2156" s="32"/>
      <c r="AG2156" s="31"/>
      <c r="AN2156" s="30"/>
      <c r="AO2156" s="30"/>
      <c r="AP2156" s="30"/>
      <c r="AQ2156" s="30"/>
      <c r="AR2156" s="30"/>
      <c r="AS2156" s="30"/>
      <c r="AT2156" s="30"/>
      <c r="AU2156" s="30"/>
    </row>
    <row r="2157" spans="27:47" x14ac:dyDescent="0.2">
      <c r="AA2157" s="30"/>
      <c r="AB2157" s="30"/>
      <c r="AC2157" s="30"/>
      <c r="AD2157" s="30"/>
      <c r="AE2157" s="30"/>
      <c r="AF2157" s="32"/>
      <c r="AG2157" s="31"/>
      <c r="AN2157" s="30"/>
      <c r="AO2157" s="30"/>
      <c r="AP2157" s="30"/>
      <c r="AQ2157" s="30"/>
      <c r="AR2157" s="30"/>
      <c r="AS2157" s="30"/>
      <c r="AT2157" s="30"/>
      <c r="AU2157" s="30"/>
    </row>
    <row r="2158" spans="27:47" x14ac:dyDescent="0.2">
      <c r="AA2158" s="30"/>
      <c r="AB2158" s="30"/>
      <c r="AC2158" s="30"/>
      <c r="AD2158" s="30"/>
      <c r="AE2158" s="30"/>
      <c r="AF2158" s="32"/>
      <c r="AG2158" s="31"/>
      <c r="AN2158" s="30"/>
      <c r="AO2158" s="30"/>
      <c r="AP2158" s="30"/>
      <c r="AQ2158" s="30"/>
      <c r="AR2158" s="30"/>
      <c r="AS2158" s="30"/>
      <c r="AT2158" s="30"/>
      <c r="AU2158" s="30"/>
    </row>
    <row r="2159" spans="27:47" x14ac:dyDescent="0.2">
      <c r="AA2159" s="30"/>
      <c r="AB2159" s="30"/>
      <c r="AC2159" s="30"/>
      <c r="AD2159" s="30"/>
      <c r="AE2159" s="30"/>
      <c r="AF2159" s="32"/>
      <c r="AG2159" s="31"/>
      <c r="AN2159" s="30"/>
      <c r="AO2159" s="30"/>
      <c r="AP2159" s="30"/>
      <c r="AQ2159" s="30"/>
      <c r="AR2159" s="30"/>
      <c r="AS2159" s="30"/>
      <c r="AT2159" s="30"/>
      <c r="AU2159" s="30"/>
    </row>
    <row r="2160" spans="27:47" x14ac:dyDescent="0.2">
      <c r="AA2160" s="30"/>
      <c r="AB2160" s="30"/>
      <c r="AC2160" s="30"/>
      <c r="AD2160" s="30"/>
      <c r="AE2160" s="30"/>
      <c r="AF2160" s="32"/>
      <c r="AG2160" s="31"/>
      <c r="AN2160" s="30"/>
      <c r="AO2160" s="30"/>
      <c r="AP2160" s="30"/>
      <c r="AQ2160" s="30"/>
      <c r="AR2160" s="30"/>
      <c r="AS2160" s="30"/>
      <c r="AT2160" s="30"/>
      <c r="AU2160" s="30"/>
    </row>
    <row r="2161" spans="27:47" x14ac:dyDescent="0.2">
      <c r="AA2161" s="30"/>
      <c r="AB2161" s="30"/>
      <c r="AC2161" s="30"/>
      <c r="AD2161" s="30"/>
      <c r="AE2161" s="30"/>
      <c r="AF2161" s="32"/>
      <c r="AG2161" s="31"/>
      <c r="AN2161" s="30"/>
      <c r="AO2161" s="30"/>
      <c r="AP2161" s="30"/>
      <c r="AQ2161" s="30"/>
      <c r="AR2161" s="30"/>
      <c r="AS2161" s="30"/>
      <c r="AT2161" s="30"/>
      <c r="AU2161" s="30"/>
    </row>
    <row r="2162" spans="27:47" x14ac:dyDescent="0.2">
      <c r="AA2162" s="30"/>
      <c r="AB2162" s="30"/>
      <c r="AC2162" s="30"/>
      <c r="AD2162" s="30"/>
      <c r="AE2162" s="30"/>
      <c r="AF2162" s="32"/>
      <c r="AG2162" s="31"/>
      <c r="AN2162" s="30"/>
      <c r="AO2162" s="30"/>
      <c r="AP2162" s="30"/>
      <c r="AQ2162" s="30"/>
      <c r="AR2162" s="30"/>
      <c r="AS2162" s="30"/>
      <c r="AT2162" s="30"/>
      <c r="AU2162" s="30"/>
    </row>
    <row r="2163" spans="27:47" x14ac:dyDescent="0.2">
      <c r="AA2163" s="30"/>
      <c r="AB2163" s="30"/>
      <c r="AC2163" s="30"/>
      <c r="AD2163" s="30"/>
      <c r="AE2163" s="30"/>
      <c r="AF2163" s="32"/>
      <c r="AG2163" s="31"/>
      <c r="AN2163" s="30"/>
      <c r="AO2163" s="30"/>
      <c r="AP2163" s="30"/>
      <c r="AQ2163" s="30"/>
      <c r="AR2163" s="30"/>
      <c r="AS2163" s="30"/>
      <c r="AT2163" s="30"/>
      <c r="AU2163" s="30"/>
    </row>
    <row r="2164" spans="27:47" x14ac:dyDescent="0.2">
      <c r="AA2164" s="30"/>
      <c r="AB2164" s="30"/>
      <c r="AC2164" s="30"/>
      <c r="AD2164" s="30"/>
      <c r="AE2164" s="30"/>
      <c r="AF2164" s="32"/>
      <c r="AG2164" s="31"/>
      <c r="AN2164" s="30"/>
      <c r="AO2164" s="30"/>
      <c r="AP2164" s="30"/>
      <c r="AQ2164" s="30"/>
      <c r="AR2164" s="30"/>
      <c r="AS2164" s="30"/>
      <c r="AT2164" s="30"/>
      <c r="AU2164" s="30"/>
    </row>
    <row r="2165" spans="27:47" x14ac:dyDescent="0.2">
      <c r="AA2165" s="30"/>
      <c r="AB2165" s="30"/>
      <c r="AC2165" s="30"/>
      <c r="AD2165" s="30"/>
      <c r="AE2165" s="30"/>
      <c r="AF2165" s="32"/>
      <c r="AG2165" s="31"/>
      <c r="AN2165" s="30"/>
      <c r="AO2165" s="30"/>
      <c r="AP2165" s="30"/>
      <c r="AQ2165" s="30"/>
      <c r="AR2165" s="30"/>
      <c r="AS2165" s="30"/>
      <c r="AT2165" s="30"/>
      <c r="AU2165" s="30"/>
    </row>
    <row r="2166" spans="27:47" x14ac:dyDescent="0.2">
      <c r="AA2166" s="30"/>
      <c r="AB2166" s="30"/>
      <c r="AC2166" s="30"/>
      <c r="AD2166" s="30"/>
      <c r="AE2166" s="30"/>
      <c r="AF2166" s="32"/>
      <c r="AG2166" s="31"/>
      <c r="AN2166" s="30"/>
      <c r="AO2166" s="30"/>
      <c r="AP2166" s="30"/>
      <c r="AQ2166" s="30"/>
      <c r="AR2166" s="30"/>
      <c r="AS2166" s="30"/>
      <c r="AT2166" s="30"/>
      <c r="AU2166" s="30"/>
    </row>
    <row r="2167" spans="27:47" x14ac:dyDescent="0.2">
      <c r="AA2167" s="30"/>
      <c r="AB2167" s="30"/>
      <c r="AC2167" s="30"/>
      <c r="AD2167" s="30"/>
      <c r="AE2167" s="30"/>
      <c r="AF2167" s="32"/>
      <c r="AG2167" s="31"/>
      <c r="AN2167" s="30"/>
      <c r="AO2167" s="30"/>
      <c r="AP2167" s="30"/>
      <c r="AQ2167" s="30"/>
      <c r="AR2167" s="30"/>
      <c r="AS2167" s="30"/>
      <c r="AT2167" s="30"/>
      <c r="AU2167" s="30"/>
    </row>
    <row r="2168" spans="27:47" x14ac:dyDescent="0.2">
      <c r="AA2168" s="30"/>
      <c r="AB2168" s="30"/>
      <c r="AC2168" s="30"/>
      <c r="AD2168" s="30"/>
      <c r="AE2168" s="30"/>
      <c r="AF2168" s="32"/>
      <c r="AG2168" s="31"/>
      <c r="AN2168" s="30"/>
      <c r="AO2168" s="30"/>
      <c r="AP2168" s="30"/>
      <c r="AQ2168" s="30"/>
      <c r="AR2168" s="30"/>
      <c r="AS2168" s="30"/>
      <c r="AT2168" s="30"/>
      <c r="AU2168" s="30"/>
    </row>
    <row r="2169" spans="27:47" x14ac:dyDescent="0.2">
      <c r="AA2169" s="30"/>
      <c r="AB2169" s="30"/>
      <c r="AC2169" s="30"/>
      <c r="AD2169" s="30"/>
      <c r="AE2169" s="30"/>
      <c r="AF2169" s="32"/>
      <c r="AG2169" s="31"/>
      <c r="AN2169" s="30"/>
      <c r="AO2169" s="30"/>
      <c r="AP2169" s="30"/>
      <c r="AQ2169" s="30"/>
      <c r="AR2169" s="30"/>
      <c r="AS2169" s="30"/>
      <c r="AT2169" s="30"/>
      <c r="AU2169" s="30"/>
    </row>
    <row r="2170" spans="27:47" x14ac:dyDescent="0.2">
      <c r="AA2170" s="30"/>
      <c r="AB2170" s="30"/>
      <c r="AC2170" s="30"/>
      <c r="AD2170" s="30"/>
      <c r="AE2170" s="30"/>
      <c r="AF2170" s="32"/>
      <c r="AG2170" s="31"/>
      <c r="AN2170" s="30"/>
      <c r="AO2170" s="30"/>
      <c r="AP2170" s="30"/>
      <c r="AQ2170" s="30"/>
      <c r="AR2170" s="30"/>
      <c r="AS2170" s="30"/>
      <c r="AT2170" s="30"/>
      <c r="AU2170" s="30"/>
    </row>
    <row r="2171" spans="27:47" x14ac:dyDescent="0.2">
      <c r="AA2171" s="30"/>
      <c r="AB2171" s="30"/>
      <c r="AC2171" s="30"/>
      <c r="AD2171" s="30"/>
      <c r="AE2171" s="30"/>
      <c r="AF2171" s="32"/>
      <c r="AG2171" s="31"/>
      <c r="AN2171" s="30"/>
      <c r="AO2171" s="30"/>
      <c r="AP2171" s="30"/>
      <c r="AQ2171" s="30"/>
      <c r="AR2171" s="30"/>
      <c r="AS2171" s="30"/>
      <c r="AT2171" s="30"/>
      <c r="AU2171" s="30"/>
    </row>
    <row r="2172" spans="27:47" x14ac:dyDescent="0.2">
      <c r="AA2172" s="30"/>
      <c r="AB2172" s="30"/>
      <c r="AC2172" s="30"/>
      <c r="AD2172" s="30"/>
      <c r="AE2172" s="30"/>
      <c r="AF2172" s="32"/>
      <c r="AG2172" s="31"/>
      <c r="AN2172" s="30"/>
      <c r="AO2172" s="30"/>
      <c r="AP2172" s="30"/>
      <c r="AQ2172" s="30"/>
      <c r="AR2172" s="30"/>
      <c r="AS2172" s="30"/>
      <c r="AT2172" s="30"/>
      <c r="AU2172" s="30"/>
    </row>
    <row r="2173" spans="27:47" x14ac:dyDescent="0.2">
      <c r="AA2173" s="30"/>
      <c r="AB2173" s="30"/>
      <c r="AC2173" s="30"/>
      <c r="AD2173" s="30"/>
      <c r="AE2173" s="30"/>
      <c r="AF2173" s="32"/>
      <c r="AG2173" s="31"/>
      <c r="AN2173" s="30"/>
      <c r="AO2173" s="30"/>
      <c r="AP2173" s="30"/>
      <c r="AQ2173" s="30"/>
      <c r="AR2173" s="30"/>
      <c r="AS2173" s="30"/>
      <c r="AT2173" s="30"/>
      <c r="AU2173" s="30"/>
    </row>
    <row r="2174" spans="27:47" x14ac:dyDescent="0.2">
      <c r="AA2174" s="30"/>
      <c r="AB2174" s="30"/>
      <c r="AC2174" s="30"/>
      <c r="AD2174" s="30"/>
      <c r="AE2174" s="30"/>
      <c r="AF2174" s="32"/>
      <c r="AG2174" s="31"/>
      <c r="AN2174" s="30"/>
      <c r="AO2174" s="30"/>
      <c r="AP2174" s="30"/>
      <c r="AQ2174" s="30"/>
      <c r="AR2174" s="30"/>
      <c r="AS2174" s="30"/>
      <c r="AT2174" s="30"/>
      <c r="AU2174" s="30"/>
    </row>
    <row r="2175" spans="27:47" x14ac:dyDescent="0.2">
      <c r="AA2175" s="30"/>
      <c r="AB2175" s="30"/>
      <c r="AC2175" s="30"/>
      <c r="AD2175" s="30"/>
      <c r="AE2175" s="30"/>
      <c r="AF2175" s="32"/>
      <c r="AG2175" s="31"/>
      <c r="AN2175" s="30"/>
      <c r="AO2175" s="30"/>
      <c r="AP2175" s="30"/>
      <c r="AQ2175" s="30"/>
      <c r="AR2175" s="30"/>
      <c r="AS2175" s="30"/>
      <c r="AT2175" s="30"/>
      <c r="AU2175" s="30"/>
    </row>
    <row r="2176" spans="27:47" x14ac:dyDescent="0.2">
      <c r="AA2176" s="30"/>
      <c r="AB2176" s="30"/>
      <c r="AC2176" s="30"/>
      <c r="AD2176" s="30"/>
      <c r="AE2176" s="30"/>
      <c r="AF2176" s="32"/>
      <c r="AG2176" s="31"/>
      <c r="AN2176" s="30"/>
      <c r="AO2176" s="30"/>
      <c r="AP2176" s="30"/>
      <c r="AQ2176" s="30"/>
      <c r="AR2176" s="30"/>
      <c r="AS2176" s="30"/>
      <c r="AT2176" s="30"/>
      <c r="AU2176" s="30"/>
    </row>
    <row r="2177" spans="27:47" x14ac:dyDescent="0.2">
      <c r="AA2177" s="30"/>
      <c r="AB2177" s="30"/>
      <c r="AC2177" s="30"/>
      <c r="AD2177" s="30"/>
      <c r="AE2177" s="30"/>
      <c r="AF2177" s="32"/>
      <c r="AG2177" s="31"/>
      <c r="AN2177" s="30"/>
      <c r="AO2177" s="30"/>
      <c r="AP2177" s="30"/>
      <c r="AQ2177" s="30"/>
      <c r="AR2177" s="30"/>
      <c r="AS2177" s="30"/>
      <c r="AT2177" s="30"/>
      <c r="AU2177" s="30"/>
    </row>
    <row r="2178" spans="27:47" x14ac:dyDescent="0.2">
      <c r="AA2178" s="30"/>
      <c r="AB2178" s="30"/>
      <c r="AC2178" s="30"/>
      <c r="AD2178" s="30"/>
      <c r="AE2178" s="30"/>
      <c r="AF2178" s="32"/>
      <c r="AG2178" s="31"/>
      <c r="AN2178" s="30"/>
      <c r="AO2178" s="30"/>
      <c r="AP2178" s="30"/>
      <c r="AQ2178" s="30"/>
      <c r="AR2178" s="30"/>
      <c r="AS2178" s="30"/>
      <c r="AT2178" s="30"/>
      <c r="AU2178" s="30"/>
    </row>
    <row r="2179" spans="27:47" x14ac:dyDescent="0.2">
      <c r="AA2179" s="30"/>
      <c r="AB2179" s="30"/>
      <c r="AC2179" s="30"/>
      <c r="AD2179" s="30"/>
      <c r="AE2179" s="30"/>
      <c r="AF2179" s="32"/>
      <c r="AG2179" s="31"/>
      <c r="AN2179" s="30"/>
      <c r="AO2179" s="30"/>
      <c r="AP2179" s="30"/>
      <c r="AQ2179" s="30"/>
      <c r="AR2179" s="30"/>
      <c r="AS2179" s="30"/>
      <c r="AT2179" s="30"/>
      <c r="AU2179" s="30"/>
    </row>
    <row r="2180" spans="27:47" x14ac:dyDescent="0.2">
      <c r="AA2180" s="30"/>
      <c r="AB2180" s="30"/>
      <c r="AC2180" s="30"/>
      <c r="AD2180" s="30"/>
      <c r="AE2180" s="30"/>
      <c r="AF2180" s="32"/>
      <c r="AG2180" s="31"/>
      <c r="AN2180" s="30"/>
      <c r="AO2180" s="30"/>
      <c r="AP2180" s="30"/>
      <c r="AQ2180" s="30"/>
      <c r="AR2180" s="30"/>
      <c r="AS2180" s="30"/>
      <c r="AT2180" s="30"/>
      <c r="AU2180" s="30"/>
    </row>
    <row r="2181" spans="27:47" x14ac:dyDescent="0.2">
      <c r="AA2181" s="30"/>
      <c r="AB2181" s="30"/>
      <c r="AC2181" s="30"/>
      <c r="AD2181" s="30"/>
      <c r="AE2181" s="30"/>
      <c r="AF2181" s="32"/>
      <c r="AG2181" s="31"/>
      <c r="AN2181" s="30"/>
      <c r="AO2181" s="30"/>
      <c r="AP2181" s="30"/>
      <c r="AQ2181" s="30"/>
      <c r="AR2181" s="30"/>
      <c r="AS2181" s="30"/>
      <c r="AT2181" s="30"/>
      <c r="AU2181" s="30"/>
    </row>
    <row r="2182" spans="27:47" x14ac:dyDescent="0.2">
      <c r="AA2182" s="30"/>
      <c r="AB2182" s="30"/>
      <c r="AC2182" s="30"/>
      <c r="AD2182" s="30"/>
      <c r="AE2182" s="30"/>
      <c r="AF2182" s="32"/>
      <c r="AG2182" s="31"/>
      <c r="AN2182" s="30"/>
      <c r="AO2182" s="30"/>
      <c r="AP2182" s="30"/>
      <c r="AQ2182" s="30"/>
      <c r="AR2182" s="30"/>
      <c r="AS2182" s="30"/>
      <c r="AT2182" s="30"/>
      <c r="AU2182" s="30"/>
    </row>
    <row r="2183" spans="27:47" x14ac:dyDescent="0.2">
      <c r="AA2183" s="30"/>
      <c r="AB2183" s="30"/>
      <c r="AC2183" s="30"/>
      <c r="AD2183" s="30"/>
      <c r="AE2183" s="30"/>
      <c r="AF2183" s="32"/>
      <c r="AG2183" s="31"/>
      <c r="AN2183" s="30"/>
      <c r="AO2183" s="30"/>
      <c r="AP2183" s="30"/>
      <c r="AQ2183" s="30"/>
      <c r="AR2183" s="30"/>
      <c r="AS2183" s="30"/>
      <c r="AT2183" s="30"/>
      <c r="AU2183" s="30"/>
    </row>
    <row r="2184" spans="27:47" x14ac:dyDescent="0.2">
      <c r="AA2184" s="30"/>
      <c r="AB2184" s="30"/>
      <c r="AC2184" s="30"/>
      <c r="AD2184" s="30"/>
      <c r="AE2184" s="30"/>
      <c r="AF2184" s="32"/>
      <c r="AG2184" s="31"/>
      <c r="AN2184" s="30"/>
      <c r="AO2184" s="30"/>
      <c r="AP2184" s="30"/>
      <c r="AQ2184" s="30"/>
      <c r="AR2184" s="30"/>
      <c r="AS2184" s="30"/>
      <c r="AT2184" s="30"/>
      <c r="AU2184" s="30"/>
    </row>
    <row r="2185" spans="27:47" x14ac:dyDescent="0.2">
      <c r="AA2185" s="30"/>
      <c r="AB2185" s="30"/>
      <c r="AC2185" s="30"/>
      <c r="AD2185" s="30"/>
      <c r="AE2185" s="30"/>
      <c r="AF2185" s="32"/>
      <c r="AG2185" s="31"/>
      <c r="AN2185" s="30"/>
      <c r="AO2185" s="30"/>
      <c r="AP2185" s="30"/>
      <c r="AQ2185" s="30"/>
      <c r="AR2185" s="30"/>
      <c r="AS2185" s="30"/>
      <c r="AT2185" s="30"/>
      <c r="AU2185" s="30"/>
    </row>
    <row r="2186" spans="27:47" x14ac:dyDescent="0.2">
      <c r="AA2186" s="30"/>
      <c r="AB2186" s="30"/>
      <c r="AC2186" s="30"/>
      <c r="AD2186" s="30"/>
      <c r="AE2186" s="30"/>
      <c r="AF2186" s="32"/>
      <c r="AG2186" s="31"/>
      <c r="AN2186" s="30"/>
      <c r="AO2186" s="30"/>
      <c r="AP2186" s="30"/>
      <c r="AQ2186" s="30"/>
      <c r="AR2186" s="30"/>
      <c r="AS2186" s="30"/>
      <c r="AT2186" s="30"/>
      <c r="AU2186" s="30"/>
    </row>
    <row r="2187" spans="27:47" x14ac:dyDescent="0.2">
      <c r="AA2187" s="30"/>
      <c r="AB2187" s="30"/>
      <c r="AC2187" s="30"/>
      <c r="AD2187" s="30"/>
      <c r="AE2187" s="30"/>
      <c r="AF2187" s="32"/>
      <c r="AG2187" s="31"/>
      <c r="AN2187" s="30"/>
      <c r="AO2187" s="30"/>
      <c r="AP2187" s="30"/>
      <c r="AQ2187" s="30"/>
      <c r="AR2187" s="30"/>
      <c r="AS2187" s="30"/>
      <c r="AT2187" s="30"/>
      <c r="AU2187" s="30"/>
    </row>
    <row r="2188" spans="27:47" x14ac:dyDescent="0.2">
      <c r="AA2188" s="30"/>
      <c r="AB2188" s="30"/>
      <c r="AC2188" s="30"/>
      <c r="AD2188" s="30"/>
      <c r="AE2188" s="30"/>
      <c r="AF2188" s="32"/>
      <c r="AG2188" s="31"/>
      <c r="AN2188" s="30"/>
      <c r="AO2188" s="30"/>
      <c r="AP2188" s="30"/>
      <c r="AQ2188" s="30"/>
      <c r="AR2188" s="30"/>
      <c r="AS2188" s="30"/>
      <c r="AT2188" s="30"/>
      <c r="AU2188" s="30"/>
    </row>
    <row r="2189" spans="27:47" x14ac:dyDescent="0.2">
      <c r="AA2189" s="30"/>
      <c r="AB2189" s="30"/>
      <c r="AC2189" s="30"/>
      <c r="AD2189" s="30"/>
      <c r="AE2189" s="30"/>
      <c r="AF2189" s="32"/>
      <c r="AG2189" s="31"/>
      <c r="AN2189" s="30"/>
      <c r="AO2189" s="30"/>
      <c r="AP2189" s="30"/>
      <c r="AQ2189" s="30"/>
      <c r="AR2189" s="30"/>
      <c r="AS2189" s="30"/>
      <c r="AT2189" s="30"/>
      <c r="AU2189" s="30"/>
    </row>
    <row r="2190" spans="27:47" x14ac:dyDescent="0.2">
      <c r="AA2190" s="30"/>
      <c r="AB2190" s="30"/>
      <c r="AC2190" s="30"/>
      <c r="AD2190" s="30"/>
      <c r="AE2190" s="30"/>
      <c r="AF2190" s="32"/>
      <c r="AG2190" s="31"/>
      <c r="AN2190" s="30"/>
      <c r="AO2190" s="30"/>
      <c r="AP2190" s="30"/>
      <c r="AQ2190" s="30"/>
      <c r="AR2190" s="30"/>
      <c r="AS2190" s="30"/>
      <c r="AT2190" s="30"/>
      <c r="AU2190" s="30"/>
    </row>
    <row r="2191" spans="27:47" x14ac:dyDescent="0.2">
      <c r="AA2191" s="30"/>
      <c r="AB2191" s="30"/>
      <c r="AC2191" s="30"/>
      <c r="AD2191" s="30"/>
      <c r="AE2191" s="30"/>
      <c r="AF2191" s="32"/>
      <c r="AG2191" s="31"/>
      <c r="AN2191" s="30"/>
      <c r="AO2191" s="30"/>
      <c r="AP2191" s="30"/>
      <c r="AQ2191" s="30"/>
      <c r="AR2191" s="30"/>
      <c r="AS2191" s="30"/>
      <c r="AT2191" s="30"/>
      <c r="AU2191" s="30"/>
    </row>
    <row r="2192" spans="27:47" x14ac:dyDescent="0.2">
      <c r="AA2192" s="30"/>
      <c r="AB2192" s="30"/>
      <c r="AC2192" s="30"/>
      <c r="AD2192" s="30"/>
      <c r="AE2192" s="30"/>
      <c r="AF2192" s="32"/>
      <c r="AG2192" s="31"/>
      <c r="AN2192" s="30"/>
      <c r="AO2192" s="30"/>
      <c r="AP2192" s="30"/>
      <c r="AQ2192" s="30"/>
      <c r="AR2192" s="30"/>
      <c r="AS2192" s="30"/>
      <c r="AT2192" s="30"/>
      <c r="AU2192" s="30"/>
    </row>
    <row r="2193" spans="27:47" x14ac:dyDescent="0.2">
      <c r="AA2193" s="30"/>
      <c r="AB2193" s="30"/>
      <c r="AC2193" s="30"/>
      <c r="AD2193" s="30"/>
      <c r="AE2193" s="30"/>
      <c r="AF2193" s="32"/>
      <c r="AG2193" s="31"/>
      <c r="AN2193" s="30"/>
      <c r="AO2193" s="30"/>
      <c r="AP2193" s="30"/>
      <c r="AQ2193" s="30"/>
      <c r="AR2193" s="30"/>
      <c r="AS2193" s="30"/>
      <c r="AT2193" s="30"/>
      <c r="AU2193" s="30"/>
    </row>
    <row r="2194" spans="27:47" x14ac:dyDescent="0.2">
      <c r="AA2194" s="30"/>
      <c r="AB2194" s="30"/>
      <c r="AC2194" s="30"/>
      <c r="AD2194" s="30"/>
      <c r="AE2194" s="30"/>
      <c r="AF2194" s="32"/>
      <c r="AG2194" s="31"/>
      <c r="AN2194" s="30"/>
      <c r="AO2194" s="30"/>
      <c r="AP2194" s="30"/>
      <c r="AQ2194" s="30"/>
      <c r="AR2194" s="30"/>
      <c r="AS2194" s="30"/>
      <c r="AT2194" s="30"/>
      <c r="AU2194" s="30"/>
    </row>
    <row r="2195" spans="27:47" x14ac:dyDescent="0.2">
      <c r="AA2195" s="30"/>
      <c r="AB2195" s="30"/>
      <c r="AC2195" s="30"/>
      <c r="AD2195" s="30"/>
      <c r="AE2195" s="30"/>
      <c r="AF2195" s="32"/>
      <c r="AG2195" s="31"/>
      <c r="AN2195" s="30"/>
      <c r="AO2195" s="30"/>
      <c r="AP2195" s="30"/>
      <c r="AQ2195" s="30"/>
      <c r="AR2195" s="30"/>
      <c r="AS2195" s="30"/>
      <c r="AT2195" s="30"/>
      <c r="AU2195" s="30"/>
    </row>
    <row r="2196" spans="27:47" x14ac:dyDescent="0.2">
      <c r="AA2196" s="30"/>
      <c r="AB2196" s="30"/>
      <c r="AC2196" s="30"/>
      <c r="AD2196" s="30"/>
      <c r="AE2196" s="30"/>
      <c r="AF2196" s="32"/>
      <c r="AG2196" s="31"/>
      <c r="AN2196" s="30"/>
      <c r="AO2196" s="30"/>
      <c r="AP2196" s="30"/>
      <c r="AQ2196" s="30"/>
      <c r="AR2196" s="30"/>
      <c r="AS2196" s="30"/>
      <c r="AT2196" s="30"/>
      <c r="AU2196" s="30"/>
    </row>
    <row r="2197" spans="27:47" x14ac:dyDescent="0.2">
      <c r="AA2197" s="30"/>
      <c r="AB2197" s="30"/>
      <c r="AC2197" s="30"/>
      <c r="AD2197" s="30"/>
      <c r="AE2197" s="30"/>
      <c r="AF2197" s="32"/>
      <c r="AG2197" s="31"/>
      <c r="AN2197" s="30"/>
      <c r="AO2197" s="30"/>
      <c r="AP2197" s="30"/>
      <c r="AQ2197" s="30"/>
      <c r="AR2197" s="30"/>
      <c r="AS2197" s="30"/>
      <c r="AT2197" s="30"/>
      <c r="AU2197" s="30"/>
    </row>
    <row r="2198" spans="27:47" x14ac:dyDescent="0.2">
      <c r="AA2198" s="30"/>
      <c r="AB2198" s="30"/>
      <c r="AC2198" s="30"/>
      <c r="AD2198" s="30"/>
      <c r="AE2198" s="30"/>
      <c r="AF2198" s="32"/>
      <c r="AG2198" s="31"/>
      <c r="AN2198" s="30"/>
      <c r="AO2198" s="30"/>
      <c r="AP2198" s="30"/>
      <c r="AQ2198" s="30"/>
      <c r="AR2198" s="30"/>
      <c r="AS2198" s="30"/>
      <c r="AT2198" s="30"/>
      <c r="AU2198" s="30"/>
    </row>
    <row r="2199" spans="27:47" x14ac:dyDescent="0.2">
      <c r="AA2199" s="30"/>
      <c r="AB2199" s="30"/>
      <c r="AC2199" s="30"/>
      <c r="AD2199" s="30"/>
      <c r="AE2199" s="30"/>
      <c r="AF2199" s="32"/>
      <c r="AG2199" s="31"/>
      <c r="AN2199" s="30"/>
      <c r="AO2199" s="30"/>
      <c r="AP2199" s="30"/>
      <c r="AQ2199" s="30"/>
      <c r="AR2199" s="30"/>
      <c r="AS2199" s="30"/>
      <c r="AT2199" s="30"/>
      <c r="AU2199" s="30"/>
    </row>
    <row r="2200" spans="27:47" x14ac:dyDescent="0.2">
      <c r="AA2200" s="30"/>
      <c r="AB2200" s="30"/>
      <c r="AC2200" s="30"/>
      <c r="AD2200" s="30"/>
      <c r="AE2200" s="30"/>
      <c r="AF2200" s="32"/>
      <c r="AG2200" s="31"/>
      <c r="AN2200" s="30"/>
      <c r="AO2200" s="30"/>
      <c r="AP2200" s="30"/>
      <c r="AQ2200" s="30"/>
      <c r="AR2200" s="30"/>
      <c r="AS2200" s="30"/>
      <c r="AT2200" s="30"/>
      <c r="AU2200" s="30"/>
    </row>
    <row r="2201" spans="27:47" x14ac:dyDescent="0.2">
      <c r="AA2201" s="30"/>
      <c r="AB2201" s="30"/>
      <c r="AC2201" s="30"/>
      <c r="AD2201" s="30"/>
      <c r="AE2201" s="30"/>
      <c r="AF2201" s="32"/>
      <c r="AG2201" s="31"/>
      <c r="AN2201" s="30"/>
      <c r="AO2201" s="30"/>
      <c r="AP2201" s="30"/>
      <c r="AQ2201" s="30"/>
      <c r="AR2201" s="30"/>
      <c r="AS2201" s="30"/>
      <c r="AT2201" s="30"/>
      <c r="AU2201" s="30"/>
    </row>
    <row r="2202" spans="27:47" x14ac:dyDescent="0.2">
      <c r="AA2202" s="30"/>
      <c r="AB2202" s="30"/>
      <c r="AC2202" s="30"/>
      <c r="AD2202" s="30"/>
      <c r="AE2202" s="30"/>
      <c r="AF2202" s="32"/>
      <c r="AG2202" s="31"/>
      <c r="AN2202" s="30"/>
      <c r="AO2202" s="30"/>
      <c r="AP2202" s="30"/>
      <c r="AQ2202" s="30"/>
      <c r="AR2202" s="30"/>
      <c r="AS2202" s="30"/>
      <c r="AT2202" s="30"/>
      <c r="AU2202" s="30"/>
    </row>
    <row r="2203" spans="27:47" x14ac:dyDescent="0.2">
      <c r="AA2203" s="30"/>
      <c r="AB2203" s="30"/>
      <c r="AC2203" s="30"/>
      <c r="AD2203" s="30"/>
      <c r="AE2203" s="30"/>
      <c r="AF2203" s="32"/>
      <c r="AG2203" s="31"/>
      <c r="AN2203" s="30"/>
      <c r="AO2203" s="30"/>
      <c r="AP2203" s="30"/>
      <c r="AQ2203" s="30"/>
      <c r="AR2203" s="30"/>
      <c r="AS2203" s="30"/>
      <c r="AT2203" s="30"/>
      <c r="AU2203" s="30"/>
    </row>
    <row r="2204" spans="27:47" x14ac:dyDescent="0.2">
      <c r="AA2204" s="30"/>
      <c r="AB2204" s="30"/>
      <c r="AC2204" s="30"/>
      <c r="AD2204" s="30"/>
      <c r="AE2204" s="30"/>
      <c r="AF2204" s="32"/>
      <c r="AG2204" s="31"/>
      <c r="AN2204" s="30"/>
      <c r="AO2204" s="30"/>
      <c r="AP2204" s="30"/>
      <c r="AQ2204" s="30"/>
      <c r="AR2204" s="30"/>
      <c r="AS2204" s="30"/>
      <c r="AT2204" s="30"/>
      <c r="AU2204" s="30"/>
    </row>
    <row r="2205" spans="27:47" x14ac:dyDescent="0.2">
      <c r="AA2205" s="30"/>
      <c r="AB2205" s="30"/>
      <c r="AC2205" s="30"/>
      <c r="AD2205" s="30"/>
      <c r="AE2205" s="30"/>
      <c r="AF2205" s="32"/>
      <c r="AG2205" s="31"/>
      <c r="AN2205" s="30"/>
      <c r="AO2205" s="30"/>
      <c r="AP2205" s="30"/>
      <c r="AQ2205" s="30"/>
      <c r="AR2205" s="30"/>
      <c r="AS2205" s="30"/>
      <c r="AT2205" s="30"/>
      <c r="AU2205" s="30"/>
    </row>
    <row r="2206" spans="27:47" x14ac:dyDescent="0.2">
      <c r="AA2206" s="30"/>
      <c r="AB2206" s="30"/>
      <c r="AC2206" s="30"/>
      <c r="AD2206" s="30"/>
      <c r="AE2206" s="30"/>
      <c r="AF2206" s="32"/>
      <c r="AG2206" s="31"/>
      <c r="AN2206" s="30"/>
      <c r="AO2206" s="30"/>
      <c r="AP2206" s="30"/>
      <c r="AQ2206" s="30"/>
      <c r="AR2206" s="30"/>
      <c r="AS2206" s="30"/>
      <c r="AT2206" s="30"/>
      <c r="AU2206" s="30"/>
    </row>
    <row r="2207" spans="27:47" x14ac:dyDescent="0.2">
      <c r="AA2207" s="30"/>
      <c r="AB2207" s="30"/>
      <c r="AC2207" s="30"/>
      <c r="AD2207" s="30"/>
      <c r="AE2207" s="30"/>
      <c r="AF2207" s="32"/>
      <c r="AG2207" s="31"/>
      <c r="AN2207" s="30"/>
      <c r="AO2207" s="30"/>
      <c r="AP2207" s="30"/>
      <c r="AQ2207" s="30"/>
      <c r="AR2207" s="30"/>
      <c r="AS2207" s="30"/>
      <c r="AT2207" s="30"/>
      <c r="AU2207" s="30"/>
    </row>
    <row r="2208" spans="27:47" x14ac:dyDescent="0.2">
      <c r="AA2208" s="30"/>
      <c r="AB2208" s="30"/>
      <c r="AC2208" s="30"/>
      <c r="AD2208" s="30"/>
      <c r="AE2208" s="30"/>
      <c r="AF2208" s="32"/>
      <c r="AG2208" s="31"/>
      <c r="AN2208" s="30"/>
      <c r="AO2208" s="30"/>
      <c r="AP2208" s="30"/>
      <c r="AQ2208" s="30"/>
      <c r="AR2208" s="30"/>
      <c r="AS2208" s="30"/>
      <c r="AT2208" s="30"/>
      <c r="AU2208" s="30"/>
    </row>
    <row r="2209" spans="27:47" x14ac:dyDescent="0.2">
      <c r="AA2209" s="30"/>
      <c r="AB2209" s="30"/>
      <c r="AC2209" s="30"/>
      <c r="AD2209" s="30"/>
      <c r="AE2209" s="30"/>
      <c r="AF2209" s="32"/>
      <c r="AG2209" s="31"/>
      <c r="AN2209" s="30"/>
      <c r="AO2209" s="30"/>
      <c r="AP2209" s="30"/>
      <c r="AQ2209" s="30"/>
      <c r="AR2209" s="30"/>
      <c r="AS2209" s="30"/>
      <c r="AT2209" s="30"/>
      <c r="AU2209" s="30"/>
    </row>
    <row r="2210" spans="27:47" x14ac:dyDescent="0.2">
      <c r="AA2210" s="30"/>
      <c r="AB2210" s="30"/>
      <c r="AC2210" s="30"/>
      <c r="AD2210" s="30"/>
      <c r="AE2210" s="30"/>
      <c r="AF2210" s="32"/>
      <c r="AG2210" s="31"/>
      <c r="AN2210" s="30"/>
      <c r="AO2210" s="30"/>
      <c r="AP2210" s="30"/>
      <c r="AQ2210" s="30"/>
      <c r="AR2210" s="30"/>
      <c r="AS2210" s="30"/>
      <c r="AT2210" s="30"/>
      <c r="AU2210" s="30"/>
    </row>
    <row r="2211" spans="27:47" x14ac:dyDescent="0.2">
      <c r="AA2211" s="30"/>
      <c r="AB2211" s="30"/>
      <c r="AC2211" s="30"/>
      <c r="AD2211" s="30"/>
      <c r="AE2211" s="30"/>
      <c r="AF2211" s="32"/>
      <c r="AG2211" s="31"/>
      <c r="AN2211" s="30"/>
      <c r="AO2211" s="30"/>
      <c r="AP2211" s="30"/>
      <c r="AQ2211" s="30"/>
      <c r="AR2211" s="30"/>
      <c r="AS2211" s="30"/>
      <c r="AT2211" s="30"/>
      <c r="AU2211" s="30"/>
    </row>
    <row r="2212" spans="27:47" x14ac:dyDescent="0.2">
      <c r="AA2212" s="30"/>
      <c r="AB2212" s="30"/>
      <c r="AC2212" s="30"/>
      <c r="AD2212" s="30"/>
      <c r="AE2212" s="30"/>
      <c r="AF2212" s="32"/>
      <c r="AG2212" s="31"/>
      <c r="AN2212" s="30"/>
      <c r="AO2212" s="30"/>
      <c r="AP2212" s="30"/>
      <c r="AQ2212" s="30"/>
      <c r="AR2212" s="30"/>
      <c r="AS2212" s="30"/>
      <c r="AT2212" s="30"/>
      <c r="AU2212" s="30"/>
    </row>
    <row r="2213" spans="27:47" x14ac:dyDescent="0.2">
      <c r="AA2213" s="30"/>
      <c r="AB2213" s="30"/>
      <c r="AC2213" s="30"/>
      <c r="AD2213" s="30"/>
      <c r="AE2213" s="30"/>
      <c r="AF2213" s="32"/>
      <c r="AG2213" s="31"/>
      <c r="AN2213" s="30"/>
      <c r="AO2213" s="30"/>
      <c r="AP2213" s="30"/>
      <c r="AQ2213" s="30"/>
      <c r="AR2213" s="30"/>
      <c r="AS2213" s="30"/>
      <c r="AT2213" s="30"/>
      <c r="AU2213" s="30"/>
    </row>
    <row r="2214" spans="27:47" x14ac:dyDescent="0.2">
      <c r="AA2214" s="30"/>
      <c r="AB2214" s="30"/>
      <c r="AC2214" s="30"/>
      <c r="AD2214" s="30"/>
      <c r="AE2214" s="30"/>
      <c r="AF2214" s="32"/>
      <c r="AG2214" s="31"/>
      <c r="AN2214" s="30"/>
      <c r="AO2214" s="30"/>
      <c r="AP2214" s="30"/>
      <c r="AQ2214" s="30"/>
      <c r="AR2214" s="30"/>
      <c r="AS2214" s="30"/>
      <c r="AT2214" s="30"/>
      <c r="AU2214" s="30"/>
    </row>
    <row r="2215" spans="27:47" x14ac:dyDescent="0.2">
      <c r="AA2215" s="30"/>
      <c r="AB2215" s="30"/>
      <c r="AC2215" s="30"/>
      <c r="AD2215" s="30"/>
      <c r="AE2215" s="30"/>
      <c r="AF2215" s="32"/>
      <c r="AG2215" s="31"/>
      <c r="AN2215" s="30"/>
      <c r="AO2215" s="30"/>
      <c r="AP2215" s="30"/>
      <c r="AQ2215" s="30"/>
      <c r="AR2215" s="30"/>
      <c r="AS2215" s="30"/>
      <c r="AT2215" s="30"/>
      <c r="AU2215" s="30"/>
    </row>
    <row r="2216" spans="27:47" x14ac:dyDescent="0.2">
      <c r="AA2216" s="30"/>
      <c r="AB2216" s="30"/>
      <c r="AC2216" s="30"/>
      <c r="AD2216" s="30"/>
      <c r="AE2216" s="30"/>
      <c r="AF2216" s="32"/>
      <c r="AG2216" s="31"/>
      <c r="AN2216" s="30"/>
      <c r="AO2216" s="30"/>
      <c r="AP2216" s="30"/>
      <c r="AQ2216" s="30"/>
      <c r="AR2216" s="30"/>
      <c r="AS2216" s="30"/>
      <c r="AT2216" s="30"/>
      <c r="AU2216" s="30"/>
    </row>
    <row r="2217" spans="27:47" x14ac:dyDescent="0.2">
      <c r="AA2217" s="30"/>
      <c r="AB2217" s="30"/>
      <c r="AC2217" s="30"/>
      <c r="AD2217" s="30"/>
      <c r="AE2217" s="30"/>
      <c r="AF2217" s="32"/>
      <c r="AG2217" s="31"/>
      <c r="AN2217" s="30"/>
      <c r="AO2217" s="30"/>
      <c r="AP2217" s="30"/>
      <c r="AQ2217" s="30"/>
      <c r="AR2217" s="30"/>
      <c r="AS2217" s="30"/>
      <c r="AT2217" s="30"/>
      <c r="AU2217" s="30"/>
    </row>
    <row r="2218" spans="27:47" x14ac:dyDescent="0.2">
      <c r="AA2218" s="30"/>
      <c r="AB2218" s="30"/>
      <c r="AC2218" s="30"/>
      <c r="AD2218" s="30"/>
      <c r="AE2218" s="30"/>
      <c r="AF2218" s="32"/>
      <c r="AG2218" s="31"/>
      <c r="AN2218" s="30"/>
      <c r="AO2218" s="30"/>
      <c r="AP2218" s="30"/>
      <c r="AQ2218" s="30"/>
      <c r="AR2218" s="30"/>
      <c r="AS2218" s="30"/>
      <c r="AT2218" s="30"/>
      <c r="AU2218" s="30"/>
    </row>
    <row r="2219" spans="27:47" x14ac:dyDescent="0.2">
      <c r="AA2219" s="30"/>
      <c r="AB2219" s="30"/>
      <c r="AC2219" s="30"/>
      <c r="AD2219" s="30"/>
      <c r="AE2219" s="30"/>
      <c r="AF2219" s="32"/>
      <c r="AG2219" s="31"/>
      <c r="AN2219" s="30"/>
      <c r="AO2219" s="30"/>
      <c r="AP2219" s="30"/>
      <c r="AQ2219" s="30"/>
      <c r="AR2219" s="30"/>
      <c r="AS2219" s="30"/>
      <c r="AT2219" s="30"/>
      <c r="AU2219" s="30"/>
    </row>
    <row r="2220" spans="27:47" x14ac:dyDescent="0.2">
      <c r="AA2220" s="30"/>
      <c r="AB2220" s="30"/>
      <c r="AC2220" s="30"/>
      <c r="AD2220" s="30"/>
      <c r="AE2220" s="30"/>
      <c r="AF2220" s="32"/>
      <c r="AG2220" s="31"/>
      <c r="AN2220" s="30"/>
      <c r="AO2220" s="30"/>
      <c r="AP2220" s="30"/>
      <c r="AQ2220" s="30"/>
      <c r="AR2220" s="30"/>
      <c r="AS2220" s="30"/>
      <c r="AT2220" s="30"/>
      <c r="AU2220" s="30"/>
    </row>
    <row r="2221" spans="27:47" x14ac:dyDescent="0.2">
      <c r="AA2221" s="30"/>
      <c r="AB2221" s="30"/>
      <c r="AC2221" s="30"/>
      <c r="AD2221" s="30"/>
      <c r="AE2221" s="30"/>
      <c r="AF2221" s="32"/>
      <c r="AG2221" s="31"/>
      <c r="AN2221" s="30"/>
      <c r="AO2221" s="30"/>
      <c r="AP2221" s="30"/>
      <c r="AQ2221" s="30"/>
      <c r="AR2221" s="30"/>
      <c r="AS2221" s="30"/>
      <c r="AT2221" s="30"/>
      <c r="AU2221" s="30"/>
    </row>
    <row r="2222" spans="27:47" x14ac:dyDescent="0.2">
      <c r="AA2222" s="30"/>
      <c r="AB2222" s="30"/>
      <c r="AC2222" s="30"/>
      <c r="AD2222" s="30"/>
      <c r="AE2222" s="30"/>
      <c r="AF2222" s="32"/>
      <c r="AG2222" s="31"/>
      <c r="AN2222" s="30"/>
      <c r="AO2222" s="30"/>
      <c r="AP2222" s="30"/>
      <c r="AQ2222" s="30"/>
      <c r="AR2222" s="30"/>
      <c r="AS2222" s="30"/>
      <c r="AT2222" s="30"/>
      <c r="AU2222" s="30"/>
    </row>
    <row r="2223" spans="27:47" x14ac:dyDescent="0.2">
      <c r="AA2223" s="30"/>
      <c r="AB2223" s="30"/>
      <c r="AC2223" s="30"/>
      <c r="AD2223" s="30"/>
      <c r="AE2223" s="30"/>
      <c r="AF2223" s="32"/>
      <c r="AG2223" s="31"/>
      <c r="AN2223" s="30"/>
      <c r="AO2223" s="30"/>
      <c r="AP2223" s="30"/>
      <c r="AQ2223" s="30"/>
      <c r="AR2223" s="30"/>
      <c r="AS2223" s="30"/>
      <c r="AT2223" s="30"/>
      <c r="AU2223" s="30"/>
    </row>
    <row r="2224" spans="27:47" x14ac:dyDescent="0.2">
      <c r="AA2224" s="30"/>
      <c r="AB2224" s="30"/>
      <c r="AC2224" s="30"/>
      <c r="AD2224" s="30"/>
      <c r="AE2224" s="30"/>
      <c r="AF2224" s="32"/>
      <c r="AG2224" s="31"/>
      <c r="AN2224" s="30"/>
      <c r="AO2224" s="30"/>
      <c r="AP2224" s="30"/>
      <c r="AQ2224" s="30"/>
      <c r="AR2224" s="30"/>
      <c r="AS2224" s="30"/>
      <c r="AT2224" s="30"/>
      <c r="AU2224" s="30"/>
    </row>
    <row r="2225" spans="27:47" x14ac:dyDescent="0.2">
      <c r="AA2225" s="30"/>
      <c r="AB2225" s="30"/>
      <c r="AC2225" s="30"/>
      <c r="AD2225" s="30"/>
      <c r="AE2225" s="30"/>
      <c r="AF2225" s="32"/>
      <c r="AG2225" s="31"/>
      <c r="AN2225" s="30"/>
      <c r="AO2225" s="30"/>
      <c r="AP2225" s="30"/>
      <c r="AQ2225" s="30"/>
      <c r="AR2225" s="30"/>
      <c r="AS2225" s="30"/>
      <c r="AT2225" s="30"/>
      <c r="AU2225" s="30"/>
    </row>
    <row r="2226" spans="27:47" x14ac:dyDescent="0.2">
      <c r="AA2226" s="30"/>
      <c r="AB2226" s="30"/>
      <c r="AC2226" s="30"/>
      <c r="AD2226" s="30"/>
      <c r="AE2226" s="30"/>
      <c r="AF2226" s="32"/>
      <c r="AG2226" s="31"/>
      <c r="AN2226" s="30"/>
      <c r="AO2226" s="30"/>
      <c r="AP2226" s="30"/>
      <c r="AQ2226" s="30"/>
      <c r="AR2226" s="30"/>
      <c r="AS2226" s="30"/>
      <c r="AT2226" s="30"/>
      <c r="AU2226" s="30"/>
    </row>
    <row r="2227" spans="27:47" x14ac:dyDescent="0.2">
      <c r="AA2227" s="30"/>
      <c r="AB2227" s="30"/>
      <c r="AC2227" s="30"/>
      <c r="AD2227" s="30"/>
      <c r="AE2227" s="30"/>
      <c r="AF2227" s="32"/>
      <c r="AG2227" s="31"/>
      <c r="AN2227" s="30"/>
      <c r="AO2227" s="30"/>
      <c r="AP2227" s="30"/>
      <c r="AQ2227" s="30"/>
      <c r="AR2227" s="30"/>
      <c r="AS2227" s="30"/>
      <c r="AT2227" s="30"/>
      <c r="AU2227" s="30"/>
    </row>
    <row r="2228" spans="27:47" x14ac:dyDescent="0.2">
      <c r="AA2228" s="30"/>
      <c r="AB2228" s="30"/>
      <c r="AC2228" s="30"/>
      <c r="AD2228" s="30"/>
      <c r="AE2228" s="30"/>
      <c r="AF2228" s="32"/>
      <c r="AG2228" s="31"/>
      <c r="AN2228" s="30"/>
      <c r="AO2228" s="30"/>
      <c r="AP2228" s="30"/>
      <c r="AQ2228" s="30"/>
      <c r="AR2228" s="30"/>
      <c r="AS2228" s="30"/>
      <c r="AT2228" s="30"/>
      <c r="AU2228" s="30"/>
    </row>
    <row r="2229" spans="27:47" x14ac:dyDescent="0.2">
      <c r="AA2229" s="30"/>
      <c r="AB2229" s="30"/>
      <c r="AC2229" s="30"/>
      <c r="AD2229" s="30"/>
      <c r="AE2229" s="30"/>
      <c r="AF2229" s="32"/>
      <c r="AG2229" s="31"/>
      <c r="AN2229" s="30"/>
      <c r="AO2229" s="30"/>
      <c r="AP2229" s="30"/>
      <c r="AQ2229" s="30"/>
      <c r="AR2229" s="30"/>
      <c r="AS2229" s="30"/>
      <c r="AT2229" s="30"/>
      <c r="AU2229" s="30"/>
    </row>
    <row r="2230" spans="27:47" x14ac:dyDescent="0.2">
      <c r="AA2230" s="30"/>
      <c r="AB2230" s="30"/>
      <c r="AC2230" s="30"/>
      <c r="AD2230" s="30"/>
      <c r="AE2230" s="30"/>
      <c r="AF2230" s="32"/>
      <c r="AG2230" s="31"/>
      <c r="AN2230" s="30"/>
      <c r="AO2230" s="30"/>
      <c r="AP2230" s="30"/>
      <c r="AQ2230" s="30"/>
      <c r="AR2230" s="30"/>
      <c r="AS2230" s="30"/>
      <c r="AT2230" s="30"/>
      <c r="AU2230" s="30"/>
    </row>
    <row r="2231" spans="27:47" x14ac:dyDescent="0.2">
      <c r="AA2231" s="30"/>
      <c r="AB2231" s="30"/>
      <c r="AC2231" s="30"/>
      <c r="AD2231" s="30"/>
      <c r="AE2231" s="30"/>
      <c r="AF2231" s="32"/>
      <c r="AG2231" s="31"/>
      <c r="AN2231" s="30"/>
      <c r="AO2231" s="30"/>
      <c r="AP2231" s="30"/>
      <c r="AQ2231" s="30"/>
      <c r="AR2231" s="30"/>
      <c r="AS2231" s="30"/>
      <c r="AT2231" s="30"/>
      <c r="AU2231" s="30"/>
    </row>
    <row r="2232" spans="27:47" x14ac:dyDescent="0.2">
      <c r="AA2232" s="30"/>
      <c r="AB2232" s="30"/>
      <c r="AC2232" s="30"/>
      <c r="AD2232" s="30"/>
      <c r="AE2232" s="30"/>
      <c r="AF2232" s="32"/>
      <c r="AG2232" s="31"/>
      <c r="AN2232" s="30"/>
      <c r="AO2232" s="30"/>
      <c r="AP2232" s="30"/>
      <c r="AQ2232" s="30"/>
      <c r="AR2232" s="30"/>
      <c r="AS2232" s="30"/>
      <c r="AT2232" s="30"/>
      <c r="AU2232" s="30"/>
    </row>
    <row r="2233" spans="27:47" x14ac:dyDescent="0.2">
      <c r="AA2233" s="30"/>
      <c r="AB2233" s="30"/>
      <c r="AC2233" s="30"/>
      <c r="AD2233" s="30"/>
      <c r="AE2233" s="30"/>
      <c r="AF2233" s="32"/>
      <c r="AG2233" s="31"/>
      <c r="AN2233" s="30"/>
      <c r="AO2233" s="30"/>
      <c r="AP2233" s="30"/>
      <c r="AQ2233" s="30"/>
      <c r="AR2233" s="30"/>
      <c r="AS2233" s="30"/>
      <c r="AT2233" s="30"/>
      <c r="AU2233" s="30"/>
    </row>
    <row r="2234" spans="27:47" x14ac:dyDescent="0.2">
      <c r="AA2234" s="30"/>
      <c r="AB2234" s="30"/>
      <c r="AC2234" s="30"/>
      <c r="AD2234" s="30"/>
      <c r="AE2234" s="30"/>
      <c r="AF2234" s="32"/>
      <c r="AG2234" s="31"/>
      <c r="AN2234" s="30"/>
      <c r="AO2234" s="30"/>
      <c r="AP2234" s="30"/>
      <c r="AQ2234" s="30"/>
      <c r="AR2234" s="30"/>
      <c r="AS2234" s="30"/>
      <c r="AT2234" s="30"/>
      <c r="AU2234" s="30"/>
    </row>
    <row r="2235" spans="27:47" x14ac:dyDescent="0.2">
      <c r="AA2235" s="30"/>
      <c r="AB2235" s="30"/>
      <c r="AC2235" s="30"/>
      <c r="AD2235" s="30"/>
      <c r="AE2235" s="30"/>
      <c r="AF2235" s="32"/>
      <c r="AG2235" s="31"/>
      <c r="AN2235" s="30"/>
      <c r="AO2235" s="30"/>
      <c r="AP2235" s="30"/>
      <c r="AQ2235" s="30"/>
      <c r="AR2235" s="30"/>
      <c r="AS2235" s="30"/>
      <c r="AT2235" s="30"/>
      <c r="AU2235" s="30"/>
    </row>
    <row r="2236" spans="27:47" x14ac:dyDescent="0.2">
      <c r="AA2236" s="30"/>
      <c r="AB2236" s="30"/>
      <c r="AC2236" s="30"/>
      <c r="AD2236" s="30"/>
      <c r="AE2236" s="30"/>
      <c r="AF2236" s="32"/>
      <c r="AG2236" s="31"/>
      <c r="AN2236" s="30"/>
      <c r="AO2236" s="30"/>
      <c r="AP2236" s="30"/>
      <c r="AQ2236" s="30"/>
      <c r="AR2236" s="30"/>
      <c r="AS2236" s="30"/>
      <c r="AT2236" s="30"/>
      <c r="AU2236" s="30"/>
    </row>
    <row r="2237" spans="27:47" x14ac:dyDescent="0.2">
      <c r="AA2237" s="30"/>
      <c r="AB2237" s="30"/>
      <c r="AC2237" s="30"/>
      <c r="AD2237" s="30"/>
      <c r="AE2237" s="30"/>
      <c r="AF2237" s="32"/>
      <c r="AG2237" s="31"/>
      <c r="AN2237" s="30"/>
      <c r="AO2237" s="30"/>
      <c r="AP2237" s="30"/>
      <c r="AQ2237" s="30"/>
      <c r="AR2237" s="30"/>
      <c r="AS2237" s="30"/>
      <c r="AT2237" s="30"/>
      <c r="AU2237" s="30"/>
    </row>
    <row r="2238" spans="27:47" x14ac:dyDescent="0.2">
      <c r="AA2238" s="30"/>
      <c r="AB2238" s="30"/>
      <c r="AC2238" s="30"/>
      <c r="AD2238" s="30"/>
      <c r="AE2238" s="30"/>
      <c r="AF2238" s="32"/>
      <c r="AG2238" s="31"/>
      <c r="AN2238" s="30"/>
      <c r="AO2238" s="30"/>
      <c r="AP2238" s="30"/>
      <c r="AQ2238" s="30"/>
      <c r="AR2238" s="30"/>
      <c r="AS2238" s="30"/>
      <c r="AT2238" s="30"/>
      <c r="AU2238" s="30"/>
    </row>
    <row r="2239" spans="27:47" x14ac:dyDescent="0.2">
      <c r="AA2239" s="30"/>
      <c r="AB2239" s="30"/>
      <c r="AC2239" s="30"/>
      <c r="AD2239" s="30"/>
      <c r="AE2239" s="30"/>
      <c r="AF2239" s="32"/>
      <c r="AG2239" s="31"/>
      <c r="AN2239" s="30"/>
      <c r="AO2239" s="30"/>
      <c r="AP2239" s="30"/>
      <c r="AQ2239" s="30"/>
      <c r="AR2239" s="30"/>
      <c r="AS2239" s="30"/>
      <c r="AT2239" s="30"/>
      <c r="AU2239" s="30"/>
    </row>
    <row r="2240" spans="27:47" x14ac:dyDescent="0.2">
      <c r="AA2240" s="30"/>
      <c r="AB2240" s="30"/>
      <c r="AC2240" s="30"/>
      <c r="AD2240" s="30"/>
      <c r="AE2240" s="30"/>
      <c r="AF2240" s="32"/>
      <c r="AG2240" s="31"/>
      <c r="AN2240" s="30"/>
      <c r="AO2240" s="30"/>
      <c r="AP2240" s="30"/>
      <c r="AQ2240" s="30"/>
      <c r="AR2240" s="30"/>
      <c r="AS2240" s="30"/>
      <c r="AT2240" s="30"/>
      <c r="AU2240" s="30"/>
    </row>
    <row r="2241" spans="27:47" x14ac:dyDescent="0.2">
      <c r="AA2241" s="30"/>
      <c r="AB2241" s="30"/>
      <c r="AC2241" s="30"/>
      <c r="AD2241" s="30"/>
      <c r="AE2241" s="30"/>
      <c r="AF2241" s="32"/>
      <c r="AG2241" s="31"/>
      <c r="AN2241" s="30"/>
      <c r="AO2241" s="30"/>
      <c r="AP2241" s="30"/>
      <c r="AQ2241" s="30"/>
      <c r="AR2241" s="30"/>
      <c r="AS2241" s="30"/>
      <c r="AT2241" s="30"/>
      <c r="AU2241" s="30"/>
    </row>
    <row r="2242" spans="27:47" x14ac:dyDescent="0.2">
      <c r="AA2242" s="30"/>
      <c r="AB2242" s="30"/>
      <c r="AC2242" s="30"/>
      <c r="AD2242" s="30"/>
      <c r="AE2242" s="30"/>
      <c r="AF2242" s="32"/>
      <c r="AG2242" s="31"/>
      <c r="AN2242" s="30"/>
      <c r="AO2242" s="30"/>
      <c r="AP2242" s="30"/>
      <c r="AQ2242" s="30"/>
      <c r="AR2242" s="30"/>
      <c r="AS2242" s="30"/>
      <c r="AT2242" s="30"/>
      <c r="AU2242" s="30"/>
    </row>
    <row r="2243" spans="27:47" x14ac:dyDescent="0.2">
      <c r="AA2243" s="30"/>
      <c r="AB2243" s="30"/>
      <c r="AC2243" s="30"/>
      <c r="AD2243" s="30"/>
      <c r="AE2243" s="30"/>
      <c r="AF2243" s="32"/>
      <c r="AG2243" s="31"/>
      <c r="AN2243" s="30"/>
      <c r="AO2243" s="30"/>
      <c r="AP2243" s="30"/>
      <c r="AQ2243" s="30"/>
      <c r="AR2243" s="30"/>
      <c r="AS2243" s="30"/>
      <c r="AT2243" s="30"/>
      <c r="AU2243" s="30"/>
    </row>
    <row r="2244" spans="27:47" x14ac:dyDescent="0.2">
      <c r="AA2244" s="30"/>
      <c r="AB2244" s="30"/>
      <c r="AC2244" s="30"/>
      <c r="AD2244" s="30"/>
      <c r="AE2244" s="30"/>
      <c r="AF2244" s="32"/>
      <c r="AG2244" s="31"/>
      <c r="AN2244" s="30"/>
      <c r="AO2244" s="30"/>
      <c r="AP2244" s="30"/>
      <c r="AQ2244" s="30"/>
      <c r="AR2244" s="30"/>
      <c r="AS2244" s="30"/>
      <c r="AT2244" s="30"/>
      <c r="AU2244" s="30"/>
    </row>
    <row r="2245" spans="27:47" x14ac:dyDescent="0.2">
      <c r="AA2245" s="30"/>
      <c r="AB2245" s="30"/>
      <c r="AC2245" s="30"/>
      <c r="AD2245" s="30"/>
      <c r="AE2245" s="30"/>
      <c r="AF2245" s="32"/>
      <c r="AG2245" s="31"/>
      <c r="AN2245" s="30"/>
      <c r="AO2245" s="30"/>
      <c r="AP2245" s="30"/>
      <c r="AQ2245" s="30"/>
      <c r="AR2245" s="30"/>
      <c r="AS2245" s="30"/>
      <c r="AT2245" s="30"/>
      <c r="AU2245" s="30"/>
    </row>
    <row r="2246" spans="27:47" x14ac:dyDescent="0.2">
      <c r="AA2246" s="30"/>
      <c r="AB2246" s="30"/>
      <c r="AC2246" s="30"/>
      <c r="AD2246" s="30"/>
      <c r="AE2246" s="30"/>
      <c r="AF2246" s="32"/>
      <c r="AG2246" s="31"/>
      <c r="AN2246" s="30"/>
      <c r="AO2246" s="30"/>
      <c r="AP2246" s="30"/>
      <c r="AQ2246" s="30"/>
      <c r="AR2246" s="30"/>
      <c r="AS2246" s="30"/>
      <c r="AT2246" s="30"/>
      <c r="AU2246" s="30"/>
    </row>
    <row r="2247" spans="27:47" x14ac:dyDescent="0.2">
      <c r="AA2247" s="30"/>
      <c r="AB2247" s="30"/>
      <c r="AC2247" s="30"/>
      <c r="AD2247" s="30"/>
      <c r="AE2247" s="30"/>
      <c r="AF2247" s="32"/>
      <c r="AG2247" s="31"/>
      <c r="AN2247" s="30"/>
      <c r="AO2247" s="30"/>
      <c r="AP2247" s="30"/>
      <c r="AQ2247" s="30"/>
      <c r="AR2247" s="30"/>
      <c r="AS2247" s="30"/>
      <c r="AT2247" s="30"/>
      <c r="AU2247" s="30"/>
    </row>
    <row r="2248" spans="27:47" x14ac:dyDescent="0.2">
      <c r="AA2248" s="30"/>
      <c r="AB2248" s="30"/>
      <c r="AC2248" s="30"/>
      <c r="AD2248" s="30"/>
      <c r="AE2248" s="30"/>
      <c r="AF2248" s="32"/>
      <c r="AG2248" s="31"/>
      <c r="AN2248" s="30"/>
      <c r="AO2248" s="30"/>
      <c r="AP2248" s="30"/>
      <c r="AQ2248" s="30"/>
      <c r="AR2248" s="30"/>
      <c r="AS2248" s="30"/>
      <c r="AT2248" s="30"/>
      <c r="AU2248" s="30"/>
    </row>
    <row r="2249" spans="27:47" x14ac:dyDescent="0.2">
      <c r="AA2249" s="30"/>
      <c r="AB2249" s="30"/>
      <c r="AC2249" s="30"/>
      <c r="AD2249" s="30"/>
      <c r="AE2249" s="30"/>
      <c r="AF2249" s="32"/>
      <c r="AG2249" s="31"/>
      <c r="AN2249" s="30"/>
      <c r="AO2249" s="30"/>
      <c r="AP2249" s="30"/>
      <c r="AQ2249" s="30"/>
      <c r="AR2249" s="30"/>
      <c r="AS2249" s="30"/>
      <c r="AT2249" s="30"/>
      <c r="AU2249" s="30"/>
    </row>
    <row r="2250" spans="27:47" x14ac:dyDescent="0.2">
      <c r="AA2250" s="30"/>
      <c r="AB2250" s="30"/>
      <c r="AC2250" s="30"/>
      <c r="AD2250" s="30"/>
      <c r="AE2250" s="30"/>
      <c r="AF2250" s="32"/>
      <c r="AG2250" s="31"/>
      <c r="AN2250" s="30"/>
      <c r="AO2250" s="30"/>
      <c r="AP2250" s="30"/>
      <c r="AQ2250" s="30"/>
      <c r="AR2250" s="30"/>
      <c r="AS2250" s="30"/>
      <c r="AT2250" s="30"/>
      <c r="AU2250" s="30"/>
    </row>
    <row r="2251" spans="27:47" x14ac:dyDescent="0.2">
      <c r="AA2251" s="30"/>
      <c r="AB2251" s="30"/>
      <c r="AC2251" s="30"/>
      <c r="AD2251" s="30"/>
      <c r="AE2251" s="30"/>
      <c r="AF2251" s="32"/>
      <c r="AG2251" s="31"/>
      <c r="AN2251" s="30"/>
      <c r="AO2251" s="30"/>
      <c r="AP2251" s="30"/>
      <c r="AQ2251" s="30"/>
      <c r="AR2251" s="30"/>
      <c r="AS2251" s="30"/>
      <c r="AT2251" s="30"/>
      <c r="AU2251" s="30"/>
    </row>
    <row r="2252" spans="27:47" x14ac:dyDescent="0.2">
      <c r="AA2252" s="30"/>
      <c r="AB2252" s="30"/>
      <c r="AC2252" s="30"/>
      <c r="AD2252" s="30"/>
      <c r="AE2252" s="30"/>
      <c r="AF2252" s="32"/>
      <c r="AG2252" s="31"/>
      <c r="AN2252" s="30"/>
      <c r="AO2252" s="30"/>
      <c r="AP2252" s="30"/>
      <c r="AQ2252" s="30"/>
      <c r="AR2252" s="30"/>
      <c r="AS2252" s="30"/>
      <c r="AT2252" s="30"/>
      <c r="AU2252" s="30"/>
    </row>
    <row r="2253" spans="27:47" x14ac:dyDescent="0.2">
      <c r="AA2253" s="30"/>
      <c r="AB2253" s="30"/>
      <c r="AC2253" s="30"/>
      <c r="AD2253" s="30"/>
      <c r="AE2253" s="30"/>
      <c r="AF2253" s="32"/>
      <c r="AG2253" s="31"/>
      <c r="AN2253" s="30"/>
      <c r="AO2253" s="30"/>
      <c r="AP2253" s="30"/>
      <c r="AQ2253" s="30"/>
      <c r="AR2253" s="30"/>
      <c r="AS2253" s="30"/>
      <c r="AT2253" s="30"/>
      <c r="AU2253" s="30"/>
    </row>
    <row r="2254" spans="27:47" x14ac:dyDescent="0.2">
      <c r="AA2254" s="30"/>
      <c r="AB2254" s="30"/>
      <c r="AC2254" s="30"/>
      <c r="AD2254" s="30"/>
      <c r="AE2254" s="30"/>
      <c r="AF2254" s="32"/>
      <c r="AG2254" s="31"/>
      <c r="AN2254" s="30"/>
      <c r="AO2254" s="30"/>
      <c r="AP2254" s="30"/>
      <c r="AQ2254" s="30"/>
      <c r="AR2254" s="30"/>
      <c r="AS2254" s="30"/>
      <c r="AT2254" s="30"/>
      <c r="AU2254" s="30"/>
    </row>
    <row r="2255" spans="27:47" x14ac:dyDescent="0.2">
      <c r="AA2255" s="30"/>
      <c r="AB2255" s="30"/>
      <c r="AC2255" s="30"/>
      <c r="AD2255" s="30"/>
      <c r="AE2255" s="30"/>
      <c r="AF2255" s="32"/>
      <c r="AG2255" s="31"/>
      <c r="AN2255" s="30"/>
      <c r="AO2255" s="30"/>
      <c r="AP2255" s="30"/>
      <c r="AQ2255" s="30"/>
      <c r="AR2255" s="30"/>
      <c r="AS2255" s="30"/>
      <c r="AT2255" s="30"/>
      <c r="AU2255" s="30"/>
    </row>
    <row r="2256" spans="27:47" x14ac:dyDescent="0.2">
      <c r="AA2256" s="30"/>
      <c r="AB2256" s="30"/>
      <c r="AC2256" s="30"/>
      <c r="AD2256" s="30"/>
      <c r="AE2256" s="30"/>
      <c r="AF2256" s="32"/>
      <c r="AG2256" s="31"/>
      <c r="AN2256" s="30"/>
      <c r="AO2256" s="30"/>
      <c r="AP2256" s="30"/>
      <c r="AQ2256" s="30"/>
      <c r="AR2256" s="30"/>
      <c r="AS2256" s="30"/>
      <c r="AT2256" s="30"/>
      <c r="AU2256" s="30"/>
    </row>
    <row r="2257" spans="27:47" x14ac:dyDescent="0.2">
      <c r="AA2257" s="30"/>
      <c r="AB2257" s="30"/>
      <c r="AC2257" s="30"/>
      <c r="AD2257" s="30"/>
      <c r="AE2257" s="30"/>
      <c r="AF2257" s="32"/>
      <c r="AG2257" s="31"/>
      <c r="AN2257" s="30"/>
      <c r="AO2257" s="30"/>
      <c r="AP2257" s="30"/>
      <c r="AQ2257" s="30"/>
      <c r="AR2257" s="30"/>
      <c r="AS2257" s="30"/>
      <c r="AT2257" s="30"/>
      <c r="AU2257" s="30"/>
    </row>
    <row r="2258" spans="27:47" x14ac:dyDescent="0.2">
      <c r="AA2258" s="30"/>
      <c r="AB2258" s="30"/>
      <c r="AC2258" s="30"/>
      <c r="AD2258" s="30"/>
      <c r="AE2258" s="30"/>
      <c r="AF2258" s="32"/>
      <c r="AG2258" s="31"/>
      <c r="AN2258" s="30"/>
      <c r="AO2258" s="30"/>
      <c r="AP2258" s="30"/>
      <c r="AQ2258" s="30"/>
      <c r="AR2258" s="30"/>
      <c r="AS2258" s="30"/>
      <c r="AT2258" s="30"/>
      <c r="AU2258" s="30"/>
    </row>
    <row r="2259" spans="27:47" x14ac:dyDescent="0.2">
      <c r="AA2259" s="30"/>
      <c r="AB2259" s="30"/>
      <c r="AC2259" s="30"/>
      <c r="AD2259" s="30"/>
      <c r="AE2259" s="30"/>
      <c r="AF2259" s="32"/>
      <c r="AG2259" s="31"/>
      <c r="AN2259" s="30"/>
      <c r="AO2259" s="30"/>
      <c r="AP2259" s="30"/>
      <c r="AQ2259" s="30"/>
      <c r="AR2259" s="30"/>
      <c r="AS2259" s="30"/>
      <c r="AT2259" s="30"/>
      <c r="AU2259" s="30"/>
    </row>
    <row r="2260" spans="27:47" x14ac:dyDescent="0.2">
      <c r="AA2260" s="30"/>
      <c r="AB2260" s="30"/>
      <c r="AC2260" s="30"/>
      <c r="AD2260" s="30"/>
      <c r="AE2260" s="30"/>
      <c r="AF2260" s="32"/>
      <c r="AG2260" s="31"/>
      <c r="AN2260" s="30"/>
      <c r="AO2260" s="30"/>
      <c r="AP2260" s="30"/>
      <c r="AQ2260" s="30"/>
      <c r="AR2260" s="30"/>
      <c r="AS2260" s="30"/>
      <c r="AT2260" s="30"/>
      <c r="AU2260" s="30"/>
    </row>
    <row r="2261" spans="27:47" x14ac:dyDescent="0.2">
      <c r="AA2261" s="30"/>
      <c r="AB2261" s="30"/>
      <c r="AC2261" s="30"/>
      <c r="AD2261" s="30"/>
      <c r="AE2261" s="30"/>
      <c r="AF2261" s="32"/>
      <c r="AG2261" s="31"/>
      <c r="AN2261" s="30"/>
      <c r="AO2261" s="30"/>
      <c r="AP2261" s="30"/>
      <c r="AQ2261" s="30"/>
      <c r="AR2261" s="30"/>
      <c r="AS2261" s="30"/>
      <c r="AT2261" s="30"/>
      <c r="AU2261" s="30"/>
    </row>
    <row r="2262" spans="27:47" x14ac:dyDescent="0.2">
      <c r="AA2262" s="30"/>
      <c r="AB2262" s="30"/>
      <c r="AC2262" s="30"/>
      <c r="AD2262" s="30"/>
      <c r="AE2262" s="30"/>
      <c r="AF2262" s="32"/>
      <c r="AG2262" s="31"/>
      <c r="AN2262" s="30"/>
      <c r="AO2262" s="30"/>
      <c r="AP2262" s="30"/>
      <c r="AQ2262" s="30"/>
      <c r="AR2262" s="30"/>
      <c r="AS2262" s="30"/>
      <c r="AT2262" s="30"/>
      <c r="AU2262" s="30"/>
    </row>
    <row r="2263" spans="27:47" x14ac:dyDescent="0.2">
      <c r="AA2263" s="30"/>
      <c r="AB2263" s="30"/>
      <c r="AC2263" s="30"/>
      <c r="AD2263" s="30"/>
      <c r="AE2263" s="30"/>
      <c r="AF2263" s="32"/>
      <c r="AG2263" s="31"/>
      <c r="AN2263" s="30"/>
      <c r="AO2263" s="30"/>
      <c r="AP2263" s="30"/>
      <c r="AQ2263" s="30"/>
      <c r="AR2263" s="30"/>
      <c r="AS2263" s="30"/>
      <c r="AT2263" s="30"/>
      <c r="AU2263" s="30"/>
    </row>
    <row r="2264" spans="27:47" x14ac:dyDescent="0.2">
      <c r="AA2264" s="30"/>
      <c r="AB2264" s="30"/>
      <c r="AC2264" s="30"/>
      <c r="AD2264" s="30"/>
      <c r="AE2264" s="30"/>
      <c r="AF2264" s="32"/>
      <c r="AG2264" s="31"/>
      <c r="AN2264" s="30"/>
      <c r="AO2264" s="30"/>
      <c r="AP2264" s="30"/>
      <c r="AQ2264" s="30"/>
      <c r="AR2264" s="30"/>
      <c r="AS2264" s="30"/>
      <c r="AT2264" s="30"/>
      <c r="AU2264" s="30"/>
    </row>
    <row r="2265" spans="27:47" x14ac:dyDescent="0.2">
      <c r="AA2265" s="30"/>
      <c r="AB2265" s="30"/>
      <c r="AC2265" s="30"/>
      <c r="AD2265" s="30"/>
      <c r="AE2265" s="30"/>
      <c r="AF2265" s="32"/>
      <c r="AG2265" s="31"/>
      <c r="AN2265" s="30"/>
      <c r="AO2265" s="30"/>
      <c r="AP2265" s="30"/>
      <c r="AQ2265" s="30"/>
      <c r="AR2265" s="30"/>
      <c r="AS2265" s="30"/>
      <c r="AT2265" s="30"/>
      <c r="AU2265" s="30"/>
    </row>
    <row r="2266" spans="27:47" x14ac:dyDescent="0.2">
      <c r="AA2266" s="30"/>
      <c r="AB2266" s="30"/>
      <c r="AC2266" s="30"/>
      <c r="AD2266" s="30"/>
      <c r="AE2266" s="30"/>
      <c r="AF2266" s="32"/>
      <c r="AG2266" s="31"/>
      <c r="AN2266" s="30"/>
      <c r="AO2266" s="30"/>
      <c r="AP2266" s="30"/>
      <c r="AQ2266" s="30"/>
      <c r="AR2266" s="30"/>
      <c r="AS2266" s="30"/>
      <c r="AT2266" s="30"/>
      <c r="AU2266" s="30"/>
    </row>
    <row r="2267" spans="27:47" x14ac:dyDescent="0.2">
      <c r="AA2267" s="30"/>
      <c r="AB2267" s="30"/>
      <c r="AC2267" s="30"/>
      <c r="AD2267" s="30"/>
      <c r="AE2267" s="30"/>
      <c r="AF2267" s="32"/>
      <c r="AG2267" s="31"/>
      <c r="AN2267" s="30"/>
      <c r="AO2267" s="30"/>
      <c r="AP2267" s="30"/>
      <c r="AQ2267" s="30"/>
      <c r="AR2267" s="30"/>
      <c r="AS2267" s="30"/>
      <c r="AT2267" s="30"/>
      <c r="AU2267" s="30"/>
    </row>
    <row r="2268" spans="27:47" x14ac:dyDescent="0.2">
      <c r="AA2268" s="30"/>
      <c r="AB2268" s="30"/>
      <c r="AC2268" s="30"/>
      <c r="AD2268" s="30"/>
      <c r="AE2268" s="30"/>
      <c r="AF2268" s="32"/>
      <c r="AG2268" s="31"/>
      <c r="AN2268" s="30"/>
      <c r="AO2268" s="30"/>
      <c r="AP2268" s="30"/>
      <c r="AQ2268" s="30"/>
      <c r="AR2268" s="30"/>
      <c r="AS2268" s="30"/>
      <c r="AT2268" s="30"/>
      <c r="AU2268" s="30"/>
    </row>
    <row r="2269" spans="27:47" x14ac:dyDescent="0.2">
      <c r="AA2269" s="30"/>
      <c r="AB2269" s="30"/>
      <c r="AC2269" s="30"/>
      <c r="AD2269" s="30"/>
      <c r="AE2269" s="30"/>
      <c r="AF2269" s="32"/>
      <c r="AG2269" s="31"/>
      <c r="AN2269" s="30"/>
      <c r="AO2269" s="30"/>
      <c r="AP2269" s="30"/>
      <c r="AQ2269" s="30"/>
      <c r="AR2269" s="30"/>
      <c r="AS2269" s="30"/>
      <c r="AT2269" s="30"/>
      <c r="AU2269" s="30"/>
    </row>
    <row r="2270" spans="27:47" x14ac:dyDescent="0.2">
      <c r="AA2270" s="30"/>
      <c r="AB2270" s="30"/>
      <c r="AC2270" s="30"/>
      <c r="AD2270" s="30"/>
      <c r="AE2270" s="30"/>
      <c r="AF2270" s="32"/>
      <c r="AG2270" s="31"/>
      <c r="AN2270" s="30"/>
      <c r="AO2270" s="30"/>
      <c r="AP2270" s="30"/>
      <c r="AQ2270" s="30"/>
      <c r="AR2270" s="30"/>
      <c r="AS2270" s="30"/>
      <c r="AT2270" s="30"/>
      <c r="AU2270" s="30"/>
    </row>
    <row r="2271" spans="27:47" x14ac:dyDescent="0.2">
      <c r="AA2271" s="30"/>
      <c r="AB2271" s="30"/>
      <c r="AC2271" s="30"/>
      <c r="AD2271" s="30"/>
      <c r="AE2271" s="30"/>
      <c r="AF2271" s="32"/>
      <c r="AG2271" s="31"/>
      <c r="AN2271" s="30"/>
      <c r="AO2271" s="30"/>
      <c r="AP2271" s="30"/>
      <c r="AQ2271" s="30"/>
      <c r="AR2271" s="30"/>
      <c r="AS2271" s="30"/>
      <c r="AT2271" s="30"/>
      <c r="AU2271" s="30"/>
    </row>
    <row r="2272" spans="27:47" x14ac:dyDescent="0.2">
      <c r="AA2272" s="30"/>
      <c r="AB2272" s="30"/>
      <c r="AC2272" s="30"/>
      <c r="AD2272" s="30"/>
      <c r="AE2272" s="30"/>
      <c r="AF2272" s="32"/>
      <c r="AG2272" s="31"/>
      <c r="AN2272" s="30"/>
      <c r="AO2272" s="30"/>
      <c r="AP2272" s="30"/>
      <c r="AQ2272" s="30"/>
      <c r="AR2272" s="30"/>
      <c r="AS2272" s="30"/>
      <c r="AT2272" s="30"/>
      <c r="AU2272" s="30"/>
    </row>
    <row r="2273" spans="27:47" x14ac:dyDescent="0.2">
      <c r="AA2273" s="30"/>
      <c r="AB2273" s="30"/>
      <c r="AC2273" s="30"/>
      <c r="AD2273" s="30"/>
      <c r="AE2273" s="30"/>
      <c r="AF2273" s="32"/>
      <c r="AG2273" s="31"/>
      <c r="AN2273" s="30"/>
      <c r="AO2273" s="30"/>
      <c r="AP2273" s="30"/>
      <c r="AQ2273" s="30"/>
      <c r="AR2273" s="30"/>
      <c r="AS2273" s="30"/>
      <c r="AT2273" s="30"/>
      <c r="AU2273" s="30"/>
    </row>
    <row r="2274" spans="27:47" x14ac:dyDescent="0.2">
      <c r="AA2274" s="30"/>
      <c r="AB2274" s="30"/>
      <c r="AC2274" s="30"/>
      <c r="AD2274" s="30"/>
      <c r="AE2274" s="30"/>
      <c r="AF2274" s="32"/>
      <c r="AG2274" s="31"/>
      <c r="AN2274" s="30"/>
      <c r="AO2274" s="30"/>
      <c r="AP2274" s="30"/>
      <c r="AQ2274" s="30"/>
      <c r="AR2274" s="30"/>
      <c r="AS2274" s="30"/>
      <c r="AT2274" s="30"/>
      <c r="AU2274" s="30"/>
    </row>
    <row r="2275" spans="27:47" x14ac:dyDescent="0.2">
      <c r="AA2275" s="30"/>
      <c r="AB2275" s="30"/>
      <c r="AC2275" s="30"/>
      <c r="AD2275" s="30"/>
      <c r="AE2275" s="30"/>
      <c r="AF2275" s="32"/>
      <c r="AG2275" s="31"/>
      <c r="AN2275" s="30"/>
      <c r="AO2275" s="30"/>
      <c r="AP2275" s="30"/>
      <c r="AQ2275" s="30"/>
      <c r="AR2275" s="30"/>
      <c r="AS2275" s="30"/>
      <c r="AT2275" s="30"/>
      <c r="AU2275" s="30"/>
    </row>
    <row r="2276" spans="27:47" x14ac:dyDescent="0.2">
      <c r="AA2276" s="30"/>
      <c r="AB2276" s="30"/>
      <c r="AC2276" s="30"/>
      <c r="AD2276" s="30"/>
      <c r="AE2276" s="30"/>
      <c r="AF2276" s="32"/>
      <c r="AG2276" s="31"/>
      <c r="AN2276" s="30"/>
      <c r="AO2276" s="30"/>
      <c r="AP2276" s="30"/>
      <c r="AQ2276" s="30"/>
      <c r="AR2276" s="30"/>
      <c r="AS2276" s="30"/>
      <c r="AT2276" s="30"/>
      <c r="AU2276" s="30"/>
    </row>
    <row r="2277" spans="27:47" x14ac:dyDescent="0.2">
      <c r="AA2277" s="30"/>
      <c r="AB2277" s="30"/>
      <c r="AC2277" s="30"/>
      <c r="AD2277" s="30"/>
      <c r="AE2277" s="30"/>
      <c r="AF2277" s="32"/>
      <c r="AG2277" s="31"/>
      <c r="AN2277" s="30"/>
      <c r="AO2277" s="30"/>
      <c r="AP2277" s="30"/>
      <c r="AQ2277" s="30"/>
      <c r="AR2277" s="30"/>
      <c r="AS2277" s="30"/>
      <c r="AT2277" s="30"/>
      <c r="AU2277" s="30"/>
    </row>
    <row r="2278" spans="27:47" x14ac:dyDescent="0.2">
      <c r="AA2278" s="30"/>
      <c r="AB2278" s="30"/>
      <c r="AC2278" s="30"/>
      <c r="AD2278" s="30"/>
      <c r="AE2278" s="30"/>
      <c r="AF2278" s="32"/>
      <c r="AG2278" s="31"/>
      <c r="AN2278" s="30"/>
      <c r="AO2278" s="30"/>
      <c r="AP2278" s="30"/>
      <c r="AQ2278" s="30"/>
      <c r="AR2278" s="30"/>
      <c r="AS2278" s="30"/>
      <c r="AT2278" s="30"/>
      <c r="AU2278" s="30"/>
    </row>
    <row r="2279" spans="27:47" x14ac:dyDescent="0.2">
      <c r="AA2279" s="30"/>
      <c r="AB2279" s="30"/>
      <c r="AC2279" s="30"/>
      <c r="AD2279" s="30"/>
      <c r="AE2279" s="30"/>
      <c r="AF2279" s="32"/>
      <c r="AG2279" s="31"/>
      <c r="AN2279" s="30"/>
      <c r="AO2279" s="30"/>
      <c r="AP2279" s="30"/>
      <c r="AQ2279" s="30"/>
      <c r="AR2279" s="30"/>
      <c r="AS2279" s="30"/>
      <c r="AT2279" s="30"/>
      <c r="AU2279" s="30"/>
    </row>
    <row r="2280" spans="27:47" x14ac:dyDescent="0.2">
      <c r="AA2280" s="30"/>
      <c r="AB2280" s="30"/>
      <c r="AC2280" s="30"/>
      <c r="AD2280" s="30"/>
      <c r="AE2280" s="30"/>
      <c r="AF2280" s="32"/>
      <c r="AG2280" s="31"/>
      <c r="AN2280" s="30"/>
      <c r="AO2280" s="30"/>
      <c r="AP2280" s="30"/>
      <c r="AQ2280" s="30"/>
      <c r="AR2280" s="30"/>
      <c r="AS2280" s="30"/>
      <c r="AT2280" s="30"/>
      <c r="AU2280" s="30"/>
    </row>
    <row r="2281" spans="27:47" x14ac:dyDescent="0.2">
      <c r="AA2281" s="30"/>
      <c r="AB2281" s="30"/>
      <c r="AC2281" s="30"/>
      <c r="AD2281" s="30"/>
      <c r="AE2281" s="30"/>
      <c r="AF2281" s="32"/>
      <c r="AG2281" s="31"/>
      <c r="AN2281" s="30"/>
      <c r="AO2281" s="30"/>
      <c r="AP2281" s="30"/>
      <c r="AQ2281" s="30"/>
      <c r="AR2281" s="30"/>
      <c r="AS2281" s="30"/>
      <c r="AT2281" s="30"/>
      <c r="AU2281" s="30"/>
    </row>
    <row r="2282" spans="27:47" x14ac:dyDescent="0.2">
      <c r="AA2282" s="30"/>
      <c r="AB2282" s="30"/>
      <c r="AC2282" s="30"/>
      <c r="AD2282" s="30"/>
      <c r="AE2282" s="30"/>
      <c r="AF2282" s="32"/>
      <c r="AG2282" s="31"/>
      <c r="AN2282" s="30"/>
      <c r="AO2282" s="30"/>
      <c r="AP2282" s="30"/>
      <c r="AQ2282" s="30"/>
      <c r="AR2282" s="30"/>
      <c r="AS2282" s="30"/>
      <c r="AT2282" s="30"/>
      <c r="AU2282" s="30"/>
    </row>
    <row r="2283" spans="27:47" x14ac:dyDescent="0.2">
      <c r="AA2283" s="30"/>
      <c r="AB2283" s="30"/>
      <c r="AC2283" s="30"/>
      <c r="AD2283" s="30"/>
      <c r="AE2283" s="30"/>
      <c r="AF2283" s="32"/>
      <c r="AG2283" s="31"/>
      <c r="AN2283" s="30"/>
      <c r="AO2283" s="30"/>
      <c r="AP2283" s="30"/>
      <c r="AQ2283" s="30"/>
      <c r="AR2283" s="30"/>
      <c r="AS2283" s="30"/>
      <c r="AT2283" s="30"/>
      <c r="AU2283" s="30"/>
    </row>
    <row r="2284" spans="27:47" x14ac:dyDescent="0.2">
      <c r="AA2284" s="30"/>
      <c r="AB2284" s="30"/>
      <c r="AC2284" s="30"/>
      <c r="AD2284" s="30"/>
      <c r="AE2284" s="30"/>
      <c r="AF2284" s="32"/>
      <c r="AG2284" s="31"/>
      <c r="AN2284" s="30"/>
      <c r="AO2284" s="30"/>
      <c r="AP2284" s="30"/>
      <c r="AQ2284" s="30"/>
      <c r="AR2284" s="30"/>
      <c r="AS2284" s="30"/>
      <c r="AT2284" s="30"/>
      <c r="AU2284" s="30"/>
    </row>
    <row r="2285" spans="27:47" x14ac:dyDescent="0.2">
      <c r="AA2285" s="30"/>
      <c r="AB2285" s="30"/>
      <c r="AC2285" s="30"/>
      <c r="AD2285" s="30"/>
      <c r="AE2285" s="30"/>
      <c r="AF2285" s="32"/>
      <c r="AG2285" s="31"/>
      <c r="AN2285" s="30"/>
      <c r="AO2285" s="30"/>
      <c r="AP2285" s="30"/>
      <c r="AQ2285" s="30"/>
      <c r="AR2285" s="30"/>
      <c r="AS2285" s="30"/>
      <c r="AT2285" s="30"/>
      <c r="AU2285" s="30"/>
    </row>
    <row r="2286" spans="27:47" x14ac:dyDescent="0.2">
      <c r="AA2286" s="30"/>
      <c r="AB2286" s="30"/>
      <c r="AC2286" s="30"/>
      <c r="AD2286" s="30"/>
      <c r="AE2286" s="30"/>
      <c r="AF2286" s="32"/>
      <c r="AG2286" s="31"/>
      <c r="AN2286" s="30"/>
      <c r="AO2286" s="30"/>
      <c r="AP2286" s="30"/>
      <c r="AQ2286" s="30"/>
      <c r="AR2286" s="30"/>
      <c r="AS2286" s="30"/>
      <c r="AT2286" s="30"/>
      <c r="AU2286" s="30"/>
    </row>
    <row r="2287" spans="27:47" x14ac:dyDescent="0.2">
      <c r="AA2287" s="30"/>
      <c r="AB2287" s="30"/>
      <c r="AC2287" s="30"/>
      <c r="AD2287" s="30"/>
      <c r="AE2287" s="30"/>
      <c r="AF2287" s="32"/>
      <c r="AG2287" s="31"/>
      <c r="AN2287" s="30"/>
      <c r="AO2287" s="30"/>
      <c r="AP2287" s="30"/>
      <c r="AQ2287" s="30"/>
      <c r="AR2287" s="30"/>
      <c r="AS2287" s="30"/>
      <c r="AT2287" s="30"/>
      <c r="AU2287" s="30"/>
    </row>
    <row r="2288" spans="27:47" x14ac:dyDescent="0.2">
      <c r="AA2288" s="30"/>
      <c r="AB2288" s="30"/>
      <c r="AC2288" s="30"/>
      <c r="AD2288" s="30"/>
      <c r="AE2288" s="30"/>
      <c r="AF2288" s="32"/>
      <c r="AG2288" s="31"/>
      <c r="AN2288" s="30"/>
      <c r="AO2288" s="30"/>
      <c r="AP2288" s="30"/>
      <c r="AQ2288" s="30"/>
      <c r="AR2288" s="30"/>
      <c r="AS2288" s="30"/>
      <c r="AT2288" s="30"/>
      <c r="AU2288" s="30"/>
    </row>
    <row r="2289" spans="27:47" x14ac:dyDescent="0.2">
      <c r="AA2289" s="30"/>
      <c r="AB2289" s="30"/>
      <c r="AC2289" s="30"/>
      <c r="AD2289" s="30"/>
      <c r="AE2289" s="30"/>
      <c r="AF2289" s="32"/>
      <c r="AG2289" s="31"/>
      <c r="AN2289" s="30"/>
      <c r="AO2289" s="30"/>
      <c r="AP2289" s="30"/>
      <c r="AQ2289" s="30"/>
      <c r="AR2289" s="30"/>
      <c r="AS2289" s="30"/>
      <c r="AT2289" s="30"/>
      <c r="AU2289" s="30"/>
    </row>
    <row r="2290" spans="27:47" x14ac:dyDescent="0.2">
      <c r="AA2290" s="30"/>
      <c r="AB2290" s="30"/>
      <c r="AC2290" s="30"/>
      <c r="AD2290" s="30"/>
      <c r="AE2290" s="30"/>
      <c r="AF2290" s="32"/>
      <c r="AG2290" s="31"/>
      <c r="AN2290" s="30"/>
      <c r="AO2290" s="30"/>
      <c r="AP2290" s="30"/>
      <c r="AQ2290" s="30"/>
      <c r="AR2290" s="30"/>
      <c r="AS2290" s="30"/>
      <c r="AT2290" s="30"/>
      <c r="AU2290" s="30"/>
    </row>
    <row r="2291" spans="27:47" x14ac:dyDescent="0.2">
      <c r="AA2291" s="30"/>
      <c r="AB2291" s="30"/>
      <c r="AC2291" s="30"/>
      <c r="AD2291" s="30"/>
      <c r="AE2291" s="30"/>
      <c r="AF2291" s="32"/>
      <c r="AG2291" s="31"/>
      <c r="AN2291" s="30"/>
      <c r="AO2291" s="30"/>
      <c r="AP2291" s="30"/>
      <c r="AQ2291" s="30"/>
      <c r="AR2291" s="30"/>
      <c r="AS2291" s="30"/>
      <c r="AT2291" s="30"/>
      <c r="AU2291" s="30"/>
    </row>
    <row r="2292" spans="27:47" x14ac:dyDescent="0.2">
      <c r="AA2292" s="30"/>
      <c r="AB2292" s="30"/>
      <c r="AC2292" s="30"/>
      <c r="AD2292" s="30"/>
      <c r="AE2292" s="30"/>
      <c r="AF2292" s="32"/>
      <c r="AG2292" s="31"/>
      <c r="AN2292" s="30"/>
      <c r="AO2292" s="30"/>
      <c r="AP2292" s="30"/>
      <c r="AQ2292" s="30"/>
      <c r="AR2292" s="30"/>
      <c r="AS2292" s="30"/>
      <c r="AT2292" s="30"/>
      <c r="AU2292" s="30"/>
    </row>
    <row r="2293" spans="27:47" x14ac:dyDescent="0.2">
      <c r="AA2293" s="30"/>
      <c r="AB2293" s="30"/>
      <c r="AC2293" s="30"/>
      <c r="AD2293" s="30"/>
      <c r="AE2293" s="30"/>
      <c r="AF2293" s="32"/>
      <c r="AG2293" s="31"/>
      <c r="AN2293" s="30"/>
      <c r="AO2293" s="30"/>
      <c r="AP2293" s="30"/>
      <c r="AQ2293" s="30"/>
      <c r="AR2293" s="30"/>
      <c r="AS2293" s="30"/>
      <c r="AT2293" s="30"/>
      <c r="AU2293" s="30"/>
    </row>
    <row r="2294" spans="27:47" x14ac:dyDescent="0.2">
      <c r="AA2294" s="30"/>
      <c r="AB2294" s="30"/>
      <c r="AC2294" s="30"/>
      <c r="AD2294" s="30"/>
      <c r="AE2294" s="30"/>
      <c r="AF2294" s="32"/>
      <c r="AG2294" s="31"/>
      <c r="AN2294" s="30"/>
      <c r="AO2294" s="30"/>
      <c r="AP2294" s="30"/>
      <c r="AQ2294" s="30"/>
      <c r="AR2294" s="30"/>
      <c r="AS2294" s="30"/>
      <c r="AT2294" s="30"/>
      <c r="AU2294" s="30"/>
    </row>
    <row r="2295" spans="27:47" x14ac:dyDescent="0.2">
      <c r="AA2295" s="30"/>
      <c r="AB2295" s="30"/>
      <c r="AC2295" s="30"/>
      <c r="AD2295" s="30"/>
      <c r="AE2295" s="30"/>
      <c r="AF2295" s="32"/>
      <c r="AG2295" s="31"/>
      <c r="AN2295" s="30"/>
      <c r="AO2295" s="30"/>
      <c r="AP2295" s="30"/>
      <c r="AQ2295" s="30"/>
      <c r="AR2295" s="30"/>
      <c r="AS2295" s="30"/>
      <c r="AT2295" s="30"/>
      <c r="AU2295" s="30"/>
    </row>
    <row r="2296" spans="27:47" x14ac:dyDescent="0.2">
      <c r="AA2296" s="30"/>
      <c r="AB2296" s="30"/>
      <c r="AC2296" s="30"/>
      <c r="AD2296" s="30"/>
      <c r="AE2296" s="30"/>
      <c r="AF2296" s="32"/>
      <c r="AG2296" s="31"/>
      <c r="AN2296" s="30"/>
      <c r="AO2296" s="30"/>
      <c r="AP2296" s="30"/>
      <c r="AQ2296" s="30"/>
      <c r="AR2296" s="30"/>
      <c r="AS2296" s="30"/>
      <c r="AT2296" s="30"/>
      <c r="AU2296" s="30"/>
    </row>
    <row r="2297" spans="27:47" x14ac:dyDescent="0.2">
      <c r="AA2297" s="30"/>
      <c r="AB2297" s="30"/>
      <c r="AC2297" s="30"/>
      <c r="AD2297" s="30"/>
      <c r="AE2297" s="30"/>
      <c r="AF2297" s="32"/>
      <c r="AG2297" s="31"/>
      <c r="AN2297" s="30"/>
      <c r="AO2297" s="30"/>
      <c r="AP2297" s="30"/>
      <c r="AQ2297" s="30"/>
      <c r="AR2297" s="30"/>
      <c r="AS2297" s="30"/>
      <c r="AT2297" s="30"/>
      <c r="AU2297" s="30"/>
    </row>
    <row r="2298" spans="27:47" x14ac:dyDescent="0.2">
      <c r="AA2298" s="30"/>
      <c r="AB2298" s="30"/>
      <c r="AC2298" s="30"/>
      <c r="AD2298" s="30"/>
      <c r="AE2298" s="30"/>
      <c r="AF2298" s="32"/>
      <c r="AG2298" s="31"/>
      <c r="AN2298" s="30"/>
      <c r="AO2298" s="30"/>
      <c r="AP2298" s="30"/>
      <c r="AQ2298" s="30"/>
      <c r="AR2298" s="30"/>
      <c r="AS2298" s="30"/>
      <c r="AT2298" s="30"/>
      <c r="AU2298" s="30"/>
    </row>
    <row r="2299" spans="27:47" x14ac:dyDescent="0.2">
      <c r="AA2299" s="30"/>
      <c r="AB2299" s="30"/>
      <c r="AC2299" s="30"/>
      <c r="AD2299" s="30"/>
      <c r="AE2299" s="30"/>
      <c r="AF2299" s="32"/>
      <c r="AG2299" s="31"/>
      <c r="AN2299" s="30"/>
      <c r="AO2299" s="30"/>
      <c r="AP2299" s="30"/>
      <c r="AQ2299" s="30"/>
      <c r="AR2299" s="30"/>
      <c r="AS2299" s="30"/>
      <c r="AT2299" s="30"/>
      <c r="AU2299" s="30"/>
    </row>
    <row r="2300" spans="27:47" x14ac:dyDescent="0.2">
      <c r="AA2300" s="30"/>
      <c r="AB2300" s="30"/>
      <c r="AC2300" s="30"/>
      <c r="AD2300" s="30"/>
      <c r="AE2300" s="30"/>
      <c r="AF2300" s="32"/>
      <c r="AG2300" s="31"/>
      <c r="AN2300" s="30"/>
      <c r="AO2300" s="30"/>
      <c r="AP2300" s="30"/>
      <c r="AQ2300" s="30"/>
      <c r="AR2300" s="30"/>
      <c r="AS2300" s="30"/>
      <c r="AT2300" s="30"/>
      <c r="AU2300" s="30"/>
    </row>
    <row r="2301" spans="27:47" x14ac:dyDescent="0.2">
      <c r="AA2301" s="30"/>
      <c r="AB2301" s="30"/>
      <c r="AC2301" s="30"/>
      <c r="AD2301" s="30"/>
      <c r="AE2301" s="30"/>
      <c r="AF2301" s="32"/>
      <c r="AG2301" s="31"/>
      <c r="AN2301" s="30"/>
      <c r="AO2301" s="30"/>
      <c r="AP2301" s="30"/>
      <c r="AQ2301" s="30"/>
      <c r="AR2301" s="30"/>
      <c r="AS2301" s="30"/>
      <c r="AT2301" s="30"/>
      <c r="AU2301" s="30"/>
    </row>
    <row r="2302" spans="27:47" x14ac:dyDescent="0.2">
      <c r="AA2302" s="30"/>
      <c r="AB2302" s="30"/>
      <c r="AC2302" s="30"/>
      <c r="AD2302" s="30"/>
      <c r="AE2302" s="30"/>
      <c r="AF2302" s="32"/>
      <c r="AG2302" s="31"/>
      <c r="AN2302" s="30"/>
      <c r="AO2302" s="30"/>
      <c r="AP2302" s="30"/>
      <c r="AQ2302" s="30"/>
      <c r="AR2302" s="30"/>
      <c r="AS2302" s="30"/>
      <c r="AT2302" s="30"/>
      <c r="AU2302" s="30"/>
    </row>
    <row r="2303" spans="27:47" x14ac:dyDescent="0.2">
      <c r="AA2303" s="30"/>
      <c r="AB2303" s="30"/>
      <c r="AC2303" s="30"/>
      <c r="AD2303" s="30"/>
      <c r="AE2303" s="30"/>
      <c r="AF2303" s="32"/>
      <c r="AG2303" s="31"/>
      <c r="AN2303" s="30"/>
      <c r="AO2303" s="30"/>
      <c r="AP2303" s="30"/>
      <c r="AQ2303" s="30"/>
      <c r="AR2303" s="30"/>
      <c r="AS2303" s="30"/>
      <c r="AT2303" s="30"/>
      <c r="AU2303" s="30"/>
    </row>
    <row r="2304" spans="27:47" x14ac:dyDescent="0.2">
      <c r="AA2304" s="30"/>
      <c r="AB2304" s="30"/>
      <c r="AC2304" s="30"/>
      <c r="AD2304" s="30"/>
      <c r="AE2304" s="30"/>
      <c r="AF2304" s="32"/>
      <c r="AG2304" s="31"/>
      <c r="AN2304" s="30"/>
      <c r="AO2304" s="30"/>
      <c r="AP2304" s="30"/>
      <c r="AQ2304" s="30"/>
      <c r="AR2304" s="30"/>
      <c r="AS2304" s="30"/>
      <c r="AT2304" s="30"/>
      <c r="AU2304" s="30"/>
    </row>
    <row r="2305" spans="27:47" x14ac:dyDescent="0.2">
      <c r="AA2305" s="30"/>
      <c r="AB2305" s="30"/>
      <c r="AC2305" s="30"/>
      <c r="AD2305" s="30"/>
      <c r="AE2305" s="30"/>
      <c r="AF2305" s="32"/>
      <c r="AG2305" s="31"/>
      <c r="AN2305" s="30"/>
      <c r="AO2305" s="30"/>
      <c r="AP2305" s="30"/>
      <c r="AQ2305" s="30"/>
      <c r="AR2305" s="30"/>
      <c r="AS2305" s="30"/>
      <c r="AT2305" s="30"/>
      <c r="AU2305" s="30"/>
    </row>
    <row r="2306" spans="27:47" x14ac:dyDescent="0.2">
      <c r="AA2306" s="30"/>
      <c r="AB2306" s="30"/>
      <c r="AC2306" s="30"/>
      <c r="AD2306" s="30"/>
      <c r="AE2306" s="30"/>
      <c r="AF2306" s="32"/>
      <c r="AG2306" s="31"/>
      <c r="AN2306" s="30"/>
      <c r="AO2306" s="30"/>
      <c r="AP2306" s="30"/>
      <c r="AQ2306" s="30"/>
      <c r="AR2306" s="30"/>
      <c r="AS2306" s="30"/>
      <c r="AT2306" s="30"/>
      <c r="AU2306" s="30"/>
    </row>
    <row r="2307" spans="27:47" x14ac:dyDescent="0.2">
      <c r="AA2307" s="30"/>
      <c r="AB2307" s="30"/>
      <c r="AC2307" s="30"/>
      <c r="AD2307" s="30"/>
      <c r="AE2307" s="30"/>
      <c r="AF2307" s="32"/>
      <c r="AG2307" s="31"/>
      <c r="AN2307" s="30"/>
      <c r="AO2307" s="30"/>
      <c r="AP2307" s="30"/>
      <c r="AQ2307" s="30"/>
      <c r="AR2307" s="30"/>
      <c r="AS2307" s="30"/>
      <c r="AT2307" s="30"/>
      <c r="AU2307" s="30"/>
    </row>
    <row r="2308" spans="27:47" x14ac:dyDescent="0.2">
      <c r="AA2308" s="30"/>
      <c r="AB2308" s="30"/>
      <c r="AC2308" s="30"/>
      <c r="AD2308" s="30"/>
      <c r="AE2308" s="30"/>
      <c r="AF2308" s="32"/>
      <c r="AG2308" s="31"/>
      <c r="AN2308" s="30"/>
      <c r="AO2308" s="30"/>
      <c r="AP2308" s="30"/>
      <c r="AQ2308" s="30"/>
      <c r="AR2308" s="30"/>
      <c r="AS2308" s="30"/>
      <c r="AT2308" s="30"/>
      <c r="AU2308" s="30"/>
    </row>
    <row r="2309" spans="27:47" x14ac:dyDescent="0.2">
      <c r="AA2309" s="30"/>
      <c r="AB2309" s="30"/>
      <c r="AC2309" s="30"/>
      <c r="AD2309" s="30"/>
      <c r="AE2309" s="30"/>
      <c r="AF2309" s="32"/>
      <c r="AG2309" s="31"/>
      <c r="AN2309" s="30"/>
      <c r="AO2309" s="30"/>
      <c r="AP2309" s="30"/>
      <c r="AQ2309" s="30"/>
      <c r="AR2309" s="30"/>
      <c r="AS2309" s="30"/>
      <c r="AT2309" s="30"/>
      <c r="AU2309" s="30"/>
    </row>
    <row r="2310" spans="27:47" x14ac:dyDescent="0.2">
      <c r="AA2310" s="30"/>
      <c r="AB2310" s="30"/>
      <c r="AC2310" s="30"/>
      <c r="AD2310" s="30"/>
      <c r="AE2310" s="30"/>
      <c r="AF2310" s="32"/>
      <c r="AG2310" s="31"/>
      <c r="AN2310" s="30"/>
      <c r="AO2310" s="30"/>
      <c r="AP2310" s="30"/>
      <c r="AQ2310" s="30"/>
      <c r="AR2310" s="30"/>
      <c r="AS2310" s="30"/>
      <c r="AT2310" s="30"/>
      <c r="AU2310" s="30"/>
    </row>
    <row r="2311" spans="27:47" x14ac:dyDescent="0.2">
      <c r="AA2311" s="30"/>
      <c r="AB2311" s="30"/>
      <c r="AC2311" s="30"/>
      <c r="AD2311" s="30"/>
      <c r="AE2311" s="30"/>
      <c r="AF2311" s="32"/>
      <c r="AG2311" s="31"/>
      <c r="AN2311" s="30"/>
      <c r="AO2311" s="30"/>
      <c r="AP2311" s="30"/>
      <c r="AQ2311" s="30"/>
      <c r="AR2311" s="30"/>
      <c r="AS2311" s="30"/>
      <c r="AT2311" s="30"/>
      <c r="AU2311" s="30"/>
    </row>
    <row r="2312" spans="27:47" x14ac:dyDescent="0.2">
      <c r="AA2312" s="30"/>
      <c r="AB2312" s="30"/>
      <c r="AC2312" s="30"/>
      <c r="AD2312" s="30"/>
      <c r="AE2312" s="30"/>
      <c r="AF2312" s="32"/>
      <c r="AG2312" s="31"/>
      <c r="AN2312" s="30"/>
      <c r="AO2312" s="30"/>
      <c r="AP2312" s="30"/>
      <c r="AQ2312" s="30"/>
      <c r="AR2312" s="30"/>
      <c r="AS2312" s="30"/>
      <c r="AT2312" s="30"/>
      <c r="AU2312" s="30"/>
    </row>
    <row r="2313" spans="27:47" x14ac:dyDescent="0.2">
      <c r="AA2313" s="30"/>
      <c r="AB2313" s="30"/>
      <c r="AC2313" s="30"/>
      <c r="AD2313" s="30"/>
      <c r="AE2313" s="30"/>
      <c r="AF2313" s="32"/>
      <c r="AG2313" s="31"/>
      <c r="AN2313" s="30"/>
      <c r="AO2313" s="30"/>
      <c r="AP2313" s="30"/>
      <c r="AQ2313" s="30"/>
      <c r="AR2313" s="30"/>
      <c r="AS2313" s="30"/>
      <c r="AT2313" s="30"/>
      <c r="AU2313" s="30"/>
    </row>
    <row r="2314" spans="27:47" x14ac:dyDescent="0.2">
      <c r="AA2314" s="30"/>
      <c r="AB2314" s="30"/>
      <c r="AC2314" s="30"/>
      <c r="AD2314" s="30"/>
      <c r="AE2314" s="30"/>
      <c r="AF2314" s="32"/>
      <c r="AG2314" s="31"/>
      <c r="AN2314" s="30"/>
      <c r="AO2314" s="30"/>
      <c r="AP2314" s="30"/>
      <c r="AQ2314" s="30"/>
      <c r="AR2314" s="30"/>
      <c r="AS2314" s="30"/>
      <c r="AT2314" s="30"/>
      <c r="AU2314" s="30"/>
    </row>
    <row r="2315" spans="27:47" x14ac:dyDescent="0.2">
      <c r="AA2315" s="30"/>
      <c r="AB2315" s="30"/>
      <c r="AC2315" s="30"/>
      <c r="AD2315" s="30"/>
      <c r="AE2315" s="30"/>
      <c r="AF2315" s="32"/>
      <c r="AG2315" s="31"/>
      <c r="AN2315" s="30"/>
      <c r="AO2315" s="30"/>
      <c r="AP2315" s="30"/>
      <c r="AQ2315" s="30"/>
      <c r="AR2315" s="30"/>
      <c r="AS2315" s="30"/>
      <c r="AT2315" s="30"/>
      <c r="AU2315" s="30"/>
    </row>
    <row r="2316" spans="27:47" x14ac:dyDescent="0.2">
      <c r="AA2316" s="30"/>
      <c r="AB2316" s="30"/>
      <c r="AC2316" s="30"/>
      <c r="AD2316" s="30"/>
      <c r="AE2316" s="30"/>
      <c r="AF2316" s="32"/>
      <c r="AG2316" s="31"/>
      <c r="AN2316" s="30"/>
      <c r="AO2316" s="30"/>
      <c r="AP2316" s="30"/>
      <c r="AQ2316" s="30"/>
      <c r="AR2316" s="30"/>
      <c r="AS2316" s="30"/>
      <c r="AT2316" s="30"/>
      <c r="AU2316" s="30"/>
    </row>
    <row r="2317" spans="27:47" x14ac:dyDescent="0.2">
      <c r="AA2317" s="30"/>
      <c r="AB2317" s="30"/>
      <c r="AC2317" s="30"/>
      <c r="AD2317" s="30"/>
      <c r="AE2317" s="30"/>
      <c r="AF2317" s="32"/>
      <c r="AG2317" s="31"/>
      <c r="AN2317" s="30"/>
      <c r="AO2317" s="30"/>
      <c r="AP2317" s="30"/>
      <c r="AQ2317" s="30"/>
      <c r="AR2317" s="30"/>
      <c r="AS2317" s="30"/>
      <c r="AT2317" s="30"/>
      <c r="AU2317" s="30"/>
    </row>
    <row r="2318" spans="27:47" x14ac:dyDescent="0.2">
      <c r="AA2318" s="30"/>
      <c r="AB2318" s="30"/>
      <c r="AC2318" s="30"/>
      <c r="AD2318" s="30"/>
      <c r="AE2318" s="30"/>
      <c r="AF2318" s="32"/>
      <c r="AG2318" s="31"/>
      <c r="AN2318" s="30"/>
      <c r="AO2318" s="30"/>
      <c r="AP2318" s="30"/>
      <c r="AQ2318" s="30"/>
      <c r="AR2318" s="30"/>
      <c r="AS2318" s="30"/>
      <c r="AT2318" s="30"/>
      <c r="AU2318" s="30"/>
    </row>
    <row r="2319" spans="27:47" x14ac:dyDescent="0.2">
      <c r="AA2319" s="30"/>
      <c r="AB2319" s="30"/>
      <c r="AC2319" s="30"/>
      <c r="AD2319" s="30"/>
      <c r="AE2319" s="30"/>
      <c r="AF2319" s="32"/>
      <c r="AG2319" s="31"/>
      <c r="AN2319" s="30"/>
      <c r="AO2319" s="30"/>
      <c r="AP2319" s="30"/>
      <c r="AQ2319" s="30"/>
      <c r="AR2319" s="30"/>
      <c r="AS2319" s="30"/>
      <c r="AT2319" s="30"/>
      <c r="AU2319" s="30"/>
    </row>
    <row r="2320" spans="27:47" x14ac:dyDescent="0.2">
      <c r="AA2320" s="30"/>
      <c r="AB2320" s="30"/>
      <c r="AC2320" s="30"/>
      <c r="AD2320" s="30"/>
      <c r="AE2320" s="30"/>
      <c r="AF2320" s="32"/>
      <c r="AG2320" s="31"/>
      <c r="AN2320" s="30"/>
      <c r="AO2320" s="30"/>
      <c r="AP2320" s="30"/>
      <c r="AQ2320" s="30"/>
      <c r="AR2320" s="30"/>
      <c r="AS2320" s="30"/>
      <c r="AT2320" s="30"/>
      <c r="AU2320" s="30"/>
    </row>
    <row r="2321" spans="27:47" x14ac:dyDescent="0.2">
      <c r="AA2321" s="30"/>
      <c r="AB2321" s="30"/>
      <c r="AC2321" s="30"/>
      <c r="AD2321" s="30"/>
      <c r="AE2321" s="30"/>
      <c r="AF2321" s="32"/>
      <c r="AG2321" s="31"/>
      <c r="AN2321" s="30"/>
      <c r="AO2321" s="30"/>
      <c r="AP2321" s="30"/>
      <c r="AQ2321" s="30"/>
      <c r="AR2321" s="30"/>
      <c r="AS2321" s="30"/>
      <c r="AT2321" s="30"/>
      <c r="AU2321" s="30"/>
    </row>
    <row r="2322" spans="27:47" x14ac:dyDescent="0.2">
      <c r="AA2322" s="30"/>
      <c r="AB2322" s="30"/>
      <c r="AC2322" s="30"/>
      <c r="AD2322" s="30"/>
      <c r="AE2322" s="30"/>
      <c r="AF2322" s="32"/>
      <c r="AG2322" s="31"/>
      <c r="AN2322" s="30"/>
      <c r="AO2322" s="30"/>
      <c r="AP2322" s="30"/>
      <c r="AQ2322" s="30"/>
      <c r="AR2322" s="30"/>
      <c r="AS2322" s="30"/>
      <c r="AT2322" s="30"/>
      <c r="AU2322" s="30"/>
    </row>
    <row r="2323" spans="27:47" x14ac:dyDescent="0.2">
      <c r="AA2323" s="30"/>
      <c r="AB2323" s="30"/>
      <c r="AC2323" s="30"/>
      <c r="AD2323" s="30"/>
      <c r="AE2323" s="30"/>
      <c r="AF2323" s="32"/>
      <c r="AG2323" s="31"/>
      <c r="AN2323" s="30"/>
      <c r="AO2323" s="30"/>
      <c r="AP2323" s="30"/>
      <c r="AQ2323" s="30"/>
      <c r="AR2323" s="30"/>
      <c r="AS2323" s="30"/>
      <c r="AT2323" s="30"/>
      <c r="AU2323" s="30"/>
    </row>
    <row r="2324" spans="27:47" x14ac:dyDescent="0.2">
      <c r="AA2324" s="30"/>
      <c r="AB2324" s="30"/>
      <c r="AC2324" s="30"/>
      <c r="AD2324" s="30"/>
      <c r="AE2324" s="30"/>
      <c r="AF2324" s="32"/>
      <c r="AG2324" s="31"/>
      <c r="AN2324" s="30"/>
      <c r="AO2324" s="30"/>
      <c r="AP2324" s="30"/>
      <c r="AQ2324" s="30"/>
      <c r="AR2324" s="30"/>
      <c r="AS2324" s="30"/>
      <c r="AT2324" s="30"/>
      <c r="AU2324" s="30"/>
    </row>
    <row r="2325" spans="27:47" x14ac:dyDescent="0.2">
      <c r="AA2325" s="30"/>
      <c r="AB2325" s="30"/>
      <c r="AC2325" s="30"/>
      <c r="AD2325" s="30"/>
      <c r="AE2325" s="30"/>
      <c r="AF2325" s="32"/>
      <c r="AG2325" s="31"/>
      <c r="AN2325" s="30"/>
      <c r="AO2325" s="30"/>
      <c r="AP2325" s="30"/>
      <c r="AQ2325" s="30"/>
      <c r="AR2325" s="30"/>
      <c r="AS2325" s="30"/>
      <c r="AT2325" s="30"/>
      <c r="AU2325" s="30"/>
    </row>
    <row r="2326" spans="27:47" x14ac:dyDescent="0.2">
      <c r="AA2326" s="30"/>
      <c r="AB2326" s="30"/>
      <c r="AC2326" s="30"/>
      <c r="AD2326" s="30"/>
      <c r="AE2326" s="30"/>
      <c r="AF2326" s="32"/>
      <c r="AG2326" s="31"/>
      <c r="AN2326" s="30"/>
      <c r="AO2326" s="30"/>
      <c r="AP2326" s="30"/>
      <c r="AQ2326" s="30"/>
      <c r="AR2326" s="30"/>
      <c r="AS2326" s="30"/>
      <c r="AT2326" s="30"/>
      <c r="AU2326" s="30"/>
    </row>
    <row r="2327" spans="27:47" x14ac:dyDescent="0.2">
      <c r="AA2327" s="30"/>
      <c r="AB2327" s="30"/>
      <c r="AC2327" s="30"/>
      <c r="AD2327" s="30"/>
      <c r="AE2327" s="30"/>
      <c r="AF2327" s="32"/>
      <c r="AG2327" s="31"/>
      <c r="AN2327" s="30"/>
      <c r="AO2327" s="30"/>
      <c r="AP2327" s="30"/>
      <c r="AQ2327" s="30"/>
      <c r="AR2327" s="30"/>
      <c r="AS2327" s="30"/>
      <c r="AT2327" s="30"/>
      <c r="AU2327" s="30"/>
    </row>
    <row r="2328" spans="27:47" x14ac:dyDescent="0.2">
      <c r="AA2328" s="30"/>
      <c r="AB2328" s="30"/>
      <c r="AC2328" s="30"/>
      <c r="AD2328" s="30"/>
      <c r="AE2328" s="30"/>
      <c r="AF2328" s="32"/>
      <c r="AG2328" s="31"/>
      <c r="AN2328" s="30"/>
      <c r="AO2328" s="30"/>
      <c r="AP2328" s="30"/>
      <c r="AQ2328" s="30"/>
      <c r="AR2328" s="30"/>
      <c r="AS2328" s="30"/>
      <c r="AT2328" s="30"/>
      <c r="AU2328" s="30"/>
    </row>
    <row r="2329" spans="27:47" x14ac:dyDescent="0.2">
      <c r="AA2329" s="30"/>
      <c r="AB2329" s="30"/>
      <c r="AC2329" s="30"/>
      <c r="AD2329" s="30"/>
      <c r="AE2329" s="30"/>
      <c r="AF2329" s="32"/>
      <c r="AG2329" s="31"/>
      <c r="AN2329" s="30"/>
      <c r="AO2329" s="30"/>
      <c r="AP2329" s="30"/>
      <c r="AQ2329" s="30"/>
      <c r="AR2329" s="30"/>
      <c r="AS2329" s="30"/>
      <c r="AT2329" s="30"/>
      <c r="AU2329" s="30"/>
    </row>
    <row r="2330" spans="27:47" x14ac:dyDescent="0.2">
      <c r="AA2330" s="30"/>
      <c r="AB2330" s="30"/>
      <c r="AC2330" s="30"/>
      <c r="AD2330" s="30"/>
      <c r="AE2330" s="30"/>
      <c r="AF2330" s="32"/>
      <c r="AG2330" s="31"/>
      <c r="AN2330" s="30"/>
      <c r="AO2330" s="30"/>
      <c r="AP2330" s="30"/>
      <c r="AQ2330" s="30"/>
      <c r="AR2330" s="30"/>
      <c r="AS2330" s="30"/>
      <c r="AT2330" s="30"/>
      <c r="AU2330" s="30"/>
    </row>
    <row r="2331" spans="27:47" x14ac:dyDescent="0.2">
      <c r="AA2331" s="30"/>
      <c r="AB2331" s="30"/>
      <c r="AC2331" s="30"/>
      <c r="AD2331" s="30"/>
      <c r="AE2331" s="30"/>
      <c r="AF2331" s="32"/>
      <c r="AG2331" s="31"/>
      <c r="AN2331" s="30"/>
      <c r="AO2331" s="30"/>
      <c r="AP2331" s="30"/>
      <c r="AQ2331" s="30"/>
      <c r="AR2331" s="30"/>
      <c r="AS2331" s="30"/>
      <c r="AT2331" s="30"/>
      <c r="AU2331" s="30"/>
    </row>
    <row r="2332" spans="27:47" x14ac:dyDescent="0.2">
      <c r="AA2332" s="30"/>
      <c r="AB2332" s="30"/>
      <c r="AC2332" s="30"/>
      <c r="AD2332" s="30"/>
      <c r="AE2332" s="30"/>
      <c r="AF2332" s="32"/>
      <c r="AG2332" s="31"/>
      <c r="AN2332" s="30"/>
      <c r="AO2332" s="30"/>
      <c r="AP2332" s="30"/>
      <c r="AQ2332" s="30"/>
      <c r="AR2332" s="30"/>
      <c r="AS2332" s="30"/>
      <c r="AT2332" s="30"/>
      <c r="AU2332" s="30"/>
    </row>
    <row r="2333" spans="27:47" x14ac:dyDescent="0.2">
      <c r="AA2333" s="30"/>
      <c r="AB2333" s="30"/>
      <c r="AC2333" s="30"/>
      <c r="AD2333" s="30"/>
      <c r="AE2333" s="30"/>
      <c r="AF2333" s="32"/>
      <c r="AG2333" s="31"/>
      <c r="AN2333" s="30"/>
      <c r="AO2333" s="30"/>
      <c r="AP2333" s="30"/>
      <c r="AQ2333" s="30"/>
      <c r="AR2333" s="30"/>
      <c r="AS2333" s="30"/>
      <c r="AT2333" s="30"/>
      <c r="AU2333" s="30"/>
    </row>
    <row r="2334" spans="27:47" x14ac:dyDescent="0.2">
      <c r="AA2334" s="30"/>
      <c r="AB2334" s="30"/>
      <c r="AC2334" s="30"/>
      <c r="AD2334" s="30"/>
      <c r="AE2334" s="30"/>
      <c r="AF2334" s="32"/>
      <c r="AG2334" s="31"/>
      <c r="AN2334" s="30"/>
      <c r="AO2334" s="30"/>
      <c r="AP2334" s="30"/>
      <c r="AQ2334" s="30"/>
      <c r="AR2334" s="30"/>
      <c r="AS2334" s="30"/>
      <c r="AT2334" s="30"/>
      <c r="AU2334" s="30"/>
    </row>
    <row r="2335" spans="27:47" x14ac:dyDescent="0.2">
      <c r="AA2335" s="30"/>
      <c r="AB2335" s="30"/>
      <c r="AC2335" s="30"/>
      <c r="AD2335" s="30"/>
      <c r="AE2335" s="30"/>
      <c r="AF2335" s="32"/>
      <c r="AG2335" s="31"/>
      <c r="AN2335" s="30"/>
      <c r="AO2335" s="30"/>
      <c r="AP2335" s="30"/>
      <c r="AQ2335" s="30"/>
      <c r="AR2335" s="30"/>
      <c r="AS2335" s="30"/>
      <c r="AT2335" s="30"/>
      <c r="AU2335" s="30"/>
    </row>
    <row r="2336" spans="27:47" x14ac:dyDescent="0.2">
      <c r="AA2336" s="30"/>
      <c r="AB2336" s="30"/>
      <c r="AC2336" s="30"/>
      <c r="AD2336" s="30"/>
      <c r="AE2336" s="30"/>
      <c r="AF2336" s="32"/>
      <c r="AG2336" s="31"/>
      <c r="AN2336" s="30"/>
      <c r="AO2336" s="30"/>
      <c r="AP2336" s="30"/>
      <c r="AQ2336" s="30"/>
      <c r="AR2336" s="30"/>
      <c r="AS2336" s="30"/>
      <c r="AT2336" s="30"/>
      <c r="AU2336" s="30"/>
    </row>
    <row r="2337" spans="27:47" x14ac:dyDescent="0.2">
      <c r="AA2337" s="30"/>
      <c r="AB2337" s="30"/>
      <c r="AC2337" s="30"/>
      <c r="AD2337" s="30"/>
      <c r="AE2337" s="30"/>
      <c r="AF2337" s="32"/>
      <c r="AG2337" s="31"/>
      <c r="AN2337" s="30"/>
      <c r="AO2337" s="30"/>
      <c r="AP2337" s="30"/>
      <c r="AQ2337" s="30"/>
      <c r="AR2337" s="30"/>
      <c r="AS2337" s="30"/>
      <c r="AT2337" s="30"/>
      <c r="AU2337" s="30"/>
    </row>
    <row r="2338" spans="27:47" x14ac:dyDescent="0.2">
      <c r="AA2338" s="30"/>
      <c r="AB2338" s="30"/>
      <c r="AC2338" s="30"/>
      <c r="AD2338" s="30"/>
      <c r="AE2338" s="30"/>
      <c r="AF2338" s="32"/>
      <c r="AG2338" s="31"/>
      <c r="AN2338" s="30"/>
      <c r="AO2338" s="30"/>
      <c r="AP2338" s="30"/>
      <c r="AQ2338" s="30"/>
      <c r="AR2338" s="30"/>
      <c r="AS2338" s="30"/>
      <c r="AT2338" s="30"/>
      <c r="AU2338" s="30"/>
    </row>
    <row r="2339" spans="27:47" x14ac:dyDescent="0.2">
      <c r="AA2339" s="30"/>
      <c r="AB2339" s="30"/>
      <c r="AC2339" s="30"/>
      <c r="AD2339" s="30"/>
      <c r="AE2339" s="30"/>
      <c r="AF2339" s="32"/>
      <c r="AG2339" s="31"/>
      <c r="AN2339" s="30"/>
      <c r="AO2339" s="30"/>
      <c r="AP2339" s="30"/>
      <c r="AQ2339" s="30"/>
      <c r="AR2339" s="30"/>
      <c r="AS2339" s="30"/>
      <c r="AT2339" s="30"/>
      <c r="AU2339" s="30"/>
    </row>
    <row r="2340" spans="27:47" x14ac:dyDescent="0.2">
      <c r="AA2340" s="30"/>
      <c r="AB2340" s="30"/>
      <c r="AC2340" s="30"/>
      <c r="AD2340" s="30"/>
      <c r="AE2340" s="30"/>
      <c r="AF2340" s="32"/>
      <c r="AG2340" s="31"/>
      <c r="AN2340" s="30"/>
      <c r="AO2340" s="30"/>
      <c r="AP2340" s="30"/>
      <c r="AQ2340" s="30"/>
      <c r="AR2340" s="30"/>
      <c r="AS2340" s="30"/>
      <c r="AT2340" s="30"/>
      <c r="AU2340" s="30"/>
    </row>
    <row r="2341" spans="27:47" x14ac:dyDescent="0.2">
      <c r="AA2341" s="30"/>
      <c r="AB2341" s="30"/>
      <c r="AC2341" s="30"/>
      <c r="AD2341" s="30"/>
      <c r="AE2341" s="30"/>
      <c r="AF2341" s="32"/>
      <c r="AG2341" s="31"/>
      <c r="AN2341" s="30"/>
      <c r="AO2341" s="30"/>
      <c r="AP2341" s="30"/>
      <c r="AQ2341" s="30"/>
      <c r="AR2341" s="30"/>
      <c r="AS2341" s="30"/>
      <c r="AT2341" s="30"/>
      <c r="AU2341" s="30"/>
    </row>
    <row r="2342" spans="27:47" x14ac:dyDescent="0.2">
      <c r="AA2342" s="30"/>
      <c r="AB2342" s="30"/>
      <c r="AC2342" s="30"/>
      <c r="AD2342" s="30"/>
      <c r="AE2342" s="30"/>
      <c r="AF2342" s="32"/>
      <c r="AG2342" s="31"/>
      <c r="AN2342" s="30"/>
      <c r="AO2342" s="30"/>
      <c r="AP2342" s="30"/>
      <c r="AQ2342" s="30"/>
      <c r="AR2342" s="30"/>
      <c r="AS2342" s="30"/>
      <c r="AT2342" s="30"/>
      <c r="AU2342" s="30"/>
    </row>
    <row r="2343" spans="27:47" x14ac:dyDescent="0.2">
      <c r="AA2343" s="30"/>
      <c r="AB2343" s="30"/>
      <c r="AC2343" s="30"/>
      <c r="AD2343" s="30"/>
      <c r="AE2343" s="30"/>
      <c r="AF2343" s="32"/>
      <c r="AG2343" s="31"/>
      <c r="AN2343" s="30"/>
      <c r="AO2343" s="30"/>
      <c r="AP2343" s="30"/>
      <c r="AQ2343" s="30"/>
      <c r="AR2343" s="30"/>
      <c r="AS2343" s="30"/>
      <c r="AT2343" s="30"/>
      <c r="AU2343" s="30"/>
    </row>
    <row r="2344" spans="27:47" x14ac:dyDescent="0.2">
      <c r="AA2344" s="30"/>
      <c r="AB2344" s="30"/>
      <c r="AC2344" s="30"/>
      <c r="AD2344" s="30"/>
      <c r="AE2344" s="30"/>
      <c r="AF2344" s="32"/>
      <c r="AG2344" s="31"/>
      <c r="AN2344" s="30"/>
      <c r="AO2344" s="30"/>
      <c r="AP2344" s="30"/>
      <c r="AQ2344" s="30"/>
      <c r="AR2344" s="30"/>
      <c r="AS2344" s="30"/>
      <c r="AT2344" s="30"/>
      <c r="AU2344" s="30"/>
    </row>
    <row r="2345" spans="27:47" x14ac:dyDescent="0.2">
      <c r="AA2345" s="30"/>
      <c r="AB2345" s="30"/>
      <c r="AC2345" s="30"/>
      <c r="AD2345" s="30"/>
      <c r="AE2345" s="30"/>
      <c r="AF2345" s="32"/>
      <c r="AG2345" s="31"/>
      <c r="AN2345" s="30"/>
      <c r="AO2345" s="30"/>
      <c r="AP2345" s="30"/>
      <c r="AQ2345" s="30"/>
      <c r="AR2345" s="30"/>
      <c r="AS2345" s="30"/>
      <c r="AT2345" s="30"/>
      <c r="AU2345" s="30"/>
    </row>
    <row r="2346" spans="27:47" x14ac:dyDescent="0.2">
      <c r="AA2346" s="30"/>
      <c r="AB2346" s="30"/>
      <c r="AC2346" s="30"/>
      <c r="AD2346" s="30"/>
      <c r="AE2346" s="30"/>
      <c r="AF2346" s="32"/>
      <c r="AG2346" s="31"/>
      <c r="AN2346" s="30"/>
      <c r="AO2346" s="30"/>
      <c r="AP2346" s="30"/>
      <c r="AQ2346" s="30"/>
      <c r="AR2346" s="30"/>
      <c r="AS2346" s="30"/>
      <c r="AT2346" s="30"/>
      <c r="AU2346" s="30"/>
    </row>
    <row r="2347" spans="27:47" x14ac:dyDescent="0.2">
      <c r="AA2347" s="30"/>
      <c r="AB2347" s="30"/>
      <c r="AC2347" s="30"/>
      <c r="AD2347" s="30"/>
      <c r="AE2347" s="30"/>
      <c r="AF2347" s="32"/>
      <c r="AG2347" s="31"/>
      <c r="AN2347" s="30"/>
      <c r="AO2347" s="30"/>
      <c r="AP2347" s="30"/>
      <c r="AQ2347" s="30"/>
      <c r="AR2347" s="30"/>
      <c r="AS2347" s="30"/>
      <c r="AT2347" s="30"/>
      <c r="AU2347" s="30"/>
    </row>
    <row r="2348" spans="27:47" x14ac:dyDescent="0.2">
      <c r="AA2348" s="30"/>
      <c r="AB2348" s="30"/>
      <c r="AC2348" s="30"/>
      <c r="AD2348" s="30"/>
      <c r="AE2348" s="30"/>
      <c r="AF2348" s="32"/>
      <c r="AG2348" s="31"/>
      <c r="AN2348" s="30"/>
      <c r="AO2348" s="30"/>
      <c r="AP2348" s="30"/>
      <c r="AQ2348" s="30"/>
      <c r="AR2348" s="30"/>
      <c r="AS2348" s="30"/>
      <c r="AT2348" s="30"/>
      <c r="AU2348" s="30"/>
    </row>
    <row r="2349" spans="27:47" x14ac:dyDescent="0.2">
      <c r="AA2349" s="30"/>
      <c r="AB2349" s="30"/>
      <c r="AC2349" s="30"/>
      <c r="AD2349" s="30"/>
      <c r="AE2349" s="30"/>
      <c r="AF2349" s="32"/>
      <c r="AG2349" s="31"/>
      <c r="AN2349" s="30"/>
      <c r="AO2349" s="30"/>
      <c r="AP2349" s="30"/>
      <c r="AQ2349" s="30"/>
      <c r="AR2349" s="30"/>
      <c r="AS2349" s="30"/>
      <c r="AT2349" s="30"/>
      <c r="AU2349" s="30"/>
    </row>
    <row r="2350" spans="27:47" x14ac:dyDescent="0.2">
      <c r="AA2350" s="30"/>
      <c r="AB2350" s="30"/>
      <c r="AC2350" s="30"/>
      <c r="AD2350" s="30"/>
      <c r="AE2350" s="30"/>
      <c r="AF2350" s="32"/>
      <c r="AG2350" s="31"/>
      <c r="AN2350" s="30"/>
      <c r="AO2350" s="30"/>
      <c r="AP2350" s="30"/>
      <c r="AQ2350" s="30"/>
      <c r="AR2350" s="30"/>
      <c r="AS2350" s="30"/>
      <c r="AT2350" s="30"/>
      <c r="AU2350" s="30"/>
    </row>
    <row r="2351" spans="27:47" x14ac:dyDescent="0.2">
      <c r="AA2351" s="30"/>
      <c r="AB2351" s="30"/>
      <c r="AC2351" s="30"/>
      <c r="AD2351" s="30"/>
      <c r="AE2351" s="30"/>
      <c r="AF2351" s="32"/>
      <c r="AG2351" s="31"/>
      <c r="AN2351" s="30"/>
      <c r="AO2351" s="30"/>
      <c r="AP2351" s="30"/>
      <c r="AQ2351" s="30"/>
      <c r="AR2351" s="30"/>
      <c r="AS2351" s="30"/>
      <c r="AT2351" s="30"/>
      <c r="AU2351" s="30"/>
    </row>
    <row r="2352" spans="27:47" x14ac:dyDescent="0.2">
      <c r="AA2352" s="30"/>
      <c r="AB2352" s="30"/>
      <c r="AC2352" s="30"/>
      <c r="AD2352" s="30"/>
      <c r="AE2352" s="30"/>
      <c r="AF2352" s="32"/>
      <c r="AG2352" s="31"/>
      <c r="AN2352" s="30"/>
      <c r="AO2352" s="30"/>
      <c r="AP2352" s="30"/>
      <c r="AQ2352" s="30"/>
      <c r="AR2352" s="30"/>
      <c r="AS2352" s="30"/>
      <c r="AT2352" s="30"/>
      <c r="AU2352" s="30"/>
    </row>
    <row r="2353" spans="27:47" x14ac:dyDescent="0.2">
      <c r="AA2353" s="30"/>
      <c r="AB2353" s="30"/>
      <c r="AC2353" s="30"/>
      <c r="AD2353" s="30"/>
      <c r="AE2353" s="30"/>
      <c r="AF2353" s="32"/>
      <c r="AG2353" s="31"/>
      <c r="AN2353" s="30"/>
      <c r="AO2353" s="30"/>
      <c r="AP2353" s="30"/>
      <c r="AQ2353" s="30"/>
      <c r="AR2353" s="30"/>
      <c r="AS2353" s="30"/>
      <c r="AT2353" s="30"/>
      <c r="AU2353" s="30"/>
    </row>
    <row r="2354" spans="27:47" x14ac:dyDescent="0.2">
      <c r="AA2354" s="30"/>
      <c r="AB2354" s="30"/>
      <c r="AC2354" s="30"/>
      <c r="AD2354" s="30"/>
      <c r="AE2354" s="30"/>
      <c r="AF2354" s="32"/>
      <c r="AG2354" s="31"/>
      <c r="AN2354" s="30"/>
      <c r="AO2354" s="30"/>
      <c r="AP2354" s="30"/>
      <c r="AQ2354" s="30"/>
      <c r="AR2354" s="30"/>
      <c r="AS2354" s="30"/>
      <c r="AT2354" s="30"/>
      <c r="AU2354" s="30"/>
    </row>
    <row r="2355" spans="27:47" x14ac:dyDescent="0.2">
      <c r="AA2355" s="30"/>
      <c r="AB2355" s="30"/>
      <c r="AC2355" s="30"/>
      <c r="AD2355" s="30"/>
      <c r="AE2355" s="30"/>
      <c r="AF2355" s="32"/>
      <c r="AG2355" s="31"/>
      <c r="AN2355" s="30"/>
      <c r="AO2355" s="30"/>
      <c r="AP2355" s="30"/>
      <c r="AQ2355" s="30"/>
      <c r="AR2355" s="30"/>
      <c r="AS2355" s="30"/>
      <c r="AT2355" s="30"/>
      <c r="AU2355" s="30"/>
    </row>
    <row r="2356" spans="27:47" x14ac:dyDescent="0.2">
      <c r="AA2356" s="30"/>
      <c r="AB2356" s="30"/>
      <c r="AC2356" s="30"/>
      <c r="AD2356" s="30"/>
      <c r="AE2356" s="30"/>
      <c r="AF2356" s="32"/>
      <c r="AG2356" s="31"/>
      <c r="AN2356" s="30"/>
      <c r="AO2356" s="30"/>
      <c r="AP2356" s="30"/>
      <c r="AQ2356" s="30"/>
      <c r="AR2356" s="30"/>
      <c r="AS2356" s="30"/>
      <c r="AT2356" s="30"/>
      <c r="AU2356" s="30"/>
    </row>
    <row r="2357" spans="27:47" x14ac:dyDescent="0.2">
      <c r="AA2357" s="30"/>
      <c r="AB2357" s="30"/>
      <c r="AC2357" s="30"/>
      <c r="AD2357" s="30"/>
      <c r="AE2357" s="30"/>
      <c r="AF2357" s="32"/>
      <c r="AG2357" s="31"/>
      <c r="AN2357" s="30"/>
      <c r="AO2357" s="30"/>
      <c r="AP2357" s="30"/>
      <c r="AQ2357" s="30"/>
      <c r="AR2357" s="30"/>
      <c r="AS2357" s="30"/>
      <c r="AT2357" s="30"/>
      <c r="AU2357" s="30"/>
    </row>
    <row r="2358" spans="27:47" x14ac:dyDescent="0.2">
      <c r="AA2358" s="30"/>
      <c r="AB2358" s="30"/>
      <c r="AC2358" s="30"/>
      <c r="AD2358" s="30"/>
      <c r="AE2358" s="30"/>
      <c r="AF2358" s="32"/>
      <c r="AG2358" s="31"/>
      <c r="AN2358" s="30"/>
      <c r="AO2358" s="30"/>
      <c r="AP2358" s="30"/>
      <c r="AQ2358" s="30"/>
      <c r="AR2358" s="30"/>
      <c r="AS2358" s="30"/>
      <c r="AT2358" s="30"/>
      <c r="AU2358" s="30"/>
    </row>
    <row r="2359" spans="27:47" x14ac:dyDescent="0.2">
      <c r="AA2359" s="30"/>
      <c r="AB2359" s="30"/>
      <c r="AC2359" s="30"/>
      <c r="AD2359" s="30"/>
      <c r="AE2359" s="30"/>
      <c r="AF2359" s="32"/>
      <c r="AG2359" s="31"/>
      <c r="AN2359" s="30"/>
      <c r="AO2359" s="30"/>
      <c r="AP2359" s="30"/>
      <c r="AQ2359" s="30"/>
      <c r="AR2359" s="30"/>
      <c r="AS2359" s="30"/>
      <c r="AT2359" s="30"/>
      <c r="AU2359" s="30"/>
    </row>
    <row r="2360" spans="27:47" x14ac:dyDescent="0.2">
      <c r="AA2360" s="30"/>
      <c r="AB2360" s="30"/>
      <c r="AC2360" s="30"/>
      <c r="AD2360" s="30"/>
      <c r="AE2360" s="30"/>
      <c r="AF2360" s="32"/>
      <c r="AG2360" s="31"/>
      <c r="AN2360" s="30"/>
      <c r="AO2360" s="30"/>
      <c r="AP2360" s="30"/>
      <c r="AQ2360" s="30"/>
      <c r="AR2360" s="30"/>
      <c r="AS2360" s="30"/>
      <c r="AT2360" s="30"/>
      <c r="AU2360" s="30"/>
    </row>
    <row r="2361" spans="27:47" x14ac:dyDescent="0.2">
      <c r="AA2361" s="30"/>
      <c r="AB2361" s="30"/>
      <c r="AC2361" s="30"/>
      <c r="AD2361" s="30"/>
      <c r="AE2361" s="30"/>
      <c r="AF2361" s="32"/>
      <c r="AG2361" s="31"/>
      <c r="AN2361" s="30"/>
      <c r="AO2361" s="30"/>
      <c r="AP2361" s="30"/>
      <c r="AQ2361" s="30"/>
      <c r="AR2361" s="30"/>
      <c r="AS2361" s="30"/>
      <c r="AT2361" s="30"/>
      <c r="AU2361" s="30"/>
    </row>
    <row r="2362" spans="27:47" x14ac:dyDescent="0.2">
      <c r="AA2362" s="30"/>
      <c r="AB2362" s="30"/>
      <c r="AC2362" s="30"/>
      <c r="AD2362" s="30"/>
      <c r="AE2362" s="30"/>
      <c r="AF2362" s="32"/>
      <c r="AG2362" s="31"/>
      <c r="AN2362" s="30"/>
      <c r="AO2362" s="30"/>
      <c r="AP2362" s="30"/>
      <c r="AQ2362" s="30"/>
      <c r="AR2362" s="30"/>
      <c r="AS2362" s="30"/>
      <c r="AT2362" s="30"/>
      <c r="AU2362" s="30"/>
    </row>
    <row r="2363" spans="27:47" x14ac:dyDescent="0.2">
      <c r="AA2363" s="30"/>
      <c r="AB2363" s="30"/>
      <c r="AC2363" s="30"/>
      <c r="AD2363" s="30"/>
      <c r="AE2363" s="30"/>
      <c r="AF2363" s="32"/>
      <c r="AG2363" s="31"/>
      <c r="AN2363" s="30"/>
      <c r="AO2363" s="30"/>
      <c r="AP2363" s="30"/>
      <c r="AQ2363" s="30"/>
      <c r="AR2363" s="30"/>
      <c r="AS2363" s="30"/>
      <c r="AT2363" s="30"/>
      <c r="AU2363" s="30"/>
    </row>
    <row r="2364" spans="27:47" x14ac:dyDescent="0.2">
      <c r="AA2364" s="30"/>
      <c r="AB2364" s="30"/>
      <c r="AC2364" s="30"/>
      <c r="AD2364" s="30"/>
      <c r="AE2364" s="30"/>
      <c r="AF2364" s="32"/>
      <c r="AG2364" s="31"/>
      <c r="AN2364" s="30"/>
      <c r="AO2364" s="30"/>
      <c r="AP2364" s="30"/>
      <c r="AQ2364" s="30"/>
      <c r="AR2364" s="30"/>
      <c r="AS2364" s="30"/>
      <c r="AT2364" s="30"/>
      <c r="AU2364" s="30"/>
    </row>
    <row r="2365" spans="27:47" x14ac:dyDescent="0.2">
      <c r="AA2365" s="30"/>
      <c r="AB2365" s="30"/>
      <c r="AC2365" s="30"/>
      <c r="AD2365" s="30"/>
      <c r="AE2365" s="30"/>
      <c r="AF2365" s="32"/>
      <c r="AG2365" s="31"/>
      <c r="AN2365" s="30"/>
      <c r="AO2365" s="30"/>
      <c r="AP2365" s="30"/>
      <c r="AQ2365" s="30"/>
      <c r="AR2365" s="30"/>
      <c r="AS2365" s="30"/>
      <c r="AT2365" s="30"/>
      <c r="AU2365" s="30"/>
    </row>
    <row r="2366" spans="27:47" x14ac:dyDescent="0.2">
      <c r="AA2366" s="30"/>
      <c r="AB2366" s="30"/>
      <c r="AC2366" s="30"/>
      <c r="AD2366" s="30"/>
      <c r="AE2366" s="30"/>
      <c r="AF2366" s="32"/>
      <c r="AG2366" s="31"/>
      <c r="AN2366" s="30"/>
      <c r="AO2366" s="30"/>
      <c r="AP2366" s="30"/>
      <c r="AQ2366" s="30"/>
      <c r="AR2366" s="30"/>
      <c r="AS2366" s="30"/>
      <c r="AT2366" s="30"/>
      <c r="AU2366" s="30"/>
    </row>
    <row r="2367" spans="27:47" x14ac:dyDescent="0.2">
      <c r="AA2367" s="30"/>
      <c r="AB2367" s="30"/>
      <c r="AC2367" s="30"/>
      <c r="AD2367" s="30"/>
      <c r="AE2367" s="30"/>
      <c r="AF2367" s="32"/>
      <c r="AG2367" s="31"/>
      <c r="AN2367" s="30"/>
      <c r="AO2367" s="30"/>
      <c r="AP2367" s="30"/>
      <c r="AQ2367" s="30"/>
      <c r="AR2367" s="30"/>
      <c r="AS2367" s="30"/>
      <c r="AT2367" s="30"/>
      <c r="AU2367" s="30"/>
    </row>
    <row r="2368" spans="27:47" x14ac:dyDescent="0.2">
      <c r="AA2368" s="30"/>
      <c r="AB2368" s="30"/>
      <c r="AC2368" s="30"/>
      <c r="AD2368" s="30"/>
      <c r="AE2368" s="30"/>
      <c r="AF2368" s="32"/>
      <c r="AG2368" s="31"/>
      <c r="AN2368" s="30"/>
      <c r="AO2368" s="30"/>
      <c r="AP2368" s="30"/>
      <c r="AQ2368" s="30"/>
      <c r="AR2368" s="30"/>
      <c r="AS2368" s="30"/>
      <c r="AT2368" s="30"/>
      <c r="AU2368" s="30"/>
    </row>
    <row r="2369" spans="27:47" x14ac:dyDescent="0.2">
      <c r="AA2369" s="30"/>
      <c r="AB2369" s="30"/>
      <c r="AC2369" s="30"/>
      <c r="AD2369" s="30"/>
      <c r="AE2369" s="30"/>
      <c r="AF2369" s="32"/>
      <c r="AG2369" s="31"/>
      <c r="AN2369" s="30"/>
      <c r="AO2369" s="30"/>
      <c r="AP2369" s="30"/>
      <c r="AQ2369" s="30"/>
      <c r="AR2369" s="30"/>
      <c r="AS2369" s="30"/>
      <c r="AT2369" s="30"/>
      <c r="AU2369" s="30"/>
    </row>
    <row r="2370" spans="27:47" x14ac:dyDescent="0.2">
      <c r="AA2370" s="30"/>
      <c r="AB2370" s="30"/>
      <c r="AC2370" s="30"/>
      <c r="AD2370" s="30"/>
      <c r="AE2370" s="30"/>
      <c r="AF2370" s="32"/>
      <c r="AG2370" s="31"/>
      <c r="AN2370" s="30"/>
      <c r="AO2370" s="30"/>
      <c r="AP2370" s="30"/>
      <c r="AQ2370" s="30"/>
      <c r="AR2370" s="30"/>
      <c r="AS2370" s="30"/>
      <c r="AT2370" s="30"/>
      <c r="AU2370" s="30"/>
    </row>
    <row r="2371" spans="27:47" x14ac:dyDescent="0.2">
      <c r="AA2371" s="30"/>
      <c r="AB2371" s="30"/>
      <c r="AC2371" s="30"/>
      <c r="AD2371" s="30"/>
      <c r="AE2371" s="30"/>
      <c r="AF2371" s="32"/>
      <c r="AG2371" s="31"/>
      <c r="AN2371" s="30"/>
      <c r="AO2371" s="30"/>
      <c r="AP2371" s="30"/>
      <c r="AQ2371" s="30"/>
      <c r="AR2371" s="30"/>
      <c r="AS2371" s="30"/>
      <c r="AT2371" s="30"/>
      <c r="AU2371" s="30"/>
    </row>
    <row r="2372" spans="27:47" x14ac:dyDescent="0.2">
      <c r="AA2372" s="30"/>
      <c r="AB2372" s="30"/>
      <c r="AC2372" s="30"/>
      <c r="AD2372" s="30"/>
      <c r="AE2372" s="30"/>
      <c r="AF2372" s="32"/>
      <c r="AG2372" s="31"/>
      <c r="AN2372" s="30"/>
      <c r="AO2372" s="30"/>
      <c r="AP2372" s="30"/>
      <c r="AQ2372" s="30"/>
      <c r="AR2372" s="30"/>
      <c r="AS2372" s="30"/>
      <c r="AT2372" s="30"/>
      <c r="AU2372" s="30"/>
    </row>
    <row r="2373" spans="27:47" x14ac:dyDescent="0.2">
      <c r="AA2373" s="30"/>
      <c r="AB2373" s="30"/>
      <c r="AC2373" s="30"/>
      <c r="AD2373" s="30"/>
      <c r="AE2373" s="30"/>
      <c r="AF2373" s="32"/>
      <c r="AG2373" s="31"/>
      <c r="AN2373" s="30"/>
      <c r="AO2373" s="30"/>
      <c r="AP2373" s="30"/>
      <c r="AQ2373" s="30"/>
      <c r="AR2373" s="30"/>
      <c r="AS2373" s="30"/>
      <c r="AT2373" s="30"/>
      <c r="AU2373" s="30"/>
    </row>
    <row r="2374" spans="27:47" x14ac:dyDescent="0.2">
      <c r="AA2374" s="30"/>
      <c r="AB2374" s="30"/>
      <c r="AC2374" s="30"/>
      <c r="AD2374" s="30"/>
      <c r="AE2374" s="30"/>
      <c r="AF2374" s="32"/>
      <c r="AG2374" s="31"/>
      <c r="AN2374" s="30"/>
      <c r="AO2374" s="30"/>
      <c r="AP2374" s="30"/>
      <c r="AQ2374" s="30"/>
      <c r="AR2374" s="30"/>
      <c r="AS2374" s="30"/>
      <c r="AT2374" s="30"/>
      <c r="AU2374" s="30"/>
    </row>
    <row r="2375" spans="27:47" x14ac:dyDescent="0.2">
      <c r="AA2375" s="30"/>
      <c r="AB2375" s="30"/>
      <c r="AC2375" s="30"/>
      <c r="AD2375" s="30"/>
      <c r="AE2375" s="30"/>
      <c r="AF2375" s="32"/>
      <c r="AG2375" s="31"/>
      <c r="AN2375" s="30"/>
      <c r="AO2375" s="30"/>
      <c r="AP2375" s="30"/>
      <c r="AQ2375" s="30"/>
      <c r="AR2375" s="30"/>
      <c r="AS2375" s="30"/>
      <c r="AT2375" s="30"/>
      <c r="AU2375" s="30"/>
    </row>
    <row r="2376" spans="27:47" x14ac:dyDescent="0.2">
      <c r="AA2376" s="30"/>
      <c r="AB2376" s="30"/>
      <c r="AC2376" s="30"/>
      <c r="AD2376" s="30"/>
      <c r="AE2376" s="30"/>
      <c r="AF2376" s="32"/>
      <c r="AG2376" s="31"/>
      <c r="AN2376" s="30"/>
      <c r="AO2376" s="30"/>
      <c r="AP2376" s="30"/>
      <c r="AQ2376" s="30"/>
      <c r="AR2376" s="30"/>
      <c r="AS2376" s="30"/>
      <c r="AT2376" s="30"/>
      <c r="AU2376" s="30"/>
    </row>
    <row r="2377" spans="27:47" x14ac:dyDescent="0.2">
      <c r="AA2377" s="30"/>
      <c r="AB2377" s="30"/>
      <c r="AC2377" s="30"/>
      <c r="AD2377" s="30"/>
      <c r="AE2377" s="30"/>
      <c r="AF2377" s="32"/>
      <c r="AG2377" s="31"/>
      <c r="AN2377" s="30"/>
      <c r="AO2377" s="30"/>
      <c r="AP2377" s="30"/>
      <c r="AQ2377" s="30"/>
      <c r="AR2377" s="30"/>
      <c r="AS2377" s="30"/>
      <c r="AT2377" s="30"/>
      <c r="AU2377" s="30"/>
    </row>
    <row r="2378" spans="27:47" x14ac:dyDescent="0.2">
      <c r="AA2378" s="30"/>
      <c r="AB2378" s="30"/>
      <c r="AC2378" s="30"/>
      <c r="AD2378" s="30"/>
      <c r="AE2378" s="30"/>
      <c r="AF2378" s="32"/>
      <c r="AG2378" s="31"/>
      <c r="AN2378" s="30"/>
      <c r="AO2378" s="30"/>
      <c r="AP2378" s="30"/>
      <c r="AQ2378" s="30"/>
      <c r="AR2378" s="30"/>
      <c r="AS2378" s="30"/>
      <c r="AT2378" s="30"/>
      <c r="AU2378" s="30"/>
    </row>
    <row r="2379" spans="27:47" x14ac:dyDescent="0.2">
      <c r="AA2379" s="30"/>
      <c r="AB2379" s="30"/>
      <c r="AC2379" s="30"/>
      <c r="AD2379" s="30"/>
      <c r="AE2379" s="30"/>
      <c r="AF2379" s="32"/>
      <c r="AG2379" s="31"/>
      <c r="AN2379" s="30"/>
      <c r="AO2379" s="30"/>
      <c r="AP2379" s="30"/>
      <c r="AQ2379" s="30"/>
      <c r="AR2379" s="30"/>
      <c r="AS2379" s="30"/>
      <c r="AT2379" s="30"/>
      <c r="AU2379" s="30"/>
    </row>
    <row r="2380" spans="27:47" x14ac:dyDescent="0.2">
      <c r="AA2380" s="30"/>
      <c r="AB2380" s="30"/>
      <c r="AC2380" s="30"/>
      <c r="AD2380" s="30"/>
      <c r="AE2380" s="30"/>
      <c r="AF2380" s="32"/>
      <c r="AG2380" s="31"/>
      <c r="AN2380" s="30"/>
      <c r="AO2380" s="30"/>
      <c r="AP2380" s="30"/>
      <c r="AQ2380" s="30"/>
      <c r="AR2380" s="30"/>
      <c r="AS2380" s="30"/>
      <c r="AT2380" s="30"/>
      <c r="AU2380" s="30"/>
    </row>
    <row r="2381" spans="27:47" x14ac:dyDescent="0.2">
      <c r="AA2381" s="30"/>
      <c r="AB2381" s="30"/>
      <c r="AC2381" s="30"/>
      <c r="AD2381" s="30"/>
      <c r="AE2381" s="30"/>
      <c r="AF2381" s="32"/>
      <c r="AG2381" s="31"/>
      <c r="AN2381" s="30"/>
      <c r="AO2381" s="30"/>
      <c r="AP2381" s="30"/>
      <c r="AQ2381" s="30"/>
      <c r="AR2381" s="30"/>
      <c r="AS2381" s="30"/>
      <c r="AT2381" s="30"/>
      <c r="AU2381" s="30"/>
    </row>
    <row r="2382" spans="27:47" x14ac:dyDescent="0.2">
      <c r="AA2382" s="30"/>
      <c r="AB2382" s="30"/>
      <c r="AC2382" s="30"/>
      <c r="AD2382" s="30"/>
      <c r="AE2382" s="30"/>
      <c r="AF2382" s="32"/>
      <c r="AG2382" s="31"/>
      <c r="AN2382" s="30"/>
      <c r="AO2382" s="30"/>
      <c r="AP2382" s="30"/>
      <c r="AQ2382" s="30"/>
      <c r="AR2382" s="30"/>
      <c r="AS2382" s="30"/>
      <c r="AT2382" s="30"/>
      <c r="AU2382" s="30"/>
    </row>
    <row r="2383" spans="27:47" x14ac:dyDescent="0.2">
      <c r="AA2383" s="30"/>
      <c r="AB2383" s="30"/>
      <c r="AC2383" s="30"/>
      <c r="AD2383" s="30"/>
      <c r="AE2383" s="30"/>
      <c r="AF2383" s="32"/>
      <c r="AG2383" s="31"/>
      <c r="AN2383" s="30"/>
      <c r="AO2383" s="30"/>
      <c r="AP2383" s="30"/>
      <c r="AQ2383" s="30"/>
      <c r="AR2383" s="30"/>
      <c r="AS2383" s="30"/>
      <c r="AT2383" s="30"/>
      <c r="AU2383" s="30"/>
    </row>
    <row r="2384" spans="27:47" x14ac:dyDescent="0.2">
      <c r="AA2384" s="30"/>
      <c r="AB2384" s="30"/>
      <c r="AC2384" s="30"/>
      <c r="AD2384" s="30"/>
      <c r="AE2384" s="30"/>
      <c r="AF2384" s="32"/>
      <c r="AG2384" s="31"/>
      <c r="AN2384" s="30"/>
      <c r="AO2384" s="30"/>
      <c r="AP2384" s="30"/>
      <c r="AQ2384" s="30"/>
      <c r="AR2384" s="30"/>
      <c r="AS2384" s="30"/>
      <c r="AT2384" s="30"/>
      <c r="AU2384" s="30"/>
    </row>
    <row r="2385" spans="27:47" x14ac:dyDescent="0.2">
      <c r="AA2385" s="30"/>
      <c r="AB2385" s="30"/>
      <c r="AC2385" s="30"/>
      <c r="AD2385" s="30"/>
      <c r="AE2385" s="30"/>
      <c r="AF2385" s="32"/>
      <c r="AG2385" s="31"/>
      <c r="AN2385" s="30"/>
      <c r="AO2385" s="30"/>
      <c r="AP2385" s="30"/>
      <c r="AQ2385" s="30"/>
      <c r="AR2385" s="30"/>
      <c r="AS2385" s="30"/>
      <c r="AT2385" s="30"/>
      <c r="AU2385" s="30"/>
    </row>
    <row r="2386" spans="27:47" x14ac:dyDescent="0.2">
      <c r="AA2386" s="30"/>
      <c r="AB2386" s="30"/>
      <c r="AC2386" s="30"/>
      <c r="AD2386" s="30"/>
      <c r="AE2386" s="30"/>
      <c r="AF2386" s="32"/>
      <c r="AG2386" s="31"/>
      <c r="AN2386" s="30"/>
      <c r="AO2386" s="30"/>
      <c r="AP2386" s="30"/>
      <c r="AQ2386" s="30"/>
      <c r="AR2386" s="30"/>
      <c r="AS2386" s="30"/>
      <c r="AT2386" s="30"/>
      <c r="AU2386" s="30"/>
    </row>
    <row r="2387" spans="27:47" x14ac:dyDescent="0.2">
      <c r="AA2387" s="30"/>
      <c r="AB2387" s="30"/>
      <c r="AC2387" s="30"/>
      <c r="AD2387" s="30"/>
      <c r="AE2387" s="30"/>
      <c r="AF2387" s="32"/>
      <c r="AG2387" s="31"/>
      <c r="AN2387" s="30"/>
      <c r="AO2387" s="30"/>
      <c r="AP2387" s="30"/>
      <c r="AQ2387" s="30"/>
      <c r="AR2387" s="30"/>
      <c r="AS2387" s="30"/>
      <c r="AT2387" s="30"/>
      <c r="AU2387" s="30"/>
    </row>
    <row r="2388" spans="27:47" x14ac:dyDescent="0.2">
      <c r="AA2388" s="30"/>
      <c r="AB2388" s="30"/>
      <c r="AC2388" s="30"/>
      <c r="AD2388" s="30"/>
      <c r="AE2388" s="30"/>
      <c r="AF2388" s="32"/>
      <c r="AG2388" s="31"/>
      <c r="AN2388" s="30"/>
      <c r="AO2388" s="30"/>
      <c r="AP2388" s="30"/>
      <c r="AQ2388" s="30"/>
      <c r="AR2388" s="30"/>
      <c r="AS2388" s="30"/>
      <c r="AT2388" s="30"/>
      <c r="AU2388" s="30"/>
    </row>
    <row r="2389" spans="27:47" x14ac:dyDescent="0.2">
      <c r="AA2389" s="30"/>
      <c r="AB2389" s="30"/>
      <c r="AC2389" s="30"/>
      <c r="AD2389" s="30"/>
      <c r="AE2389" s="30"/>
      <c r="AF2389" s="32"/>
      <c r="AG2389" s="31"/>
      <c r="AN2389" s="30"/>
      <c r="AO2389" s="30"/>
      <c r="AP2389" s="30"/>
      <c r="AQ2389" s="30"/>
      <c r="AR2389" s="30"/>
      <c r="AS2389" s="30"/>
      <c r="AT2389" s="30"/>
      <c r="AU2389" s="30"/>
    </row>
    <row r="2390" spans="27:47" x14ac:dyDescent="0.2">
      <c r="AA2390" s="30"/>
      <c r="AB2390" s="30"/>
      <c r="AC2390" s="30"/>
      <c r="AD2390" s="30"/>
      <c r="AE2390" s="30"/>
      <c r="AF2390" s="32"/>
      <c r="AG2390" s="31"/>
      <c r="AN2390" s="30"/>
      <c r="AO2390" s="30"/>
      <c r="AP2390" s="30"/>
      <c r="AQ2390" s="30"/>
      <c r="AR2390" s="30"/>
      <c r="AS2390" s="30"/>
      <c r="AT2390" s="30"/>
      <c r="AU2390" s="30"/>
    </row>
    <row r="2391" spans="27:47" x14ac:dyDescent="0.2">
      <c r="AA2391" s="30"/>
      <c r="AB2391" s="30"/>
      <c r="AC2391" s="30"/>
      <c r="AD2391" s="30"/>
      <c r="AE2391" s="30"/>
      <c r="AF2391" s="32"/>
      <c r="AG2391" s="31"/>
      <c r="AN2391" s="30"/>
      <c r="AO2391" s="30"/>
      <c r="AP2391" s="30"/>
      <c r="AQ2391" s="30"/>
      <c r="AR2391" s="30"/>
      <c r="AS2391" s="30"/>
      <c r="AT2391" s="30"/>
      <c r="AU2391" s="30"/>
    </row>
    <row r="2392" spans="27:47" x14ac:dyDescent="0.2">
      <c r="AA2392" s="30"/>
      <c r="AB2392" s="30"/>
      <c r="AC2392" s="30"/>
      <c r="AD2392" s="30"/>
      <c r="AE2392" s="30"/>
      <c r="AF2392" s="32"/>
      <c r="AG2392" s="31"/>
      <c r="AN2392" s="30"/>
      <c r="AO2392" s="30"/>
      <c r="AP2392" s="30"/>
      <c r="AQ2392" s="30"/>
      <c r="AR2392" s="30"/>
      <c r="AS2392" s="30"/>
      <c r="AT2392" s="30"/>
      <c r="AU2392" s="30"/>
    </row>
    <row r="2393" spans="27:47" x14ac:dyDescent="0.2">
      <c r="AA2393" s="30"/>
      <c r="AB2393" s="30"/>
      <c r="AC2393" s="30"/>
      <c r="AD2393" s="30"/>
      <c r="AE2393" s="30"/>
      <c r="AF2393" s="32"/>
      <c r="AG2393" s="31"/>
      <c r="AN2393" s="30"/>
      <c r="AO2393" s="30"/>
      <c r="AP2393" s="30"/>
      <c r="AQ2393" s="30"/>
      <c r="AR2393" s="30"/>
      <c r="AS2393" s="30"/>
      <c r="AT2393" s="30"/>
      <c r="AU2393" s="30"/>
    </row>
    <row r="2394" spans="27:47" x14ac:dyDescent="0.2">
      <c r="AA2394" s="30"/>
      <c r="AB2394" s="30"/>
      <c r="AC2394" s="30"/>
      <c r="AD2394" s="30"/>
      <c r="AE2394" s="30"/>
      <c r="AF2394" s="32"/>
      <c r="AG2394" s="31"/>
      <c r="AN2394" s="30"/>
      <c r="AO2394" s="30"/>
      <c r="AP2394" s="30"/>
      <c r="AQ2394" s="30"/>
      <c r="AR2394" s="30"/>
      <c r="AS2394" s="30"/>
      <c r="AT2394" s="30"/>
      <c r="AU2394" s="30"/>
    </row>
    <row r="2395" spans="27:47" x14ac:dyDescent="0.2">
      <c r="AA2395" s="30"/>
      <c r="AB2395" s="30"/>
      <c r="AC2395" s="30"/>
      <c r="AD2395" s="30"/>
      <c r="AE2395" s="30"/>
      <c r="AF2395" s="32"/>
      <c r="AG2395" s="31"/>
      <c r="AN2395" s="30"/>
      <c r="AO2395" s="30"/>
      <c r="AP2395" s="30"/>
      <c r="AQ2395" s="30"/>
      <c r="AR2395" s="30"/>
      <c r="AS2395" s="30"/>
      <c r="AT2395" s="30"/>
      <c r="AU2395" s="30"/>
    </row>
    <row r="2396" spans="27:47" x14ac:dyDescent="0.2">
      <c r="AA2396" s="30"/>
      <c r="AB2396" s="30"/>
      <c r="AC2396" s="30"/>
      <c r="AD2396" s="30"/>
      <c r="AE2396" s="30"/>
      <c r="AF2396" s="32"/>
      <c r="AG2396" s="31"/>
      <c r="AN2396" s="30"/>
      <c r="AO2396" s="30"/>
      <c r="AP2396" s="30"/>
      <c r="AQ2396" s="30"/>
      <c r="AR2396" s="30"/>
      <c r="AS2396" s="30"/>
      <c r="AT2396" s="30"/>
      <c r="AU2396" s="30"/>
    </row>
    <row r="2397" spans="27:47" x14ac:dyDescent="0.2">
      <c r="AA2397" s="30"/>
      <c r="AB2397" s="30"/>
      <c r="AC2397" s="30"/>
      <c r="AD2397" s="30"/>
      <c r="AE2397" s="30"/>
      <c r="AF2397" s="32"/>
      <c r="AG2397" s="31"/>
      <c r="AN2397" s="30"/>
      <c r="AO2397" s="30"/>
      <c r="AP2397" s="30"/>
      <c r="AQ2397" s="30"/>
      <c r="AR2397" s="30"/>
      <c r="AS2397" s="30"/>
      <c r="AT2397" s="30"/>
      <c r="AU2397" s="30"/>
    </row>
    <row r="2398" spans="27:47" x14ac:dyDescent="0.2">
      <c r="AA2398" s="30"/>
      <c r="AB2398" s="30"/>
      <c r="AC2398" s="30"/>
      <c r="AD2398" s="30"/>
      <c r="AE2398" s="30"/>
      <c r="AF2398" s="32"/>
      <c r="AG2398" s="31"/>
      <c r="AN2398" s="30"/>
      <c r="AO2398" s="30"/>
      <c r="AP2398" s="30"/>
      <c r="AQ2398" s="30"/>
      <c r="AR2398" s="30"/>
      <c r="AS2398" s="30"/>
      <c r="AT2398" s="30"/>
      <c r="AU2398" s="30"/>
    </row>
    <row r="2399" spans="27:47" x14ac:dyDescent="0.2">
      <c r="AA2399" s="30"/>
      <c r="AB2399" s="30"/>
      <c r="AC2399" s="30"/>
      <c r="AD2399" s="30"/>
      <c r="AE2399" s="30"/>
      <c r="AF2399" s="32"/>
      <c r="AG2399" s="31"/>
      <c r="AN2399" s="30"/>
      <c r="AO2399" s="30"/>
      <c r="AP2399" s="30"/>
      <c r="AQ2399" s="30"/>
      <c r="AR2399" s="30"/>
      <c r="AS2399" s="30"/>
      <c r="AT2399" s="30"/>
      <c r="AU2399" s="30"/>
    </row>
    <row r="2400" spans="27:47" x14ac:dyDescent="0.2">
      <c r="AA2400" s="30"/>
      <c r="AB2400" s="30"/>
      <c r="AC2400" s="30"/>
      <c r="AD2400" s="30"/>
      <c r="AE2400" s="30"/>
      <c r="AF2400" s="32"/>
      <c r="AG2400" s="31"/>
      <c r="AN2400" s="30"/>
      <c r="AO2400" s="30"/>
      <c r="AP2400" s="30"/>
      <c r="AQ2400" s="30"/>
      <c r="AR2400" s="30"/>
      <c r="AS2400" s="30"/>
      <c r="AT2400" s="30"/>
      <c r="AU2400" s="30"/>
    </row>
    <row r="2401" spans="27:47" x14ac:dyDescent="0.2">
      <c r="AA2401" s="30"/>
      <c r="AB2401" s="30"/>
      <c r="AC2401" s="30"/>
      <c r="AD2401" s="30"/>
      <c r="AE2401" s="30"/>
      <c r="AF2401" s="32"/>
      <c r="AG2401" s="31"/>
      <c r="AN2401" s="30"/>
      <c r="AO2401" s="30"/>
      <c r="AP2401" s="30"/>
      <c r="AQ2401" s="30"/>
      <c r="AR2401" s="30"/>
      <c r="AS2401" s="30"/>
      <c r="AT2401" s="30"/>
      <c r="AU2401" s="30"/>
    </row>
    <row r="2402" spans="27:47" x14ac:dyDescent="0.2">
      <c r="AA2402" s="30"/>
      <c r="AB2402" s="30"/>
      <c r="AC2402" s="30"/>
      <c r="AD2402" s="30"/>
      <c r="AE2402" s="30"/>
      <c r="AF2402" s="32"/>
      <c r="AG2402" s="31"/>
      <c r="AN2402" s="30"/>
      <c r="AO2402" s="30"/>
      <c r="AP2402" s="30"/>
      <c r="AQ2402" s="30"/>
      <c r="AR2402" s="30"/>
      <c r="AS2402" s="30"/>
      <c r="AT2402" s="30"/>
      <c r="AU2402" s="30"/>
    </row>
    <row r="2403" spans="27:47" x14ac:dyDescent="0.2">
      <c r="AA2403" s="30"/>
      <c r="AB2403" s="30"/>
      <c r="AC2403" s="30"/>
      <c r="AD2403" s="30"/>
      <c r="AE2403" s="30"/>
      <c r="AF2403" s="32"/>
      <c r="AG2403" s="31"/>
      <c r="AN2403" s="30"/>
      <c r="AO2403" s="30"/>
      <c r="AP2403" s="30"/>
      <c r="AQ2403" s="30"/>
      <c r="AR2403" s="30"/>
      <c r="AS2403" s="30"/>
      <c r="AT2403" s="30"/>
      <c r="AU2403" s="30"/>
    </row>
    <row r="2404" spans="27:47" x14ac:dyDescent="0.2">
      <c r="AA2404" s="30"/>
      <c r="AB2404" s="30"/>
      <c r="AC2404" s="30"/>
      <c r="AD2404" s="30"/>
      <c r="AE2404" s="30"/>
      <c r="AF2404" s="32"/>
      <c r="AG2404" s="31"/>
      <c r="AN2404" s="30"/>
      <c r="AO2404" s="30"/>
      <c r="AP2404" s="30"/>
      <c r="AQ2404" s="30"/>
      <c r="AR2404" s="30"/>
      <c r="AS2404" s="30"/>
      <c r="AT2404" s="30"/>
      <c r="AU2404" s="30"/>
    </row>
    <row r="2405" spans="27:47" x14ac:dyDescent="0.2">
      <c r="AA2405" s="30"/>
      <c r="AB2405" s="30"/>
      <c r="AC2405" s="30"/>
      <c r="AD2405" s="30"/>
      <c r="AE2405" s="30"/>
      <c r="AF2405" s="32"/>
      <c r="AG2405" s="31"/>
      <c r="AN2405" s="30"/>
      <c r="AO2405" s="30"/>
      <c r="AP2405" s="30"/>
      <c r="AQ2405" s="30"/>
      <c r="AR2405" s="30"/>
      <c r="AS2405" s="30"/>
      <c r="AT2405" s="30"/>
      <c r="AU2405" s="30"/>
    </row>
    <row r="2406" spans="27:47" x14ac:dyDescent="0.2">
      <c r="AA2406" s="30"/>
      <c r="AB2406" s="30"/>
      <c r="AC2406" s="30"/>
      <c r="AD2406" s="30"/>
      <c r="AE2406" s="30"/>
      <c r="AF2406" s="32"/>
      <c r="AG2406" s="31"/>
      <c r="AN2406" s="30"/>
      <c r="AO2406" s="30"/>
      <c r="AP2406" s="30"/>
      <c r="AQ2406" s="30"/>
      <c r="AR2406" s="30"/>
      <c r="AS2406" s="30"/>
      <c r="AT2406" s="30"/>
      <c r="AU2406" s="30"/>
    </row>
    <row r="2407" spans="27:47" x14ac:dyDescent="0.2">
      <c r="AA2407" s="30"/>
      <c r="AB2407" s="30"/>
      <c r="AC2407" s="30"/>
      <c r="AD2407" s="30"/>
      <c r="AE2407" s="30"/>
      <c r="AF2407" s="32"/>
      <c r="AG2407" s="31"/>
      <c r="AN2407" s="30"/>
      <c r="AO2407" s="30"/>
      <c r="AP2407" s="30"/>
      <c r="AQ2407" s="30"/>
      <c r="AR2407" s="30"/>
      <c r="AS2407" s="30"/>
      <c r="AT2407" s="30"/>
      <c r="AU2407" s="30"/>
    </row>
    <row r="2408" spans="27:47" x14ac:dyDescent="0.2">
      <c r="AA2408" s="30"/>
      <c r="AB2408" s="30"/>
      <c r="AC2408" s="30"/>
      <c r="AD2408" s="30"/>
      <c r="AE2408" s="30"/>
      <c r="AF2408" s="32"/>
      <c r="AG2408" s="31"/>
      <c r="AN2408" s="30"/>
      <c r="AO2408" s="30"/>
      <c r="AP2408" s="30"/>
      <c r="AQ2408" s="30"/>
      <c r="AR2408" s="30"/>
      <c r="AS2408" s="30"/>
      <c r="AT2408" s="30"/>
      <c r="AU2408" s="30"/>
    </row>
    <row r="2409" spans="27:47" x14ac:dyDescent="0.2">
      <c r="AA2409" s="30"/>
      <c r="AB2409" s="30"/>
      <c r="AC2409" s="30"/>
      <c r="AD2409" s="30"/>
      <c r="AE2409" s="30"/>
      <c r="AF2409" s="32"/>
      <c r="AG2409" s="31"/>
      <c r="AN2409" s="30"/>
      <c r="AO2409" s="30"/>
      <c r="AP2409" s="30"/>
      <c r="AQ2409" s="30"/>
      <c r="AR2409" s="30"/>
      <c r="AS2409" s="30"/>
      <c r="AT2409" s="30"/>
      <c r="AU2409" s="30"/>
    </row>
    <row r="2410" spans="27:47" x14ac:dyDescent="0.2">
      <c r="AA2410" s="30"/>
      <c r="AB2410" s="30"/>
      <c r="AC2410" s="30"/>
      <c r="AD2410" s="30"/>
      <c r="AE2410" s="30"/>
      <c r="AF2410" s="32"/>
      <c r="AG2410" s="31"/>
      <c r="AN2410" s="30"/>
      <c r="AO2410" s="30"/>
      <c r="AP2410" s="30"/>
      <c r="AQ2410" s="30"/>
      <c r="AR2410" s="30"/>
      <c r="AS2410" s="30"/>
      <c r="AT2410" s="30"/>
      <c r="AU2410" s="30"/>
    </row>
    <row r="2411" spans="27:47" x14ac:dyDescent="0.2">
      <c r="AA2411" s="30"/>
      <c r="AB2411" s="30"/>
      <c r="AC2411" s="30"/>
      <c r="AD2411" s="30"/>
      <c r="AE2411" s="30"/>
      <c r="AF2411" s="32"/>
      <c r="AG2411" s="31"/>
      <c r="AN2411" s="30"/>
      <c r="AO2411" s="30"/>
      <c r="AP2411" s="30"/>
      <c r="AQ2411" s="30"/>
      <c r="AR2411" s="30"/>
      <c r="AS2411" s="30"/>
      <c r="AT2411" s="30"/>
      <c r="AU2411" s="30"/>
    </row>
    <row r="2412" spans="27:47" x14ac:dyDescent="0.2">
      <c r="AA2412" s="30"/>
      <c r="AB2412" s="30"/>
      <c r="AC2412" s="30"/>
      <c r="AD2412" s="30"/>
      <c r="AE2412" s="30"/>
      <c r="AF2412" s="32"/>
      <c r="AG2412" s="31"/>
      <c r="AN2412" s="30"/>
      <c r="AO2412" s="30"/>
      <c r="AP2412" s="30"/>
      <c r="AQ2412" s="30"/>
      <c r="AR2412" s="30"/>
      <c r="AS2412" s="30"/>
      <c r="AT2412" s="30"/>
      <c r="AU2412" s="30"/>
    </row>
    <row r="2413" spans="27:47" x14ac:dyDescent="0.2">
      <c r="AA2413" s="30"/>
      <c r="AB2413" s="30"/>
      <c r="AC2413" s="30"/>
      <c r="AD2413" s="30"/>
      <c r="AE2413" s="30"/>
      <c r="AF2413" s="32"/>
      <c r="AG2413" s="31"/>
      <c r="AN2413" s="30"/>
      <c r="AO2413" s="30"/>
      <c r="AP2413" s="30"/>
      <c r="AQ2413" s="30"/>
      <c r="AR2413" s="30"/>
      <c r="AS2413" s="30"/>
      <c r="AT2413" s="30"/>
      <c r="AU2413" s="30"/>
    </row>
    <row r="2414" spans="27:47" x14ac:dyDescent="0.2">
      <c r="AA2414" s="30"/>
      <c r="AB2414" s="30"/>
      <c r="AC2414" s="30"/>
      <c r="AD2414" s="30"/>
      <c r="AE2414" s="30"/>
      <c r="AF2414" s="32"/>
      <c r="AG2414" s="31"/>
      <c r="AN2414" s="30"/>
      <c r="AO2414" s="30"/>
      <c r="AP2414" s="30"/>
      <c r="AQ2414" s="30"/>
      <c r="AR2414" s="30"/>
      <c r="AS2414" s="30"/>
      <c r="AT2414" s="30"/>
      <c r="AU2414" s="30"/>
    </row>
    <row r="2415" spans="27:47" x14ac:dyDescent="0.2">
      <c r="AA2415" s="30"/>
      <c r="AB2415" s="30"/>
      <c r="AC2415" s="30"/>
      <c r="AD2415" s="30"/>
      <c r="AE2415" s="30"/>
      <c r="AF2415" s="32"/>
      <c r="AG2415" s="31"/>
      <c r="AN2415" s="30"/>
      <c r="AO2415" s="30"/>
      <c r="AP2415" s="30"/>
      <c r="AQ2415" s="30"/>
      <c r="AR2415" s="30"/>
      <c r="AS2415" s="30"/>
      <c r="AT2415" s="30"/>
      <c r="AU2415" s="30"/>
    </row>
    <row r="2416" spans="27:47" x14ac:dyDescent="0.2">
      <c r="AA2416" s="30"/>
      <c r="AB2416" s="30"/>
      <c r="AC2416" s="30"/>
      <c r="AD2416" s="30"/>
      <c r="AE2416" s="30"/>
      <c r="AF2416" s="32"/>
      <c r="AG2416" s="31"/>
      <c r="AN2416" s="30"/>
      <c r="AO2416" s="30"/>
      <c r="AP2416" s="30"/>
      <c r="AQ2416" s="30"/>
      <c r="AR2416" s="30"/>
      <c r="AS2416" s="30"/>
      <c r="AT2416" s="30"/>
      <c r="AU2416" s="30"/>
    </row>
    <row r="2417" spans="27:47" x14ac:dyDescent="0.2">
      <c r="AA2417" s="30"/>
      <c r="AB2417" s="30"/>
      <c r="AC2417" s="30"/>
      <c r="AD2417" s="30"/>
      <c r="AE2417" s="30"/>
      <c r="AF2417" s="32"/>
      <c r="AG2417" s="31"/>
      <c r="AN2417" s="30"/>
      <c r="AO2417" s="30"/>
      <c r="AP2417" s="30"/>
      <c r="AQ2417" s="30"/>
      <c r="AR2417" s="30"/>
      <c r="AS2417" s="30"/>
      <c r="AT2417" s="30"/>
      <c r="AU2417" s="30"/>
    </row>
    <row r="2418" spans="27:47" x14ac:dyDescent="0.2">
      <c r="AA2418" s="30"/>
      <c r="AB2418" s="30"/>
      <c r="AC2418" s="30"/>
      <c r="AD2418" s="30"/>
      <c r="AE2418" s="30"/>
      <c r="AF2418" s="32"/>
      <c r="AG2418" s="31"/>
      <c r="AN2418" s="30"/>
      <c r="AO2418" s="30"/>
      <c r="AP2418" s="30"/>
      <c r="AQ2418" s="30"/>
      <c r="AR2418" s="30"/>
      <c r="AS2418" s="30"/>
      <c r="AT2418" s="30"/>
      <c r="AU2418" s="30"/>
    </row>
    <row r="2419" spans="27:47" x14ac:dyDescent="0.2">
      <c r="AA2419" s="30"/>
      <c r="AB2419" s="30"/>
      <c r="AC2419" s="30"/>
      <c r="AD2419" s="30"/>
      <c r="AE2419" s="30"/>
      <c r="AF2419" s="32"/>
      <c r="AG2419" s="31"/>
      <c r="AN2419" s="30"/>
      <c r="AO2419" s="30"/>
      <c r="AP2419" s="30"/>
      <c r="AQ2419" s="30"/>
      <c r="AR2419" s="30"/>
      <c r="AS2419" s="30"/>
      <c r="AT2419" s="30"/>
      <c r="AU2419" s="30"/>
    </row>
    <row r="2420" spans="27:47" x14ac:dyDescent="0.2">
      <c r="AA2420" s="30"/>
      <c r="AB2420" s="30"/>
      <c r="AC2420" s="30"/>
      <c r="AD2420" s="30"/>
      <c r="AE2420" s="30"/>
      <c r="AF2420" s="32"/>
      <c r="AG2420" s="31"/>
      <c r="AN2420" s="30"/>
      <c r="AO2420" s="30"/>
      <c r="AP2420" s="30"/>
      <c r="AQ2420" s="30"/>
      <c r="AR2420" s="30"/>
      <c r="AS2420" s="30"/>
      <c r="AT2420" s="30"/>
      <c r="AU2420" s="30"/>
    </row>
    <row r="2421" spans="27:47" x14ac:dyDescent="0.2">
      <c r="AA2421" s="30"/>
      <c r="AB2421" s="30"/>
      <c r="AC2421" s="30"/>
      <c r="AD2421" s="30"/>
      <c r="AE2421" s="30"/>
      <c r="AF2421" s="32"/>
      <c r="AG2421" s="31"/>
      <c r="AN2421" s="30"/>
      <c r="AO2421" s="30"/>
      <c r="AP2421" s="30"/>
      <c r="AQ2421" s="30"/>
      <c r="AR2421" s="30"/>
      <c r="AS2421" s="30"/>
      <c r="AT2421" s="30"/>
      <c r="AU2421" s="30"/>
    </row>
    <row r="2422" spans="27:47" x14ac:dyDescent="0.2">
      <c r="AA2422" s="30"/>
      <c r="AB2422" s="30"/>
      <c r="AC2422" s="30"/>
      <c r="AD2422" s="30"/>
      <c r="AE2422" s="30"/>
      <c r="AF2422" s="32"/>
      <c r="AG2422" s="31"/>
      <c r="AN2422" s="30"/>
      <c r="AO2422" s="30"/>
      <c r="AP2422" s="30"/>
      <c r="AQ2422" s="30"/>
      <c r="AR2422" s="30"/>
      <c r="AS2422" s="30"/>
      <c r="AT2422" s="30"/>
      <c r="AU2422" s="30"/>
    </row>
    <row r="2423" spans="27:47" x14ac:dyDescent="0.2">
      <c r="AA2423" s="30"/>
      <c r="AB2423" s="30"/>
      <c r="AC2423" s="30"/>
      <c r="AD2423" s="30"/>
      <c r="AE2423" s="30"/>
      <c r="AF2423" s="32"/>
      <c r="AG2423" s="31"/>
      <c r="AN2423" s="30"/>
      <c r="AO2423" s="30"/>
      <c r="AP2423" s="30"/>
      <c r="AQ2423" s="30"/>
      <c r="AR2423" s="30"/>
      <c r="AS2423" s="30"/>
      <c r="AT2423" s="30"/>
      <c r="AU2423" s="30"/>
    </row>
    <row r="2424" spans="27:47" x14ac:dyDescent="0.2">
      <c r="AA2424" s="30"/>
      <c r="AB2424" s="30"/>
      <c r="AC2424" s="30"/>
      <c r="AD2424" s="30"/>
      <c r="AE2424" s="30"/>
      <c r="AF2424" s="32"/>
      <c r="AG2424" s="31"/>
      <c r="AN2424" s="30"/>
      <c r="AO2424" s="30"/>
      <c r="AP2424" s="30"/>
      <c r="AQ2424" s="30"/>
      <c r="AR2424" s="30"/>
      <c r="AS2424" s="30"/>
      <c r="AT2424" s="30"/>
      <c r="AU2424" s="30"/>
    </row>
    <row r="2425" spans="27:47" x14ac:dyDescent="0.2">
      <c r="AA2425" s="30"/>
      <c r="AB2425" s="30"/>
      <c r="AC2425" s="30"/>
      <c r="AD2425" s="30"/>
      <c r="AE2425" s="30"/>
      <c r="AF2425" s="32"/>
      <c r="AG2425" s="31"/>
      <c r="AN2425" s="30"/>
      <c r="AO2425" s="30"/>
      <c r="AP2425" s="30"/>
      <c r="AQ2425" s="30"/>
      <c r="AR2425" s="30"/>
      <c r="AS2425" s="30"/>
      <c r="AT2425" s="30"/>
      <c r="AU2425" s="30"/>
    </row>
    <row r="2426" spans="27:47" x14ac:dyDescent="0.2">
      <c r="AA2426" s="30"/>
      <c r="AB2426" s="30"/>
      <c r="AC2426" s="30"/>
      <c r="AD2426" s="30"/>
      <c r="AE2426" s="30"/>
      <c r="AF2426" s="32"/>
      <c r="AG2426" s="31"/>
      <c r="AN2426" s="30"/>
      <c r="AO2426" s="30"/>
      <c r="AP2426" s="30"/>
      <c r="AQ2426" s="30"/>
      <c r="AR2426" s="30"/>
      <c r="AS2426" s="30"/>
      <c r="AT2426" s="30"/>
      <c r="AU2426" s="30"/>
    </row>
    <row r="2427" spans="27:47" x14ac:dyDescent="0.2">
      <c r="AA2427" s="30"/>
      <c r="AB2427" s="30"/>
      <c r="AC2427" s="30"/>
      <c r="AD2427" s="30"/>
      <c r="AE2427" s="30"/>
      <c r="AF2427" s="32"/>
      <c r="AG2427" s="31"/>
      <c r="AN2427" s="30"/>
      <c r="AO2427" s="30"/>
      <c r="AP2427" s="30"/>
      <c r="AQ2427" s="30"/>
      <c r="AR2427" s="30"/>
      <c r="AS2427" s="30"/>
      <c r="AT2427" s="30"/>
      <c r="AU2427" s="30"/>
    </row>
    <row r="2428" spans="27:47" x14ac:dyDescent="0.2">
      <c r="AA2428" s="30"/>
      <c r="AB2428" s="30"/>
      <c r="AC2428" s="30"/>
      <c r="AD2428" s="30"/>
      <c r="AE2428" s="30"/>
      <c r="AF2428" s="32"/>
      <c r="AG2428" s="31"/>
      <c r="AN2428" s="30"/>
      <c r="AO2428" s="30"/>
      <c r="AP2428" s="30"/>
      <c r="AQ2428" s="30"/>
      <c r="AR2428" s="30"/>
      <c r="AS2428" s="30"/>
      <c r="AT2428" s="30"/>
      <c r="AU2428" s="30"/>
    </row>
    <row r="2429" spans="27:47" x14ac:dyDescent="0.2">
      <c r="AA2429" s="30"/>
      <c r="AB2429" s="30"/>
      <c r="AC2429" s="30"/>
      <c r="AD2429" s="30"/>
      <c r="AE2429" s="30"/>
      <c r="AF2429" s="32"/>
      <c r="AG2429" s="31"/>
      <c r="AN2429" s="30"/>
      <c r="AO2429" s="30"/>
      <c r="AP2429" s="30"/>
      <c r="AQ2429" s="30"/>
      <c r="AR2429" s="30"/>
      <c r="AS2429" s="30"/>
      <c r="AT2429" s="30"/>
      <c r="AU2429" s="30"/>
    </row>
    <row r="2430" spans="27:47" x14ac:dyDescent="0.2">
      <c r="AA2430" s="30"/>
      <c r="AB2430" s="30"/>
      <c r="AC2430" s="30"/>
      <c r="AD2430" s="30"/>
      <c r="AE2430" s="30"/>
      <c r="AF2430" s="32"/>
      <c r="AG2430" s="31"/>
      <c r="AN2430" s="30"/>
      <c r="AO2430" s="30"/>
      <c r="AP2430" s="30"/>
      <c r="AQ2430" s="30"/>
      <c r="AR2430" s="30"/>
      <c r="AS2430" s="30"/>
      <c r="AT2430" s="30"/>
      <c r="AU2430" s="30"/>
    </row>
    <row r="2431" spans="27:47" x14ac:dyDescent="0.2">
      <c r="AA2431" s="30"/>
      <c r="AB2431" s="30"/>
      <c r="AC2431" s="30"/>
      <c r="AD2431" s="30"/>
      <c r="AE2431" s="30"/>
      <c r="AF2431" s="32"/>
      <c r="AG2431" s="31"/>
      <c r="AN2431" s="30"/>
      <c r="AO2431" s="30"/>
      <c r="AP2431" s="30"/>
      <c r="AQ2431" s="30"/>
      <c r="AR2431" s="30"/>
      <c r="AS2431" s="30"/>
      <c r="AT2431" s="30"/>
      <c r="AU2431" s="30"/>
    </row>
    <row r="2432" spans="27:47" x14ac:dyDescent="0.2">
      <c r="AA2432" s="30"/>
      <c r="AB2432" s="30"/>
      <c r="AC2432" s="30"/>
      <c r="AD2432" s="30"/>
      <c r="AE2432" s="30"/>
      <c r="AF2432" s="32"/>
      <c r="AG2432" s="31"/>
      <c r="AN2432" s="30"/>
      <c r="AO2432" s="30"/>
      <c r="AP2432" s="30"/>
      <c r="AQ2432" s="30"/>
      <c r="AR2432" s="30"/>
      <c r="AS2432" s="30"/>
      <c r="AT2432" s="30"/>
      <c r="AU2432" s="30"/>
    </row>
    <row r="2433" spans="27:47" x14ac:dyDescent="0.2">
      <c r="AA2433" s="30"/>
      <c r="AB2433" s="30"/>
      <c r="AC2433" s="30"/>
      <c r="AD2433" s="30"/>
      <c r="AE2433" s="30"/>
      <c r="AF2433" s="32"/>
      <c r="AG2433" s="31"/>
      <c r="AN2433" s="30"/>
      <c r="AO2433" s="30"/>
      <c r="AP2433" s="30"/>
      <c r="AQ2433" s="30"/>
      <c r="AR2433" s="30"/>
      <c r="AS2433" s="30"/>
      <c r="AT2433" s="30"/>
      <c r="AU2433" s="30"/>
    </row>
    <row r="2434" spans="27:47" x14ac:dyDescent="0.2">
      <c r="AA2434" s="30"/>
      <c r="AB2434" s="30"/>
      <c r="AC2434" s="30"/>
      <c r="AD2434" s="30"/>
      <c r="AE2434" s="30"/>
      <c r="AF2434" s="32"/>
      <c r="AG2434" s="31"/>
      <c r="AN2434" s="30"/>
      <c r="AO2434" s="30"/>
      <c r="AP2434" s="30"/>
      <c r="AQ2434" s="30"/>
      <c r="AR2434" s="30"/>
      <c r="AS2434" s="30"/>
      <c r="AT2434" s="30"/>
      <c r="AU2434" s="30"/>
    </row>
    <row r="2435" spans="27:47" x14ac:dyDescent="0.2">
      <c r="AA2435" s="30"/>
      <c r="AB2435" s="30"/>
      <c r="AC2435" s="30"/>
      <c r="AD2435" s="30"/>
      <c r="AE2435" s="30"/>
      <c r="AF2435" s="32"/>
      <c r="AG2435" s="31"/>
      <c r="AN2435" s="30"/>
      <c r="AO2435" s="30"/>
      <c r="AP2435" s="30"/>
      <c r="AQ2435" s="30"/>
      <c r="AR2435" s="30"/>
      <c r="AS2435" s="30"/>
      <c r="AT2435" s="30"/>
      <c r="AU2435" s="30"/>
    </row>
    <row r="2436" spans="27:47" x14ac:dyDescent="0.2">
      <c r="AA2436" s="30"/>
      <c r="AB2436" s="30"/>
      <c r="AC2436" s="30"/>
      <c r="AD2436" s="30"/>
      <c r="AE2436" s="30"/>
      <c r="AF2436" s="32"/>
      <c r="AG2436" s="31"/>
      <c r="AN2436" s="30"/>
      <c r="AO2436" s="30"/>
      <c r="AP2436" s="30"/>
      <c r="AQ2436" s="30"/>
      <c r="AR2436" s="30"/>
      <c r="AS2436" s="30"/>
      <c r="AT2436" s="30"/>
      <c r="AU2436" s="30"/>
    </row>
    <row r="2437" spans="27:47" x14ac:dyDescent="0.2">
      <c r="AA2437" s="30"/>
      <c r="AB2437" s="30"/>
      <c r="AC2437" s="30"/>
      <c r="AD2437" s="30"/>
      <c r="AE2437" s="30"/>
      <c r="AF2437" s="32"/>
      <c r="AG2437" s="31"/>
      <c r="AN2437" s="30"/>
      <c r="AO2437" s="30"/>
      <c r="AP2437" s="30"/>
      <c r="AQ2437" s="30"/>
      <c r="AR2437" s="30"/>
      <c r="AS2437" s="30"/>
      <c r="AT2437" s="30"/>
      <c r="AU2437" s="30"/>
    </row>
    <row r="2438" spans="27:47" x14ac:dyDescent="0.2">
      <c r="AA2438" s="30"/>
      <c r="AB2438" s="30"/>
      <c r="AC2438" s="30"/>
      <c r="AD2438" s="30"/>
      <c r="AE2438" s="30"/>
      <c r="AF2438" s="32"/>
      <c r="AG2438" s="31"/>
      <c r="AN2438" s="30"/>
      <c r="AO2438" s="30"/>
      <c r="AP2438" s="30"/>
      <c r="AQ2438" s="30"/>
      <c r="AR2438" s="30"/>
      <c r="AS2438" s="30"/>
      <c r="AT2438" s="30"/>
      <c r="AU2438" s="30"/>
    </row>
    <row r="2439" spans="27:47" x14ac:dyDescent="0.2">
      <c r="AA2439" s="30"/>
      <c r="AB2439" s="30"/>
      <c r="AC2439" s="30"/>
      <c r="AD2439" s="30"/>
      <c r="AE2439" s="30"/>
      <c r="AF2439" s="32"/>
      <c r="AG2439" s="31"/>
      <c r="AN2439" s="30"/>
      <c r="AO2439" s="30"/>
      <c r="AP2439" s="30"/>
      <c r="AQ2439" s="30"/>
      <c r="AR2439" s="30"/>
      <c r="AS2439" s="30"/>
      <c r="AT2439" s="30"/>
      <c r="AU2439" s="30"/>
    </row>
    <row r="2440" spans="27:47" x14ac:dyDescent="0.2">
      <c r="AA2440" s="30"/>
      <c r="AB2440" s="30"/>
      <c r="AC2440" s="30"/>
      <c r="AD2440" s="30"/>
      <c r="AE2440" s="30"/>
      <c r="AF2440" s="32"/>
      <c r="AG2440" s="31"/>
      <c r="AN2440" s="30"/>
      <c r="AO2440" s="30"/>
      <c r="AP2440" s="30"/>
      <c r="AQ2440" s="30"/>
      <c r="AR2440" s="30"/>
      <c r="AS2440" s="30"/>
      <c r="AT2440" s="30"/>
      <c r="AU2440" s="30"/>
    </row>
    <row r="2441" spans="27:47" x14ac:dyDescent="0.2">
      <c r="AA2441" s="30"/>
      <c r="AB2441" s="30"/>
      <c r="AC2441" s="30"/>
      <c r="AD2441" s="30"/>
      <c r="AE2441" s="30"/>
      <c r="AF2441" s="32"/>
      <c r="AG2441" s="31"/>
      <c r="AN2441" s="30"/>
      <c r="AO2441" s="30"/>
      <c r="AP2441" s="30"/>
      <c r="AQ2441" s="30"/>
      <c r="AR2441" s="30"/>
      <c r="AS2441" s="30"/>
      <c r="AT2441" s="30"/>
      <c r="AU2441" s="30"/>
    </row>
    <row r="2442" spans="27:47" x14ac:dyDescent="0.2">
      <c r="AA2442" s="30"/>
      <c r="AB2442" s="30"/>
      <c r="AC2442" s="30"/>
      <c r="AD2442" s="30"/>
      <c r="AE2442" s="30"/>
      <c r="AF2442" s="32"/>
      <c r="AG2442" s="31"/>
      <c r="AN2442" s="30"/>
      <c r="AO2442" s="30"/>
      <c r="AP2442" s="30"/>
      <c r="AQ2442" s="30"/>
      <c r="AR2442" s="30"/>
      <c r="AS2442" s="30"/>
      <c r="AT2442" s="30"/>
      <c r="AU2442" s="30"/>
    </row>
    <row r="2443" spans="27:47" x14ac:dyDescent="0.2">
      <c r="AA2443" s="30"/>
      <c r="AB2443" s="30"/>
      <c r="AC2443" s="30"/>
      <c r="AD2443" s="30"/>
      <c r="AE2443" s="30"/>
      <c r="AF2443" s="32"/>
      <c r="AG2443" s="31"/>
      <c r="AN2443" s="30"/>
      <c r="AO2443" s="30"/>
      <c r="AP2443" s="30"/>
      <c r="AQ2443" s="30"/>
      <c r="AR2443" s="30"/>
      <c r="AS2443" s="30"/>
      <c r="AT2443" s="30"/>
      <c r="AU2443" s="30"/>
    </row>
    <row r="2444" spans="27:47" x14ac:dyDescent="0.2">
      <c r="AA2444" s="30"/>
      <c r="AB2444" s="30"/>
      <c r="AC2444" s="30"/>
      <c r="AD2444" s="30"/>
      <c r="AE2444" s="30"/>
      <c r="AF2444" s="32"/>
      <c r="AG2444" s="31"/>
      <c r="AN2444" s="30"/>
      <c r="AO2444" s="30"/>
      <c r="AP2444" s="30"/>
      <c r="AQ2444" s="30"/>
      <c r="AR2444" s="30"/>
      <c r="AS2444" s="30"/>
      <c r="AT2444" s="30"/>
      <c r="AU2444" s="30"/>
    </row>
    <row r="2445" spans="27:47" x14ac:dyDescent="0.2">
      <c r="AA2445" s="30"/>
      <c r="AB2445" s="30"/>
      <c r="AC2445" s="30"/>
      <c r="AD2445" s="30"/>
      <c r="AE2445" s="30"/>
      <c r="AF2445" s="32"/>
      <c r="AG2445" s="31"/>
      <c r="AN2445" s="30"/>
      <c r="AO2445" s="30"/>
      <c r="AP2445" s="30"/>
      <c r="AQ2445" s="30"/>
      <c r="AR2445" s="30"/>
      <c r="AS2445" s="30"/>
      <c r="AT2445" s="30"/>
      <c r="AU2445" s="30"/>
    </row>
    <row r="2446" spans="27:47" x14ac:dyDescent="0.2">
      <c r="AA2446" s="30"/>
      <c r="AB2446" s="30"/>
      <c r="AC2446" s="30"/>
      <c r="AD2446" s="30"/>
      <c r="AE2446" s="30"/>
      <c r="AF2446" s="32"/>
      <c r="AG2446" s="31"/>
      <c r="AN2446" s="30"/>
      <c r="AO2446" s="30"/>
      <c r="AP2446" s="30"/>
      <c r="AQ2446" s="30"/>
      <c r="AR2446" s="30"/>
      <c r="AS2446" s="30"/>
      <c r="AT2446" s="30"/>
      <c r="AU2446" s="30"/>
    </row>
    <row r="2447" spans="27:47" x14ac:dyDescent="0.2">
      <c r="AA2447" s="30"/>
      <c r="AB2447" s="30"/>
      <c r="AC2447" s="30"/>
      <c r="AD2447" s="30"/>
      <c r="AE2447" s="30"/>
      <c r="AF2447" s="32"/>
      <c r="AG2447" s="31"/>
      <c r="AN2447" s="30"/>
      <c r="AO2447" s="30"/>
      <c r="AP2447" s="30"/>
      <c r="AQ2447" s="30"/>
      <c r="AR2447" s="30"/>
      <c r="AS2447" s="30"/>
      <c r="AT2447" s="30"/>
      <c r="AU2447" s="30"/>
    </row>
    <row r="2448" spans="27:47" x14ac:dyDescent="0.2">
      <c r="AA2448" s="30"/>
      <c r="AB2448" s="30"/>
      <c r="AC2448" s="30"/>
      <c r="AD2448" s="30"/>
      <c r="AE2448" s="30"/>
      <c r="AF2448" s="32"/>
      <c r="AG2448" s="31"/>
      <c r="AN2448" s="30"/>
      <c r="AO2448" s="30"/>
      <c r="AP2448" s="30"/>
      <c r="AQ2448" s="30"/>
      <c r="AR2448" s="30"/>
      <c r="AS2448" s="30"/>
      <c r="AT2448" s="30"/>
      <c r="AU2448" s="30"/>
    </row>
    <row r="2449" spans="27:47" x14ac:dyDescent="0.2">
      <c r="AA2449" s="30"/>
      <c r="AB2449" s="30"/>
      <c r="AC2449" s="30"/>
      <c r="AD2449" s="30"/>
      <c r="AE2449" s="30"/>
      <c r="AF2449" s="32"/>
      <c r="AG2449" s="31"/>
      <c r="AN2449" s="30"/>
      <c r="AO2449" s="30"/>
      <c r="AP2449" s="30"/>
      <c r="AQ2449" s="30"/>
      <c r="AR2449" s="30"/>
      <c r="AS2449" s="30"/>
      <c r="AT2449" s="30"/>
      <c r="AU2449" s="30"/>
    </row>
    <row r="2450" spans="27:47" x14ac:dyDescent="0.2">
      <c r="AA2450" s="30"/>
      <c r="AB2450" s="30"/>
      <c r="AC2450" s="30"/>
      <c r="AD2450" s="30"/>
      <c r="AE2450" s="30"/>
      <c r="AF2450" s="32"/>
      <c r="AG2450" s="31"/>
      <c r="AN2450" s="30"/>
      <c r="AO2450" s="30"/>
      <c r="AP2450" s="30"/>
      <c r="AQ2450" s="30"/>
      <c r="AR2450" s="30"/>
      <c r="AS2450" s="30"/>
      <c r="AT2450" s="30"/>
      <c r="AU2450" s="30"/>
    </row>
    <row r="2451" spans="27:47" x14ac:dyDescent="0.2">
      <c r="AA2451" s="30"/>
      <c r="AB2451" s="30"/>
      <c r="AC2451" s="30"/>
      <c r="AD2451" s="30"/>
      <c r="AE2451" s="30"/>
      <c r="AF2451" s="32"/>
      <c r="AG2451" s="31"/>
      <c r="AN2451" s="30"/>
      <c r="AO2451" s="30"/>
      <c r="AP2451" s="30"/>
      <c r="AQ2451" s="30"/>
      <c r="AR2451" s="30"/>
      <c r="AS2451" s="30"/>
      <c r="AT2451" s="30"/>
      <c r="AU2451" s="30"/>
    </row>
    <row r="2452" spans="27:47" x14ac:dyDescent="0.2">
      <c r="AA2452" s="30"/>
      <c r="AB2452" s="30"/>
      <c r="AC2452" s="30"/>
      <c r="AD2452" s="30"/>
      <c r="AE2452" s="30"/>
      <c r="AF2452" s="32"/>
      <c r="AG2452" s="31"/>
      <c r="AN2452" s="30"/>
      <c r="AO2452" s="30"/>
      <c r="AP2452" s="30"/>
      <c r="AQ2452" s="30"/>
      <c r="AR2452" s="30"/>
      <c r="AS2452" s="30"/>
      <c r="AT2452" s="30"/>
      <c r="AU2452" s="30"/>
    </row>
    <row r="2453" spans="27:47" x14ac:dyDescent="0.2">
      <c r="AA2453" s="30"/>
      <c r="AB2453" s="30"/>
      <c r="AC2453" s="30"/>
      <c r="AD2453" s="30"/>
      <c r="AE2453" s="30"/>
      <c r="AF2453" s="32"/>
      <c r="AG2453" s="31"/>
      <c r="AN2453" s="30"/>
      <c r="AO2453" s="30"/>
      <c r="AP2453" s="30"/>
      <c r="AQ2453" s="30"/>
      <c r="AR2453" s="30"/>
      <c r="AS2453" s="30"/>
      <c r="AT2453" s="30"/>
      <c r="AU2453" s="30"/>
    </row>
    <row r="2454" spans="27:47" x14ac:dyDescent="0.2">
      <c r="AA2454" s="30"/>
      <c r="AB2454" s="30"/>
      <c r="AC2454" s="30"/>
      <c r="AD2454" s="30"/>
      <c r="AE2454" s="30"/>
      <c r="AF2454" s="32"/>
      <c r="AG2454" s="31"/>
      <c r="AN2454" s="30"/>
      <c r="AO2454" s="30"/>
      <c r="AP2454" s="30"/>
      <c r="AQ2454" s="30"/>
      <c r="AR2454" s="30"/>
      <c r="AS2454" s="30"/>
      <c r="AT2454" s="30"/>
      <c r="AU2454" s="30"/>
    </row>
    <row r="2455" spans="27:47" x14ac:dyDescent="0.2">
      <c r="AA2455" s="30"/>
      <c r="AB2455" s="30"/>
      <c r="AC2455" s="30"/>
      <c r="AD2455" s="30"/>
      <c r="AE2455" s="30"/>
      <c r="AF2455" s="32"/>
      <c r="AG2455" s="31"/>
      <c r="AN2455" s="30"/>
      <c r="AO2455" s="30"/>
      <c r="AP2455" s="30"/>
      <c r="AQ2455" s="30"/>
      <c r="AR2455" s="30"/>
      <c r="AS2455" s="30"/>
      <c r="AT2455" s="30"/>
      <c r="AU2455" s="30"/>
    </row>
    <row r="2456" spans="27:47" x14ac:dyDescent="0.2">
      <c r="AA2456" s="30"/>
      <c r="AB2456" s="30"/>
      <c r="AC2456" s="30"/>
      <c r="AD2456" s="30"/>
      <c r="AE2456" s="30"/>
      <c r="AF2456" s="32"/>
      <c r="AG2456" s="31"/>
      <c r="AN2456" s="30"/>
      <c r="AO2456" s="30"/>
      <c r="AP2456" s="30"/>
      <c r="AQ2456" s="30"/>
      <c r="AR2456" s="30"/>
      <c r="AS2456" s="30"/>
      <c r="AT2456" s="30"/>
      <c r="AU2456" s="30"/>
    </row>
    <row r="2457" spans="27:47" x14ac:dyDescent="0.2">
      <c r="AA2457" s="30"/>
      <c r="AB2457" s="30"/>
      <c r="AC2457" s="30"/>
      <c r="AD2457" s="30"/>
      <c r="AE2457" s="30"/>
      <c r="AF2457" s="32"/>
      <c r="AG2457" s="31"/>
      <c r="AN2457" s="30"/>
      <c r="AO2457" s="30"/>
      <c r="AP2457" s="30"/>
      <c r="AQ2457" s="30"/>
      <c r="AR2457" s="30"/>
      <c r="AS2457" s="30"/>
      <c r="AT2457" s="30"/>
      <c r="AU2457" s="30"/>
    </row>
    <row r="2458" spans="27:47" x14ac:dyDescent="0.2">
      <c r="AA2458" s="30"/>
      <c r="AB2458" s="30"/>
      <c r="AC2458" s="30"/>
      <c r="AD2458" s="30"/>
      <c r="AE2458" s="30"/>
      <c r="AF2458" s="32"/>
      <c r="AG2458" s="31"/>
      <c r="AN2458" s="30"/>
      <c r="AO2458" s="30"/>
      <c r="AP2458" s="30"/>
      <c r="AQ2458" s="30"/>
      <c r="AR2458" s="30"/>
      <c r="AS2458" s="30"/>
      <c r="AT2458" s="30"/>
      <c r="AU2458" s="30"/>
    </row>
    <row r="2459" spans="27:47" x14ac:dyDescent="0.2">
      <c r="AA2459" s="30"/>
      <c r="AB2459" s="30"/>
      <c r="AC2459" s="30"/>
      <c r="AD2459" s="30"/>
      <c r="AE2459" s="30"/>
      <c r="AF2459" s="32"/>
      <c r="AG2459" s="31"/>
      <c r="AN2459" s="30"/>
      <c r="AO2459" s="30"/>
      <c r="AP2459" s="30"/>
      <c r="AQ2459" s="30"/>
      <c r="AR2459" s="30"/>
      <c r="AS2459" s="30"/>
      <c r="AT2459" s="30"/>
      <c r="AU2459" s="30"/>
    </row>
    <row r="2460" spans="27:47" x14ac:dyDescent="0.2">
      <c r="AA2460" s="30"/>
      <c r="AB2460" s="30"/>
      <c r="AC2460" s="30"/>
      <c r="AD2460" s="30"/>
      <c r="AE2460" s="30"/>
      <c r="AF2460" s="32"/>
      <c r="AG2460" s="31"/>
      <c r="AN2460" s="30"/>
      <c r="AO2460" s="30"/>
      <c r="AP2460" s="30"/>
      <c r="AQ2460" s="30"/>
      <c r="AR2460" s="30"/>
      <c r="AS2460" s="30"/>
      <c r="AT2460" s="30"/>
      <c r="AU2460" s="30"/>
    </row>
    <row r="2461" spans="27:47" x14ac:dyDescent="0.2">
      <c r="AA2461" s="30"/>
      <c r="AB2461" s="30"/>
      <c r="AC2461" s="30"/>
      <c r="AD2461" s="30"/>
      <c r="AE2461" s="30"/>
      <c r="AF2461" s="32"/>
      <c r="AG2461" s="31"/>
      <c r="AN2461" s="30"/>
      <c r="AO2461" s="30"/>
      <c r="AP2461" s="30"/>
      <c r="AQ2461" s="30"/>
      <c r="AR2461" s="30"/>
      <c r="AS2461" s="30"/>
      <c r="AT2461" s="30"/>
      <c r="AU2461" s="30"/>
    </row>
    <row r="2462" spans="27:47" x14ac:dyDescent="0.2">
      <c r="AA2462" s="30"/>
      <c r="AB2462" s="30"/>
      <c r="AC2462" s="30"/>
      <c r="AD2462" s="30"/>
      <c r="AE2462" s="30"/>
      <c r="AF2462" s="32"/>
      <c r="AG2462" s="31"/>
      <c r="AN2462" s="30"/>
      <c r="AO2462" s="30"/>
      <c r="AP2462" s="30"/>
      <c r="AQ2462" s="30"/>
      <c r="AR2462" s="30"/>
      <c r="AS2462" s="30"/>
      <c r="AT2462" s="30"/>
      <c r="AU2462" s="30"/>
    </row>
    <row r="2463" spans="27:47" x14ac:dyDescent="0.2">
      <c r="AA2463" s="30"/>
      <c r="AB2463" s="30"/>
      <c r="AC2463" s="30"/>
      <c r="AD2463" s="30"/>
      <c r="AE2463" s="30"/>
      <c r="AF2463" s="32"/>
      <c r="AG2463" s="31"/>
      <c r="AN2463" s="30"/>
      <c r="AO2463" s="30"/>
      <c r="AP2463" s="30"/>
      <c r="AQ2463" s="30"/>
      <c r="AR2463" s="30"/>
      <c r="AS2463" s="30"/>
      <c r="AT2463" s="30"/>
      <c r="AU2463" s="30"/>
    </row>
    <row r="2464" spans="27:47" x14ac:dyDescent="0.2">
      <c r="AA2464" s="30"/>
      <c r="AB2464" s="30"/>
      <c r="AC2464" s="30"/>
      <c r="AD2464" s="30"/>
      <c r="AE2464" s="30"/>
      <c r="AF2464" s="32"/>
      <c r="AG2464" s="31"/>
      <c r="AN2464" s="30"/>
      <c r="AO2464" s="30"/>
      <c r="AP2464" s="30"/>
      <c r="AQ2464" s="30"/>
      <c r="AR2464" s="30"/>
      <c r="AS2464" s="30"/>
      <c r="AT2464" s="30"/>
      <c r="AU2464" s="30"/>
    </row>
    <row r="2465" spans="27:47" x14ac:dyDescent="0.2">
      <c r="AA2465" s="30"/>
      <c r="AB2465" s="30"/>
      <c r="AC2465" s="30"/>
      <c r="AD2465" s="30"/>
      <c r="AE2465" s="30"/>
      <c r="AF2465" s="32"/>
      <c r="AG2465" s="31"/>
      <c r="AN2465" s="30"/>
      <c r="AO2465" s="30"/>
      <c r="AP2465" s="30"/>
      <c r="AQ2465" s="30"/>
      <c r="AR2465" s="30"/>
      <c r="AS2465" s="30"/>
      <c r="AT2465" s="30"/>
      <c r="AU2465" s="30"/>
    </row>
    <row r="2466" spans="27:47" x14ac:dyDescent="0.2">
      <c r="AA2466" s="30"/>
      <c r="AB2466" s="30"/>
      <c r="AC2466" s="30"/>
      <c r="AD2466" s="30"/>
      <c r="AE2466" s="30"/>
      <c r="AF2466" s="32"/>
      <c r="AG2466" s="31"/>
      <c r="AN2466" s="30"/>
      <c r="AO2466" s="30"/>
      <c r="AP2466" s="30"/>
      <c r="AQ2466" s="30"/>
      <c r="AR2466" s="30"/>
      <c r="AS2466" s="30"/>
      <c r="AT2466" s="30"/>
      <c r="AU2466" s="30"/>
    </row>
    <row r="2467" spans="27:47" x14ac:dyDescent="0.2">
      <c r="AA2467" s="30"/>
      <c r="AB2467" s="30"/>
      <c r="AC2467" s="30"/>
      <c r="AD2467" s="30"/>
      <c r="AE2467" s="30"/>
      <c r="AF2467" s="32"/>
      <c r="AG2467" s="31"/>
      <c r="AN2467" s="30"/>
      <c r="AO2467" s="30"/>
      <c r="AP2467" s="30"/>
      <c r="AQ2467" s="30"/>
      <c r="AR2467" s="30"/>
      <c r="AS2467" s="30"/>
      <c r="AT2467" s="30"/>
      <c r="AU2467" s="30"/>
    </row>
    <row r="2468" spans="27:47" x14ac:dyDescent="0.2">
      <c r="AA2468" s="30"/>
      <c r="AB2468" s="30"/>
      <c r="AC2468" s="30"/>
      <c r="AD2468" s="30"/>
      <c r="AE2468" s="30"/>
      <c r="AF2468" s="32"/>
      <c r="AG2468" s="31"/>
      <c r="AN2468" s="30"/>
      <c r="AO2468" s="30"/>
      <c r="AP2468" s="30"/>
      <c r="AQ2468" s="30"/>
      <c r="AR2468" s="30"/>
      <c r="AS2468" s="30"/>
      <c r="AT2468" s="30"/>
      <c r="AU2468" s="30"/>
    </row>
    <row r="2469" spans="27:47" x14ac:dyDescent="0.2">
      <c r="AA2469" s="30"/>
      <c r="AB2469" s="30"/>
      <c r="AC2469" s="30"/>
      <c r="AD2469" s="30"/>
      <c r="AE2469" s="30"/>
      <c r="AF2469" s="32"/>
      <c r="AG2469" s="31"/>
      <c r="AN2469" s="30"/>
      <c r="AO2469" s="30"/>
      <c r="AP2469" s="30"/>
      <c r="AQ2469" s="30"/>
      <c r="AR2469" s="30"/>
      <c r="AS2469" s="30"/>
      <c r="AT2469" s="30"/>
      <c r="AU2469" s="30"/>
    </row>
    <row r="2470" spans="27:47" x14ac:dyDescent="0.2">
      <c r="AA2470" s="30"/>
      <c r="AB2470" s="30"/>
      <c r="AC2470" s="30"/>
      <c r="AD2470" s="30"/>
      <c r="AE2470" s="30"/>
      <c r="AF2470" s="32"/>
      <c r="AG2470" s="31"/>
      <c r="AN2470" s="30"/>
      <c r="AO2470" s="30"/>
      <c r="AP2470" s="30"/>
      <c r="AQ2470" s="30"/>
      <c r="AR2470" s="30"/>
      <c r="AS2470" s="30"/>
      <c r="AT2470" s="30"/>
      <c r="AU2470" s="30"/>
    </row>
    <row r="2471" spans="27:47" x14ac:dyDescent="0.2">
      <c r="AA2471" s="30"/>
      <c r="AB2471" s="30"/>
      <c r="AC2471" s="30"/>
      <c r="AD2471" s="30"/>
      <c r="AE2471" s="30"/>
      <c r="AF2471" s="32"/>
      <c r="AG2471" s="31"/>
      <c r="AN2471" s="30"/>
      <c r="AO2471" s="30"/>
      <c r="AP2471" s="30"/>
      <c r="AQ2471" s="30"/>
      <c r="AR2471" s="30"/>
      <c r="AS2471" s="30"/>
      <c r="AT2471" s="30"/>
      <c r="AU2471" s="30"/>
    </row>
    <row r="2472" spans="27:47" x14ac:dyDescent="0.2">
      <c r="AA2472" s="30"/>
      <c r="AB2472" s="30"/>
      <c r="AC2472" s="30"/>
      <c r="AD2472" s="30"/>
      <c r="AE2472" s="30"/>
      <c r="AF2472" s="32"/>
      <c r="AG2472" s="31"/>
      <c r="AN2472" s="30"/>
      <c r="AO2472" s="30"/>
      <c r="AP2472" s="30"/>
      <c r="AQ2472" s="30"/>
      <c r="AR2472" s="30"/>
      <c r="AS2472" s="30"/>
      <c r="AT2472" s="30"/>
      <c r="AU2472" s="30"/>
    </row>
    <row r="2473" spans="27:47" x14ac:dyDescent="0.2">
      <c r="AA2473" s="30"/>
      <c r="AB2473" s="30"/>
      <c r="AC2473" s="30"/>
      <c r="AD2473" s="30"/>
      <c r="AE2473" s="30"/>
      <c r="AF2473" s="32"/>
      <c r="AG2473" s="31"/>
      <c r="AN2473" s="30"/>
      <c r="AO2473" s="30"/>
      <c r="AP2473" s="30"/>
      <c r="AQ2473" s="30"/>
      <c r="AR2473" s="30"/>
      <c r="AS2473" s="30"/>
      <c r="AT2473" s="30"/>
      <c r="AU2473" s="30"/>
    </row>
    <row r="2474" spans="27:47" x14ac:dyDescent="0.2">
      <c r="AA2474" s="30"/>
      <c r="AB2474" s="30"/>
      <c r="AC2474" s="30"/>
      <c r="AD2474" s="30"/>
      <c r="AE2474" s="30"/>
      <c r="AF2474" s="32"/>
      <c r="AG2474" s="31"/>
      <c r="AN2474" s="30"/>
      <c r="AO2474" s="30"/>
      <c r="AP2474" s="30"/>
      <c r="AQ2474" s="30"/>
      <c r="AR2474" s="30"/>
      <c r="AS2474" s="30"/>
      <c r="AT2474" s="30"/>
      <c r="AU2474" s="30"/>
    </row>
    <row r="2475" spans="27:47" x14ac:dyDescent="0.2">
      <c r="AA2475" s="30"/>
      <c r="AB2475" s="30"/>
      <c r="AC2475" s="30"/>
      <c r="AD2475" s="30"/>
      <c r="AE2475" s="30"/>
      <c r="AF2475" s="32"/>
      <c r="AG2475" s="31"/>
      <c r="AN2475" s="30"/>
      <c r="AO2475" s="30"/>
      <c r="AP2475" s="30"/>
      <c r="AQ2475" s="30"/>
      <c r="AR2475" s="30"/>
      <c r="AS2475" s="30"/>
      <c r="AT2475" s="30"/>
      <c r="AU2475" s="30"/>
    </row>
    <row r="2476" spans="27:47" x14ac:dyDescent="0.2">
      <c r="AA2476" s="30"/>
      <c r="AB2476" s="30"/>
      <c r="AC2476" s="30"/>
      <c r="AD2476" s="30"/>
      <c r="AE2476" s="30"/>
      <c r="AF2476" s="32"/>
      <c r="AG2476" s="31"/>
      <c r="AN2476" s="30"/>
      <c r="AO2476" s="30"/>
      <c r="AP2476" s="30"/>
      <c r="AQ2476" s="30"/>
      <c r="AR2476" s="30"/>
      <c r="AS2476" s="30"/>
      <c r="AT2476" s="30"/>
      <c r="AU2476" s="30"/>
    </row>
    <row r="2477" spans="27:47" x14ac:dyDescent="0.2">
      <c r="AA2477" s="30"/>
      <c r="AB2477" s="30"/>
      <c r="AC2477" s="30"/>
      <c r="AD2477" s="30"/>
      <c r="AE2477" s="30"/>
      <c r="AF2477" s="32"/>
      <c r="AG2477" s="31"/>
      <c r="AN2477" s="30"/>
      <c r="AO2477" s="30"/>
      <c r="AP2477" s="30"/>
      <c r="AQ2477" s="30"/>
      <c r="AR2477" s="30"/>
      <c r="AS2477" s="30"/>
      <c r="AT2477" s="30"/>
      <c r="AU2477" s="30"/>
    </row>
    <row r="2478" spans="27:47" x14ac:dyDescent="0.2">
      <c r="AA2478" s="30"/>
      <c r="AB2478" s="30"/>
      <c r="AC2478" s="30"/>
      <c r="AD2478" s="30"/>
      <c r="AE2478" s="30"/>
      <c r="AF2478" s="32"/>
      <c r="AG2478" s="31"/>
      <c r="AN2478" s="30"/>
      <c r="AO2478" s="30"/>
      <c r="AP2478" s="30"/>
      <c r="AQ2478" s="30"/>
      <c r="AR2478" s="30"/>
      <c r="AS2478" s="30"/>
      <c r="AT2478" s="30"/>
      <c r="AU2478" s="30"/>
    </row>
    <row r="2479" spans="27:47" x14ac:dyDescent="0.2">
      <c r="AA2479" s="30"/>
      <c r="AB2479" s="30"/>
      <c r="AC2479" s="30"/>
      <c r="AD2479" s="30"/>
      <c r="AE2479" s="30"/>
      <c r="AF2479" s="32"/>
      <c r="AG2479" s="31"/>
      <c r="AN2479" s="30"/>
      <c r="AO2479" s="30"/>
      <c r="AP2479" s="30"/>
      <c r="AQ2479" s="30"/>
      <c r="AR2479" s="30"/>
      <c r="AS2479" s="30"/>
      <c r="AT2479" s="30"/>
      <c r="AU2479" s="30"/>
    </row>
    <row r="2480" spans="27:47" x14ac:dyDescent="0.2">
      <c r="AA2480" s="30"/>
      <c r="AB2480" s="30"/>
      <c r="AC2480" s="30"/>
      <c r="AD2480" s="30"/>
      <c r="AE2480" s="30"/>
      <c r="AF2480" s="32"/>
      <c r="AG2480" s="31"/>
      <c r="AN2480" s="30"/>
      <c r="AO2480" s="30"/>
      <c r="AP2480" s="30"/>
      <c r="AQ2480" s="30"/>
      <c r="AR2480" s="30"/>
      <c r="AS2480" s="30"/>
      <c r="AT2480" s="30"/>
      <c r="AU2480" s="30"/>
    </row>
    <row r="2481" spans="27:47" x14ac:dyDescent="0.2">
      <c r="AA2481" s="30"/>
      <c r="AB2481" s="30"/>
      <c r="AC2481" s="30"/>
      <c r="AD2481" s="30"/>
      <c r="AE2481" s="30"/>
      <c r="AF2481" s="32"/>
      <c r="AG2481" s="31"/>
      <c r="AN2481" s="30"/>
      <c r="AO2481" s="30"/>
      <c r="AP2481" s="30"/>
      <c r="AQ2481" s="30"/>
      <c r="AR2481" s="30"/>
      <c r="AS2481" s="30"/>
      <c r="AT2481" s="30"/>
      <c r="AU2481" s="30"/>
    </row>
    <row r="2482" spans="27:47" x14ac:dyDescent="0.2">
      <c r="AA2482" s="30"/>
      <c r="AB2482" s="30"/>
      <c r="AC2482" s="30"/>
      <c r="AD2482" s="30"/>
      <c r="AE2482" s="30"/>
      <c r="AF2482" s="32"/>
      <c r="AG2482" s="31"/>
      <c r="AN2482" s="30"/>
      <c r="AO2482" s="30"/>
      <c r="AP2482" s="30"/>
      <c r="AQ2482" s="30"/>
      <c r="AR2482" s="30"/>
      <c r="AS2482" s="30"/>
      <c r="AT2482" s="30"/>
      <c r="AU2482" s="30"/>
    </row>
    <row r="2483" spans="27:47" x14ac:dyDescent="0.2">
      <c r="AA2483" s="30"/>
      <c r="AB2483" s="30"/>
      <c r="AC2483" s="30"/>
      <c r="AD2483" s="30"/>
      <c r="AE2483" s="30"/>
      <c r="AF2483" s="32"/>
      <c r="AG2483" s="31"/>
      <c r="AN2483" s="30"/>
      <c r="AO2483" s="30"/>
      <c r="AP2483" s="30"/>
      <c r="AQ2483" s="30"/>
      <c r="AR2483" s="30"/>
      <c r="AS2483" s="30"/>
      <c r="AT2483" s="30"/>
      <c r="AU2483" s="30"/>
    </row>
    <row r="2484" spans="27:47" x14ac:dyDescent="0.2">
      <c r="AA2484" s="30"/>
      <c r="AB2484" s="30"/>
      <c r="AC2484" s="30"/>
      <c r="AD2484" s="30"/>
      <c r="AE2484" s="30"/>
      <c r="AF2484" s="32"/>
      <c r="AG2484" s="31"/>
      <c r="AN2484" s="30"/>
      <c r="AO2484" s="30"/>
      <c r="AP2484" s="30"/>
      <c r="AQ2484" s="30"/>
      <c r="AR2484" s="30"/>
      <c r="AS2484" s="30"/>
      <c r="AT2484" s="30"/>
      <c r="AU2484" s="30"/>
    </row>
    <row r="2485" spans="27:47" x14ac:dyDescent="0.2">
      <c r="AA2485" s="30"/>
      <c r="AB2485" s="30"/>
      <c r="AC2485" s="30"/>
      <c r="AD2485" s="30"/>
      <c r="AE2485" s="30"/>
      <c r="AF2485" s="32"/>
      <c r="AG2485" s="31"/>
      <c r="AN2485" s="30"/>
      <c r="AO2485" s="30"/>
      <c r="AP2485" s="30"/>
      <c r="AQ2485" s="30"/>
      <c r="AR2485" s="30"/>
      <c r="AS2485" s="30"/>
      <c r="AT2485" s="30"/>
      <c r="AU2485" s="30"/>
    </row>
    <row r="2486" spans="27:47" x14ac:dyDescent="0.2">
      <c r="AA2486" s="30"/>
      <c r="AB2486" s="30"/>
      <c r="AC2486" s="30"/>
      <c r="AD2486" s="30"/>
      <c r="AE2486" s="30"/>
      <c r="AF2486" s="32"/>
      <c r="AG2486" s="31"/>
      <c r="AN2486" s="30"/>
      <c r="AO2486" s="30"/>
      <c r="AP2486" s="30"/>
      <c r="AQ2486" s="30"/>
      <c r="AR2486" s="30"/>
      <c r="AS2486" s="30"/>
      <c r="AT2486" s="30"/>
      <c r="AU2486" s="30"/>
    </row>
    <row r="2487" spans="27:47" x14ac:dyDescent="0.2">
      <c r="AA2487" s="30"/>
      <c r="AB2487" s="30"/>
      <c r="AC2487" s="30"/>
      <c r="AD2487" s="30"/>
      <c r="AE2487" s="30"/>
      <c r="AF2487" s="32"/>
      <c r="AG2487" s="31"/>
      <c r="AN2487" s="30"/>
      <c r="AO2487" s="30"/>
      <c r="AP2487" s="30"/>
      <c r="AQ2487" s="30"/>
      <c r="AR2487" s="30"/>
      <c r="AS2487" s="30"/>
      <c r="AT2487" s="30"/>
      <c r="AU2487" s="30"/>
    </row>
    <row r="2488" spans="27:47" x14ac:dyDescent="0.2">
      <c r="AA2488" s="30"/>
      <c r="AB2488" s="30"/>
      <c r="AC2488" s="30"/>
      <c r="AD2488" s="30"/>
      <c r="AE2488" s="30"/>
      <c r="AF2488" s="32"/>
      <c r="AG2488" s="31"/>
      <c r="AN2488" s="30"/>
      <c r="AO2488" s="30"/>
      <c r="AP2488" s="30"/>
      <c r="AQ2488" s="30"/>
      <c r="AR2488" s="30"/>
      <c r="AS2488" s="30"/>
      <c r="AT2488" s="30"/>
      <c r="AU2488" s="30"/>
    </row>
    <row r="2489" spans="27:47" x14ac:dyDescent="0.2">
      <c r="AA2489" s="30"/>
      <c r="AB2489" s="30"/>
      <c r="AC2489" s="30"/>
      <c r="AD2489" s="30"/>
      <c r="AE2489" s="30"/>
      <c r="AF2489" s="32"/>
      <c r="AG2489" s="31"/>
      <c r="AN2489" s="30"/>
      <c r="AO2489" s="30"/>
      <c r="AP2489" s="30"/>
      <c r="AQ2489" s="30"/>
      <c r="AR2489" s="30"/>
      <c r="AS2489" s="30"/>
      <c r="AT2489" s="30"/>
      <c r="AU2489" s="30"/>
    </row>
    <row r="2490" spans="27:47" x14ac:dyDescent="0.2">
      <c r="AA2490" s="30"/>
      <c r="AB2490" s="30"/>
      <c r="AC2490" s="30"/>
      <c r="AD2490" s="30"/>
      <c r="AE2490" s="30"/>
      <c r="AF2490" s="32"/>
      <c r="AG2490" s="31"/>
      <c r="AN2490" s="30"/>
      <c r="AO2490" s="30"/>
      <c r="AP2490" s="30"/>
      <c r="AQ2490" s="30"/>
      <c r="AR2490" s="30"/>
      <c r="AS2490" s="30"/>
      <c r="AT2490" s="30"/>
      <c r="AU2490" s="30"/>
    </row>
    <row r="2491" spans="27:47" x14ac:dyDescent="0.2">
      <c r="AA2491" s="30"/>
      <c r="AB2491" s="30"/>
      <c r="AC2491" s="30"/>
      <c r="AD2491" s="30"/>
      <c r="AE2491" s="30"/>
      <c r="AF2491" s="32"/>
      <c r="AG2491" s="31"/>
      <c r="AN2491" s="30"/>
      <c r="AO2491" s="30"/>
      <c r="AP2491" s="30"/>
      <c r="AQ2491" s="30"/>
      <c r="AR2491" s="30"/>
      <c r="AS2491" s="30"/>
      <c r="AT2491" s="30"/>
      <c r="AU2491" s="30"/>
    </row>
    <row r="2492" spans="27:47" x14ac:dyDescent="0.2">
      <c r="AA2492" s="30"/>
      <c r="AB2492" s="30"/>
      <c r="AC2492" s="30"/>
      <c r="AD2492" s="30"/>
      <c r="AE2492" s="30"/>
      <c r="AF2492" s="32"/>
      <c r="AG2492" s="31"/>
      <c r="AN2492" s="30"/>
      <c r="AO2492" s="30"/>
      <c r="AP2492" s="30"/>
      <c r="AQ2492" s="30"/>
      <c r="AR2492" s="30"/>
      <c r="AS2492" s="30"/>
      <c r="AT2492" s="30"/>
      <c r="AU2492" s="30"/>
    </row>
    <row r="2493" spans="27:47" x14ac:dyDescent="0.2">
      <c r="AA2493" s="30"/>
      <c r="AB2493" s="30"/>
      <c r="AC2493" s="30"/>
      <c r="AD2493" s="30"/>
      <c r="AE2493" s="30"/>
      <c r="AF2493" s="32"/>
      <c r="AG2493" s="31"/>
      <c r="AN2493" s="30"/>
      <c r="AO2493" s="30"/>
      <c r="AP2493" s="30"/>
      <c r="AQ2493" s="30"/>
      <c r="AR2493" s="30"/>
      <c r="AS2493" s="30"/>
      <c r="AT2493" s="30"/>
      <c r="AU2493" s="30"/>
    </row>
    <row r="2494" spans="27:47" x14ac:dyDescent="0.2">
      <c r="AA2494" s="30"/>
      <c r="AB2494" s="30"/>
      <c r="AC2494" s="30"/>
      <c r="AD2494" s="30"/>
      <c r="AE2494" s="30"/>
      <c r="AF2494" s="32"/>
      <c r="AG2494" s="31"/>
      <c r="AN2494" s="30"/>
      <c r="AO2494" s="30"/>
      <c r="AP2494" s="30"/>
      <c r="AQ2494" s="30"/>
      <c r="AR2494" s="30"/>
      <c r="AS2494" s="30"/>
      <c r="AT2494" s="30"/>
      <c r="AU2494" s="30"/>
    </row>
    <row r="2495" spans="27:47" x14ac:dyDescent="0.2">
      <c r="AA2495" s="30"/>
      <c r="AB2495" s="30"/>
      <c r="AC2495" s="30"/>
      <c r="AD2495" s="30"/>
      <c r="AE2495" s="30"/>
      <c r="AF2495" s="32"/>
      <c r="AG2495" s="31"/>
      <c r="AN2495" s="30"/>
      <c r="AO2495" s="30"/>
      <c r="AP2495" s="30"/>
      <c r="AQ2495" s="30"/>
      <c r="AR2495" s="30"/>
      <c r="AS2495" s="30"/>
      <c r="AT2495" s="30"/>
      <c r="AU2495" s="30"/>
    </row>
    <row r="2496" spans="27:47" x14ac:dyDescent="0.2">
      <c r="AA2496" s="30"/>
      <c r="AB2496" s="30"/>
      <c r="AC2496" s="30"/>
      <c r="AD2496" s="30"/>
      <c r="AE2496" s="30"/>
      <c r="AF2496" s="32"/>
      <c r="AG2496" s="31"/>
      <c r="AN2496" s="30"/>
      <c r="AO2496" s="30"/>
      <c r="AP2496" s="30"/>
      <c r="AQ2496" s="30"/>
      <c r="AR2496" s="30"/>
      <c r="AS2496" s="30"/>
      <c r="AT2496" s="30"/>
      <c r="AU2496" s="30"/>
    </row>
    <row r="2497" spans="27:47" x14ac:dyDescent="0.2">
      <c r="AA2497" s="30"/>
      <c r="AB2497" s="30"/>
      <c r="AC2497" s="30"/>
      <c r="AD2497" s="30"/>
      <c r="AE2497" s="30"/>
      <c r="AF2497" s="32"/>
      <c r="AG2497" s="31"/>
      <c r="AN2497" s="30"/>
      <c r="AO2497" s="30"/>
      <c r="AP2497" s="30"/>
      <c r="AQ2497" s="30"/>
      <c r="AR2497" s="30"/>
      <c r="AS2497" s="30"/>
      <c r="AT2497" s="30"/>
      <c r="AU2497" s="30"/>
    </row>
    <row r="2498" spans="27:47" x14ac:dyDescent="0.2">
      <c r="AA2498" s="30"/>
      <c r="AB2498" s="30"/>
      <c r="AC2498" s="30"/>
      <c r="AD2498" s="30"/>
      <c r="AE2498" s="30"/>
      <c r="AF2498" s="32"/>
      <c r="AG2498" s="31"/>
      <c r="AN2498" s="30"/>
      <c r="AO2498" s="30"/>
      <c r="AP2498" s="30"/>
      <c r="AQ2498" s="30"/>
      <c r="AR2498" s="30"/>
      <c r="AS2498" s="30"/>
      <c r="AT2498" s="30"/>
      <c r="AU2498" s="30"/>
    </row>
    <row r="2499" spans="27:47" x14ac:dyDescent="0.2">
      <c r="AA2499" s="30"/>
      <c r="AB2499" s="30"/>
      <c r="AC2499" s="30"/>
      <c r="AD2499" s="30"/>
      <c r="AE2499" s="30"/>
      <c r="AF2499" s="32"/>
      <c r="AG2499" s="31"/>
      <c r="AN2499" s="30"/>
      <c r="AO2499" s="30"/>
      <c r="AP2499" s="30"/>
      <c r="AQ2499" s="30"/>
      <c r="AR2499" s="30"/>
      <c r="AS2499" s="30"/>
      <c r="AT2499" s="30"/>
      <c r="AU2499" s="30"/>
    </row>
    <row r="2500" spans="27:47" x14ac:dyDescent="0.2">
      <c r="AA2500" s="30"/>
      <c r="AB2500" s="30"/>
      <c r="AC2500" s="30"/>
      <c r="AD2500" s="30"/>
      <c r="AE2500" s="30"/>
      <c r="AF2500" s="32"/>
      <c r="AG2500" s="31"/>
      <c r="AN2500" s="30"/>
      <c r="AO2500" s="30"/>
      <c r="AP2500" s="30"/>
      <c r="AQ2500" s="30"/>
      <c r="AR2500" s="30"/>
      <c r="AS2500" s="30"/>
      <c r="AT2500" s="30"/>
      <c r="AU2500" s="30"/>
    </row>
    <row r="2501" spans="27:47" x14ac:dyDescent="0.2">
      <c r="AA2501" s="30"/>
      <c r="AB2501" s="30"/>
      <c r="AC2501" s="30"/>
      <c r="AD2501" s="30"/>
      <c r="AE2501" s="30"/>
      <c r="AF2501" s="32"/>
      <c r="AG2501" s="31"/>
      <c r="AN2501" s="30"/>
      <c r="AO2501" s="30"/>
      <c r="AP2501" s="30"/>
      <c r="AQ2501" s="30"/>
      <c r="AR2501" s="30"/>
      <c r="AS2501" s="30"/>
      <c r="AT2501" s="30"/>
      <c r="AU2501" s="30"/>
    </row>
    <row r="2502" spans="27:47" x14ac:dyDescent="0.2">
      <c r="AA2502" s="30"/>
      <c r="AB2502" s="30"/>
      <c r="AC2502" s="30"/>
      <c r="AD2502" s="30"/>
      <c r="AE2502" s="30"/>
      <c r="AF2502" s="32"/>
      <c r="AG2502" s="31"/>
      <c r="AN2502" s="30"/>
      <c r="AO2502" s="30"/>
      <c r="AP2502" s="30"/>
      <c r="AQ2502" s="30"/>
      <c r="AR2502" s="30"/>
      <c r="AS2502" s="30"/>
      <c r="AT2502" s="30"/>
      <c r="AU2502" s="30"/>
    </row>
    <row r="2503" spans="27:47" x14ac:dyDescent="0.2">
      <c r="AA2503" s="30"/>
      <c r="AB2503" s="30"/>
      <c r="AC2503" s="30"/>
      <c r="AD2503" s="30"/>
      <c r="AE2503" s="30"/>
      <c r="AF2503" s="32"/>
      <c r="AG2503" s="31"/>
      <c r="AN2503" s="30"/>
      <c r="AO2503" s="30"/>
      <c r="AP2503" s="30"/>
      <c r="AQ2503" s="30"/>
      <c r="AR2503" s="30"/>
      <c r="AS2503" s="30"/>
      <c r="AT2503" s="30"/>
      <c r="AU2503" s="30"/>
    </row>
    <row r="2504" spans="27:47" x14ac:dyDescent="0.2">
      <c r="AA2504" s="30"/>
      <c r="AB2504" s="30"/>
      <c r="AC2504" s="30"/>
      <c r="AD2504" s="30"/>
      <c r="AE2504" s="30"/>
      <c r="AF2504" s="32"/>
      <c r="AG2504" s="31"/>
      <c r="AN2504" s="30"/>
      <c r="AO2504" s="30"/>
      <c r="AP2504" s="30"/>
      <c r="AQ2504" s="30"/>
      <c r="AR2504" s="30"/>
      <c r="AS2504" s="30"/>
      <c r="AT2504" s="30"/>
      <c r="AU2504" s="30"/>
    </row>
    <row r="2505" spans="27:47" x14ac:dyDescent="0.2">
      <c r="AA2505" s="30"/>
      <c r="AB2505" s="30"/>
      <c r="AC2505" s="30"/>
      <c r="AD2505" s="30"/>
      <c r="AE2505" s="30"/>
      <c r="AF2505" s="32"/>
      <c r="AG2505" s="31"/>
      <c r="AN2505" s="30"/>
      <c r="AO2505" s="30"/>
      <c r="AP2505" s="30"/>
      <c r="AQ2505" s="30"/>
      <c r="AR2505" s="30"/>
      <c r="AS2505" s="30"/>
      <c r="AT2505" s="30"/>
      <c r="AU2505" s="30"/>
    </row>
    <row r="2506" spans="27:47" x14ac:dyDescent="0.2">
      <c r="AA2506" s="30"/>
      <c r="AB2506" s="30"/>
      <c r="AC2506" s="30"/>
      <c r="AD2506" s="30"/>
      <c r="AE2506" s="30"/>
      <c r="AF2506" s="32"/>
      <c r="AG2506" s="31"/>
      <c r="AN2506" s="30"/>
      <c r="AO2506" s="30"/>
      <c r="AP2506" s="30"/>
      <c r="AQ2506" s="30"/>
      <c r="AR2506" s="30"/>
      <c r="AS2506" s="30"/>
      <c r="AT2506" s="30"/>
      <c r="AU2506" s="30"/>
    </row>
    <row r="2507" spans="27:47" x14ac:dyDescent="0.2">
      <c r="AA2507" s="30"/>
      <c r="AB2507" s="30"/>
      <c r="AC2507" s="30"/>
      <c r="AD2507" s="30"/>
      <c r="AE2507" s="30"/>
      <c r="AF2507" s="32"/>
      <c r="AG2507" s="31"/>
      <c r="AN2507" s="30"/>
      <c r="AO2507" s="30"/>
      <c r="AP2507" s="30"/>
      <c r="AQ2507" s="30"/>
      <c r="AR2507" s="30"/>
      <c r="AS2507" s="30"/>
      <c r="AT2507" s="30"/>
      <c r="AU2507" s="30"/>
    </row>
    <row r="2508" spans="27:47" x14ac:dyDescent="0.2">
      <c r="AA2508" s="30"/>
      <c r="AB2508" s="30"/>
      <c r="AC2508" s="30"/>
      <c r="AD2508" s="30"/>
      <c r="AE2508" s="30"/>
      <c r="AF2508" s="32"/>
      <c r="AG2508" s="31"/>
      <c r="AN2508" s="30"/>
      <c r="AO2508" s="30"/>
      <c r="AP2508" s="30"/>
      <c r="AQ2508" s="30"/>
      <c r="AR2508" s="30"/>
      <c r="AS2508" s="30"/>
      <c r="AT2508" s="30"/>
      <c r="AU2508" s="30"/>
    </row>
    <row r="2509" spans="27:47" x14ac:dyDescent="0.2">
      <c r="AA2509" s="30"/>
      <c r="AB2509" s="30"/>
      <c r="AC2509" s="30"/>
      <c r="AD2509" s="30"/>
      <c r="AE2509" s="30"/>
      <c r="AF2509" s="32"/>
      <c r="AG2509" s="31"/>
      <c r="AN2509" s="30"/>
      <c r="AO2509" s="30"/>
      <c r="AP2509" s="30"/>
      <c r="AQ2509" s="30"/>
      <c r="AR2509" s="30"/>
      <c r="AS2509" s="30"/>
      <c r="AT2509" s="30"/>
      <c r="AU2509" s="30"/>
    </row>
    <row r="2510" spans="27:47" x14ac:dyDescent="0.2">
      <c r="AA2510" s="30"/>
      <c r="AB2510" s="30"/>
      <c r="AC2510" s="30"/>
      <c r="AD2510" s="30"/>
      <c r="AE2510" s="30"/>
      <c r="AF2510" s="32"/>
      <c r="AG2510" s="31"/>
      <c r="AN2510" s="30"/>
      <c r="AO2510" s="30"/>
      <c r="AP2510" s="30"/>
      <c r="AQ2510" s="30"/>
      <c r="AR2510" s="30"/>
      <c r="AS2510" s="30"/>
      <c r="AT2510" s="30"/>
      <c r="AU2510" s="30"/>
    </row>
    <row r="2511" spans="27:47" x14ac:dyDescent="0.2">
      <c r="AA2511" s="30"/>
      <c r="AB2511" s="30"/>
      <c r="AC2511" s="30"/>
      <c r="AD2511" s="30"/>
      <c r="AE2511" s="30"/>
      <c r="AF2511" s="32"/>
      <c r="AG2511" s="31"/>
      <c r="AN2511" s="30"/>
      <c r="AO2511" s="30"/>
      <c r="AP2511" s="30"/>
      <c r="AQ2511" s="30"/>
      <c r="AR2511" s="30"/>
      <c r="AS2511" s="30"/>
      <c r="AT2511" s="30"/>
      <c r="AU2511" s="30"/>
    </row>
    <row r="2512" spans="27:47" x14ac:dyDescent="0.2">
      <c r="AA2512" s="30"/>
      <c r="AB2512" s="30"/>
      <c r="AC2512" s="30"/>
      <c r="AD2512" s="30"/>
      <c r="AE2512" s="30"/>
      <c r="AF2512" s="32"/>
      <c r="AG2512" s="31"/>
      <c r="AN2512" s="30"/>
      <c r="AO2512" s="30"/>
      <c r="AP2512" s="30"/>
      <c r="AQ2512" s="30"/>
      <c r="AR2512" s="30"/>
      <c r="AS2512" s="30"/>
      <c r="AT2512" s="30"/>
      <c r="AU2512" s="30"/>
    </row>
    <row r="2513" spans="27:47" x14ac:dyDescent="0.2">
      <c r="AA2513" s="30"/>
      <c r="AB2513" s="30"/>
      <c r="AC2513" s="30"/>
      <c r="AD2513" s="30"/>
      <c r="AE2513" s="30"/>
      <c r="AF2513" s="32"/>
      <c r="AG2513" s="31"/>
      <c r="AN2513" s="30"/>
      <c r="AO2513" s="30"/>
      <c r="AP2513" s="30"/>
      <c r="AQ2513" s="30"/>
      <c r="AR2513" s="30"/>
      <c r="AS2513" s="30"/>
      <c r="AT2513" s="30"/>
      <c r="AU2513" s="30"/>
    </row>
    <row r="2514" spans="27:47" x14ac:dyDescent="0.2">
      <c r="AA2514" s="30"/>
      <c r="AB2514" s="30"/>
      <c r="AC2514" s="30"/>
      <c r="AD2514" s="30"/>
      <c r="AE2514" s="30"/>
      <c r="AF2514" s="32"/>
      <c r="AG2514" s="31"/>
      <c r="AN2514" s="30"/>
      <c r="AO2514" s="30"/>
      <c r="AP2514" s="30"/>
      <c r="AQ2514" s="30"/>
      <c r="AR2514" s="30"/>
      <c r="AS2514" s="30"/>
      <c r="AT2514" s="30"/>
      <c r="AU2514" s="30"/>
    </row>
    <row r="2515" spans="27:47" x14ac:dyDescent="0.2">
      <c r="AA2515" s="30"/>
      <c r="AB2515" s="30"/>
      <c r="AC2515" s="30"/>
      <c r="AD2515" s="30"/>
      <c r="AE2515" s="30"/>
      <c r="AF2515" s="32"/>
      <c r="AG2515" s="31"/>
      <c r="AN2515" s="30"/>
      <c r="AO2515" s="30"/>
      <c r="AP2515" s="30"/>
      <c r="AQ2515" s="30"/>
      <c r="AR2515" s="30"/>
      <c r="AS2515" s="30"/>
      <c r="AT2515" s="30"/>
      <c r="AU2515" s="30"/>
    </row>
    <row r="2516" spans="27:47" x14ac:dyDescent="0.2">
      <c r="AA2516" s="30"/>
      <c r="AB2516" s="30"/>
      <c r="AC2516" s="30"/>
      <c r="AD2516" s="30"/>
      <c r="AE2516" s="30"/>
      <c r="AF2516" s="32"/>
      <c r="AG2516" s="31"/>
      <c r="AN2516" s="30"/>
      <c r="AO2516" s="30"/>
      <c r="AP2516" s="30"/>
      <c r="AQ2516" s="30"/>
      <c r="AR2516" s="30"/>
      <c r="AS2516" s="30"/>
      <c r="AT2516" s="30"/>
      <c r="AU2516" s="30"/>
    </row>
    <row r="2517" spans="27:47" x14ac:dyDescent="0.2">
      <c r="AA2517" s="30"/>
      <c r="AB2517" s="30"/>
      <c r="AC2517" s="30"/>
      <c r="AD2517" s="30"/>
      <c r="AE2517" s="30"/>
      <c r="AF2517" s="32"/>
      <c r="AG2517" s="31"/>
      <c r="AN2517" s="30"/>
      <c r="AO2517" s="30"/>
      <c r="AP2517" s="30"/>
      <c r="AQ2517" s="30"/>
      <c r="AR2517" s="30"/>
      <c r="AS2517" s="30"/>
      <c r="AT2517" s="30"/>
      <c r="AU2517" s="30"/>
    </row>
    <row r="2518" spans="27:47" x14ac:dyDescent="0.2">
      <c r="AA2518" s="30"/>
      <c r="AB2518" s="30"/>
      <c r="AC2518" s="30"/>
      <c r="AD2518" s="30"/>
      <c r="AE2518" s="30"/>
      <c r="AF2518" s="32"/>
      <c r="AG2518" s="31"/>
      <c r="AN2518" s="30"/>
      <c r="AO2518" s="30"/>
      <c r="AP2518" s="30"/>
      <c r="AQ2518" s="30"/>
      <c r="AR2518" s="30"/>
      <c r="AS2518" s="30"/>
      <c r="AT2518" s="30"/>
      <c r="AU2518" s="30"/>
    </row>
    <row r="2519" spans="27:47" x14ac:dyDescent="0.2">
      <c r="AA2519" s="30"/>
      <c r="AB2519" s="30"/>
      <c r="AC2519" s="30"/>
      <c r="AD2519" s="30"/>
      <c r="AE2519" s="30"/>
      <c r="AF2519" s="32"/>
      <c r="AG2519" s="31"/>
      <c r="AN2519" s="30"/>
      <c r="AO2519" s="30"/>
      <c r="AP2519" s="30"/>
      <c r="AQ2519" s="30"/>
      <c r="AR2519" s="30"/>
      <c r="AS2519" s="30"/>
      <c r="AT2519" s="30"/>
      <c r="AU2519" s="30"/>
    </row>
    <row r="2520" spans="27:47" x14ac:dyDescent="0.2">
      <c r="AA2520" s="30"/>
      <c r="AB2520" s="30"/>
      <c r="AC2520" s="30"/>
      <c r="AD2520" s="30"/>
      <c r="AE2520" s="30"/>
      <c r="AF2520" s="32"/>
      <c r="AG2520" s="31"/>
      <c r="AN2520" s="30"/>
      <c r="AO2520" s="30"/>
      <c r="AP2520" s="30"/>
      <c r="AQ2520" s="30"/>
      <c r="AR2520" s="30"/>
      <c r="AS2520" s="30"/>
      <c r="AT2520" s="30"/>
      <c r="AU2520" s="30"/>
    </row>
    <row r="2521" spans="27:47" x14ac:dyDescent="0.2">
      <c r="AA2521" s="30"/>
      <c r="AB2521" s="30"/>
      <c r="AC2521" s="30"/>
      <c r="AD2521" s="30"/>
      <c r="AE2521" s="30"/>
      <c r="AF2521" s="32"/>
      <c r="AG2521" s="31"/>
      <c r="AN2521" s="30"/>
      <c r="AO2521" s="30"/>
      <c r="AP2521" s="30"/>
      <c r="AQ2521" s="30"/>
      <c r="AR2521" s="30"/>
      <c r="AS2521" s="30"/>
      <c r="AT2521" s="30"/>
      <c r="AU2521" s="30"/>
    </row>
    <row r="2522" spans="27:47" x14ac:dyDescent="0.2">
      <c r="AA2522" s="30"/>
      <c r="AB2522" s="30"/>
      <c r="AC2522" s="30"/>
      <c r="AD2522" s="30"/>
      <c r="AE2522" s="30"/>
      <c r="AF2522" s="32"/>
      <c r="AG2522" s="31"/>
      <c r="AN2522" s="30"/>
      <c r="AO2522" s="30"/>
      <c r="AP2522" s="30"/>
      <c r="AQ2522" s="30"/>
      <c r="AR2522" s="30"/>
      <c r="AS2522" s="30"/>
      <c r="AT2522" s="30"/>
      <c r="AU2522" s="30"/>
    </row>
    <row r="2523" spans="27:47" x14ac:dyDescent="0.2">
      <c r="AA2523" s="30"/>
      <c r="AB2523" s="30"/>
      <c r="AC2523" s="30"/>
      <c r="AD2523" s="30"/>
      <c r="AE2523" s="30"/>
      <c r="AF2523" s="32"/>
      <c r="AG2523" s="31"/>
      <c r="AN2523" s="30"/>
      <c r="AO2523" s="30"/>
      <c r="AP2523" s="30"/>
      <c r="AQ2523" s="30"/>
      <c r="AR2523" s="30"/>
      <c r="AS2523" s="30"/>
      <c r="AT2523" s="30"/>
      <c r="AU2523" s="30"/>
    </row>
    <row r="2524" spans="27:47" x14ac:dyDescent="0.2">
      <c r="AA2524" s="30"/>
      <c r="AB2524" s="30"/>
      <c r="AC2524" s="30"/>
      <c r="AD2524" s="30"/>
      <c r="AE2524" s="30"/>
      <c r="AF2524" s="32"/>
      <c r="AG2524" s="31"/>
      <c r="AN2524" s="30"/>
      <c r="AO2524" s="30"/>
      <c r="AP2524" s="30"/>
      <c r="AQ2524" s="30"/>
      <c r="AR2524" s="30"/>
      <c r="AS2524" s="30"/>
      <c r="AT2524" s="30"/>
      <c r="AU2524" s="30"/>
    </row>
    <row r="2525" spans="27:47" x14ac:dyDescent="0.2">
      <c r="AA2525" s="30"/>
      <c r="AB2525" s="30"/>
      <c r="AC2525" s="30"/>
      <c r="AD2525" s="30"/>
      <c r="AE2525" s="30"/>
      <c r="AF2525" s="32"/>
      <c r="AG2525" s="31"/>
      <c r="AN2525" s="30"/>
      <c r="AO2525" s="30"/>
      <c r="AP2525" s="30"/>
      <c r="AQ2525" s="30"/>
      <c r="AR2525" s="30"/>
      <c r="AS2525" s="30"/>
      <c r="AT2525" s="30"/>
      <c r="AU2525" s="30"/>
    </row>
    <row r="2526" spans="27:47" x14ac:dyDescent="0.2">
      <c r="AA2526" s="30"/>
      <c r="AB2526" s="30"/>
      <c r="AC2526" s="30"/>
      <c r="AD2526" s="30"/>
      <c r="AE2526" s="30"/>
      <c r="AF2526" s="32"/>
      <c r="AG2526" s="31"/>
      <c r="AN2526" s="30"/>
      <c r="AO2526" s="30"/>
      <c r="AP2526" s="30"/>
      <c r="AQ2526" s="30"/>
      <c r="AR2526" s="30"/>
      <c r="AS2526" s="30"/>
      <c r="AT2526" s="30"/>
      <c r="AU2526" s="30"/>
    </row>
    <row r="2527" spans="27:47" x14ac:dyDescent="0.2">
      <c r="AA2527" s="30"/>
      <c r="AB2527" s="30"/>
      <c r="AC2527" s="30"/>
      <c r="AD2527" s="30"/>
      <c r="AE2527" s="30"/>
      <c r="AF2527" s="32"/>
      <c r="AG2527" s="31"/>
      <c r="AN2527" s="30"/>
      <c r="AO2527" s="30"/>
      <c r="AP2527" s="30"/>
      <c r="AQ2527" s="30"/>
      <c r="AR2527" s="30"/>
      <c r="AS2527" s="30"/>
      <c r="AT2527" s="30"/>
      <c r="AU2527" s="30"/>
    </row>
    <row r="2528" spans="27:47" x14ac:dyDescent="0.2">
      <c r="AA2528" s="30"/>
      <c r="AB2528" s="30"/>
      <c r="AC2528" s="30"/>
      <c r="AD2528" s="30"/>
      <c r="AE2528" s="30"/>
      <c r="AF2528" s="32"/>
      <c r="AG2528" s="31"/>
      <c r="AN2528" s="30"/>
      <c r="AO2528" s="30"/>
      <c r="AP2528" s="30"/>
      <c r="AQ2528" s="30"/>
      <c r="AR2528" s="30"/>
      <c r="AS2528" s="30"/>
      <c r="AT2528" s="30"/>
      <c r="AU2528" s="30"/>
    </row>
    <row r="2529" spans="27:47" x14ac:dyDescent="0.2">
      <c r="AA2529" s="30"/>
      <c r="AB2529" s="30"/>
      <c r="AC2529" s="30"/>
      <c r="AD2529" s="30"/>
      <c r="AE2529" s="30"/>
      <c r="AF2529" s="32"/>
      <c r="AG2529" s="31"/>
      <c r="AN2529" s="30"/>
      <c r="AO2529" s="30"/>
      <c r="AP2529" s="30"/>
      <c r="AQ2529" s="30"/>
      <c r="AR2529" s="30"/>
      <c r="AS2529" s="30"/>
      <c r="AT2529" s="30"/>
      <c r="AU2529" s="30"/>
    </row>
    <row r="2530" spans="27:47" x14ac:dyDescent="0.2">
      <c r="AA2530" s="30"/>
      <c r="AB2530" s="30"/>
      <c r="AC2530" s="30"/>
      <c r="AD2530" s="30"/>
      <c r="AE2530" s="30"/>
      <c r="AF2530" s="32"/>
      <c r="AG2530" s="31"/>
      <c r="AN2530" s="30"/>
      <c r="AO2530" s="30"/>
      <c r="AP2530" s="30"/>
      <c r="AQ2530" s="30"/>
      <c r="AR2530" s="30"/>
      <c r="AS2530" s="30"/>
      <c r="AT2530" s="30"/>
      <c r="AU2530" s="30"/>
    </row>
    <row r="2531" spans="27:47" x14ac:dyDescent="0.2">
      <c r="AA2531" s="30"/>
      <c r="AB2531" s="30"/>
      <c r="AC2531" s="30"/>
      <c r="AD2531" s="30"/>
      <c r="AE2531" s="30"/>
      <c r="AF2531" s="32"/>
      <c r="AG2531" s="31"/>
      <c r="AN2531" s="30"/>
      <c r="AO2531" s="30"/>
      <c r="AP2531" s="30"/>
      <c r="AQ2531" s="30"/>
      <c r="AR2531" s="30"/>
      <c r="AS2531" s="30"/>
      <c r="AT2531" s="30"/>
      <c r="AU2531" s="30"/>
    </row>
    <row r="2532" spans="27:47" x14ac:dyDescent="0.2">
      <c r="AA2532" s="30"/>
      <c r="AB2532" s="30"/>
      <c r="AC2532" s="30"/>
      <c r="AD2532" s="30"/>
      <c r="AE2532" s="30"/>
      <c r="AF2532" s="32"/>
      <c r="AG2532" s="31"/>
      <c r="AN2532" s="30"/>
      <c r="AO2532" s="30"/>
      <c r="AP2532" s="30"/>
      <c r="AQ2532" s="30"/>
      <c r="AR2532" s="30"/>
      <c r="AS2532" s="30"/>
      <c r="AT2532" s="30"/>
      <c r="AU2532" s="30"/>
    </row>
    <row r="2533" spans="27:47" x14ac:dyDescent="0.2">
      <c r="AA2533" s="30"/>
      <c r="AB2533" s="30"/>
      <c r="AC2533" s="30"/>
      <c r="AD2533" s="30"/>
      <c r="AE2533" s="30"/>
      <c r="AF2533" s="32"/>
      <c r="AG2533" s="31"/>
      <c r="AN2533" s="30"/>
      <c r="AO2533" s="30"/>
      <c r="AP2533" s="30"/>
      <c r="AQ2533" s="30"/>
      <c r="AR2533" s="30"/>
      <c r="AS2533" s="30"/>
      <c r="AT2533" s="30"/>
      <c r="AU2533" s="30"/>
    </row>
    <row r="2534" spans="27:47" x14ac:dyDescent="0.2">
      <c r="AA2534" s="30"/>
      <c r="AB2534" s="30"/>
      <c r="AC2534" s="30"/>
      <c r="AD2534" s="30"/>
      <c r="AE2534" s="30"/>
      <c r="AF2534" s="32"/>
      <c r="AG2534" s="31"/>
      <c r="AN2534" s="30"/>
      <c r="AO2534" s="30"/>
      <c r="AP2534" s="30"/>
      <c r="AQ2534" s="30"/>
      <c r="AR2534" s="30"/>
      <c r="AS2534" s="30"/>
      <c r="AT2534" s="30"/>
      <c r="AU2534" s="30"/>
    </row>
    <row r="2535" spans="27:47" x14ac:dyDescent="0.2">
      <c r="AA2535" s="30"/>
      <c r="AB2535" s="30"/>
      <c r="AC2535" s="30"/>
      <c r="AD2535" s="30"/>
      <c r="AE2535" s="30"/>
      <c r="AF2535" s="32"/>
      <c r="AG2535" s="31"/>
      <c r="AN2535" s="30"/>
      <c r="AO2535" s="30"/>
      <c r="AP2535" s="30"/>
      <c r="AQ2535" s="30"/>
      <c r="AR2535" s="30"/>
      <c r="AS2535" s="30"/>
      <c r="AT2535" s="30"/>
      <c r="AU2535" s="30"/>
    </row>
    <row r="2536" spans="27:47" x14ac:dyDescent="0.2">
      <c r="AA2536" s="30"/>
      <c r="AB2536" s="30"/>
      <c r="AC2536" s="30"/>
      <c r="AD2536" s="30"/>
      <c r="AE2536" s="30"/>
      <c r="AF2536" s="32"/>
      <c r="AG2536" s="31"/>
      <c r="AN2536" s="30"/>
      <c r="AO2536" s="30"/>
      <c r="AP2536" s="30"/>
      <c r="AQ2536" s="30"/>
      <c r="AR2536" s="30"/>
      <c r="AS2536" s="30"/>
      <c r="AT2536" s="30"/>
      <c r="AU2536" s="30"/>
    </row>
    <row r="2537" spans="27:47" x14ac:dyDescent="0.2">
      <c r="AA2537" s="30"/>
      <c r="AB2537" s="30"/>
      <c r="AC2537" s="30"/>
      <c r="AD2537" s="30"/>
      <c r="AE2537" s="30"/>
      <c r="AF2537" s="32"/>
      <c r="AG2537" s="31"/>
      <c r="AN2537" s="30"/>
      <c r="AO2537" s="30"/>
      <c r="AP2537" s="30"/>
      <c r="AQ2537" s="30"/>
      <c r="AR2537" s="30"/>
      <c r="AS2537" s="30"/>
      <c r="AT2537" s="30"/>
      <c r="AU2537" s="30"/>
    </row>
  </sheetData>
  <protectedRanges>
    <protectedRange sqref="A372:D377" name="Range1"/>
  </protectedRanges>
  <sortState xmlns:xlrd2="http://schemas.microsoft.com/office/spreadsheetml/2017/richdata2" ref="A21:AU384">
    <sortCondition ref="C21:C384"/>
  </sortState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838BC-E9BC-4F51-930A-EEEBA8DC90F9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139"/>
  <sheetViews>
    <sheetView workbookViewId="0"/>
  </sheetViews>
  <sheetFormatPr defaultRowHeight="12.75" x14ac:dyDescent="0.2"/>
  <cols>
    <col min="1" max="1" width="19.7109375" style="6" customWidth="1"/>
    <col min="2" max="2" width="4.42578125" style="5" customWidth="1"/>
    <col min="3" max="3" width="12.7109375" style="6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6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8" t="s">
        <v>151</v>
      </c>
      <c r="I1" s="9" t="s">
        <v>152</v>
      </c>
      <c r="J1" s="10" t="s">
        <v>153</v>
      </c>
    </row>
    <row r="2" spans="1:16" x14ac:dyDescent="0.2">
      <c r="I2" s="11" t="s">
        <v>154</v>
      </c>
      <c r="J2" s="12" t="s">
        <v>155</v>
      </c>
    </row>
    <row r="3" spans="1:16" x14ac:dyDescent="0.2">
      <c r="A3" s="13" t="s">
        <v>156</v>
      </c>
      <c r="I3" s="11" t="s">
        <v>157</v>
      </c>
      <c r="J3" s="12" t="s">
        <v>158</v>
      </c>
    </row>
    <row r="4" spans="1:16" x14ac:dyDescent="0.2">
      <c r="I4" s="11" t="s">
        <v>159</v>
      </c>
      <c r="J4" s="12" t="s">
        <v>158</v>
      </c>
    </row>
    <row r="5" spans="1:16" ht="13.5" thickBot="1" x14ac:dyDescent="0.25">
      <c r="I5" s="14" t="s">
        <v>160</v>
      </c>
      <c r="J5" s="15" t="s">
        <v>143</v>
      </c>
    </row>
    <row r="10" spans="1:16" ht="13.5" thickBot="1" x14ac:dyDescent="0.25"/>
    <row r="11" spans="1:16" ht="12.75" customHeight="1" thickBot="1" x14ac:dyDescent="0.25">
      <c r="A11" s="6" t="str">
        <f t="shared" ref="A11:A74" si="0">P11</f>
        <v>IBVS 35 </v>
      </c>
      <c r="B11" s="7" t="str">
        <f t="shared" ref="B11:B74" si="1">IF(H11=INT(H11),"I","II")</f>
        <v>I</v>
      </c>
      <c r="C11" s="6">
        <f t="shared" ref="C11:C74" si="2">1*G11</f>
        <v>38256.415999999997</v>
      </c>
      <c r="D11" s="5" t="str">
        <f t="shared" ref="D11:D74" si="3">VLOOKUP(F11,I$1:J$5,2,FALSE)</f>
        <v>vis</v>
      </c>
      <c r="E11" s="16">
        <f>VLOOKUP(C11,'Active 1'!C$21:E$964,3,FALSE)</f>
        <v>6033.0375327842885</v>
      </c>
      <c r="F11" s="7" t="s">
        <v>160</v>
      </c>
      <c r="G11" s="5" t="str">
        <f t="shared" ref="G11:G74" si="4">MID(I11,3,LEN(I11)-3)</f>
        <v>38256.416</v>
      </c>
      <c r="H11" s="6">
        <f t="shared" ref="H11:H74" si="5">1*K11</f>
        <v>6033</v>
      </c>
      <c r="I11" s="17" t="s">
        <v>288</v>
      </c>
      <c r="J11" s="18" t="s">
        <v>289</v>
      </c>
      <c r="K11" s="17">
        <v>6033</v>
      </c>
      <c r="L11" s="17" t="s">
        <v>290</v>
      </c>
      <c r="M11" s="18" t="s">
        <v>166</v>
      </c>
      <c r="N11" s="18"/>
      <c r="O11" s="19" t="s">
        <v>291</v>
      </c>
      <c r="P11" s="20" t="s">
        <v>292</v>
      </c>
    </row>
    <row r="12" spans="1:16" ht="12.75" customHeight="1" thickBot="1" x14ac:dyDescent="0.25">
      <c r="A12" s="6" t="str">
        <f t="shared" si="0"/>
        <v>IBVS 328 </v>
      </c>
      <c r="B12" s="7" t="str">
        <f t="shared" si="1"/>
        <v>I</v>
      </c>
      <c r="C12" s="6">
        <f t="shared" si="2"/>
        <v>40160.356</v>
      </c>
      <c r="D12" s="5" t="str">
        <f t="shared" si="3"/>
        <v>vis</v>
      </c>
      <c r="E12" s="16">
        <f>VLOOKUP(C12,'Active 1'!C$21:E$964,3,FALSE)</f>
        <v>7010.0568423526584</v>
      </c>
      <c r="F12" s="7" t="s">
        <v>160</v>
      </c>
      <c r="G12" s="5" t="str">
        <f t="shared" si="4"/>
        <v>40160.356</v>
      </c>
      <c r="H12" s="6">
        <f t="shared" si="5"/>
        <v>7010</v>
      </c>
      <c r="I12" s="17" t="s">
        <v>319</v>
      </c>
      <c r="J12" s="18" t="s">
        <v>320</v>
      </c>
      <c r="K12" s="17">
        <v>7010</v>
      </c>
      <c r="L12" s="17" t="s">
        <v>321</v>
      </c>
      <c r="M12" s="18" t="s">
        <v>166</v>
      </c>
      <c r="N12" s="18"/>
      <c r="O12" s="19" t="s">
        <v>322</v>
      </c>
      <c r="P12" s="20" t="s">
        <v>323</v>
      </c>
    </row>
    <row r="13" spans="1:16" ht="12.75" customHeight="1" thickBot="1" x14ac:dyDescent="0.25">
      <c r="A13" s="6" t="str">
        <f t="shared" si="0"/>
        <v> AAPS 6.134 </v>
      </c>
      <c r="B13" s="7" t="str">
        <f t="shared" si="1"/>
        <v>I</v>
      </c>
      <c r="C13" s="6">
        <f t="shared" si="2"/>
        <v>40805.394999999997</v>
      </c>
      <c r="D13" s="5" t="str">
        <f t="shared" si="3"/>
        <v>vis</v>
      </c>
      <c r="E13" s="16">
        <f>VLOOKUP(C13,'Active 1'!C$21:E$964,3,FALSE)</f>
        <v>7341.0628396134271</v>
      </c>
      <c r="F13" s="7" t="s">
        <v>160</v>
      </c>
      <c r="G13" s="5" t="str">
        <f t="shared" si="4"/>
        <v>40805.395</v>
      </c>
      <c r="H13" s="6">
        <f t="shared" si="5"/>
        <v>7341</v>
      </c>
      <c r="I13" s="17" t="s">
        <v>337</v>
      </c>
      <c r="J13" s="18" t="s">
        <v>338</v>
      </c>
      <c r="K13" s="17">
        <v>7341</v>
      </c>
      <c r="L13" s="17" t="s">
        <v>339</v>
      </c>
      <c r="M13" s="18" t="s">
        <v>340</v>
      </c>
      <c r="N13" s="18" t="s">
        <v>341</v>
      </c>
      <c r="O13" s="19" t="s">
        <v>342</v>
      </c>
      <c r="P13" s="19" t="s">
        <v>343</v>
      </c>
    </row>
    <row r="14" spans="1:16" ht="12.75" customHeight="1" thickBot="1" x14ac:dyDescent="0.25">
      <c r="A14" s="6" t="str">
        <f t="shared" si="0"/>
        <v> ORI 129 </v>
      </c>
      <c r="B14" s="7" t="str">
        <f t="shared" si="1"/>
        <v>I</v>
      </c>
      <c r="C14" s="6">
        <f t="shared" si="2"/>
        <v>41181.500999999997</v>
      </c>
      <c r="D14" s="5" t="str">
        <f t="shared" si="3"/>
        <v>vis</v>
      </c>
      <c r="E14" s="16">
        <f>VLOOKUP(C14,'Active 1'!C$21:E$964,3,FALSE)</f>
        <v>7534.0641024917322</v>
      </c>
      <c r="F14" s="7" t="s">
        <v>160</v>
      </c>
      <c r="G14" s="5" t="str">
        <f t="shared" si="4"/>
        <v>41181.501</v>
      </c>
      <c r="H14" s="6">
        <f t="shared" si="5"/>
        <v>7534</v>
      </c>
      <c r="I14" s="17" t="s">
        <v>352</v>
      </c>
      <c r="J14" s="18" t="s">
        <v>353</v>
      </c>
      <c r="K14" s="17">
        <v>7534</v>
      </c>
      <c r="L14" s="17" t="s">
        <v>354</v>
      </c>
      <c r="M14" s="18" t="s">
        <v>166</v>
      </c>
      <c r="N14" s="18"/>
      <c r="O14" s="19" t="s">
        <v>355</v>
      </c>
      <c r="P14" s="19" t="s">
        <v>356</v>
      </c>
    </row>
    <row r="15" spans="1:16" ht="12.75" customHeight="1" thickBot="1" x14ac:dyDescent="0.25">
      <c r="A15" s="6" t="str">
        <f t="shared" si="0"/>
        <v>IBVS 637 </v>
      </c>
      <c r="B15" s="7" t="str">
        <f t="shared" si="1"/>
        <v>I</v>
      </c>
      <c r="C15" s="6">
        <f t="shared" si="2"/>
        <v>41368.588000000003</v>
      </c>
      <c r="D15" s="5" t="str">
        <f t="shared" si="3"/>
        <v>vis</v>
      </c>
      <c r="E15" s="16">
        <f>VLOOKUP(C15,'Active 1'!C$21:E$964,3,FALSE)</f>
        <v>7630.0690246895037</v>
      </c>
      <c r="F15" s="7" t="s">
        <v>160</v>
      </c>
      <c r="G15" s="5" t="str">
        <f t="shared" si="4"/>
        <v>41368.588</v>
      </c>
      <c r="H15" s="6">
        <f t="shared" si="5"/>
        <v>7630</v>
      </c>
      <c r="I15" s="17" t="s">
        <v>357</v>
      </c>
      <c r="J15" s="18" t="s">
        <v>358</v>
      </c>
      <c r="K15" s="17">
        <v>7630</v>
      </c>
      <c r="L15" s="17" t="s">
        <v>359</v>
      </c>
      <c r="M15" s="18" t="s">
        <v>166</v>
      </c>
      <c r="N15" s="18"/>
      <c r="O15" s="19" t="s">
        <v>360</v>
      </c>
      <c r="P15" s="20" t="s">
        <v>361</v>
      </c>
    </row>
    <row r="16" spans="1:16" ht="12.75" customHeight="1" thickBot="1" x14ac:dyDescent="0.25">
      <c r="A16" s="6" t="str">
        <f t="shared" si="0"/>
        <v> BBS 3 </v>
      </c>
      <c r="B16" s="7" t="str">
        <f t="shared" si="1"/>
        <v>I</v>
      </c>
      <c r="C16" s="6">
        <f t="shared" si="2"/>
        <v>41450.428999999996</v>
      </c>
      <c r="D16" s="5" t="str">
        <f t="shared" si="3"/>
        <v>vis</v>
      </c>
      <c r="E16" s="16">
        <f>VLOOKUP(C16,'Active 1'!C$21:E$964,3,FALSE)</f>
        <v>7672.0662710913748</v>
      </c>
      <c r="F16" s="7" t="s">
        <v>160</v>
      </c>
      <c r="G16" s="5" t="str">
        <f t="shared" si="4"/>
        <v>41450.429</v>
      </c>
      <c r="H16" s="6">
        <f t="shared" si="5"/>
        <v>7672</v>
      </c>
      <c r="I16" s="17" t="s">
        <v>362</v>
      </c>
      <c r="J16" s="18" t="s">
        <v>363</v>
      </c>
      <c r="K16" s="17">
        <v>7672</v>
      </c>
      <c r="L16" s="17" t="s">
        <v>364</v>
      </c>
      <c r="M16" s="18" t="s">
        <v>166</v>
      </c>
      <c r="N16" s="18"/>
      <c r="O16" s="19" t="s">
        <v>355</v>
      </c>
      <c r="P16" s="19" t="s">
        <v>365</v>
      </c>
    </row>
    <row r="17" spans="1:16" ht="12.75" customHeight="1" thickBot="1" x14ac:dyDescent="0.25">
      <c r="A17" s="6" t="str">
        <f t="shared" si="0"/>
        <v> BBS 3 </v>
      </c>
      <c r="B17" s="7" t="str">
        <f t="shared" si="1"/>
        <v>I</v>
      </c>
      <c r="C17" s="6">
        <f t="shared" si="2"/>
        <v>41487.453000000001</v>
      </c>
      <c r="D17" s="5" t="str">
        <f t="shared" si="3"/>
        <v>vis</v>
      </c>
      <c r="E17" s="16">
        <f>VLOOKUP(C17,'Active 1'!C$21:E$964,3,FALSE)</f>
        <v>7691.0653797384239</v>
      </c>
      <c r="F17" s="7" t="s">
        <v>160</v>
      </c>
      <c r="G17" s="5" t="str">
        <f t="shared" si="4"/>
        <v>41487.453</v>
      </c>
      <c r="H17" s="6">
        <f t="shared" si="5"/>
        <v>7691</v>
      </c>
      <c r="I17" s="17" t="s">
        <v>366</v>
      </c>
      <c r="J17" s="18" t="s">
        <v>367</v>
      </c>
      <c r="K17" s="17">
        <v>7691</v>
      </c>
      <c r="L17" s="17" t="s">
        <v>368</v>
      </c>
      <c r="M17" s="18" t="s">
        <v>166</v>
      </c>
      <c r="N17" s="18"/>
      <c r="O17" s="19" t="s">
        <v>355</v>
      </c>
      <c r="P17" s="19" t="s">
        <v>365</v>
      </c>
    </row>
    <row r="18" spans="1:16" ht="12.75" customHeight="1" thickBot="1" x14ac:dyDescent="0.25">
      <c r="A18" s="6" t="str">
        <f t="shared" si="0"/>
        <v> BBS 5 </v>
      </c>
      <c r="B18" s="7" t="str">
        <f t="shared" si="1"/>
        <v>I</v>
      </c>
      <c r="C18" s="6">
        <f t="shared" si="2"/>
        <v>41565.402999999998</v>
      </c>
      <c r="D18" s="5" t="str">
        <f t="shared" si="3"/>
        <v>vis</v>
      </c>
      <c r="E18" s="16">
        <f>VLOOKUP(C18,'Active 1'!C$21:E$964,3,FALSE)</f>
        <v>7731.0659339475123</v>
      </c>
      <c r="F18" s="7" t="s">
        <v>160</v>
      </c>
      <c r="G18" s="5" t="str">
        <f t="shared" si="4"/>
        <v>41565.403</v>
      </c>
      <c r="H18" s="6">
        <f t="shared" si="5"/>
        <v>7731</v>
      </c>
      <c r="I18" s="17" t="s">
        <v>369</v>
      </c>
      <c r="J18" s="18" t="s">
        <v>370</v>
      </c>
      <c r="K18" s="17">
        <v>7731</v>
      </c>
      <c r="L18" s="17" t="s">
        <v>371</v>
      </c>
      <c r="M18" s="18" t="s">
        <v>166</v>
      </c>
      <c r="N18" s="18"/>
      <c r="O18" s="19" t="s">
        <v>355</v>
      </c>
      <c r="P18" s="19" t="s">
        <v>372</v>
      </c>
    </row>
    <row r="19" spans="1:16" ht="12.75" customHeight="1" thickBot="1" x14ac:dyDescent="0.25">
      <c r="A19" s="6" t="str">
        <f t="shared" si="0"/>
        <v> BBS 6 </v>
      </c>
      <c r="B19" s="7" t="str">
        <f t="shared" si="1"/>
        <v>I</v>
      </c>
      <c r="C19" s="6">
        <f t="shared" si="2"/>
        <v>41606.324999999997</v>
      </c>
      <c r="D19" s="5" t="str">
        <f t="shared" si="3"/>
        <v>vis</v>
      </c>
      <c r="E19" s="16">
        <f>VLOOKUP(C19,'Active 1'!C$21:E$964,3,FALSE)</f>
        <v>7752.0653268832957</v>
      </c>
      <c r="F19" s="7" t="s">
        <v>160</v>
      </c>
      <c r="G19" s="5" t="str">
        <f t="shared" si="4"/>
        <v>41606.325</v>
      </c>
      <c r="H19" s="6">
        <f t="shared" si="5"/>
        <v>7752</v>
      </c>
      <c r="I19" s="17" t="s">
        <v>376</v>
      </c>
      <c r="J19" s="18" t="s">
        <v>377</v>
      </c>
      <c r="K19" s="17">
        <v>7752</v>
      </c>
      <c r="L19" s="17" t="s">
        <v>368</v>
      </c>
      <c r="M19" s="18" t="s">
        <v>166</v>
      </c>
      <c r="N19" s="18"/>
      <c r="O19" s="19" t="s">
        <v>355</v>
      </c>
      <c r="P19" s="19" t="s">
        <v>378</v>
      </c>
    </row>
    <row r="20" spans="1:16" ht="12.75" customHeight="1" thickBot="1" x14ac:dyDescent="0.25">
      <c r="A20" s="6" t="str">
        <f t="shared" si="0"/>
        <v> BBS 6 </v>
      </c>
      <c r="B20" s="7" t="str">
        <f t="shared" si="1"/>
        <v>I</v>
      </c>
      <c r="C20" s="6">
        <f t="shared" si="2"/>
        <v>41606.326999999997</v>
      </c>
      <c r="D20" s="5" t="str">
        <f t="shared" si="3"/>
        <v>vis</v>
      </c>
      <c r="E20" s="16">
        <f>VLOOKUP(C20,'Active 1'!C$21:E$964,3,FALSE)</f>
        <v>7752.0663531964256</v>
      </c>
      <c r="F20" s="7" t="s">
        <v>160</v>
      </c>
      <c r="G20" s="5" t="str">
        <f t="shared" si="4"/>
        <v>41606.327</v>
      </c>
      <c r="H20" s="6">
        <f t="shared" si="5"/>
        <v>7752</v>
      </c>
      <c r="I20" s="17" t="s">
        <v>379</v>
      </c>
      <c r="J20" s="18" t="s">
        <v>380</v>
      </c>
      <c r="K20" s="17">
        <v>7752</v>
      </c>
      <c r="L20" s="17" t="s">
        <v>364</v>
      </c>
      <c r="M20" s="18" t="s">
        <v>166</v>
      </c>
      <c r="N20" s="18"/>
      <c r="O20" s="19" t="s">
        <v>381</v>
      </c>
      <c r="P20" s="19" t="s">
        <v>378</v>
      </c>
    </row>
    <row r="21" spans="1:16" ht="12.75" customHeight="1" thickBot="1" x14ac:dyDescent="0.25">
      <c r="A21" s="6" t="str">
        <f t="shared" si="0"/>
        <v> BBS 9 </v>
      </c>
      <c r="B21" s="7" t="str">
        <f t="shared" si="1"/>
        <v>I</v>
      </c>
      <c r="C21" s="6">
        <f t="shared" si="2"/>
        <v>41828.481</v>
      </c>
      <c r="D21" s="5" t="str">
        <f t="shared" si="3"/>
        <v>vis</v>
      </c>
      <c r="E21" s="16">
        <f>VLOOKUP(C21,'Active 1'!C$21:E$964,3,FALSE)</f>
        <v>7866.0661366443564</v>
      </c>
      <c r="F21" s="7" t="s">
        <v>160</v>
      </c>
      <c r="G21" s="5" t="str">
        <f t="shared" si="4"/>
        <v>41828.481</v>
      </c>
      <c r="H21" s="6">
        <f t="shared" si="5"/>
        <v>7866</v>
      </c>
      <c r="I21" s="17" t="s">
        <v>382</v>
      </c>
      <c r="J21" s="18" t="s">
        <v>383</v>
      </c>
      <c r="K21" s="17">
        <v>7866</v>
      </c>
      <c r="L21" s="17" t="s">
        <v>364</v>
      </c>
      <c r="M21" s="18" t="s">
        <v>166</v>
      </c>
      <c r="N21" s="18"/>
      <c r="O21" s="19" t="s">
        <v>381</v>
      </c>
      <c r="P21" s="19" t="s">
        <v>384</v>
      </c>
    </row>
    <row r="22" spans="1:16" ht="12.75" customHeight="1" thickBot="1" x14ac:dyDescent="0.25">
      <c r="A22" s="6" t="str">
        <f t="shared" si="0"/>
        <v> BBS 9 </v>
      </c>
      <c r="B22" s="7" t="str">
        <f t="shared" si="1"/>
        <v>I</v>
      </c>
      <c r="C22" s="6">
        <f t="shared" si="2"/>
        <v>41828.483</v>
      </c>
      <c r="D22" s="5" t="str">
        <f t="shared" si="3"/>
        <v>vis</v>
      </c>
      <c r="E22" s="16">
        <f>VLOOKUP(C22,'Active 1'!C$21:E$964,3,FALSE)</f>
        <v>7866.0671629574854</v>
      </c>
      <c r="F22" s="7" t="s">
        <v>160</v>
      </c>
      <c r="G22" s="5" t="str">
        <f t="shared" si="4"/>
        <v>41828.483</v>
      </c>
      <c r="H22" s="6">
        <f t="shared" si="5"/>
        <v>7866</v>
      </c>
      <c r="I22" s="17" t="s">
        <v>385</v>
      </c>
      <c r="J22" s="18" t="s">
        <v>386</v>
      </c>
      <c r="K22" s="17">
        <v>7866</v>
      </c>
      <c r="L22" s="17" t="s">
        <v>387</v>
      </c>
      <c r="M22" s="18" t="s">
        <v>166</v>
      </c>
      <c r="N22" s="18"/>
      <c r="O22" s="19" t="s">
        <v>355</v>
      </c>
      <c r="P22" s="19" t="s">
        <v>384</v>
      </c>
    </row>
    <row r="23" spans="1:16" ht="12.75" customHeight="1" thickBot="1" x14ac:dyDescent="0.25">
      <c r="A23" s="6" t="str">
        <f t="shared" si="0"/>
        <v> BBS 9 </v>
      </c>
      <c r="B23" s="7" t="str">
        <f t="shared" si="1"/>
        <v>I</v>
      </c>
      <c r="C23" s="6">
        <f t="shared" si="2"/>
        <v>41830.430999999997</v>
      </c>
      <c r="D23" s="5" t="str">
        <f t="shared" si="3"/>
        <v>vis</v>
      </c>
      <c r="E23" s="16">
        <f>VLOOKUP(C23,'Active 1'!C$21:E$964,3,FALSE)</f>
        <v>7867.0667919452881</v>
      </c>
      <c r="F23" s="7" t="s">
        <v>160</v>
      </c>
      <c r="G23" s="5" t="str">
        <f t="shared" si="4"/>
        <v>41830.431</v>
      </c>
      <c r="H23" s="6">
        <f t="shared" si="5"/>
        <v>7867</v>
      </c>
      <c r="I23" s="17" t="s">
        <v>388</v>
      </c>
      <c r="J23" s="18" t="s">
        <v>389</v>
      </c>
      <c r="K23" s="17">
        <v>7867</v>
      </c>
      <c r="L23" s="17" t="s">
        <v>390</v>
      </c>
      <c r="M23" s="18" t="s">
        <v>166</v>
      </c>
      <c r="N23" s="18"/>
      <c r="O23" s="19" t="s">
        <v>381</v>
      </c>
      <c r="P23" s="19" t="s">
        <v>384</v>
      </c>
    </row>
    <row r="24" spans="1:16" ht="12.75" customHeight="1" thickBot="1" x14ac:dyDescent="0.25">
      <c r="A24" s="6" t="str">
        <f t="shared" si="0"/>
        <v> BBS 10 </v>
      </c>
      <c r="B24" s="7" t="str">
        <f t="shared" si="1"/>
        <v>I</v>
      </c>
      <c r="C24" s="6">
        <f t="shared" si="2"/>
        <v>41865.508000000002</v>
      </c>
      <c r="D24" s="5" t="str">
        <f t="shared" si="3"/>
        <v>vis</v>
      </c>
      <c r="E24" s="16">
        <f>VLOOKUP(C24,'Active 1'!C$21:E$964,3,FALSE)</f>
        <v>7885.0667847610985</v>
      </c>
      <c r="F24" s="7" t="s">
        <v>160</v>
      </c>
      <c r="G24" s="5" t="str">
        <f t="shared" si="4"/>
        <v>41865.508</v>
      </c>
      <c r="H24" s="6">
        <f t="shared" si="5"/>
        <v>7885</v>
      </c>
      <c r="I24" s="17" t="s">
        <v>391</v>
      </c>
      <c r="J24" s="18" t="s">
        <v>392</v>
      </c>
      <c r="K24" s="17">
        <v>7885</v>
      </c>
      <c r="L24" s="17" t="s">
        <v>390</v>
      </c>
      <c r="M24" s="18" t="s">
        <v>166</v>
      </c>
      <c r="N24" s="18"/>
      <c r="O24" s="19" t="s">
        <v>381</v>
      </c>
      <c r="P24" s="19" t="s">
        <v>393</v>
      </c>
    </row>
    <row r="25" spans="1:16" ht="12.75" customHeight="1" thickBot="1" x14ac:dyDescent="0.25">
      <c r="A25" s="6" t="str">
        <f t="shared" si="0"/>
        <v> BBS 11 </v>
      </c>
      <c r="B25" s="7" t="str">
        <f t="shared" si="1"/>
        <v>I</v>
      </c>
      <c r="C25" s="6">
        <f t="shared" si="2"/>
        <v>41900.584000000003</v>
      </c>
      <c r="D25" s="5" t="str">
        <f t="shared" si="3"/>
        <v>vis</v>
      </c>
      <c r="E25" s="16">
        <f>VLOOKUP(C25,'Active 1'!C$21:E$964,3,FALSE)</f>
        <v>7903.0662644203421</v>
      </c>
      <c r="F25" s="7" t="s">
        <v>160</v>
      </c>
      <c r="G25" s="5" t="str">
        <f t="shared" si="4"/>
        <v>41900.584</v>
      </c>
      <c r="H25" s="6">
        <f t="shared" si="5"/>
        <v>7903</v>
      </c>
      <c r="I25" s="17" t="s">
        <v>394</v>
      </c>
      <c r="J25" s="18" t="s">
        <v>395</v>
      </c>
      <c r="K25" s="17">
        <v>7903</v>
      </c>
      <c r="L25" s="17" t="s">
        <v>364</v>
      </c>
      <c r="M25" s="18" t="s">
        <v>166</v>
      </c>
      <c r="N25" s="18"/>
      <c r="O25" s="19" t="s">
        <v>381</v>
      </c>
      <c r="P25" s="19" t="s">
        <v>396</v>
      </c>
    </row>
    <row r="26" spans="1:16" ht="12.75" customHeight="1" thickBot="1" x14ac:dyDescent="0.25">
      <c r="A26" s="6" t="str">
        <f t="shared" si="0"/>
        <v> BBS 11 </v>
      </c>
      <c r="B26" s="7" t="str">
        <f t="shared" si="1"/>
        <v>I</v>
      </c>
      <c r="C26" s="6">
        <f t="shared" si="2"/>
        <v>41902.54</v>
      </c>
      <c r="D26" s="5" t="str">
        <f t="shared" si="3"/>
        <v>vis</v>
      </c>
      <c r="E26" s="16">
        <f>VLOOKUP(C26,'Active 1'!C$21:E$964,3,FALSE)</f>
        <v>7904.0699986606614</v>
      </c>
      <c r="F26" s="7" t="s">
        <v>160</v>
      </c>
      <c r="G26" s="5" t="str">
        <f t="shared" si="4"/>
        <v>41902.540</v>
      </c>
      <c r="H26" s="6">
        <f t="shared" si="5"/>
        <v>7904</v>
      </c>
      <c r="I26" s="17" t="s">
        <v>397</v>
      </c>
      <c r="J26" s="18" t="s">
        <v>398</v>
      </c>
      <c r="K26" s="17">
        <v>7904</v>
      </c>
      <c r="L26" s="17" t="s">
        <v>346</v>
      </c>
      <c r="M26" s="18" t="s">
        <v>166</v>
      </c>
      <c r="N26" s="18"/>
      <c r="O26" s="19" t="s">
        <v>355</v>
      </c>
      <c r="P26" s="19" t="s">
        <v>396</v>
      </c>
    </row>
    <row r="27" spans="1:16" ht="12.75" customHeight="1" thickBot="1" x14ac:dyDescent="0.25">
      <c r="A27" s="6" t="str">
        <f t="shared" si="0"/>
        <v> BBS 11 </v>
      </c>
      <c r="B27" s="7" t="str">
        <f t="shared" si="1"/>
        <v>I</v>
      </c>
      <c r="C27" s="6">
        <f t="shared" si="2"/>
        <v>41904.482000000004</v>
      </c>
      <c r="D27" s="5" t="str">
        <f t="shared" si="3"/>
        <v>vis</v>
      </c>
      <c r="E27" s="16">
        <f>VLOOKUP(C27,'Active 1'!C$21:E$964,3,FALSE)</f>
        <v>7905.0665487090791</v>
      </c>
      <c r="F27" s="7" t="s">
        <v>160</v>
      </c>
      <c r="G27" s="5" t="str">
        <f t="shared" si="4"/>
        <v>41904.482</v>
      </c>
      <c r="H27" s="6">
        <f t="shared" si="5"/>
        <v>7905</v>
      </c>
      <c r="I27" s="17" t="s">
        <v>399</v>
      </c>
      <c r="J27" s="18" t="s">
        <v>400</v>
      </c>
      <c r="K27" s="17">
        <v>7905</v>
      </c>
      <c r="L27" s="17" t="s">
        <v>390</v>
      </c>
      <c r="M27" s="18" t="s">
        <v>166</v>
      </c>
      <c r="N27" s="18"/>
      <c r="O27" s="19" t="s">
        <v>355</v>
      </c>
      <c r="P27" s="19" t="s">
        <v>396</v>
      </c>
    </row>
    <row r="28" spans="1:16" ht="12.75" customHeight="1" thickBot="1" x14ac:dyDescent="0.25">
      <c r="A28" s="6" t="str">
        <f t="shared" si="0"/>
        <v> BBS 11 </v>
      </c>
      <c r="B28" s="7" t="str">
        <f t="shared" si="1"/>
        <v>I</v>
      </c>
      <c r="C28" s="6">
        <f t="shared" si="2"/>
        <v>41904.483</v>
      </c>
      <c r="D28" s="5" t="str">
        <f t="shared" si="3"/>
        <v>vis</v>
      </c>
      <c r="E28" s="16">
        <f>VLOOKUP(C28,'Active 1'!C$21:E$964,3,FALSE)</f>
        <v>7905.0670618656422</v>
      </c>
      <c r="F28" s="7" t="str">
        <f>LEFT(M28,1)</f>
        <v>V</v>
      </c>
      <c r="G28" s="5" t="str">
        <f t="shared" si="4"/>
        <v>41904.483</v>
      </c>
      <c r="H28" s="6">
        <f t="shared" si="5"/>
        <v>7905</v>
      </c>
      <c r="I28" s="17" t="s">
        <v>401</v>
      </c>
      <c r="J28" s="18" t="s">
        <v>402</v>
      </c>
      <c r="K28" s="17">
        <v>7905</v>
      </c>
      <c r="L28" s="17" t="s">
        <v>387</v>
      </c>
      <c r="M28" s="18" t="s">
        <v>166</v>
      </c>
      <c r="N28" s="18"/>
      <c r="O28" s="19" t="s">
        <v>381</v>
      </c>
      <c r="P28" s="19" t="s">
        <v>396</v>
      </c>
    </row>
    <row r="29" spans="1:16" ht="12.75" customHeight="1" thickBot="1" x14ac:dyDescent="0.25">
      <c r="A29" s="6" t="str">
        <f t="shared" si="0"/>
        <v> BBS 13 </v>
      </c>
      <c r="B29" s="7" t="str">
        <f t="shared" si="1"/>
        <v>I</v>
      </c>
      <c r="C29" s="6">
        <f t="shared" si="2"/>
        <v>42027.256000000001</v>
      </c>
      <c r="D29" s="5" t="str">
        <f t="shared" si="3"/>
        <v>vis</v>
      </c>
      <c r="E29" s="16">
        <f>VLOOKUP(C29,'Active 1'!C$21:E$964,3,FALSE)</f>
        <v>7968.0688327689477</v>
      </c>
      <c r="F29" s="7" t="str">
        <f>LEFT(M29,1)</f>
        <v>V</v>
      </c>
      <c r="G29" s="5" t="str">
        <f t="shared" si="4"/>
        <v>42027.256</v>
      </c>
      <c r="H29" s="6">
        <f t="shared" si="5"/>
        <v>7968</v>
      </c>
      <c r="I29" s="17" t="s">
        <v>406</v>
      </c>
      <c r="J29" s="18" t="s">
        <v>407</v>
      </c>
      <c r="K29" s="17">
        <v>7968</v>
      </c>
      <c r="L29" s="17" t="s">
        <v>408</v>
      </c>
      <c r="M29" s="18" t="s">
        <v>166</v>
      </c>
      <c r="N29" s="18"/>
      <c r="O29" s="19" t="s">
        <v>381</v>
      </c>
      <c r="P29" s="19" t="s">
        <v>409</v>
      </c>
    </row>
    <row r="30" spans="1:16" ht="12.75" customHeight="1" thickBot="1" x14ac:dyDescent="0.25">
      <c r="A30" s="6" t="str">
        <f t="shared" si="0"/>
        <v> BBS 22 </v>
      </c>
      <c r="B30" s="7" t="str">
        <f t="shared" si="1"/>
        <v>I</v>
      </c>
      <c r="C30" s="6">
        <f t="shared" si="2"/>
        <v>42551.482000000004</v>
      </c>
      <c r="D30" s="5" t="str">
        <f t="shared" si="3"/>
        <v>vis</v>
      </c>
      <c r="E30" s="16">
        <f>VLOOKUP(C30,'Active 1'!C$21:E$964,3,FALSE)</f>
        <v>8237.0788459929936</v>
      </c>
      <c r="F30" s="7" t="s">
        <v>160</v>
      </c>
      <c r="G30" s="5" t="str">
        <f t="shared" si="4"/>
        <v>42551.482</v>
      </c>
      <c r="H30" s="6">
        <f t="shared" si="5"/>
        <v>8237</v>
      </c>
      <c r="I30" s="17" t="s">
        <v>419</v>
      </c>
      <c r="J30" s="18" t="s">
        <v>420</v>
      </c>
      <c r="K30" s="17">
        <v>8237</v>
      </c>
      <c r="L30" s="17" t="s">
        <v>421</v>
      </c>
      <c r="M30" s="18" t="s">
        <v>166</v>
      </c>
      <c r="N30" s="18"/>
      <c r="O30" s="19" t="s">
        <v>355</v>
      </c>
      <c r="P30" s="19" t="s">
        <v>422</v>
      </c>
    </row>
    <row r="31" spans="1:16" ht="12.75" customHeight="1" thickBot="1" x14ac:dyDescent="0.25">
      <c r="A31" s="6" t="str">
        <f t="shared" si="0"/>
        <v> BBS 23 </v>
      </c>
      <c r="B31" s="7" t="str">
        <f t="shared" si="1"/>
        <v>I</v>
      </c>
      <c r="C31" s="6">
        <f t="shared" si="2"/>
        <v>42627.474999999999</v>
      </c>
      <c r="D31" s="5" t="str">
        <f t="shared" si="3"/>
        <v>vis</v>
      </c>
      <c r="E31" s="16">
        <f>VLOOKUP(C31,'Active 1'!C$21:E$964,3,FALSE)</f>
        <v>8276.0751528051951</v>
      </c>
      <c r="F31" s="7" t="s">
        <v>160</v>
      </c>
      <c r="G31" s="5" t="str">
        <f t="shared" si="4"/>
        <v>42627.475</v>
      </c>
      <c r="H31" s="6">
        <f t="shared" si="5"/>
        <v>8276</v>
      </c>
      <c r="I31" s="17" t="s">
        <v>436</v>
      </c>
      <c r="J31" s="18" t="s">
        <v>437</v>
      </c>
      <c r="K31" s="17">
        <v>8276</v>
      </c>
      <c r="L31" s="17" t="s">
        <v>438</v>
      </c>
      <c r="M31" s="18" t="s">
        <v>166</v>
      </c>
      <c r="N31" s="18"/>
      <c r="O31" s="19" t="s">
        <v>381</v>
      </c>
      <c r="P31" s="19" t="s">
        <v>439</v>
      </c>
    </row>
    <row r="32" spans="1:16" ht="12.75" customHeight="1" thickBot="1" x14ac:dyDescent="0.25">
      <c r="A32" s="6" t="str">
        <f t="shared" si="0"/>
        <v> BBS 23 </v>
      </c>
      <c r="B32" s="7" t="str">
        <f t="shared" si="1"/>
        <v>I</v>
      </c>
      <c r="C32" s="6">
        <f t="shared" si="2"/>
        <v>42629.419000000002</v>
      </c>
      <c r="D32" s="5" t="str">
        <f t="shared" si="3"/>
        <v>vis</v>
      </c>
      <c r="E32" s="16">
        <f>VLOOKUP(C32,'Active 1'!C$21:E$964,3,FALSE)</f>
        <v>8277.0727291667426</v>
      </c>
      <c r="F32" s="7" t="s">
        <v>160</v>
      </c>
      <c r="G32" s="5" t="str">
        <f t="shared" si="4"/>
        <v>42629.419</v>
      </c>
      <c r="H32" s="6">
        <f t="shared" si="5"/>
        <v>8277</v>
      </c>
      <c r="I32" s="17" t="s">
        <v>440</v>
      </c>
      <c r="J32" s="18" t="s">
        <v>441</v>
      </c>
      <c r="K32" s="17">
        <v>8277</v>
      </c>
      <c r="L32" s="17" t="s">
        <v>442</v>
      </c>
      <c r="M32" s="18" t="s">
        <v>166</v>
      </c>
      <c r="N32" s="18"/>
      <c r="O32" s="19" t="s">
        <v>443</v>
      </c>
      <c r="P32" s="19" t="s">
        <v>439</v>
      </c>
    </row>
    <row r="33" spans="1:16" ht="12.75" customHeight="1" thickBot="1" x14ac:dyDescent="0.25">
      <c r="A33" s="6" t="str">
        <f t="shared" si="0"/>
        <v> BBS 23 </v>
      </c>
      <c r="B33" s="7" t="str">
        <f t="shared" si="1"/>
        <v>I</v>
      </c>
      <c r="C33" s="6">
        <f t="shared" si="2"/>
        <v>42629.427000000003</v>
      </c>
      <c r="D33" s="5" t="str">
        <f t="shared" si="3"/>
        <v>vis</v>
      </c>
      <c r="E33" s="16">
        <f>VLOOKUP(C33,'Active 1'!C$21:E$964,3,FALSE)</f>
        <v>8277.0768344192602</v>
      </c>
      <c r="F33" s="7" t="s">
        <v>160</v>
      </c>
      <c r="G33" s="5" t="str">
        <f t="shared" si="4"/>
        <v>42629.427</v>
      </c>
      <c r="H33" s="6">
        <f t="shared" si="5"/>
        <v>8277</v>
      </c>
      <c r="I33" s="17" t="s">
        <v>444</v>
      </c>
      <c r="J33" s="18" t="s">
        <v>445</v>
      </c>
      <c r="K33" s="17">
        <v>8277</v>
      </c>
      <c r="L33" s="17" t="s">
        <v>446</v>
      </c>
      <c r="M33" s="18" t="s">
        <v>166</v>
      </c>
      <c r="N33" s="18"/>
      <c r="O33" s="19" t="s">
        <v>381</v>
      </c>
      <c r="P33" s="19" t="s">
        <v>439</v>
      </c>
    </row>
    <row r="34" spans="1:16" ht="12.75" customHeight="1" thickBot="1" x14ac:dyDescent="0.25">
      <c r="A34" s="6" t="str">
        <f t="shared" si="0"/>
        <v> AOEB 1 </v>
      </c>
      <c r="B34" s="7" t="str">
        <f t="shared" si="1"/>
        <v>I</v>
      </c>
      <c r="C34" s="6">
        <f t="shared" si="2"/>
        <v>42917.841</v>
      </c>
      <c r="D34" s="5" t="str">
        <f t="shared" si="3"/>
        <v>vis</v>
      </c>
      <c r="E34" s="16">
        <f>VLOOKUP(C34,'Active 1'!C$21:E$964,3,FALSE)</f>
        <v>8425.0783718363255</v>
      </c>
      <c r="F34" s="7" t="s">
        <v>160</v>
      </c>
      <c r="G34" s="5" t="str">
        <f t="shared" si="4"/>
        <v>42917.841</v>
      </c>
      <c r="H34" s="6">
        <f t="shared" si="5"/>
        <v>8425</v>
      </c>
      <c r="I34" s="17" t="s">
        <v>461</v>
      </c>
      <c r="J34" s="18" t="s">
        <v>462</v>
      </c>
      <c r="K34" s="17">
        <v>8425</v>
      </c>
      <c r="L34" s="17" t="s">
        <v>463</v>
      </c>
      <c r="M34" s="18" t="s">
        <v>166</v>
      </c>
      <c r="N34" s="18"/>
      <c r="O34" s="19" t="s">
        <v>464</v>
      </c>
      <c r="P34" s="19" t="s">
        <v>465</v>
      </c>
    </row>
    <row r="35" spans="1:16" ht="12.75" customHeight="1" thickBot="1" x14ac:dyDescent="0.25">
      <c r="A35" s="6" t="str">
        <f t="shared" si="0"/>
        <v> AOEB 1 </v>
      </c>
      <c r="B35" s="7" t="str">
        <f t="shared" si="1"/>
        <v>I</v>
      </c>
      <c r="C35" s="6">
        <f t="shared" si="2"/>
        <v>42921.739000000001</v>
      </c>
      <c r="D35" s="5" t="str">
        <f t="shared" si="3"/>
        <v>vis</v>
      </c>
      <c r="E35" s="16">
        <f>VLOOKUP(C35,'Active 1'!C$21:E$964,3,FALSE)</f>
        <v>8427.0786561250625</v>
      </c>
      <c r="F35" s="7" t="s">
        <v>160</v>
      </c>
      <c r="G35" s="5" t="str">
        <f t="shared" si="4"/>
        <v>42921.739</v>
      </c>
      <c r="H35" s="6">
        <f t="shared" si="5"/>
        <v>8427</v>
      </c>
      <c r="I35" s="17" t="s">
        <v>466</v>
      </c>
      <c r="J35" s="18" t="s">
        <v>467</v>
      </c>
      <c r="K35" s="17">
        <v>8427</v>
      </c>
      <c r="L35" s="17" t="s">
        <v>463</v>
      </c>
      <c r="M35" s="18" t="s">
        <v>166</v>
      </c>
      <c r="N35" s="18"/>
      <c r="O35" s="19" t="s">
        <v>468</v>
      </c>
      <c r="P35" s="19" t="s">
        <v>465</v>
      </c>
    </row>
    <row r="36" spans="1:16" ht="12.75" customHeight="1" thickBot="1" x14ac:dyDescent="0.25">
      <c r="A36" s="6" t="str">
        <f t="shared" si="0"/>
        <v> AOEB 1 </v>
      </c>
      <c r="B36" s="7" t="str">
        <f t="shared" si="1"/>
        <v>I</v>
      </c>
      <c r="C36" s="6">
        <f t="shared" si="2"/>
        <v>42923.690999999999</v>
      </c>
      <c r="D36" s="5" t="str">
        <f t="shared" si="3"/>
        <v>vis</v>
      </c>
      <c r="E36" s="16">
        <f>VLOOKUP(C36,'Active 1'!C$21:E$964,3,FALSE)</f>
        <v>8428.0803377391239</v>
      </c>
      <c r="F36" s="7" t="s">
        <v>160</v>
      </c>
      <c r="G36" s="5" t="str">
        <f t="shared" si="4"/>
        <v>42923.691</v>
      </c>
      <c r="H36" s="6">
        <f t="shared" si="5"/>
        <v>8428</v>
      </c>
      <c r="I36" s="17" t="s">
        <v>469</v>
      </c>
      <c r="J36" s="18" t="s">
        <v>470</v>
      </c>
      <c r="K36" s="17">
        <v>8428</v>
      </c>
      <c r="L36" s="17" t="s">
        <v>471</v>
      </c>
      <c r="M36" s="18" t="s">
        <v>166</v>
      </c>
      <c r="N36" s="18"/>
      <c r="O36" s="19" t="s">
        <v>472</v>
      </c>
      <c r="P36" s="19" t="s">
        <v>465</v>
      </c>
    </row>
    <row r="37" spans="1:16" ht="12.75" customHeight="1" thickBot="1" x14ac:dyDescent="0.25">
      <c r="A37" s="6" t="str">
        <f t="shared" si="0"/>
        <v> AOEB 1 </v>
      </c>
      <c r="B37" s="7" t="str">
        <f t="shared" si="1"/>
        <v>I</v>
      </c>
      <c r="C37" s="6">
        <f t="shared" si="2"/>
        <v>42958.756000000001</v>
      </c>
      <c r="D37" s="5" t="str">
        <f t="shared" si="3"/>
        <v>vis</v>
      </c>
      <c r="E37" s="16">
        <f>VLOOKUP(C37,'Active 1'!C$21:E$964,3,FALSE)</f>
        <v>8446.0741726761589</v>
      </c>
      <c r="F37" s="7" t="s">
        <v>160</v>
      </c>
      <c r="G37" s="5" t="str">
        <f t="shared" si="4"/>
        <v>42958.756</v>
      </c>
      <c r="H37" s="6">
        <f t="shared" si="5"/>
        <v>8446</v>
      </c>
      <c r="I37" s="17" t="s">
        <v>473</v>
      </c>
      <c r="J37" s="18" t="s">
        <v>474</v>
      </c>
      <c r="K37" s="17">
        <v>8446</v>
      </c>
      <c r="L37" s="17" t="s">
        <v>475</v>
      </c>
      <c r="M37" s="18" t="s">
        <v>166</v>
      </c>
      <c r="N37" s="18"/>
      <c r="O37" s="19" t="s">
        <v>476</v>
      </c>
      <c r="P37" s="19" t="s">
        <v>465</v>
      </c>
    </row>
    <row r="38" spans="1:16" ht="12.75" customHeight="1" thickBot="1" x14ac:dyDescent="0.25">
      <c r="A38" s="6" t="str">
        <f t="shared" si="0"/>
        <v> AOEB 1 </v>
      </c>
      <c r="B38" s="7" t="str">
        <f t="shared" si="1"/>
        <v>I</v>
      </c>
      <c r="C38" s="6">
        <f t="shared" si="2"/>
        <v>42958.76</v>
      </c>
      <c r="D38" s="5" t="str">
        <f t="shared" si="3"/>
        <v>vis</v>
      </c>
      <c r="E38" s="16">
        <f>VLOOKUP(C38,'Active 1'!C$21:E$964,3,FALSE)</f>
        <v>8446.0762253024168</v>
      </c>
      <c r="F38" s="7" t="s">
        <v>160</v>
      </c>
      <c r="G38" s="5" t="str">
        <f t="shared" si="4"/>
        <v>42958.760</v>
      </c>
      <c r="H38" s="6">
        <f t="shared" si="5"/>
        <v>8446</v>
      </c>
      <c r="I38" s="17" t="s">
        <v>477</v>
      </c>
      <c r="J38" s="18" t="s">
        <v>478</v>
      </c>
      <c r="K38" s="17">
        <v>8446</v>
      </c>
      <c r="L38" s="17" t="s">
        <v>460</v>
      </c>
      <c r="M38" s="18" t="s">
        <v>166</v>
      </c>
      <c r="N38" s="18"/>
      <c r="O38" s="19" t="s">
        <v>479</v>
      </c>
      <c r="P38" s="19" t="s">
        <v>465</v>
      </c>
    </row>
    <row r="39" spans="1:16" ht="12.75" customHeight="1" thickBot="1" x14ac:dyDescent="0.25">
      <c r="A39" s="6" t="str">
        <f t="shared" si="0"/>
        <v> AOEB 1 </v>
      </c>
      <c r="B39" s="7" t="str">
        <f t="shared" si="1"/>
        <v>I</v>
      </c>
      <c r="C39" s="6">
        <f t="shared" si="2"/>
        <v>42960.713000000003</v>
      </c>
      <c r="D39" s="5" t="str">
        <f t="shared" si="3"/>
        <v>vis</v>
      </c>
      <c r="E39" s="16">
        <f>VLOOKUP(C39,'Active 1'!C$21:E$964,3,FALSE)</f>
        <v>8447.078420073045</v>
      </c>
      <c r="F39" s="7" t="s">
        <v>160</v>
      </c>
      <c r="G39" s="5" t="str">
        <f t="shared" si="4"/>
        <v>42960.713</v>
      </c>
      <c r="H39" s="6">
        <f t="shared" si="5"/>
        <v>8447</v>
      </c>
      <c r="I39" s="17" t="s">
        <v>480</v>
      </c>
      <c r="J39" s="18" t="s">
        <v>481</v>
      </c>
      <c r="K39" s="17">
        <v>8447</v>
      </c>
      <c r="L39" s="17" t="s">
        <v>463</v>
      </c>
      <c r="M39" s="18" t="s">
        <v>166</v>
      </c>
      <c r="N39" s="18"/>
      <c r="O39" s="19" t="s">
        <v>314</v>
      </c>
      <c r="P39" s="19" t="s">
        <v>465</v>
      </c>
    </row>
    <row r="40" spans="1:16" ht="12.75" customHeight="1" thickBot="1" x14ac:dyDescent="0.25">
      <c r="A40" s="6" t="str">
        <f t="shared" si="0"/>
        <v> AOEB 1 </v>
      </c>
      <c r="B40" s="7" t="str">
        <f t="shared" si="1"/>
        <v>I</v>
      </c>
      <c r="C40" s="6">
        <f t="shared" si="2"/>
        <v>42962.66</v>
      </c>
      <c r="D40" s="5" t="str">
        <f t="shared" si="3"/>
        <v>vis</v>
      </c>
      <c r="E40" s="16">
        <f>VLOOKUP(C40,'Active 1'!C$21:E$964,3,FALSE)</f>
        <v>8448.0775359042836</v>
      </c>
      <c r="F40" s="7" t="s">
        <v>160</v>
      </c>
      <c r="G40" s="5" t="str">
        <f t="shared" si="4"/>
        <v>42962.660</v>
      </c>
      <c r="H40" s="6">
        <f t="shared" si="5"/>
        <v>8448</v>
      </c>
      <c r="I40" s="17" t="s">
        <v>482</v>
      </c>
      <c r="J40" s="18" t="s">
        <v>483</v>
      </c>
      <c r="K40" s="17">
        <v>8448</v>
      </c>
      <c r="L40" s="17" t="s">
        <v>454</v>
      </c>
      <c r="M40" s="18" t="s">
        <v>166</v>
      </c>
      <c r="N40" s="18"/>
      <c r="O40" s="19" t="s">
        <v>484</v>
      </c>
      <c r="P40" s="19" t="s">
        <v>465</v>
      </c>
    </row>
    <row r="41" spans="1:16" ht="12.75" customHeight="1" thickBot="1" x14ac:dyDescent="0.25">
      <c r="A41" s="6" t="str">
        <f t="shared" si="0"/>
        <v> BBS 29 </v>
      </c>
      <c r="B41" s="7" t="str">
        <f t="shared" si="1"/>
        <v>I</v>
      </c>
      <c r="C41" s="6">
        <f t="shared" si="2"/>
        <v>43011.381000000001</v>
      </c>
      <c r="D41" s="5" t="str">
        <f t="shared" si="3"/>
        <v>vis</v>
      </c>
      <c r="E41" s="16">
        <f>VLOOKUP(C41,'Active 1'!C$21:E$964,3,FALSE)</f>
        <v>8473.0790368872331</v>
      </c>
      <c r="F41" s="7" t="s">
        <v>160</v>
      </c>
      <c r="G41" s="5" t="str">
        <f t="shared" si="4"/>
        <v>43011.381</v>
      </c>
      <c r="H41" s="6">
        <f t="shared" si="5"/>
        <v>8473</v>
      </c>
      <c r="I41" s="17" t="s">
        <v>485</v>
      </c>
      <c r="J41" s="18" t="s">
        <v>486</v>
      </c>
      <c r="K41" s="17">
        <v>8473</v>
      </c>
      <c r="L41" s="17" t="s">
        <v>421</v>
      </c>
      <c r="M41" s="18" t="s">
        <v>166</v>
      </c>
      <c r="N41" s="18"/>
      <c r="O41" s="19" t="s">
        <v>355</v>
      </c>
      <c r="P41" s="19" t="s">
        <v>487</v>
      </c>
    </row>
    <row r="42" spans="1:16" ht="12.75" customHeight="1" thickBot="1" x14ac:dyDescent="0.25">
      <c r="A42" s="6" t="str">
        <f t="shared" si="0"/>
        <v> AOEB 1 </v>
      </c>
      <c r="B42" s="7" t="str">
        <f t="shared" si="1"/>
        <v>I</v>
      </c>
      <c r="C42" s="6">
        <f t="shared" si="2"/>
        <v>43040.616000000002</v>
      </c>
      <c r="D42" s="5" t="str">
        <f t="shared" si="3"/>
        <v>vis</v>
      </c>
      <c r="E42" s="16">
        <f>VLOOKUP(C42,'Active 1'!C$21:E$964,3,FALSE)</f>
        <v>8488.0811690527607</v>
      </c>
      <c r="F42" s="7" t="s">
        <v>160</v>
      </c>
      <c r="G42" s="5" t="str">
        <f t="shared" si="4"/>
        <v>43040.616</v>
      </c>
      <c r="H42" s="6">
        <f t="shared" si="5"/>
        <v>8488</v>
      </c>
      <c r="I42" s="17" t="s">
        <v>488</v>
      </c>
      <c r="J42" s="18" t="s">
        <v>489</v>
      </c>
      <c r="K42" s="17">
        <v>8488</v>
      </c>
      <c r="L42" s="17" t="s">
        <v>490</v>
      </c>
      <c r="M42" s="18" t="s">
        <v>166</v>
      </c>
      <c r="N42" s="18"/>
      <c r="O42" s="19" t="s">
        <v>375</v>
      </c>
      <c r="P42" s="19" t="s">
        <v>465</v>
      </c>
    </row>
    <row r="43" spans="1:16" ht="12.75" customHeight="1" thickBot="1" x14ac:dyDescent="0.25">
      <c r="A43" s="6" t="str">
        <f t="shared" si="0"/>
        <v> BBS 33 </v>
      </c>
      <c r="B43" s="7" t="str">
        <f t="shared" si="1"/>
        <v>I</v>
      </c>
      <c r="C43" s="6">
        <f t="shared" si="2"/>
        <v>43307.580999999998</v>
      </c>
      <c r="D43" s="5" t="str">
        <f t="shared" si="3"/>
        <v>vis</v>
      </c>
      <c r="E43" s="16">
        <f>VLOOKUP(C43,'Active 1'!C$21:E$964,3,FALSE)</f>
        <v>8625.0760113161268</v>
      </c>
      <c r="F43" s="7" t="s">
        <v>160</v>
      </c>
      <c r="G43" s="5" t="str">
        <f t="shared" si="4"/>
        <v>43307.581</v>
      </c>
      <c r="H43" s="6">
        <f t="shared" si="5"/>
        <v>8625</v>
      </c>
      <c r="I43" s="17" t="s">
        <v>491</v>
      </c>
      <c r="J43" s="18" t="s">
        <v>492</v>
      </c>
      <c r="K43" s="17">
        <v>8625</v>
      </c>
      <c r="L43" s="17" t="s">
        <v>429</v>
      </c>
      <c r="M43" s="18" t="s">
        <v>166</v>
      </c>
      <c r="N43" s="18"/>
      <c r="O43" s="19" t="s">
        <v>381</v>
      </c>
      <c r="P43" s="19" t="s">
        <v>493</v>
      </c>
    </row>
    <row r="44" spans="1:16" ht="12.75" customHeight="1" thickBot="1" x14ac:dyDescent="0.25">
      <c r="A44" s="6" t="str">
        <f t="shared" si="0"/>
        <v> BBS 33 </v>
      </c>
      <c r="B44" s="7" t="str">
        <f t="shared" si="1"/>
        <v>I</v>
      </c>
      <c r="C44" s="6">
        <f t="shared" si="2"/>
        <v>43311.49</v>
      </c>
      <c r="D44" s="5" t="str">
        <f t="shared" si="3"/>
        <v>vis</v>
      </c>
      <c r="E44" s="16">
        <f>VLOOKUP(C44,'Active 1'!C$21:E$964,3,FALSE)</f>
        <v>8627.0819403270743</v>
      </c>
      <c r="F44" s="7" t="s">
        <v>160</v>
      </c>
      <c r="G44" s="5" t="str">
        <f t="shared" si="4"/>
        <v>43311.490</v>
      </c>
      <c r="H44" s="6">
        <f t="shared" si="5"/>
        <v>8627</v>
      </c>
      <c r="I44" s="17" t="s">
        <v>494</v>
      </c>
      <c r="J44" s="18" t="s">
        <v>495</v>
      </c>
      <c r="K44" s="17">
        <v>8627</v>
      </c>
      <c r="L44" s="17" t="s">
        <v>496</v>
      </c>
      <c r="M44" s="18" t="s">
        <v>166</v>
      </c>
      <c r="N44" s="18"/>
      <c r="O44" s="19" t="s">
        <v>381</v>
      </c>
      <c r="P44" s="19" t="s">
        <v>493</v>
      </c>
    </row>
    <row r="45" spans="1:16" ht="12.75" customHeight="1" thickBot="1" x14ac:dyDescent="0.25">
      <c r="A45" s="6" t="str">
        <f t="shared" si="0"/>
        <v> BBS 34 </v>
      </c>
      <c r="B45" s="7" t="str">
        <f t="shared" si="1"/>
        <v>I</v>
      </c>
      <c r="C45" s="6">
        <f t="shared" si="2"/>
        <v>43348.517</v>
      </c>
      <c r="D45" s="5" t="str">
        <f t="shared" si="3"/>
        <v>vis</v>
      </c>
      <c r="E45" s="16">
        <f>VLOOKUP(C45,'Active 1'!C$21:E$964,3,FALSE)</f>
        <v>8646.0825884438163</v>
      </c>
      <c r="F45" s="7" t="s">
        <v>160</v>
      </c>
      <c r="G45" s="5" t="str">
        <f t="shared" si="4"/>
        <v>43348.517</v>
      </c>
      <c r="H45" s="6">
        <f t="shared" si="5"/>
        <v>8646</v>
      </c>
      <c r="I45" s="17" t="s">
        <v>497</v>
      </c>
      <c r="J45" s="18" t="s">
        <v>498</v>
      </c>
      <c r="K45" s="17">
        <v>8646</v>
      </c>
      <c r="L45" s="17" t="s">
        <v>499</v>
      </c>
      <c r="M45" s="18" t="s">
        <v>166</v>
      </c>
      <c r="N45" s="18"/>
      <c r="O45" s="19" t="s">
        <v>381</v>
      </c>
      <c r="P45" s="19" t="s">
        <v>500</v>
      </c>
    </row>
    <row r="46" spans="1:16" ht="12.75" customHeight="1" thickBot="1" x14ac:dyDescent="0.25">
      <c r="A46" s="6" t="str">
        <f t="shared" si="0"/>
        <v> BBS 35 </v>
      </c>
      <c r="B46" s="7" t="str">
        <f t="shared" si="1"/>
        <v>I</v>
      </c>
      <c r="C46" s="6">
        <f t="shared" si="2"/>
        <v>43391.391000000003</v>
      </c>
      <c r="D46" s="5" t="str">
        <f t="shared" si="3"/>
        <v>vis</v>
      </c>
      <c r="E46" s="16">
        <f>VLOOKUP(C46,'Active 1'!C$21:E$964,3,FALSE)</f>
        <v>8668.0836629936639</v>
      </c>
      <c r="F46" s="7" t="s">
        <v>160</v>
      </c>
      <c r="G46" s="5" t="str">
        <f t="shared" si="4"/>
        <v>43391.391</v>
      </c>
      <c r="H46" s="6">
        <f t="shared" si="5"/>
        <v>8668</v>
      </c>
      <c r="I46" s="17" t="s">
        <v>501</v>
      </c>
      <c r="J46" s="18" t="s">
        <v>502</v>
      </c>
      <c r="K46" s="17">
        <v>8668</v>
      </c>
      <c r="L46" s="17" t="s">
        <v>503</v>
      </c>
      <c r="M46" s="18" t="s">
        <v>166</v>
      </c>
      <c r="N46" s="18"/>
      <c r="O46" s="19" t="s">
        <v>381</v>
      </c>
      <c r="P46" s="19" t="s">
        <v>504</v>
      </c>
    </row>
    <row r="47" spans="1:16" ht="12.75" customHeight="1" thickBot="1" x14ac:dyDescent="0.25">
      <c r="A47" s="6" t="str">
        <f t="shared" si="0"/>
        <v> AOEB 1 </v>
      </c>
      <c r="B47" s="7" t="str">
        <f t="shared" si="1"/>
        <v>I</v>
      </c>
      <c r="C47" s="6">
        <f t="shared" si="2"/>
        <v>43603.803999999996</v>
      </c>
      <c r="D47" s="5" t="str">
        <f t="shared" si="3"/>
        <v>vis</v>
      </c>
      <c r="E47" s="16">
        <f>VLOOKUP(C47,'Active 1'!C$21:E$964,3,FALSE)</f>
        <v>8777.0847883460065</v>
      </c>
      <c r="F47" s="7" t="s">
        <v>160</v>
      </c>
      <c r="G47" s="5" t="str">
        <f t="shared" si="4"/>
        <v>43603.804</v>
      </c>
      <c r="H47" s="6">
        <f t="shared" si="5"/>
        <v>8777</v>
      </c>
      <c r="I47" s="17" t="s">
        <v>505</v>
      </c>
      <c r="J47" s="18" t="s">
        <v>506</v>
      </c>
      <c r="K47" s="17">
        <v>8777</v>
      </c>
      <c r="L47" s="17" t="s">
        <v>507</v>
      </c>
      <c r="M47" s="18" t="s">
        <v>166</v>
      </c>
      <c r="N47" s="18"/>
      <c r="O47" s="19" t="s">
        <v>464</v>
      </c>
      <c r="P47" s="19" t="s">
        <v>465</v>
      </c>
    </row>
    <row r="48" spans="1:16" ht="12.75" customHeight="1" thickBot="1" x14ac:dyDescent="0.25">
      <c r="A48" s="6" t="str">
        <f t="shared" si="0"/>
        <v> BBS 37 </v>
      </c>
      <c r="B48" s="7" t="str">
        <f t="shared" si="1"/>
        <v>I</v>
      </c>
      <c r="C48" s="6">
        <f t="shared" si="2"/>
        <v>43656.42</v>
      </c>
      <c r="D48" s="5" t="str">
        <f t="shared" si="3"/>
        <v>vis</v>
      </c>
      <c r="E48" s="16">
        <f>VLOOKUP(C48,'Active 1'!C$21:E$964,3,FALSE)</f>
        <v>8804.0850341480036</v>
      </c>
      <c r="F48" s="7" t="s">
        <v>160</v>
      </c>
      <c r="G48" s="5" t="str">
        <f t="shared" si="4"/>
        <v>43656.420</v>
      </c>
      <c r="H48" s="6">
        <f t="shared" si="5"/>
        <v>8804</v>
      </c>
      <c r="I48" s="17" t="s">
        <v>508</v>
      </c>
      <c r="J48" s="18" t="s">
        <v>509</v>
      </c>
      <c r="K48" s="17">
        <v>8804</v>
      </c>
      <c r="L48" s="17" t="s">
        <v>510</v>
      </c>
      <c r="M48" s="18" t="s">
        <v>166</v>
      </c>
      <c r="N48" s="18"/>
      <c r="O48" s="19" t="s">
        <v>381</v>
      </c>
      <c r="P48" s="19" t="s">
        <v>511</v>
      </c>
    </row>
    <row r="49" spans="1:16" ht="12.75" customHeight="1" thickBot="1" x14ac:dyDescent="0.25">
      <c r="A49" s="6" t="str">
        <f t="shared" si="0"/>
        <v> AOEB 1 </v>
      </c>
      <c r="B49" s="7" t="str">
        <f t="shared" si="1"/>
        <v>I</v>
      </c>
      <c r="C49" s="6">
        <f t="shared" si="2"/>
        <v>43683.709000000003</v>
      </c>
      <c r="D49" s="5" t="str">
        <f t="shared" si="3"/>
        <v>vis</v>
      </c>
      <c r="E49" s="16">
        <f>VLOOKUP(C49,'Active 1'!C$21:E$964,3,FALSE)</f>
        <v>8818.0885636388557</v>
      </c>
      <c r="F49" s="7" t="s">
        <v>160</v>
      </c>
      <c r="G49" s="5" t="str">
        <f t="shared" si="4"/>
        <v>43683.709</v>
      </c>
      <c r="H49" s="6">
        <f t="shared" si="5"/>
        <v>8818</v>
      </c>
      <c r="I49" s="17" t="s">
        <v>512</v>
      </c>
      <c r="J49" s="18" t="s">
        <v>513</v>
      </c>
      <c r="K49" s="17">
        <v>8818</v>
      </c>
      <c r="L49" s="17" t="s">
        <v>514</v>
      </c>
      <c r="M49" s="18" t="s">
        <v>166</v>
      </c>
      <c r="N49" s="18"/>
      <c r="O49" s="19" t="s">
        <v>375</v>
      </c>
      <c r="P49" s="19" t="s">
        <v>465</v>
      </c>
    </row>
    <row r="50" spans="1:16" ht="12.75" customHeight="1" thickBot="1" x14ac:dyDescent="0.25">
      <c r="A50" s="6" t="str">
        <f t="shared" si="0"/>
        <v> BBS 37 </v>
      </c>
      <c r="B50" s="7" t="str">
        <f t="shared" si="1"/>
        <v>I</v>
      </c>
      <c r="C50" s="6">
        <f t="shared" si="2"/>
        <v>43689.550999999999</v>
      </c>
      <c r="D50" s="5" t="str">
        <f t="shared" si="3"/>
        <v>vis</v>
      </c>
      <c r="E50" s="16">
        <f>VLOOKUP(C50,'Active 1'!C$21:E$964,3,FALSE)</f>
        <v>8821.0864242891366</v>
      </c>
      <c r="F50" s="7" t="s">
        <v>160</v>
      </c>
      <c r="G50" s="5" t="str">
        <f t="shared" si="4"/>
        <v>43689.551</v>
      </c>
      <c r="H50" s="6">
        <f t="shared" si="5"/>
        <v>8821</v>
      </c>
      <c r="I50" s="17" t="s">
        <v>515</v>
      </c>
      <c r="J50" s="18" t="s">
        <v>516</v>
      </c>
      <c r="K50" s="17">
        <v>8821</v>
      </c>
      <c r="L50" s="17" t="s">
        <v>517</v>
      </c>
      <c r="M50" s="18" t="s">
        <v>166</v>
      </c>
      <c r="N50" s="18"/>
      <c r="O50" s="19" t="s">
        <v>381</v>
      </c>
      <c r="P50" s="19" t="s">
        <v>511</v>
      </c>
    </row>
    <row r="51" spans="1:16" ht="12.75" customHeight="1" thickBot="1" x14ac:dyDescent="0.25">
      <c r="A51" s="6" t="str">
        <f t="shared" si="0"/>
        <v> BBS 37 </v>
      </c>
      <c r="B51" s="7" t="str">
        <f t="shared" si="1"/>
        <v>I</v>
      </c>
      <c r="C51" s="6">
        <f t="shared" si="2"/>
        <v>43689.552000000003</v>
      </c>
      <c r="D51" s="5" t="str">
        <f t="shared" si="3"/>
        <v>vis</v>
      </c>
      <c r="E51" s="16">
        <f>VLOOKUP(C51,'Active 1'!C$21:E$964,3,FALSE)</f>
        <v>8821.0869374457034</v>
      </c>
      <c r="F51" s="7" t="s">
        <v>160</v>
      </c>
      <c r="G51" s="5" t="str">
        <f t="shared" si="4"/>
        <v>43689.552</v>
      </c>
      <c r="H51" s="6">
        <f t="shared" si="5"/>
        <v>8821</v>
      </c>
      <c r="I51" s="17" t="s">
        <v>518</v>
      </c>
      <c r="J51" s="18" t="s">
        <v>519</v>
      </c>
      <c r="K51" s="17">
        <v>8821</v>
      </c>
      <c r="L51" s="17" t="s">
        <v>520</v>
      </c>
      <c r="M51" s="18" t="s">
        <v>166</v>
      </c>
      <c r="N51" s="18"/>
      <c r="O51" s="19" t="s">
        <v>355</v>
      </c>
      <c r="P51" s="19" t="s">
        <v>511</v>
      </c>
    </row>
    <row r="52" spans="1:16" ht="12.75" customHeight="1" thickBot="1" x14ac:dyDescent="0.25">
      <c r="A52" s="6" t="str">
        <f t="shared" si="0"/>
        <v> BBS 38 </v>
      </c>
      <c r="B52" s="7" t="str">
        <f t="shared" si="1"/>
        <v>I</v>
      </c>
      <c r="C52" s="6">
        <f t="shared" si="2"/>
        <v>43732.417999999998</v>
      </c>
      <c r="D52" s="5" t="str">
        <f t="shared" si="3"/>
        <v>vis</v>
      </c>
      <c r="E52" s="16">
        <f>VLOOKUP(C52,'Active 1'!C$21:E$964,3,FALSE)</f>
        <v>8843.0839067430297</v>
      </c>
      <c r="F52" s="7" t="s">
        <v>160</v>
      </c>
      <c r="G52" s="5" t="str">
        <f t="shared" si="4"/>
        <v>43732.418</v>
      </c>
      <c r="H52" s="6">
        <f t="shared" si="5"/>
        <v>8843</v>
      </c>
      <c r="I52" s="17" t="s">
        <v>521</v>
      </c>
      <c r="J52" s="18" t="s">
        <v>522</v>
      </c>
      <c r="K52" s="17">
        <v>8843</v>
      </c>
      <c r="L52" s="17" t="s">
        <v>523</v>
      </c>
      <c r="M52" s="18" t="s">
        <v>166</v>
      </c>
      <c r="N52" s="18"/>
      <c r="O52" s="19" t="s">
        <v>381</v>
      </c>
      <c r="P52" s="19" t="s">
        <v>524</v>
      </c>
    </row>
    <row r="53" spans="1:16" ht="12.75" customHeight="1" thickBot="1" x14ac:dyDescent="0.25">
      <c r="A53" s="6" t="str">
        <f t="shared" si="0"/>
        <v> BBS 38 </v>
      </c>
      <c r="B53" s="7" t="str">
        <f t="shared" si="1"/>
        <v>I</v>
      </c>
      <c r="C53" s="6">
        <f t="shared" si="2"/>
        <v>43732.423999999999</v>
      </c>
      <c r="D53" s="5" t="str">
        <f t="shared" si="3"/>
        <v>vis</v>
      </c>
      <c r="E53" s="16">
        <f>VLOOKUP(C53,'Active 1'!C$21:E$964,3,FALSE)</f>
        <v>8843.0869856824174</v>
      </c>
      <c r="F53" s="7" t="s">
        <v>160</v>
      </c>
      <c r="G53" s="5" t="str">
        <f t="shared" si="4"/>
        <v>43732.424</v>
      </c>
      <c r="H53" s="6">
        <f t="shared" si="5"/>
        <v>8843</v>
      </c>
      <c r="I53" s="17" t="s">
        <v>525</v>
      </c>
      <c r="J53" s="18" t="s">
        <v>526</v>
      </c>
      <c r="K53" s="17">
        <v>8843</v>
      </c>
      <c r="L53" s="17" t="s">
        <v>527</v>
      </c>
      <c r="M53" s="18" t="s">
        <v>166</v>
      </c>
      <c r="N53" s="18"/>
      <c r="O53" s="19" t="s">
        <v>355</v>
      </c>
      <c r="P53" s="19" t="s">
        <v>524</v>
      </c>
    </row>
    <row r="54" spans="1:16" ht="12.75" customHeight="1" thickBot="1" x14ac:dyDescent="0.25">
      <c r="A54" s="6" t="str">
        <f t="shared" si="0"/>
        <v> BBS 38 </v>
      </c>
      <c r="B54" s="7" t="str">
        <f t="shared" si="1"/>
        <v>I</v>
      </c>
      <c r="C54" s="6">
        <f t="shared" si="2"/>
        <v>43734.375999999997</v>
      </c>
      <c r="D54" s="5" t="str">
        <f t="shared" si="3"/>
        <v>vis</v>
      </c>
      <c r="E54" s="16">
        <f>VLOOKUP(C54,'Active 1'!C$21:E$964,3,FALSE)</f>
        <v>8844.0886672964789</v>
      </c>
      <c r="F54" s="7" t="s">
        <v>160</v>
      </c>
      <c r="G54" s="5" t="str">
        <f t="shared" si="4"/>
        <v>43734.376</v>
      </c>
      <c r="H54" s="6">
        <f t="shared" si="5"/>
        <v>8844</v>
      </c>
      <c r="I54" s="17" t="s">
        <v>528</v>
      </c>
      <c r="J54" s="18" t="s">
        <v>529</v>
      </c>
      <c r="K54" s="17">
        <v>8844</v>
      </c>
      <c r="L54" s="17" t="s">
        <v>514</v>
      </c>
      <c r="M54" s="18" t="s">
        <v>166</v>
      </c>
      <c r="N54" s="18"/>
      <c r="O54" s="19" t="s">
        <v>381</v>
      </c>
      <c r="P54" s="19" t="s">
        <v>524</v>
      </c>
    </row>
    <row r="55" spans="1:16" ht="12.75" customHeight="1" thickBot="1" x14ac:dyDescent="0.25">
      <c r="A55" s="6" t="str">
        <f t="shared" si="0"/>
        <v> BBS 39 </v>
      </c>
      <c r="B55" s="7" t="str">
        <f t="shared" si="1"/>
        <v>I</v>
      </c>
      <c r="C55" s="6">
        <f t="shared" si="2"/>
        <v>43773.349000000002</v>
      </c>
      <c r="D55" s="5" t="str">
        <f t="shared" si="3"/>
        <v>vis</v>
      </c>
      <c r="E55" s="16">
        <f>VLOOKUP(C55,'Active 1'!C$21:E$964,3,FALSE)</f>
        <v>8864.0879180878983</v>
      </c>
      <c r="F55" s="7" t="s">
        <v>160</v>
      </c>
      <c r="G55" s="5" t="str">
        <f t="shared" si="4"/>
        <v>43773.349</v>
      </c>
      <c r="H55" s="6">
        <f t="shared" si="5"/>
        <v>8864</v>
      </c>
      <c r="I55" s="17" t="s">
        <v>530</v>
      </c>
      <c r="J55" s="18" t="s">
        <v>531</v>
      </c>
      <c r="K55" s="17">
        <v>8864</v>
      </c>
      <c r="L55" s="17" t="s">
        <v>532</v>
      </c>
      <c r="M55" s="18" t="s">
        <v>166</v>
      </c>
      <c r="N55" s="18"/>
      <c r="O55" s="19" t="s">
        <v>355</v>
      </c>
      <c r="P55" s="19" t="s">
        <v>533</v>
      </c>
    </row>
    <row r="56" spans="1:16" ht="12.75" customHeight="1" thickBot="1" x14ac:dyDescent="0.25">
      <c r="A56" s="6" t="str">
        <f t="shared" si="0"/>
        <v> AOEB 1 </v>
      </c>
      <c r="B56" s="7" t="str">
        <f t="shared" si="1"/>
        <v>I</v>
      </c>
      <c r="C56" s="6">
        <f t="shared" si="2"/>
        <v>43798.665999999997</v>
      </c>
      <c r="D56" s="5" t="str">
        <f t="shared" si="3"/>
        <v>vis</v>
      </c>
      <c r="E56" s="16">
        <f>VLOOKUP(C56,'Active 1'!C$21:E$964,3,FALSE)</f>
        <v>8877.0795028333923</v>
      </c>
      <c r="F56" s="7" t="s">
        <v>160</v>
      </c>
      <c r="G56" s="5" t="str">
        <f t="shared" si="4"/>
        <v>43798.666</v>
      </c>
      <c r="H56" s="6">
        <f t="shared" si="5"/>
        <v>8877</v>
      </c>
      <c r="I56" s="17" t="s">
        <v>534</v>
      </c>
      <c r="J56" s="18" t="s">
        <v>535</v>
      </c>
      <c r="K56" s="17">
        <v>8877</v>
      </c>
      <c r="L56" s="17" t="s">
        <v>425</v>
      </c>
      <c r="M56" s="18" t="s">
        <v>166</v>
      </c>
      <c r="N56" s="18"/>
      <c r="O56" s="19" t="s">
        <v>464</v>
      </c>
      <c r="P56" s="19" t="s">
        <v>465</v>
      </c>
    </row>
    <row r="57" spans="1:16" ht="12.75" customHeight="1" thickBot="1" x14ac:dyDescent="0.25">
      <c r="A57" s="6" t="str">
        <f t="shared" si="0"/>
        <v> BBS 39 </v>
      </c>
      <c r="B57" s="7" t="str">
        <f t="shared" si="1"/>
        <v>I</v>
      </c>
      <c r="C57" s="6">
        <f t="shared" si="2"/>
        <v>43810.372000000003</v>
      </c>
      <c r="D57" s="5" t="str">
        <f t="shared" si="3"/>
        <v>vis</v>
      </c>
      <c r="E57" s="16">
        <f>VLOOKUP(C57,'Active 1'!C$21:E$964,3,FALSE)</f>
        <v>8883.0865135783806</v>
      </c>
      <c r="F57" s="7" t="s">
        <v>160</v>
      </c>
      <c r="G57" s="5" t="str">
        <f t="shared" si="4"/>
        <v>43810.372</v>
      </c>
      <c r="H57" s="6">
        <f t="shared" si="5"/>
        <v>8883</v>
      </c>
      <c r="I57" s="17" t="s">
        <v>536</v>
      </c>
      <c r="J57" s="18" t="s">
        <v>537</v>
      </c>
      <c r="K57" s="17">
        <v>8883</v>
      </c>
      <c r="L57" s="17" t="s">
        <v>520</v>
      </c>
      <c r="M57" s="18" t="s">
        <v>166</v>
      </c>
      <c r="N57" s="18"/>
      <c r="O57" s="19" t="s">
        <v>355</v>
      </c>
      <c r="P57" s="19" t="s">
        <v>533</v>
      </c>
    </row>
    <row r="58" spans="1:16" ht="12.75" customHeight="1" thickBot="1" x14ac:dyDescent="0.25">
      <c r="A58" s="6" t="str">
        <f t="shared" si="0"/>
        <v> BBS 40 </v>
      </c>
      <c r="B58" s="7" t="str">
        <f t="shared" si="1"/>
        <v>I</v>
      </c>
      <c r="C58" s="6">
        <f t="shared" si="2"/>
        <v>43814.271000000001</v>
      </c>
      <c r="D58" s="5" t="str">
        <f t="shared" si="3"/>
        <v>vis</v>
      </c>
      <c r="E58" s="16">
        <f>VLOOKUP(C58,'Active 1'!C$21:E$964,3,FALSE)</f>
        <v>8885.0873110236807</v>
      </c>
      <c r="F58" s="7" t="s">
        <v>160</v>
      </c>
      <c r="G58" s="5" t="str">
        <f t="shared" si="4"/>
        <v>43814.271</v>
      </c>
      <c r="H58" s="6">
        <f t="shared" si="5"/>
        <v>8885</v>
      </c>
      <c r="I58" s="17" t="s">
        <v>538</v>
      </c>
      <c r="J58" s="18" t="s">
        <v>539</v>
      </c>
      <c r="K58" s="17">
        <v>8885</v>
      </c>
      <c r="L58" s="17" t="s">
        <v>527</v>
      </c>
      <c r="M58" s="18" t="s">
        <v>166</v>
      </c>
      <c r="N58" s="18"/>
      <c r="O58" s="19" t="s">
        <v>381</v>
      </c>
      <c r="P58" s="19" t="s">
        <v>540</v>
      </c>
    </row>
    <row r="59" spans="1:16" ht="12.75" customHeight="1" thickBot="1" x14ac:dyDescent="0.25">
      <c r="A59" s="6" t="str">
        <f t="shared" si="0"/>
        <v> AOEB 1 </v>
      </c>
      <c r="B59" s="7" t="str">
        <f t="shared" si="1"/>
        <v>I</v>
      </c>
      <c r="C59" s="6">
        <f t="shared" si="2"/>
        <v>44022.79</v>
      </c>
      <c r="D59" s="5" t="str">
        <f t="shared" si="3"/>
        <v>vis</v>
      </c>
      <c r="E59" s="16">
        <f>VLOOKUP(C59,'Active 1'!C$21:E$964,3,FALSE)</f>
        <v>8992.0902047135496</v>
      </c>
      <c r="F59" s="7" t="s">
        <v>160</v>
      </c>
      <c r="G59" s="5" t="str">
        <f t="shared" si="4"/>
        <v>44022.790</v>
      </c>
      <c r="H59" s="6">
        <f t="shared" si="5"/>
        <v>8992</v>
      </c>
      <c r="I59" s="17" t="s">
        <v>541</v>
      </c>
      <c r="J59" s="18" t="s">
        <v>542</v>
      </c>
      <c r="K59" s="17">
        <v>8992</v>
      </c>
      <c r="L59" s="17" t="s">
        <v>543</v>
      </c>
      <c r="M59" s="18" t="s">
        <v>166</v>
      </c>
      <c r="N59" s="18"/>
      <c r="O59" s="19" t="s">
        <v>464</v>
      </c>
      <c r="P59" s="19" t="s">
        <v>465</v>
      </c>
    </row>
    <row r="60" spans="1:16" ht="12.75" customHeight="1" thickBot="1" x14ac:dyDescent="0.25">
      <c r="A60" s="6" t="str">
        <f t="shared" si="0"/>
        <v> BBS 44 </v>
      </c>
      <c r="B60" s="7" t="str">
        <f t="shared" si="1"/>
        <v>I</v>
      </c>
      <c r="C60" s="6">
        <f t="shared" si="2"/>
        <v>44036.434000000001</v>
      </c>
      <c r="D60" s="5" t="str">
        <f t="shared" si="3"/>
        <v>vis</v>
      </c>
      <c r="E60" s="16">
        <f>VLOOKUP(C60,'Active 1'!C$21:E$964,3,FALSE)</f>
        <v>8999.0917128806923</v>
      </c>
      <c r="F60" s="7" t="s">
        <v>160</v>
      </c>
      <c r="G60" s="5" t="str">
        <f t="shared" si="4"/>
        <v>44036.434</v>
      </c>
      <c r="H60" s="6">
        <f t="shared" si="5"/>
        <v>8999</v>
      </c>
      <c r="I60" s="17" t="s">
        <v>544</v>
      </c>
      <c r="J60" s="18" t="s">
        <v>545</v>
      </c>
      <c r="K60" s="17">
        <v>8999</v>
      </c>
      <c r="L60" s="17" t="s">
        <v>546</v>
      </c>
      <c r="M60" s="18" t="s">
        <v>166</v>
      </c>
      <c r="N60" s="18"/>
      <c r="O60" s="19" t="s">
        <v>381</v>
      </c>
      <c r="P60" s="19" t="s">
        <v>547</v>
      </c>
    </row>
    <row r="61" spans="1:16" ht="12.75" customHeight="1" thickBot="1" x14ac:dyDescent="0.25">
      <c r="A61" s="6" t="str">
        <f t="shared" si="0"/>
        <v> BBS 44 </v>
      </c>
      <c r="B61" s="7" t="str">
        <f t="shared" si="1"/>
        <v>I</v>
      </c>
      <c r="C61" s="6">
        <f t="shared" si="2"/>
        <v>44073.449000000001</v>
      </c>
      <c r="D61" s="5" t="str">
        <f t="shared" si="3"/>
        <v>vis</v>
      </c>
      <c r="E61" s="16">
        <f>VLOOKUP(C61,'Active 1'!C$21:E$964,3,FALSE)</f>
        <v>9018.0862031186589</v>
      </c>
      <c r="F61" s="7" t="s">
        <v>160</v>
      </c>
      <c r="G61" s="5" t="str">
        <f t="shared" si="4"/>
        <v>44073.449</v>
      </c>
      <c r="H61" s="6">
        <f t="shared" si="5"/>
        <v>9018</v>
      </c>
      <c r="I61" s="17" t="s">
        <v>548</v>
      </c>
      <c r="J61" s="18" t="s">
        <v>549</v>
      </c>
      <c r="K61" s="17">
        <v>9018</v>
      </c>
      <c r="L61" s="17" t="s">
        <v>517</v>
      </c>
      <c r="M61" s="18" t="s">
        <v>166</v>
      </c>
      <c r="N61" s="18"/>
      <c r="O61" s="19" t="s">
        <v>381</v>
      </c>
      <c r="P61" s="19" t="s">
        <v>547</v>
      </c>
    </row>
    <row r="62" spans="1:16" ht="12.75" customHeight="1" thickBot="1" x14ac:dyDescent="0.25">
      <c r="A62" s="6" t="str">
        <f t="shared" si="0"/>
        <v> BBS 49 </v>
      </c>
      <c r="B62" s="7" t="str">
        <f t="shared" si="1"/>
        <v>I</v>
      </c>
      <c r="C62" s="6">
        <f t="shared" si="2"/>
        <v>44114.375</v>
      </c>
      <c r="D62" s="5" t="str">
        <f t="shared" si="3"/>
        <v>vis</v>
      </c>
      <c r="E62" s="16">
        <f>VLOOKUP(C62,'Active 1'!C$21:E$964,3,FALSE)</f>
        <v>9039.087648680701</v>
      </c>
      <c r="F62" s="7" t="s">
        <v>160</v>
      </c>
      <c r="G62" s="5" t="str">
        <f t="shared" si="4"/>
        <v>44114.375</v>
      </c>
      <c r="H62" s="6">
        <f t="shared" si="5"/>
        <v>9039</v>
      </c>
      <c r="I62" s="17" t="s">
        <v>550</v>
      </c>
      <c r="J62" s="18" t="s">
        <v>551</v>
      </c>
      <c r="K62" s="17">
        <v>9039</v>
      </c>
      <c r="L62" s="17" t="s">
        <v>532</v>
      </c>
      <c r="M62" s="18" t="s">
        <v>166</v>
      </c>
      <c r="N62" s="18"/>
      <c r="O62" s="19" t="s">
        <v>552</v>
      </c>
      <c r="P62" s="19" t="s">
        <v>553</v>
      </c>
    </row>
    <row r="63" spans="1:16" ht="12.75" customHeight="1" thickBot="1" x14ac:dyDescent="0.25">
      <c r="A63" s="6" t="str">
        <f t="shared" si="0"/>
        <v> BBS 44 </v>
      </c>
      <c r="B63" s="7" t="str">
        <f t="shared" si="1"/>
        <v>I</v>
      </c>
      <c r="C63" s="6">
        <f t="shared" si="2"/>
        <v>44114.383999999998</v>
      </c>
      <c r="D63" s="5" t="str">
        <f t="shared" si="3"/>
        <v>vis</v>
      </c>
      <c r="E63" s="16">
        <f>VLOOKUP(C63,'Active 1'!C$21:E$964,3,FALSE)</f>
        <v>9039.0922670897799</v>
      </c>
      <c r="F63" s="7" t="s">
        <v>160</v>
      </c>
      <c r="G63" s="5" t="str">
        <f t="shared" si="4"/>
        <v>44114.384</v>
      </c>
      <c r="H63" s="6">
        <f t="shared" si="5"/>
        <v>9039</v>
      </c>
      <c r="I63" s="17" t="s">
        <v>554</v>
      </c>
      <c r="J63" s="18" t="s">
        <v>555</v>
      </c>
      <c r="K63" s="17">
        <v>9039</v>
      </c>
      <c r="L63" s="17" t="s">
        <v>556</v>
      </c>
      <c r="M63" s="18" t="s">
        <v>166</v>
      </c>
      <c r="N63" s="18"/>
      <c r="O63" s="19" t="s">
        <v>355</v>
      </c>
      <c r="P63" s="19" t="s">
        <v>547</v>
      </c>
    </row>
    <row r="64" spans="1:16" ht="12.75" customHeight="1" thickBot="1" x14ac:dyDescent="0.25">
      <c r="A64" s="6" t="str">
        <f t="shared" si="0"/>
        <v> BBS 44 </v>
      </c>
      <c r="B64" s="7" t="str">
        <f t="shared" si="1"/>
        <v>I</v>
      </c>
      <c r="C64" s="6">
        <f t="shared" si="2"/>
        <v>44116.336000000003</v>
      </c>
      <c r="D64" s="5" t="str">
        <f t="shared" si="3"/>
        <v>vis</v>
      </c>
      <c r="E64" s="16">
        <f>VLOOKUP(C64,'Active 1'!C$21:E$964,3,FALSE)</f>
        <v>9040.0939487038449</v>
      </c>
      <c r="F64" s="7" t="s">
        <v>160</v>
      </c>
      <c r="G64" s="5" t="str">
        <f t="shared" si="4"/>
        <v>44116.336</v>
      </c>
      <c r="H64" s="6">
        <f t="shared" si="5"/>
        <v>9040</v>
      </c>
      <c r="I64" s="17" t="s">
        <v>557</v>
      </c>
      <c r="J64" s="18" t="s">
        <v>558</v>
      </c>
      <c r="K64" s="17">
        <v>9040</v>
      </c>
      <c r="L64" s="17" t="s">
        <v>559</v>
      </c>
      <c r="M64" s="18" t="s">
        <v>166</v>
      </c>
      <c r="N64" s="18"/>
      <c r="O64" s="19" t="s">
        <v>381</v>
      </c>
      <c r="P64" s="19" t="s">
        <v>547</v>
      </c>
    </row>
    <row r="65" spans="1:16" ht="12.75" customHeight="1" thickBot="1" x14ac:dyDescent="0.25">
      <c r="A65" s="6" t="str">
        <f t="shared" si="0"/>
        <v> AOEB 1 </v>
      </c>
      <c r="B65" s="7" t="str">
        <f t="shared" si="1"/>
        <v>I</v>
      </c>
      <c r="C65" s="6">
        <f t="shared" si="2"/>
        <v>44180.642</v>
      </c>
      <c r="D65" s="5" t="str">
        <f t="shared" si="3"/>
        <v>vis</v>
      </c>
      <c r="E65" s="16">
        <f>VLOOKUP(C65,'Active 1'!C$21:E$964,3,FALSE)</f>
        <v>9073.0929947457898</v>
      </c>
      <c r="F65" s="7" t="s">
        <v>160</v>
      </c>
      <c r="G65" s="5" t="str">
        <f t="shared" si="4"/>
        <v>44180.642</v>
      </c>
      <c r="H65" s="6">
        <f t="shared" si="5"/>
        <v>9073</v>
      </c>
      <c r="I65" s="17" t="s">
        <v>560</v>
      </c>
      <c r="J65" s="18" t="s">
        <v>561</v>
      </c>
      <c r="K65" s="17">
        <v>9073</v>
      </c>
      <c r="L65" s="17" t="s">
        <v>562</v>
      </c>
      <c r="M65" s="18" t="s">
        <v>166</v>
      </c>
      <c r="N65" s="18"/>
      <c r="O65" s="19" t="s">
        <v>563</v>
      </c>
      <c r="P65" s="19" t="s">
        <v>465</v>
      </c>
    </row>
    <row r="66" spans="1:16" ht="12.75" customHeight="1" thickBot="1" x14ac:dyDescent="0.25">
      <c r="A66" s="6" t="str">
        <f t="shared" si="0"/>
        <v> BBS 45 </v>
      </c>
      <c r="B66" s="7" t="str">
        <f t="shared" si="1"/>
        <v>I</v>
      </c>
      <c r="C66" s="6">
        <f t="shared" si="2"/>
        <v>44194.286</v>
      </c>
      <c r="D66" s="5" t="str">
        <f t="shared" si="3"/>
        <v>vis</v>
      </c>
      <c r="E66" s="16">
        <f>VLOOKUP(C66,'Active 1'!C$21:E$964,3,FALSE)</f>
        <v>9080.0945029129325</v>
      </c>
      <c r="F66" s="7" t="s">
        <v>160</v>
      </c>
      <c r="G66" s="5" t="str">
        <f t="shared" si="4"/>
        <v>44194.286</v>
      </c>
      <c r="H66" s="6">
        <f t="shared" si="5"/>
        <v>9080</v>
      </c>
      <c r="I66" s="17" t="s">
        <v>564</v>
      </c>
      <c r="J66" s="18" t="s">
        <v>565</v>
      </c>
      <c r="K66" s="17">
        <v>9080</v>
      </c>
      <c r="L66" s="17" t="s">
        <v>566</v>
      </c>
      <c r="M66" s="18" t="s">
        <v>166</v>
      </c>
      <c r="N66" s="18"/>
      <c r="O66" s="19" t="s">
        <v>355</v>
      </c>
      <c r="P66" s="19" t="s">
        <v>567</v>
      </c>
    </row>
    <row r="67" spans="1:16" ht="12.75" customHeight="1" thickBot="1" x14ac:dyDescent="0.25">
      <c r="A67" s="6" t="str">
        <f t="shared" si="0"/>
        <v> BBS 47 </v>
      </c>
      <c r="B67" s="7" t="str">
        <f t="shared" si="1"/>
        <v>I</v>
      </c>
      <c r="C67" s="6">
        <f t="shared" si="2"/>
        <v>44336.538999999997</v>
      </c>
      <c r="D67" s="5" t="str">
        <f t="shared" si="3"/>
        <v>vis</v>
      </c>
      <c r="E67" s="16">
        <f>VLOOKUP(C67,'Active 1'!C$21:E$964,3,FALSE)</f>
        <v>9153.0925636942738</v>
      </c>
      <c r="F67" s="7" t="s">
        <v>160</v>
      </c>
      <c r="G67" s="5" t="str">
        <f t="shared" si="4"/>
        <v>44336.539</v>
      </c>
      <c r="H67" s="6">
        <f t="shared" si="5"/>
        <v>9153</v>
      </c>
      <c r="I67" s="17" t="s">
        <v>568</v>
      </c>
      <c r="J67" s="18" t="s">
        <v>569</v>
      </c>
      <c r="K67" s="17">
        <v>9153</v>
      </c>
      <c r="L67" s="17" t="s">
        <v>556</v>
      </c>
      <c r="M67" s="18" t="s">
        <v>166</v>
      </c>
      <c r="N67" s="18"/>
      <c r="O67" s="19" t="s">
        <v>381</v>
      </c>
      <c r="P67" s="19" t="s">
        <v>570</v>
      </c>
    </row>
    <row r="68" spans="1:16" ht="12.75" customHeight="1" thickBot="1" x14ac:dyDescent="0.25">
      <c r="A68" s="6" t="str">
        <f t="shared" si="0"/>
        <v> BBS 48 </v>
      </c>
      <c r="B68" s="7" t="str">
        <f t="shared" si="1"/>
        <v>I</v>
      </c>
      <c r="C68" s="6">
        <f t="shared" si="2"/>
        <v>44375.516000000003</v>
      </c>
      <c r="D68" s="5" t="str">
        <f t="shared" si="3"/>
        <v>vis</v>
      </c>
      <c r="E68" s="16">
        <f>VLOOKUP(C68,'Active 1'!C$21:E$964,3,FALSE)</f>
        <v>9173.0938671119511</v>
      </c>
      <c r="F68" s="7" t="s">
        <v>160</v>
      </c>
      <c r="G68" s="5" t="str">
        <f t="shared" si="4"/>
        <v>44375.516</v>
      </c>
      <c r="H68" s="6">
        <f t="shared" si="5"/>
        <v>9173</v>
      </c>
      <c r="I68" s="17" t="s">
        <v>571</v>
      </c>
      <c r="J68" s="18" t="s">
        <v>572</v>
      </c>
      <c r="K68" s="17">
        <v>9173</v>
      </c>
      <c r="L68" s="17" t="s">
        <v>559</v>
      </c>
      <c r="M68" s="18" t="s">
        <v>166</v>
      </c>
      <c r="N68" s="18"/>
      <c r="O68" s="19" t="s">
        <v>381</v>
      </c>
      <c r="P68" s="19" t="s">
        <v>573</v>
      </c>
    </row>
    <row r="69" spans="1:16" ht="12.75" customHeight="1" thickBot="1" x14ac:dyDescent="0.25">
      <c r="A69" s="6" t="str">
        <f t="shared" si="0"/>
        <v> BBS 49 </v>
      </c>
      <c r="B69" s="7" t="str">
        <f t="shared" si="1"/>
        <v>I</v>
      </c>
      <c r="C69" s="6">
        <f t="shared" si="2"/>
        <v>44449.57</v>
      </c>
      <c r="D69" s="5" t="str">
        <f t="shared" si="3"/>
        <v>vis</v>
      </c>
      <c r="E69" s="16">
        <f>VLOOKUP(C69,'Active 1'!C$21:E$964,3,FALSE)</f>
        <v>9211.0951633454315</v>
      </c>
      <c r="F69" s="7" t="s">
        <v>160</v>
      </c>
      <c r="G69" s="5" t="str">
        <f t="shared" si="4"/>
        <v>44449.570</v>
      </c>
      <c r="H69" s="6">
        <f t="shared" si="5"/>
        <v>9211</v>
      </c>
      <c r="I69" s="17" t="s">
        <v>574</v>
      </c>
      <c r="J69" s="18" t="s">
        <v>575</v>
      </c>
      <c r="K69" s="17">
        <v>9211</v>
      </c>
      <c r="L69" s="17" t="s">
        <v>576</v>
      </c>
      <c r="M69" s="18" t="s">
        <v>166</v>
      </c>
      <c r="N69" s="18"/>
      <c r="O69" s="19" t="s">
        <v>381</v>
      </c>
      <c r="P69" s="19" t="s">
        <v>553</v>
      </c>
    </row>
    <row r="70" spans="1:16" ht="12.75" customHeight="1" thickBot="1" x14ac:dyDescent="0.25">
      <c r="A70" s="6" t="str">
        <f t="shared" si="0"/>
        <v> BRNO 23 </v>
      </c>
      <c r="B70" s="7" t="str">
        <f t="shared" si="1"/>
        <v>I</v>
      </c>
      <c r="C70" s="6">
        <f t="shared" si="2"/>
        <v>44453.466999999997</v>
      </c>
      <c r="D70" s="5" t="str">
        <f t="shared" si="3"/>
        <v>vis</v>
      </c>
      <c r="E70" s="16">
        <f>VLOOKUP(C70,'Active 1'!C$21:E$964,3,FALSE)</f>
        <v>9213.0949344776018</v>
      </c>
      <c r="F70" s="7" t="s">
        <v>160</v>
      </c>
      <c r="G70" s="5" t="str">
        <f t="shared" si="4"/>
        <v>44453.467</v>
      </c>
      <c r="H70" s="6">
        <f t="shared" si="5"/>
        <v>9213</v>
      </c>
      <c r="I70" s="17" t="s">
        <v>577</v>
      </c>
      <c r="J70" s="18" t="s">
        <v>578</v>
      </c>
      <c r="K70" s="17">
        <v>9213</v>
      </c>
      <c r="L70" s="17" t="s">
        <v>576</v>
      </c>
      <c r="M70" s="18" t="s">
        <v>166</v>
      </c>
      <c r="N70" s="18"/>
      <c r="O70" s="19" t="s">
        <v>579</v>
      </c>
      <c r="P70" s="19" t="s">
        <v>580</v>
      </c>
    </row>
    <row r="71" spans="1:16" ht="12.75" customHeight="1" thickBot="1" x14ac:dyDescent="0.25">
      <c r="A71" s="6" t="str">
        <f t="shared" si="0"/>
        <v> BBS 49 </v>
      </c>
      <c r="B71" s="7" t="str">
        <f t="shared" si="1"/>
        <v>I</v>
      </c>
      <c r="C71" s="6">
        <f t="shared" si="2"/>
        <v>44453.470999999998</v>
      </c>
      <c r="D71" s="5" t="str">
        <f t="shared" si="3"/>
        <v>vis</v>
      </c>
      <c r="E71" s="16">
        <f>VLOOKUP(C71,'Active 1'!C$21:E$964,3,FALSE)</f>
        <v>9213.0969871038615</v>
      </c>
      <c r="F71" s="7" t="s">
        <v>160</v>
      </c>
      <c r="G71" s="5" t="str">
        <f t="shared" si="4"/>
        <v>44453.471</v>
      </c>
      <c r="H71" s="6">
        <f t="shared" si="5"/>
        <v>9213</v>
      </c>
      <c r="I71" s="17" t="s">
        <v>581</v>
      </c>
      <c r="J71" s="18" t="s">
        <v>582</v>
      </c>
      <c r="K71" s="17">
        <v>9213</v>
      </c>
      <c r="L71" s="17" t="s">
        <v>583</v>
      </c>
      <c r="M71" s="18" t="s">
        <v>166</v>
      </c>
      <c r="N71" s="18"/>
      <c r="O71" s="19" t="s">
        <v>381</v>
      </c>
      <c r="P71" s="19" t="s">
        <v>553</v>
      </c>
    </row>
    <row r="72" spans="1:16" ht="12.75" customHeight="1" thickBot="1" x14ac:dyDescent="0.25">
      <c r="A72" s="6" t="str">
        <f t="shared" si="0"/>
        <v> AOEB 1 </v>
      </c>
      <c r="B72" s="7" t="str">
        <f t="shared" si="1"/>
        <v>I</v>
      </c>
      <c r="C72" s="6">
        <f t="shared" si="2"/>
        <v>44484.642</v>
      </c>
      <c r="D72" s="5" t="str">
        <f t="shared" si="3"/>
        <v>vis</v>
      </c>
      <c r="E72" s="16">
        <f>VLOOKUP(C72,'Active 1'!C$21:E$964,3,FALSE)</f>
        <v>9229.0925903784173</v>
      </c>
      <c r="F72" s="7" t="s">
        <v>160</v>
      </c>
      <c r="G72" s="5" t="str">
        <f t="shared" si="4"/>
        <v>44484.642</v>
      </c>
      <c r="H72" s="6">
        <f t="shared" si="5"/>
        <v>9229</v>
      </c>
      <c r="I72" s="17" t="s">
        <v>584</v>
      </c>
      <c r="J72" s="18" t="s">
        <v>585</v>
      </c>
      <c r="K72" s="17">
        <v>9229</v>
      </c>
      <c r="L72" s="17" t="s">
        <v>556</v>
      </c>
      <c r="M72" s="18" t="s">
        <v>166</v>
      </c>
      <c r="N72" s="18"/>
      <c r="O72" s="19" t="s">
        <v>563</v>
      </c>
      <c r="P72" s="19" t="s">
        <v>465</v>
      </c>
    </row>
    <row r="73" spans="1:16" ht="12.75" customHeight="1" thickBot="1" x14ac:dyDescent="0.25">
      <c r="A73" s="6" t="str">
        <f t="shared" si="0"/>
        <v> BBS 50 </v>
      </c>
      <c r="B73" s="7" t="str">
        <f t="shared" si="1"/>
        <v>I</v>
      </c>
      <c r="C73" s="6">
        <f t="shared" si="2"/>
        <v>44490.498</v>
      </c>
      <c r="D73" s="5" t="str">
        <f t="shared" si="3"/>
        <v>vis</v>
      </c>
      <c r="E73" s="16">
        <f>VLOOKUP(C73,'Active 1'!C$21:E$964,3,FALSE)</f>
        <v>9232.0976352206035</v>
      </c>
      <c r="F73" s="7" t="s">
        <v>160</v>
      </c>
      <c r="G73" s="5" t="str">
        <f t="shared" si="4"/>
        <v>44490.498</v>
      </c>
      <c r="H73" s="6">
        <f t="shared" si="5"/>
        <v>9232</v>
      </c>
      <c r="I73" s="17" t="s">
        <v>586</v>
      </c>
      <c r="J73" s="18" t="s">
        <v>587</v>
      </c>
      <c r="K73" s="17">
        <v>9232</v>
      </c>
      <c r="L73" s="17" t="s">
        <v>588</v>
      </c>
      <c r="M73" s="18" t="s">
        <v>166</v>
      </c>
      <c r="N73" s="18"/>
      <c r="O73" s="19" t="s">
        <v>355</v>
      </c>
      <c r="P73" s="19" t="s">
        <v>589</v>
      </c>
    </row>
    <row r="74" spans="1:16" ht="12.75" customHeight="1" thickBot="1" x14ac:dyDescent="0.25">
      <c r="A74" s="6" t="str">
        <f t="shared" si="0"/>
        <v> BBS 50 </v>
      </c>
      <c r="B74" s="7" t="str">
        <f t="shared" si="1"/>
        <v>I</v>
      </c>
      <c r="C74" s="6">
        <f t="shared" si="2"/>
        <v>44496.341</v>
      </c>
      <c r="D74" s="5" t="str">
        <f t="shared" si="3"/>
        <v>vis</v>
      </c>
      <c r="E74" s="16">
        <f>VLOOKUP(C74,'Active 1'!C$21:E$964,3,FALSE)</f>
        <v>9235.0960090274511</v>
      </c>
      <c r="F74" s="7" t="s">
        <v>160</v>
      </c>
      <c r="G74" s="5" t="str">
        <f t="shared" si="4"/>
        <v>44496.341</v>
      </c>
      <c r="H74" s="6">
        <f t="shared" si="5"/>
        <v>9235</v>
      </c>
      <c r="I74" s="17" t="s">
        <v>590</v>
      </c>
      <c r="J74" s="18" t="s">
        <v>591</v>
      </c>
      <c r="K74" s="17">
        <v>9235</v>
      </c>
      <c r="L74" s="17" t="s">
        <v>592</v>
      </c>
      <c r="M74" s="18" t="s">
        <v>166</v>
      </c>
      <c r="N74" s="18"/>
      <c r="O74" s="19" t="s">
        <v>355</v>
      </c>
      <c r="P74" s="19" t="s">
        <v>589</v>
      </c>
    </row>
    <row r="75" spans="1:16" ht="12.75" customHeight="1" thickBot="1" x14ac:dyDescent="0.25">
      <c r="A75" s="6" t="str">
        <f t="shared" ref="A75:A138" si="6">P75</f>
        <v> AOEB 1 </v>
      </c>
      <c r="B75" s="7" t="str">
        <f t="shared" ref="B75:B138" si="7">IF(H75=INT(H75),"I","II")</f>
        <v>I</v>
      </c>
      <c r="C75" s="6">
        <f t="shared" ref="C75:C138" si="8">1*G75</f>
        <v>44519.724999999999</v>
      </c>
      <c r="D75" s="5" t="str">
        <f t="shared" ref="D75:D138" si="9">VLOOKUP(F75,I$1:J$5,2,FALSE)</f>
        <v>vis</v>
      </c>
      <c r="E75" s="16">
        <f>VLOOKUP(C75,'Active 1'!C$21:E$964,3,FALSE)</f>
        <v>9247.0956621336118</v>
      </c>
      <c r="F75" s="7" t="s">
        <v>160</v>
      </c>
      <c r="G75" s="5" t="str">
        <f t="shared" ref="G75:G138" si="10">MID(I75,3,LEN(I75)-3)</f>
        <v>44519.725</v>
      </c>
      <c r="H75" s="6">
        <f t="shared" ref="H75:H138" si="11">1*K75</f>
        <v>9247</v>
      </c>
      <c r="I75" s="17" t="s">
        <v>593</v>
      </c>
      <c r="J75" s="18" t="s">
        <v>594</v>
      </c>
      <c r="K75" s="17">
        <v>9247</v>
      </c>
      <c r="L75" s="17" t="s">
        <v>595</v>
      </c>
      <c r="M75" s="18" t="s">
        <v>166</v>
      </c>
      <c r="N75" s="18"/>
      <c r="O75" s="19" t="s">
        <v>563</v>
      </c>
      <c r="P75" s="19" t="s">
        <v>465</v>
      </c>
    </row>
    <row r="76" spans="1:16" ht="12.75" customHeight="1" thickBot="1" x14ac:dyDescent="0.25">
      <c r="A76" s="6" t="str">
        <f t="shared" si="6"/>
        <v> BBS 51 </v>
      </c>
      <c r="B76" s="7" t="str">
        <f t="shared" si="7"/>
        <v>I</v>
      </c>
      <c r="C76" s="6">
        <f t="shared" si="8"/>
        <v>44533.37</v>
      </c>
      <c r="D76" s="5" t="str">
        <f t="shared" si="9"/>
        <v>vis</v>
      </c>
      <c r="E76" s="16">
        <f>VLOOKUP(C76,'Active 1'!C$21:E$964,3,FALSE)</f>
        <v>9254.0976834573212</v>
      </c>
      <c r="F76" s="7" t="s">
        <v>160</v>
      </c>
      <c r="G76" s="5" t="str">
        <f t="shared" si="10"/>
        <v>44533.370</v>
      </c>
      <c r="H76" s="6">
        <f t="shared" si="11"/>
        <v>9254</v>
      </c>
      <c r="I76" s="17" t="s">
        <v>596</v>
      </c>
      <c r="J76" s="18" t="s">
        <v>597</v>
      </c>
      <c r="K76" s="17">
        <v>9254</v>
      </c>
      <c r="L76" s="17" t="s">
        <v>588</v>
      </c>
      <c r="M76" s="18" t="s">
        <v>166</v>
      </c>
      <c r="N76" s="18"/>
      <c r="O76" s="19" t="s">
        <v>355</v>
      </c>
      <c r="P76" s="19" t="s">
        <v>598</v>
      </c>
    </row>
    <row r="77" spans="1:16" ht="12.75" customHeight="1" thickBot="1" x14ac:dyDescent="0.25">
      <c r="A77" s="6" t="str">
        <f t="shared" si="6"/>
        <v> BBS 52 </v>
      </c>
      <c r="B77" s="7" t="str">
        <f t="shared" si="7"/>
        <v>I</v>
      </c>
      <c r="C77" s="6">
        <f t="shared" si="8"/>
        <v>44636.646999999997</v>
      </c>
      <c r="D77" s="5" t="str">
        <f t="shared" si="9"/>
        <v>vis</v>
      </c>
      <c r="E77" s="16">
        <f>VLOOKUP(C77,'Active 1'!C$21:E$964,3,FALSE)</f>
        <v>9307.094953977552</v>
      </c>
      <c r="F77" s="7" t="s">
        <v>160</v>
      </c>
      <c r="G77" s="5" t="str">
        <f t="shared" si="10"/>
        <v>44636.647</v>
      </c>
      <c r="H77" s="6">
        <f t="shared" si="11"/>
        <v>9307</v>
      </c>
      <c r="I77" s="17" t="s">
        <v>599</v>
      </c>
      <c r="J77" s="18" t="s">
        <v>600</v>
      </c>
      <c r="K77" s="17">
        <v>9307</v>
      </c>
      <c r="L77" s="17" t="s">
        <v>576</v>
      </c>
      <c r="M77" s="18" t="s">
        <v>166</v>
      </c>
      <c r="N77" s="18"/>
      <c r="O77" s="19" t="s">
        <v>381</v>
      </c>
      <c r="P77" s="19" t="s">
        <v>601</v>
      </c>
    </row>
    <row r="78" spans="1:16" ht="12.75" customHeight="1" thickBot="1" x14ac:dyDescent="0.25">
      <c r="A78" s="6" t="str">
        <f t="shared" si="6"/>
        <v> BBS 54 </v>
      </c>
      <c r="B78" s="7" t="str">
        <f t="shared" si="7"/>
        <v>I</v>
      </c>
      <c r="C78" s="6">
        <f t="shared" si="8"/>
        <v>44755.527999999998</v>
      </c>
      <c r="D78" s="5" t="str">
        <f t="shared" si="9"/>
        <v>vis</v>
      </c>
      <c r="E78" s="16">
        <f>VLOOKUP(C78,'Active 1'!C$21:E$964,3,FALSE)</f>
        <v>9368.0995195315081</v>
      </c>
      <c r="F78" s="7" t="s">
        <v>160</v>
      </c>
      <c r="G78" s="5" t="str">
        <f t="shared" si="10"/>
        <v>44755.528</v>
      </c>
      <c r="H78" s="6">
        <f t="shared" si="11"/>
        <v>9368</v>
      </c>
      <c r="I78" s="17" t="s">
        <v>602</v>
      </c>
      <c r="J78" s="18" t="s">
        <v>603</v>
      </c>
      <c r="K78" s="17">
        <v>9368</v>
      </c>
      <c r="L78" s="17" t="s">
        <v>604</v>
      </c>
      <c r="M78" s="18" t="s">
        <v>166</v>
      </c>
      <c r="N78" s="18"/>
      <c r="O78" s="19" t="s">
        <v>355</v>
      </c>
      <c r="P78" s="19" t="s">
        <v>605</v>
      </c>
    </row>
    <row r="79" spans="1:16" ht="12.75" customHeight="1" thickBot="1" x14ac:dyDescent="0.25">
      <c r="A79" s="6" t="str">
        <f t="shared" si="6"/>
        <v> BBS 54 </v>
      </c>
      <c r="B79" s="7" t="str">
        <f t="shared" si="7"/>
        <v>I</v>
      </c>
      <c r="C79" s="6">
        <f t="shared" si="8"/>
        <v>44755.529000000002</v>
      </c>
      <c r="D79" s="5" t="str">
        <f t="shared" si="9"/>
        <v>vis</v>
      </c>
      <c r="E79" s="16">
        <f>VLOOKUP(C79,'Active 1'!C$21:E$964,3,FALSE)</f>
        <v>9368.1000326880749</v>
      </c>
      <c r="F79" s="7" t="s">
        <v>160</v>
      </c>
      <c r="G79" s="5" t="str">
        <f t="shared" si="10"/>
        <v>44755.529</v>
      </c>
      <c r="H79" s="6">
        <f t="shared" si="11"/>
        <v>9368</v>
      </c>
      <c r="I79" s="17" t="s">
        <v>606</v>
      </c>
      <c r="J79" s="18" t="s">
        <v>607</v>
      </c>
      <c r="K79" s="17">
        <v>9368</v>
      </c>
      <c r="L79" s="17" t="s">
        <v>608</v>
      </c>
      <c r="M79" s="18" t="s">
        <v>166</v>
      </c>
      <c r="N79" s="18"/>
      <c r="O79" s="19" t="s">
        <v>381</v>
      </c>
      <c r="P79" s="19" t="s">
        <v>605</v>
      </c>
    </row>
    <row r="80" spans="1:16" ht="12.75" customHeight="1" thickBot="1" x14ac:dyDescent="0.25">
      <c r="A80" s="6" t="str">
        <f t="shared" si="6"/>
        <v> BBS 54 </v>
      </c>
      <c r="B80" s="7" t="str">
        <f t="shared" si="7"/>
        <v>I</v>
      </c>
      <c r="C80" s="6">
        <f t="shared" si="8"/>
        <v>44755.534</v>
      </c>
      <c r="D80" s="5" t="str">
        <f t="shared" si="9"/>
        <v>vis</v>
      </c>
      <c r="E80" s="16">
        <f>VLOOKUP(C80,'Active 1'!C$21:E$964,3,FALSE)</f>
        <v>9368.1025984708958</v>
      </c>
      <c r="F80" s="7" t="s">
        <v>160</v>
      </c>
      <c r="G80" s="5" t="str">
        <f t="shared" si="10"/>
        <v>44755.534</v>
      </c>
      <c r="H80" s="6">
        <f t="shared" si="11"/>
        <v>9368</v>
      </c>
      <c r="I80" s="17" t="s">
        <v>609</v>
      </c>
      <c r="J80" s="18" t="s">
        <v>610</v>
      </c>
      <c r="K80" s="17">
        <v>9368</v>
      </c>
      <c r="L80" s="17" t="s">
        <v>611</v>
      </c>
      <c r="M80" s="18" t="s">
        <v>166</v>
      </c>
      <c r="N80" s="18"/>
      <c r="O80" s="19" t="s">
        <v>612</v>
      </c>
      <c r="P80" s="19" t="s">
        <v>605</v>
      </c>
    </row>
    <row r="81" spans="1:16" ht="12.75" customHeight="1" thickBot="1" x14ac:dyDescent="0.25">
      <c r="A81" s="6" t="str">
        <f t="shared" si="6"/>
        <v> BBS 55 </v>
      </c>
      <c r="B81" s="7" t="str">
        <f t="shared" si="7"/>
        <v>I</v>
      </c>
      <c r="C81" s="6">
        <f t="shared" si="8"/>
        <v>44757.470999999998</v>
      </c>
      <c r="D81" s="5" t="str">
        <f t="shared" si="9"/>
        <v>vis</v>
      </c>
      <c r="E81" s="16">
        <f>VLOOKUP(C81,'Active 1'!C$21:E$964,3,FALSE)</f>
        <v>9369.0965827364889</v>
      </c>
      <c r="F81" s="7" t="s">
        <v>160</v>
      </c>
      <c r="G81" s="5" t="str">
        <f t="shared" si="10"/>
        <v>44757.471</v>
      </c>
      <c r="H81" s="6">
        <f t="shared" si="11"/>
        <v>9369</v>
      </c>
      <c r="I81" s="17" t="s">
        <v>613</v>
      </c>
      <c r="J81" s="18" t="s">
        <v>614</v>
      </c>
      <c r="K81" s="17">
        <v>9369</v>
      </c>
      <c r="L81" s="17" t="s">
        <v>615</v>
      </c>
      <c r="M81" s="18" t="s">
        <v>166</v>
      </c>
      <c r="N81" s="18"/>
      <c r="O81" s="19" t="s">
        <v>355</v>
      </c>
      <c r="P81" s="19" t="s">
        <v>616</v>
      </c>
    </row>
    <row r="82" spans="1:16" ht="12.75" customHeight="1" thickBot="1" x14ac:dyDescent="0.25">
      <c r="A82" s="6" t="str">
        <f t="shared" si="6"/>
        <v> BBS 55 </v>
      </c>
      <c r="B82" s="7" t="str">
        <f t="shared" si="7"/>
        <v>I</v>
      </c>
      <c r="C82" s="6">
        <f t="shared" si="8"/>
        <v>44757.476999999999</v>
      </c>
      <c r="D82" s="5" t="str">
        <f t="shared" si="9"/>
        <v>vis</v>
      </c>
      <c r="E82" s="16">
        <f>VLOOKUP(C82,'Active 1'!C$21:E$964,3,FALSE)</f>
        <v>9369.0996616758766</v>
      </c>
      <c r="F82" s="7" t="s">
        <v>160</v>
      </c>
      <c r="G82" s="5" t="str">
        <f t="shared" si="10"/>
        <v>44757.477</v>
      </c>
      <c r="H82" s="6">
        <f t="shared" si="11"/>
        <v>9369</v>
      </c>
      <c r="I82" s="17" t="s">
        <v>617</v>
      </c>
      <c r="J82" s="18" t="s">
        <v>618</v>
      </c>
      <c r="K82" s="17">
        <v>9369</v>
      </c>
      <c r="L82" s="17" t="s">
        <v>604</v>
      </c>
      <c r="M82" s="18" t="s">
        <v>166</v>
      </c>
      <c r="N82" s="18"/>
      <c r="O82" s="19" t="s">
        <v>381</v>
      </c>
      <c r="P82" s="19" t="s">
        <v>616</v>
      </c>
    </row>
    <row r="83" spans="1:16" ht="12.75" customHeight="1" thickBot="1" x14ac:dyDescent="0.25">
      <c r="A83" s="6" t="str">
        <f t="shared" si="6"/>
        <v> AOEB 1 </v>
      </c>
      <c r="B83" s="7" t="str">
        <f t="shared" si="7"/>
        <v>I</v>
      </c>
      <c r="C83" s="6">
        <f t="shared" si="8"/>
        <v>44786.705999999998</v>
      </c>
      <c r="D83" s="5" t="str">
        <f t="shared" si="9"/>
        <v>vis</v>
      </c>
      <c r="E83" s="16">
        <f>VLOOKUP(C83,'Active 1'!C$21:E$964,3,FALSE)</f>
        <v>9384.0987149020148</v>
      </c>
      <c r="F83" s="7" t="s">
        <v>160</v>
      </c>
      <c r="G83" s="5" t="str">
        <f t="shared" si="10"/>
        <v>44786.706</v>
      </c>
      <c r="H83" s="6">
        <f t="shared" si="11"/>
        <v>9384</v>
      </c>
      <c r="I83" s="17" t="s">
        <v>619</v>
      </c>
      <c r="J83" s="18" t="s">
        <v>620</v>
      </c>
      <c r="K83" s="17">
        <v>9384</v>
      </c>
      <c r="L83" s="17" t="s">
        <v>621</v>
      </c>
      <c r="M83" s="18" t="s">
        <v>166</v>
      </c>
      <c r="N83" s="18"/>
      <c r="O83" s="19" t="s">
        <v>563</v>
      </c>
      <c r="P83" s="19" t="s">
        <v>465</v>
      </c>
    </row>
    <row r="84" spans="1:16" ht="12.75" customHeight="1" thickBot="1" x14ac:dyDescent="0.25">
      <c r="A84" s="6" t="str">
        <f t="shared" si="6"/>
        <v> AOEB 1 </v>
      </c>
      <c r="B84" s="7" t="str">
        <f t="shared" si="7"/>
        <v>I</v>
      </c>
      <c r="C84" s="6">
        <f t="shared" si="8"/>
        <v>44786.705999999998</v>
      </c>
      <c r="D84" s="5" t="str">
        <f t="shared" si="9"/>
        <v>vis</v>
      </c>
      <c r="E84" s="16">
        <f>VLOOKUP(C84,'Active 1'!C$21:E$964,3,FALSE)</f>
        <v>9384.0987149020148</v>
      </c>
      <c r="F84" s="7" t="s">
        <v>160</v>
      </c>
      <c r="G84" s="5" t="str">
        <f t="shared" si="10"/>
        <v>44786.706</v>
      </c>
      <c r="H84" s="6">
        <f t="shared" si="11"/>
        <v>9384</v>
      </c>
      <c r="I84" s="17" t="s">
        <v>619</v>
      </c>
      <c r="J84" s="18" t="s">
        <v>620</v>
      </c>
      <c r="K84" s="17">
        <v>9384</v>
      </c>
      <c r="L84" s="17" t="s">
        <v>621</v>
      </c>
      <c r="M84" s="18" t="s">
        <v>166</v>
      </c>
      <c r="N84" s="18"/>
      <c r="O84" s="19" t="s">
        <v>464</v>
      </c>
      <c r="P84" s="19" t="s">
        <v>465</v>
      </c>
    </row>
    <row r="85" spans="1:16" ht="12.75" customHeight="1" thickBot="1" x14ac:dyDescent="0.25">
      <c r="A85" s="6" t="str">
        <f t="shared" si="6"/>
        <v> BBS 56 </v>
      </c>
      <c r="B85" s="7" t="str">
        <f t="shared" si="7"/>
        <v>I</v>
      </c>
      <c r="C85" s="6">
        <f t="shared" si="8"/>
        <v>44835.421999999999</v>
      </c>
      <c r="D85" s="5" t="str">
        <f t="shared" si="9"/>
        <v>vis</v>
      </c>
      <c r="E85" s="16">
        <f>VLOOKUP(C85,'Active 1'!C$21:E$964,3,FALSE)</f>
        <v>9409.0976501021432</v>
      </c>
      <c r="F85" s="7" t="s">
        <v>160</v>
      </c>
      <c r="G85" s="5" t="str">
        <f t="shared" si="10"/>
        <v>44835.422</v>
      </c>
      <c r="H85" s="6">
        <f t="shared" si="11"/>
        <v>9409</v>
      </c>
      <c r="I85" s="17" t="s">
        <v>622</v>
      </c>
      <c r="J85" s="18" t="s">
        <v>623</v>
      </c>
      <c r="K85" s="17">
        <v>9409</v>
      </c>
      <c r="L85" s="17" t="s">
        <v>588</v>
      </c>
      <c r="M85" s="18" t="s">
        <v>166</v>
      </c>
      <c r="N85" s="18"/>
      <c r="O85" s="19" t="s">
        <v>355</v>
      </c>
      <c r="P85" s="19" t="s">
        <v>624</v>
      </c>
    </row>
    <row r="86" spans="1:16" ht="12.75" customHeight="1" thickBot="1" x14ac:dyDescent="0.25">
      <c r="A86" s="6" t="str">
        <f t="shared" si="6"/>
        <v> BBS 56 </v>
      </c>
      <c r="B86" s="7" t="str">
        <f t="shared" si="7"/>
        <v>I</v>
      </c>
      <c r="C86" s="6">
        <f t="shared" si="8"/>
        <v>44835.425000000003</v>
      </c>
      <c r="D86" s="5" t="str">
        <f t="shared" si="9"/>
        <v>vis</v>
      </c>
      <c r="E86" s="16">
        <f>VLOOKUP(C86,'Active 1'!C$21:E$964,3,FALSE)</f>
        <v>9409.0991895718398</v>
      </c>
      <c r="F86" s="7" t="s">
        <v>160</v>
      </c>
      <c r="G86" s="5" t="str">
        <f t="shared" si="10"/>
        <v>44835.425</v>
      </c>
      <c r="H86" s="6">
        <f t="shared" si="11"/>
        <v>9409</v>
      </c>
      <c r="I86" s="17" t="s">
        <v>625</v>
      </c>
      <c r="J86" s="18" t="s">
        <v>626</v>
      </c>
      <c r="K86" s="17">
        <v>9409</v>
      </c>
      <c r="L86" s="17" t="s">
        <v>627</v>
      </c>
      <c r="M86" s="18" t="s">
        <v>166</v>
      </c>
      <c r="N86" s="18"/>
      <c r="O86" s="19" t="s">
        <v>381</v>
      </c>
      <c r="P86" s="19" t="s">
        <v>624</v>
      </c>
    </row>
    <row r="87" spans="1:16" ht="12.75" customHeight="1" thickBot="1" x14ac:dyDescent="0.25">
      <c r="A87" s="6" t="str">
        <f t="shared" si="6"/>
        <v> BBS 56 </v>
      </c>
      <c r="B87" s="7" t="str">
        <f t="shared" si="7"/>
        <v>I</v>
      </c>
      <c r="C87" s="6">
        <f t="shared" si="8"/>
        <v>44878.294999999998</v>
      </c>
      <c r="D87" s="5" t="str">
        <f t="shared" si="9"/>
        <v>vis</v>
      </c>
      <c r="E87" s="16">
        <f>VLOOKUP(C87,'Active 1'!C$21:E$964,3,FALSE)</f>
        <v>9431.098211495424</v>
      </c>
      <c r="F87" s="7" t="s">
        <v>160</v>
      </c>
      <c r="G87" s="5" t="str">
        <f t="shared" si="10"/>
        <v>44878.295</v>
      </c>
      <c r="H87" s="6">
        <f t="shared" si="11"/>
        <v>9431</v>
      </c>
      <c r="I87" s="17" t="s">
        <v>628</v>
      </c>
      <c r="J87" s="18" t="s">
        <v>629</v>
      </c>
      <c r="K87" s="17">
        <v>9431</v>
      </c>
      <c r="L87" s="17" t="s">
        <v>630</v>
      </c>
      <c r="M87" s="18" t="s">
        <v>166</v>
      </c>
      <c r="N87" s="18"/>
      <c r="O87" s="19" t="s">
        <v>355</v>
      </c>
      <c r="P87" s="19" t="s">
        <v>624</v>
      </c>
    </row>
    <row r="88" spans="1:16" ht="12.75" customHeight="1" thickBot="1" x14ac:dyDescent="0.25">
      <c r="A88" s="6" t="str">
        <f t="shared" si="6"/>
        <v> BBS 57 </v>
      </c>
      <c r="B88" s="7" t="str">
        <f t="shared" si="7"/>
        <v>I</v>
      </c>
      <c r="C88" s="6">
        <f t="shared" si="8"/>
        <v>44915.326000000001</v>
      </c>
      <c r="D88" s="5" t="str">
        <f t="shared" si="9"/>
        <v>vis</v>
      </c>
      <c r="E88" s="16">
        <f>VLOOKUP(C88,'Active 1'!C$21:E$964,3,FALSE)</f>
        <v>9450.1009122384257</v>
      </c>
      <c r="F88" s="7" t="s">
        <v>160</v>
      </c>
      <c r="G88" s="5" t="str">
        <f t="shared" si="10"/>
        <v>44915.326</v>
      </c>
      <c r="H88" s="6">
        <f t="shared" si="11"/>
        <v>9450</v>
      </c>
      <c r="I88" s="17" t="s">
        <v>631</v>
      </c>
      <c r="J88" s="18" t="s">
        <v>632</v>
      </c>
      <c r="K88" s="17">
        <v>9450</v>
      </c>
      <c r="L88" s="17" t="s">
        <v>633</v>
      </c>
      <c r="M88" s="18" t="s">
        <v>166</v>
      </c>
      <c r="N88" s="18"/>
      <c r="O88" s="19" t="s">
        <v>355</v>
      </c>
      <c r="P88" s="19" t="s">
        <v>634</v>
      </c>
    </row>
    <row r="89" spans="1:16" ht="12.75" customHeight="1" thickBot="1" x14ac:dyDescent="0.25">
      <c r="A89" s="6" t="str">
        <f t="shared" si="6"/>
        <v> BBS 57 </v>
      </c>
      <c r="B89" s="7" t="str">
        <f t="shared" si="7"/>
        <v>I</v>
      </c>
      <c r="C89" s="6">
        <f t="shared" si="8"/>
        <v>44917.269</v>
      </c>
      <c r="D89" s="5" t="str">
        <f t="shared" si="9"/>
        <v>vis</v>
      </c>
      <c r="E89" s="16">
        <f>VLOOKUP(C89,'Active 1'!C$21:E$964,3,FALSE)</f>
        <v>9451.0979754434065</v>
      </c>
      <c r="F89" s="7" t="s">
        <v>160</v>
      </c>
      <c r="G89" s="5" t="str">
        <f t="shared" si="10"/>
        <v>44917.269</v>
      </c>
      <c r="H89" s="6">
        <f t="shared" si="11"/>
        <v>9451</v>
      </c>
      <c r="I89" s="17" t="s">
        <v>635</v>
      </c>
      <c r="J89" s="18" t="s">
        <v>636</v>
      </c>
      <c r="K89" s="17">
        <v>9451</v>
      </c>
      <c r="L89" s="17" t="s">
        <v>630</v>
      </c>
      <c r="M89" s="18" t="s">
        <v>166</v>
      </c>
      <c r="N89" s="18"/>
      <c r="O89" s="19" t="s">
        <v>355</v>
      </c>
      <c r="P89" s="19" t="s">
        <v>634</v>
      </c>
    </row>
    <row r="90" spans="1:16" ht="12.75" customHeight="1" thickBot="1" x14ac:dyDescent="0.25">
      <c r="A90" s="6" t="str">
        <f t="shared" si="6"/>
        <v> BBS 58/100 </v>
      </c>
      <c r="B90" s="7" t="str">
        <f t="shared" si="7"/>
        <v>I</v>
      </c>
      <c r="C90" s="6">
        <f t="shared" si="8"/>
        <v>44956.241999999998</v>
      </c>
      <c r="D90" s="5" t="str">
        <f t="shared" si="9"/>
        <v>vis</v>
      </c>
      <c r="E90" s="16">
        <f>VLOOKUP(C90,'Active 1'!C$21:E$964,3,FALSE)</f>
        <v>9471.0972262348205</v>
      </c>
      <c r="F90" s="7" t="s">
        <v>160</v>
      </c>
      <c r="G90" s="5" t="str">
        <f t="shared" si="10"/>
        <v>44956.242</v>
      </c>
      <c r="H90" s="6">
        <f t="shared" si="11"/>
        <v>9471</v>
      </c>
      <c r="I90" s="17" t="s">
        <v>637</v>
      </c>
      <c r="J90" s="18" t="s">
        <v>638</v>
      </c>
      <c r="K90" s="17">
        <v>9471</v>
      </c>
      <c r="L90" s="17" t="s">
        <v>583</v>
      </c>
      <c r="M90" s="18" t="s">
        <v>166</v>
      </c>
      <c r="N90" s="18"/>
      <c r="O90" s="19" t="s">
        <v>381</v>
      </c>
      <c r="P90" s="19" t="s">
        <v>639</v>
      </c>
    </row>
    <row r="91" spans="1:16" ht="12.75" customHeight="1" thickBot="1" x14ac:dyDescent="0.25">
      <c r="A91" s="6" t="str">
        <f t="shared" si="6"/>
        <v> BBS 59 </v>
      </c>
      <c r="B91" s="7" t="str">
        <f t="shared" si="7"/>
        <v>I</v>
      </c>
      <c r="C91" s="6">
        <f t="shared" si="8"/>
        <v>45055.635000000002</v>
      </c>
      <c r="D91" s="5" t="str">
        <f t="shared" si="9"/>
        <v>vis</v>
      </c>
      <c r="E91" s="16">
        <f>VLOOKUP(C91,'Active 1'!C$21:E$964,3,FALSE)</f>
        <v>9522.1013966582232</v>
      </c>
      <c r="F91" s="7" t="s">
        <v>160</v>
      </c>
      <c r="G91" s="5" t="str">
        <f t="shared" si="10"/>
        <v>45055.635</v>
      </c>
      <c r="H91" s="6">
        <f t="shared" si="11"/>
        <v>9522</v>
      </c>
      <c r="I91" s="17" t="s">
        <v>640</v>
      </c>
      <c r="J91" s="18" t="s">
        <v>641</v>
      </c>
      <c r="K91" s="17">
        <v>9522</v>
      </c>
      <c r="L91" s="17" t="s">
        <v>642</v>
      </c>
      <c r="M91" s="18" t="s">
        <v>166</v>
      </c>
      <c r="N91" s="18"/>
      <c r="O91" s="19" t="s">
        <v>381</v>
      </c>
      <c r="P91" s="19" t="s">
        <v>643</v>
      </c>
    </row>
    <row r="92" spans="1:16" ht="12.75" customHeight="1" thickBot="1" x14ac:dyDescent="0.25">
      <c r="A92" s="6" t="str">
        <f t="shared" si="6"/>
        <v> BBS 60 </v>
      </c>
      <c r="B92" s="7" t="str">
        <f t="shared" si="7"/>
        <v>I</v>
      </c>
      <c r="C92" s="6">
        <f t="shared" si="8"/>
        <v>45061.485999999997</v>
      </c>
      <c r="D92" s="5" t="str">
        <f t="shared" si="9"/>
        <v>vis</v>
      </c>
      <c r="E92" s="16">
        <f>VLOOKUP(C92,'Active 1'!C$21:E$964,3,FALSE)</f>
        <v>9525.1038757175847</v>
      </c>
      <c r="F92" s="7" t="s">
        <v>160</v>
      </c>
      <c r="G92" s="5" t="str">
        <f t="shared" si="10"/>
        <v>45061.486</v>
      </c>
      <c r="H92" s="6">
        <f t="shared" si="11"/>
        <v>9525</v>
      </c>
      <c r="I92" s="17" t="s">
        <v>644</v>
      </c>
      <c r="J92" s="18" t="s">
        <v>645</v>
      </c>
      <c r="K92" s="17">
        <v>9525</v>
      </c>
      <c r="L92" s="17" t="s">
        <v>646</v>
      </c>
      <c r="M92" s="18" t="s">
        <v>166</v>
      </c>
      <c r="N92" s="18"/>
      <c r="O92" s="19" t="s">
        <v>381</v>
      </c>
      <c r="P92" s="19" t="s">
        <v>647</v>
      </c>
    </row>
    <row r="93" spans="1:16" ht="12.75" customHeight="1" thickBot="1" x14ac:dyDescent="0.25">
      <c r="A93" s="6" t="str">
        <f t="shared" si="6"/>
        <v> AOEB 1 </v>
      </c>
      <c r="B93" s="7" t="str">
        <f t="shared" si="7"/>
        <v>I</v>
      </c>
      <c r="C93" s="6">
        <f t="shared" si="8"/>
        <v>45084.862999999998</v>
      </c>
      <c r="D93" s="5" t="str">
        <f t="shared" si="9"/>
        <v>vis</v>
      </c>
      <c r="E93" s="16">
        <f>VLOOKUP(C93,'Active 1'!C$21:E$964,3,FALSE)</f>
        <v>9537.0999367277946</v>
      </c>
      <c r="F93" s="7" t="s">
        <v>160</v>
      </c>
      <c r="G93" s="5" t="str">
        <f t="shared" si="10"/>
        <v>45084.863</v>
      </c>
      <c r="H93" s="6">
        <f t="shared" si="11"/>
        <v>9537</v>
      </c>
      <c r="I93" s="17" t="s">
        <v>648</v>
      </c>
      <c r="J93" s="18" t="s">
        <v>649</v>
      </c>
      <c r="K93" s="17">
        <v>9537</v>
      </c>
      <c r="L93" s="17" t="s">
        <v>608</v>
      </c>
      <c r="M93" s="18" t="s">
        <v>166</v>
      </c>
      <c r="N93" s="18"/>
      <c r="O93" s="19" t="s">
        <v>650</v>
      </c>
      <c r="P93" s="19" t="s">
        <v>465</v>
      </c>
    </row>
    <row r="94" spans="1:16" ht="12.75" customHeight="1" thickBot="1" x14ac:dyDescent="0.25">
      <c r="A94" s="6" t="str">
        <f t="shared" si="6"/>
        <v> BBS 60 </v>
      </c>
      <c r="B94" s="7" t="str">
        <f t="shared" si="7"/>
        <v>I</v>
      </c>
      <c r="C94" s="6">
        <f t="shared" si="8"/>
        <v>45100.457999999999</v>
      </c>
      <c r="D94" s="5" t="str">
        <f t="shared" si="9"/>
        <v>vis</v>
      </c>
      <c r="E94" s="16">
        <f>VLOOKUP(C94,'Active 1'!C$21:E$964,3,FALSE)</f>
        <v>9545.1026133524356</v>
      </c>
      <c r="F94" s="7" t="s">
        <v>160</v>
      </c>
      <c r="G94" s="5" t="str">
        <f t="shared" si="10"/>
        <v>45100.458</v>
      </c>
      <c r="H94" s="6">
        <f t="shared" si="11"/>
        <v>9545</v>
      </c>
      <c r="I94" s="17" t="s">
        <v>651</v>
      </c>
      <c r="J94" s="18" t="s">
        <v>652</v>
      </c>
      <c r="K94" s="17">
        <v>9545</v>
      </c>
      <c r="L94" s="17" t="s">
        <v>611</v>
      </c>
      <c r="M94" s="18" t="s">
        <v>166</v>
      </c>
      <c r="N94" s="18"/>
      <c r="O94" s="19" t="s">
        <v>381</v>
      </c>
      <c r="P94" s="19" t="s">
        <v>647</v>
      </c>
    </row>
    <row r="95" spans="1:16" ht="12.75" customHeight="1" thickBot="1" x14ac:dyDescent="0.25">
      <c r="A95" s="6" t="str">
        <f t="shared" si="6"/>
        <v> BBS 61 </v>
      </c>
      <c r="B95" s="7" t="str">
        <f t="shared" si="7"/>
        <v>I</v>
      </c>
      <c r="C95" s="6">
        <f t="shared" si="8"/>
        <v>45176.46</v>
      </c>
      <c r="D95" s="5" t="str">
        <f t="shared" si="9"/>
        <v>vis</v>
      </c>
      <c r="E95" s="16">
        <f>VLOOKUP(C95,'Active 1'!C$21:E$964,3,FALSE)</f>
        <v>9584.1035385737214</v>
      </c>
      <c r="F95" s="7" t="s">
        <v>160</v>
      </c>
      <c r="G95" s="5" t="str">
        <f t="shared" si="10"/>
        <v>45176.460</v>
      </c>
      <c r="H95" s="6">
        <f t="shared" si="11"/>
        <v>9584</v>
      </c>
      <c r="I95" s="17" t="s">
        <v>653</v>
      </c>
      <c r="J95" s="18" t="s">
        <v>654</v>
      </c>
      <c r="K95" s="17">
        <v>9584</v>
      </c>
      <c r="L95" s="17" t="s">
        <v>646</v>
      </c>
      <c r="M95" s="18" t="s">
        <v>166</v>
      </c>
      <c r="N95" s="18"/>
      <c r="O95" s="19" t="s">
        <v>355</v>
      </c>
      <c r="P95" s="19" t="s">
        <v>655</v>
      </c>
    </row>
    <row r="96" spans="1:16" ht="12.75" customHeight="1" thickBot="1" x14ac:dyDescent="0.25">
      <c r="A96" s="6" t="str">
        <f t="shared" si="6"/>
        <v> AOEB 1 </v>
      </c>
      <c r="B96" s="7" t="str">
        <f t="shared" si="7"/>
        <v>I</v>
      </c>
      <c r="C96" s="6">
        <f t="shared" si="8"/>
        <v>45203.743000000002</v>
      </c>
      <c r="D96" s="5" t="str">
        <f t="shared" si="9"/>
        <v>vis</v>
      </c>
      <c r="E96" s="16">
        <f>VLOOKUP(C96,'Active 1'!C$21:E$964,3,FALSE)</f>
        <v>9598.1039891251876</v>
      </c>
      <c r="F96" s="7" t="s">
        <v>160</v>
      </c>
      <c r="G96" s="5" t="str">
        <f t="shared" si="10"/>
        <v>45203.743</v>
      </c>
      <c r="H96" s="6">
        <f t="shared" si="11"/>
        <v>9598</v>
      </c>
      <c r="I96" s="17" t="s">
        <v>656</v>
      </c>
      <c r="J96" s="18" t="s">
        <v>657</v>
      </c>
      <c r="K96" s="17">
        <v>9598</v>
      </c>
      <c r="L96" s="17" t="s">
        <v>658</v>
      </c>
      <c r="M96" s="18" t="s">
        <v>166</v>
      </c>
      <c r="N96" s="18"/>
      <c r="O96" s="19" t="s">
        <v>659</v>
      </c>
      <c r="P96" s="19" t="s">
        <v>465</v>
      </c>
    </row>
    <row r="97" spans="1:16" ht="12.75" customHeight="1" thickBot="1" x14ac:dyDescent="0.25">
      <c r="A97" s="6" t="str">
        <f t="shared" si="6"/>
        <v> BBS 62 </v>
      </c>
      <c r="B97" s="7" t="str">
        <f t="shared" si="7"/>
        <v>I</v>
      </c>
      <c r="C97" s="6">
        <f t="shared" si="8"/>
        <v>45211.533000000003</v>
      </c>
      <c r="D97" s="5" t="str">
        <f t="shared" si="9"/>
        <v>vis</v>
      </c>
      <c r="E97" s="16">
        <f>VLOOKUP(C97,'Active 1'!C$21:E$964,3,FALSE)</f>
        <v>9602.1014787632739</v>
      </c>
      <c r="F97" s="7" t="s">
        <v>160</v>
      </c>
      <c r="G97" s="5" t="str">
        <f t="shared" si="10"/>
        <v>45211.533</v>
      </c>
      <c r="H97" s="6">
        <f t="shared" si="11"/>
        <v>9602</v>
      </c>
      <c r="I97" s="17" t="s">
        <v>660</v>
      </c>
      <c r="J97" s="18" t="s">
        <v>661</v>
      </c>
      <c r="K97" s="17">
        <v>9602</v>
      </c>
      <c r="L97" s="17" t="s">
        <v>642</v>
      </c>
      <c r="M97" s="18" t="s">
        <v>166</v>
      </c>
      <c r="N97" s="18"/>
      <c r="O97" s="19" t="s">
        <v>381</v>
      </c>
      <c r="P97" s="19" t="s">
        <v>662</v>
      </c>
    </row>
    <row r="98" spans="1:16" ht="12.75" customHeight="1" thickBot="1" x14ac:dyDescent="0.25">
      <c r="A98" s="6" t="str">
        <f t="shared" si="6"/>
        <v> BBS 62 </v>
      </c>
      <c r="B98" s="7" t="str">
        <f t="shared" si="7"/>
        <v>I</v>
      </c>
      <c r="C98" s="6">
        <f t="shared" si="8"/>
        <v>45217.38</v>
      </c>
      <c r="D98" s="5" t="str">
        <f t="shared" si="9"/>
        <v>vis</v>
      </c>
      <c r="E98" s="16">
        <f>VLOOKUP(C98,'Active 1'!C$21:E$964,3,FALSE)</f>
        <v>9605.1019051963758</v>
      </c>
      <c r="F98" s="7" t="s">
        <v>160</v>
      </c>
      <c r="G98" s="5" t="str">
        <f t="shared" si="10"/>
        <v>45217.380</v>
      </c>
      <c r="H98" s="6">
        <f t="shared" si="11"/>
        <v>9605</v>
      </c>
      <c r="I98" s="17" t="s">
        <v>663</v>
      </c>
      <c r="J98" s="18" t="s">
        <v>664</v>
      </c>
      <c r="K98" s="17">
        <v>9605</v>
      </c>
      <c r="L98" s="17" t="s">
        <v>665</v>
      </c>
      <c r="M98" s="18" t="s">
        <v>166</v>
      </c>
      <c r="N98" s="18"/>
      <c r="O98" s="19" t="s">
        <v>381</v>
      </c>
      <c r="P98" s="19" t="s">
        <v>662</v>
      </c>
    </row>
    <row r="99" spans="1:16" ht="12.75" customHeight="1" thickBot="1" x14ac:dyDescent="0.25">
      <c r="A99" s="6" t="str">
        <f t="shared" si="6"/>
        <v> BBS 63 </v>
      </c>
      <c r="B99" s="7" t="str">
        <f t="shared" si="7"/>
        <v>I</v>
      </c>
      <c r="C99" s="6">
        <f t="shared" si="8"/>
        <v>45258.307000000001</v>
      </c>
      <c r="D99" s="5" t="str">
        <f t="shared" si="9"/>
        <v>vis</v>
      </c>
      <c r="E99" s="16">
        <f>VLOOKUP(C99,'Active 1'!C$21:E$964,3,FALSE)</f>
        <v>9626.1038639149847</v>
      </c>
      <c r="F99" s="7" t="s">
        <v>160</v>
      </c>
      <c r="G99" s="5" t="str">
        <f t="shared" si="10"/>
        <v>45258.307</v>
      </c>
      <c r="H99" s="6">
        <f t="shared" si="11"/>
        <v>9626</v>
      </c>
      <c r="I99" s="17" t="s">
        <v>666</v>
      </c>
      <c r="J99" s="18" t="s">
        <v>667</v>
      </c>
      <c r="K99" s="17">
        <v>9626</v>
      </c>
      <c r="L99" s="17" t="s">
        <v>646</v>
      </c>
      <c r="M99" s="18" t="s">
        <v>166</v>
      </c>
      <c r="N99" s="18"/>
      <c r="O99" s="19" t="s">
        <v>355</v>
      </c>
      <c r="P99" s="19" t="s">
        <v>668</v>
      </c>
    </row>
    <row r="100" spans="1:16" ht="12.75" customHeight="1" thickBot="1" x14ac:dyDescent="0.25">
      <c r="A100" s="6" t="str">
        <f t="shared" si="6"/>
        <v> BBS 65 </v>
      </c>
      <c r="B100" s="7" t="str">
        <f t="shared" si="7"/>
        <v>I</v>
      </c>
      <c r="C100" s="6">
        <f t="shared" si="8"/>
        <v>45396.673000000003</v>
      </c>
      <c r="D100" s="5" t="str">
        <f t="shared" si="9"/>
        <v>vis</v>
      </c>
      <c r="E100" s="16">
        <f>VLOOKUP(C100,'Active 1'!C$21:E$964,3,FALSE)</f>
        <v>9697.1072851298013</v>
      </c>
      <c r="F100" s="7" t="s">
        <v>160</v>
      </c>
      <c r="G100" s="5" t="str">
        <f t="shared" si="10"/>
        <v>45396.673</v>
      </c>
      <c r="H100" s="6">
        <f t="shared" si="11"/>
        <v>9697</v>
      </c>
      <c r="I100" s="17" t="s">
        <v>669</v>
      </c>
      <c r="J100" s="18" t="s">
        <v>670</v>
      </c>
      <c r="K100" s="17">
        <v>9697</v>
      </c>
      <c r="L100" s="17" t="s">
        <v>671</v>
      </c>
      <c r="M100" s="18" t="s">
        <v>166</v>
      </c>
      <c r="N100" s="18"/>
      <c r="O100" s="19" t="s">
        <v>381</v>
      </c>
      <c r="P100" s="19" t="s">
        <v>672</v>
      </c>
    </row>
    <row r="101" spans="1:16" ht="12.75" customHeight="1" thickBot="1" x14ac:dyDescent="0.25">
      <c r="A101" s="6" t="str">
        <f t="shared" si="6"/>
        <v> BBS 65 </v>
      </c>
      <c r="B101" s="7" t="str">
        <f t="shared" si="7"/>
        <v>I</v>
      </c>
      <c r="C101" s="6">
        <f t="shared" si="8"/>
        <v>45398.618999999999</v>
      </c>
      <c r="D101" s="5" t="str">
        <f t="shared" si="9"/>
        <v>vis</v>
      </c>
      <c r="E101" s="16">
        <f>VLOOKUP(C101,'Active 1'!C$21:E$964,3,FALSE)</f>
        <v>9698.1058878044751</v>
      </c>
      <c r="F101" s="7" t="s">
        <v>160</v>
      </c>
      <c r="G101" s="5" t="str">
        <f t="shared" si="10"/>
        <v>45398.619</v>
      </c>
      <c r="H101" s="6">
        <f t="shared" si="11"/>
        <v>9698</v>
      </c>
      <c r="I101" s="17" t="s">
        <v>673</v>
      </c>
      <c r="J101" s="18" t="s">
        <v>674</v>
      </c>
      <c r="K101" s="17">
        <v>9698</v>
      </c>
      <c r="L101" s="17" t="s">
        <v>675</v>
      </c>
      <c r="M101" s="18" t="s">
        <v>166</v>
      </c>
      <c r="N101" s="18"/>
      <c r="O101" s="19" t="s">
        <v>381</v>
      </c>
      <c r="P101" s="19" t="s">
        <v>672</v>
      </c>
    </row>
    <row r="102" spans="1:16" ht="12.75" customHeight="1" thickBot="1" x14ac:dyDescent="0.25">
      <c r="A102" s="6" t="str">
        <f t="shared" si="6"/>
        <v> BBS 67 </v>
      </c>
      <c r="B102" s="7" t="str">
        <f t="shared" si="7"/>
        <v>I</v>
      </c>
      <c r="C102" s="6">
        <f t="shared" si="8"/>
        <v>45519.445</v>
      </c>
      <c r="D102" s="5" t="str">
        <f t="shared" si="9"/>
        <v>vis</v>
      </c>
      <c r="E102" s="16">
        <f>VLOOKUP(C102,'Active 1'!C$21:E$964,3,FALSE)</f>
        <v>9760.10854287654</v>
      </c>
      <c r="F102" s="7" t="s">
        <v>160</v>
      </c>
      <c r="G102" s="5" t="str">
        <f t="shared" si="10"/>
        <v>45519.445</v>
      </c>
      <c r="H102" s="6">
        <f t="shared" si="11"/>
        <v>9760</v>
      </c>
      <c r="I102" s="17" t="s">
        <v>676</v>
      </c>
      <c r="J102" s="18" t="s">
        <v>677</v>
      </c>
      <c r="K102" s="17">
        <v>9760</v>
      </c>
      <c r="L102" s="17" t="s">
        <v>678</v>
      </c>
      <c r="M102" s="18" t="s">
        <v>166</v>
      </c>
      <c r="N102" s="18"/>
      <c r="O102" s="19" t="s">
        <v>381</v>
      </c>
      <c r="P102" s="19" t="s">
        <v>679</v>
      </c>
    </row>
    <row r="103" spans="1:16" ht="12.75" customHeight="1" thickBot="1" x14ac:dyDescent="0.25">
      <c r="A103" s="6" t="str">
        <f t="shared" si="6"/>
        <v> BBS 68 </v>
      </c>
      <c r="B103" s="7" t="str">
        <f t="shared" si="7"/>
        <v>I</v>
      </c>
      <c r="C103" s="6">
        <f t="shared" si="8"/>
        <v>45554.517999999996</v>
      </c>
      <c r="D103" s="5" t="str">
        <f t="shared" si="9"/>
        <v>vis</v>
      </c>
      <c r="E103" s="16">
        <f>VLOOKUP(C103,'Active 1'!C$21:E$964,3,FALSE)</f>
        <v>9778.1064830660889</v>
      </c>
      <c r="F103" s="7" t="s">
        <v>160</v>
      </c>
      <c r="G103" s="5" t="str">
        <f t="shared" si="10"/>
        <v>45554.518</v>
      </c>
      <c r="H103" s="6">
        <f t="shared" si="11"/>
        <v>9778</v>
      </c>
      <c r="I103" s="17" t="s">
        <v>680</v>
      </c>
      <c r="J103" s="18" t="s">
        <v>681</v>
      </c>
      <c r="K103" s="17">
        <v>9778</v>
      </c>
      <c r="L103" s="17" t="s">
        <v>682</v>
      </c>
      <c r="M103" s="18" t="s">
        <v>166</v>
      </c>
      <c r="N103" s="18"/>
      <c r="O103" s="19" t="s">
        <v>381</v>
      </c>
      <c r="P103" s="19" t="s">
        <v>683</v>
      </c>
    </row>
    <row r="104" spans="1:16" ht="12.75" customHeight="1" thickBot="1" x14ac:dyDescent="0.25">
      <c r="A104" s="6" t="str">
        <f t="shared" si="6"/>
        <v> BBS 68 </v>
      </c>
      <c r="B104" s="7" t="str">
        <f t="shared" si="7"/>
        <v>I</v>
      </c>
      <c r="C104" s="6">
        <f t="shared" si="8"/>
        <v>45554.519</v>
      </c>
      <c r="D104" s="5" t="str">
        <f t="shared" si="9"/>
        <v>vis</v>
      </c>
      <c r="E104" s="16">
        <f>VLOOKUP(C104,'Active 1'!C$21:E$964,3,FALSE)</f>
        <v>9778.1069962226538</v>
      </c>
      <c r="F104" s="7" t="s">
        <v>160</v>
      </c>
      <c r="G104" s="5" t="str">
        <f t="shared" si="10"/>
        <v>45554.519</v>
      </c>
      <c r="H104" s="6">
        <f t="shared" si="11"/>
        <v>9778</v>
      </c>
      <c r="I104" s="17" t="s">
        <v>684</v>
      </c>
      <c r="J104" s="18" t="s">
        <v>685</v>
      </c>
      <c r="K104" s="17">
        <v>9778</v>
      </c>
      <c r="L104" s="17" t="s">
        <v>671</v>
      </c>
      <c r="M104" s="18" t="s">
        <v>166</v>
      </c>
      <c r="N104" s="18"/>
      <c r="O104" s="19" t="s">
        <v>686</v>
      </c>
      <c r="P104" s="19" t="s">
        <v>683</v>
      </c>
    </row>
    <row r="105" spans="1:16" ht="12.75" customHeight="1" thickBot="1" x14ac:dyDescent="0.25">
      <c r="A105" s="6" t="str">
        <f t="shared" si="6"/>
        <v> BRNO 26 </v>
      </c>
      <c r="B105" s="7" t="str">
        <f t="shared" si="7"/>
        <v>I</v>
      </c>
      <c r="C105" s="6">
        <f t="shared" si="8"/>
        <v>45556.463000000003</v>
      </c>
      <c r="D105" s="5" t="str">
        <f t="shared" si="9"/>
        <v>vis</v>
      </c>
      <c r="E105" s="16">
        <f>VLOOKUP(C105,'Active 1'!C$21:E$964,3,FALSE)</f>
        <v>9779.1045725842014</v>
      </c>
      <c r="F105" s="7" t="s">
        <v>160</v>
      </c>
      <c r="G105" s="5" t="str">
        <f t="shared" si="10"/>
        <v>45556.463</v>
      </c>
      <c r="H105" s="6">
        <f t="shared" si="11"/>
        <v>9779</v>
      </c>
      <c r="I105" s="17" t="s">
        <v>687</v>
      </c>
      <c r="J105" s="18" t="s">
        <v>688</v>
      </c>
      <c r="K105" s="17">
        <v>9779</v>
      </c>
      <c r="L105" s="17" t="s">
        <v>689</v>
      </c>
      <c r="M105" s="18" t="s">
        <v>166</v>
      </c>
      <c r="N105" s="18"/>
      <c r="O105" s="19" t="s">
        <v>690</v>
      </c>
      <c r="P105" s="19" t="s">
        <v>691</v>
      </c>
    </row>
    <row r="106" spans="1:16" ht="12.75" customHeight="1" thickBot="1" x14ac:dyDescent="0.25">
      <c r="A106" s="6" t="str">
        <f t="shared" si="6"/>
        <v> BRNO 26 </v>
      </c>
      <c r="B106" s="7" t="str">
        <f t="shared" si="7"/>
        <v>I</v>
      </c>
      <c r="C106" s="6">
        <f t="shared" si="8"/>
        <v>45556.466</v>
      </c>
      <c r="D106" s="5" t="str">
        <f t="shared" si="9"/>
        <v>vis</v>
      </c>
      <c r="E106" s="16">
        <f>VLOOKUP(C106,'Active 1'!C$21:E$964,3,FALSE)</f>
        <v>9779.1061120538943</v>
      </c>
      <c r="F106" s="7" t="s">
        <v>160</v>
      </c>
      <c r="G106" s="5" t="str">
        <f t="shared" si="10"/>
        <v>45556.466</v>
      </c>
      <c r="H106" s="6">
        <f t="shared" si="11"/>
        <v>9779</v>
      </c>
      <c r="I106" s="17" t="s">
        <v>692</v>
      </c>
      <c r="J106" s="18" t="s">
        <v>693</v>
      </c>
      <c r="K106" s="17">
        <v>9779</v>
      </c>
      <c r="L106" s="17" t="s">
        <v>694</v>
      </c>
      <c r="M106" s="18" t="s">
        <v>166</v>
      </c>
      <c r="N106" s="18"/>
      <c r="O106" s="19" t="s">
        <v>695</v>
      </c>
      <c r="P106" s="19" t="s">
        <v>691</v>
      </c>
    </row>
    <row r="107" spans="1:16" ht="12.75" customHeight="1" thickBot="1" x14ac:dyDescent="0.25">
      <c r="A107" s="6" t="str">
        <f t="shared" si="6"/>
        <v> BRNO 26 </v>
      </c>
      <c r="B107" s="7" t="str">
        <f t="shared" si="7"/>
        <v>I</v>
      </c>
      <c r="C107" s="6">
        <f t="shared" si="8"/>
        <v>45556.468000000001</v>
      </c>
      <c r="D107" s="5" t="str">
        <f t="shared" si="9"/>
        <v>vis</v>
      </c>
      <c r="E107" s="16">
        <f>VLOOKUP(C107,'Active 1'!C$21:E$964,3,FALSE)</f>
        <v>9779.1071383670242</v>
      </c>
      <c r="F107" s="7" t="s">
        <v>160</v>
      </c>
      <c r="G107" s="5" t="str">
        <f t="shared" si="10"/>
        <v>45556.468</v>
      </c>
      <c r="H107" s="6">
        <f t="shared" si="11"/>
        <v>9779</v>
      </c>
      <c r="I107" s="17" t="s">
        <v>696</v>
      </c>
      <c r="J107" s="18" t="s">
        <v>697</v>
      </c>
      <c r="K107" s="17">
        <v>9779</v>
      </c>
      <c r="L107" s="17" t="s">
        <v>671</v>
      </c>
      <c r="M107" s="18" t="s">
        <v>166</v>
      </c>
      <c r="N107" s="18"/>
      <c r="O107" s="19" t="s">
        <v>698</v>
      </c>
      <c r="P107" s="19" t="s">
        <v>691</v>
      </c>
    </row>
    <row r="108" spans="1:16" ht="12.75" customHeight="1" thickBot="1" x14ac:dyDescent="0.25">
      <c r="A108" s="6" t="str">
        <f t="shared" si="6"/>
        <v> BRNO 26 </v>
      </c>
      <c r="B108" s="7" t="str">
        <f t="shared" si="7"/>
        <v>I</v>
      </c>
      <c r="C108" s="6">
        <f t="shared" si="8"/>
        <v>45556.472999999998</v>
      </c>
      <c r="D108" s="5" t="str">
        <f t="shared" si="9"/>
        <v>vis</v>
      </c>
      <c r="E108" s="16">
        <f>VLOOKUP(C108,'Active 1'!C$21:E$964,3,FALSE)</f>
        <v>9779.1097041498451</v>
      </c>
      <c r="F108" s="7" t="s">
        <v>160</v>
      </c>
      <c r="G108" s="5" t="str">
        <f t="shared" si="10"/>
        <v>45556.473</v>
      </c>
      <c r="H108" s="6">
        <f t="shared" si="11"/>
        <v>9779</v>
      </c>
      <c r="I108" s="17" t="s">
        <v>699</v>
      </c>
      <c r="J108" s="18" t="s">
        <v>700</v>
      </c>
      <c r="K108" s="17">
        <v>9779</v>
      </c>
      <c r="L108" s="17" t="s">
        <v>701</v>
      </c>
      <c r="M108" s="18" t="s">
        <v>166</v>
      </c>
      <c r="N108" s="18"/>
      <c r="O108" s="19" t="s">
        <v>702</v>
      </c>
      <c r="P108" s="19" t="s">
        <v>691</v>
      </c>
    </row>
    <row r="109" spans="1:16" ht="12.75" customHeight="1" thickBot="1" x14ac:dyDescent="0.25">
      <c r="A109" s="6" t="str">
        <f t="shared" si="6"/>
        <v> AOEB 1 </v>
      </c>
      <c r="B109" s="7" t="str">
        <f t="shared" si="7"/>
        <v>I</v>
      </c>
      <c r="C109" s="6">
        <f t="shared" si="8"/>
        <v>45585.705000000002</v>
      </c>
      <c r="D109" s="5" t="str">
        <f t="shared" si="9"/>
        <v>vis</v>
      </c>
      <c r="E109" s="16">
        <f>VLOOKUP(C109,'Active 1'!C$21:E$964,3,FALSE)</f>
        <v>9794.110296845678</v>
      </c>
      <c r="F109" s="7" t="s">
        <v>160</v>
      </c>
      <c r="G109" s="5" t="str">
        <f t="shared" si="10"/>
        <v>45585.705</v>
      </c>
      <c r="H109" s="6">
        <f t="shared" si="11"/>
        <v>9794</v>
      </c>
      <c r="I109" s="17" t="s">
        <v>703</v>
      </c>
      <c r="J109" s="18" t="s">
        <v>704</v>
      </c>
      <c r="K109" s="17">
        <v>9794</v>
      </c>
      <c r="L109" s="17" t="s">
        <v>705</v>
      </c>
      <c r="M109" s="18" t="s">
        <v>166</v>
      </c>
      <c r="N109" s="18"/>
      <c r="O109" s="19" t="s">
        <v>659</v>
      </c>
      <c r="P109" s="19" t="s">
        <v>465</v>
      </c>
    </row>
    <row r="110" spans="1:16" ht="12.75" customHeight="1" thickBot="1" x14ac:dyDescent="0.25">
      <c r="A110" s="6" t="str">
        <f t="shared" si="6"/>
        <v> AOEB 1 </v>
      </c>
      <c r="B110" s="7" t="str">
        <f t="shared" si="7"/>
        <v>I</v>
      </c>
      <c r="C110" s="6">
        <f t="shared" si="8"/>
        <v>45587.652000000002</v>
      </c>
      <c r="D110" s="5" t="str">
        <f t="shared" si="9"/>
        <v>vis</v>
      </c>
      <c r="E110" s="16">
        <f>VLOOKUP(C110,'Active 1'!C$21:E$964,3,FALSE)</f>
        <v>9795.1094126769185</v>
      </c>
      <c r="F110" s="7" t="s">
        <v>160</v>
      </c>
      <c r="G110" s="5" t="str">
        <f t="shared" si="10"/>
        <v>45587.652</v>
      </c>
      <c r="H110" s="6">
        <f t="shared" si="11"/>
        <v>9795</v>
      </c>
      <c r="I110" s="17" t="s">
        <v>706</v>
      </c>
      <c r="J110" s="18" t="s">
        <v>707</v>
      </c>
      <c r="K110" s="17">
        <v>9795</v>
      </c>
      <c r="L110" s="17" t="s">
        <v>708</v>
      </c>
      <c r="M110" s="18" t="s">
        <v>166</v>
      </c>
      <c r="N110" s="18"/>
      <c r="O110" s="19" t="s">
        <v>659</v>
      </c>
      <c r="P110" s="19" t="s">
        <v>465</v>
      </c>
    </row>
    <row r="111" spans="1:16" ht="12.75" customHeight="1" thickBot="1" x14ac:dyDescent="0.25">
      <c r="A111" s="6" t="str">
        <f t="shared" si="6"/>
        <v> BBS 68 </v>
      </c>
      <c r="B111" s="7" t="str">
        <f t="shared" si="7"/>
        <v>I</v>
      </c>
      <c r="C111" s="6">
        <f t="shared" si="8"/>
        <v>45597.391000000003</v>
      </c>
      <c r="D111" s="5" t="str">
        <f t="shared" si="9"/>
        <v>vis</v>
      </c>
      <c r="E111" s="16">
        <f>VLOOKUP(C111,'Active 1'!C$21:E$964,3,FALSE)</f>
        <v>9800.1070444593734</v>
      </c>
      <c r="F111" s="7" t="s">
        <v>160</v>
      </c>
      <c r="G111" s="5" t="str">
        <f t="shared" si="10"/>
        <v>45597.391</v>
      </c>
      <c r="H111" s="6">
        <f t="shared" si="11"/>
        <v>9800</v>
      </c>
      <c r="I111" s="17" t="s">
        <v>709</v>
      </c>
      <c r="J111" s="18" t="s">
        <v>710</v>
      </c>
      <c r="K111" s="17">
        <v>9800</v>
      </c>
      <c r="L111" s="17" t="s">
        <v>671</v>
      </c>
      <c r="M111" s="18" t="s">
        <v>166</v>
      </c>
      <c r="N111" s="18"/>
      <c r="O111" s="19" t="s">
        <v>381</v>
      </c>
      <c r="P111" s="19" t="s">
        <v>683</v>
      </c>
    </row>
    <row r="112" spans="1:16" ht="12.75" customHeight="1" thickBot="1" x14ac:dyDescent="0.25">
      <c r="A112" s="6" t="str">
        <f t="shared" si="6"/>
        <v> BBS 69 </v>
      </c>
      <c r="B112" s="7" t="str">
        <f t="shared" si="7"/>
        <v>I</v>
      </c>
      <c r="C112" s="6">
        <f t="shared" si="8"/>
        <v>45640.262999999999</v>
      </c>
      <c r="D112" s="5" t="str">
        <f t="shared" si="9"/>
        <v>vis</v>
      </c>
      <c r="E112" s="16">
        <f>VLOOKUP(C112,'Active 1'!C$21:E$964,3,FALSE)</f>
        <v>9822.1070926960874</v>
      </c>
      <c r="F112" s="7" t="s">
        <v>160</v>
      </c>
      <c r="G112" s="5" t="str">
        <f t="shared" si="10"/>
        <v>45640.263</v>
      </c>
      <c r="H112" s="6">
        <f t="shared" si="11"/>
        <v>9822</v>
      </c>
      <c r="I112" s="17" t="s">
        <v>711</v>
      </c>
      <c r="J112" s="18" t="s">
        <v>712</v>
      </c>
      <c r="K112" s="17">
        <v>9822</v>
      </c>
      <c r="L112" s="17" t="s">
        <v>671</v>
      </c>
      <c r="M112" s="18" t="s">
        <v>166</v>
      </c>
      <c r="N112" s="18"/>
      <c r="O112" s="19" t="s">
        <v>381</v>
      </c>
      <c r="P112" s="19" t="s">
        <v>713</v>
      </c>
    </row>
    <row r="113" spans="1:16" ht="12.75" customHeight="1" thickBot="1" x14ac:dyDescent="0.25">
      <c r="A113" s="6" t="str">
        <f t="shared" si="6"/>
        <v> BBS 72 </v>
      </c>
      <c r="B113" s="7" t="str">
        <f t="shared" si="7"/>
        <v>I</v>
      </c>
      <c r="C113" s="6">
        <f t="shared" si="8"/>
        <v>45821.506999999998</v>
      </c>
      <c r="D113" s="5" t="str">
        <f t="shared" si="9"/>
        <v>vis</v>
      </c>
      <c r="E113" s="16">
        <f>VLOOKUP(C113,'Active 1'!C$21:E$964,3,FALSE)</f>
        <v>9915.1136410870076</v>
      </c>
      <c r="F113" s="7" t="s">
        <v>160</v>
      </c>
      <c r="G113" s="5" t="str">
        <f t="shared" si="10"/>
        <v>45821.507</v>
      </c>
      <c r="H113" s="6">
        <f t="shared" si="11"/>
        <v>9915</v>
      </c>
      <c r="I113" s="17" t="s">
        <v>714</v>
      </c>
      <c r="J113" s="18" t="s">
        <v>715</v>
      </c>
      <c r="K113" s="17">
        <v>9915</v>
      </c>
      <c r="L113" s="17" t="s">
        <v>716</v>
      </c>
      <c r="M113" s="18" t="s">
        <v>166</v>
      </c>
      <c r="N113" s="18"/>
      <c r="O113" s="19" t="s">
        <v>717</v>
      </c>
      <c r="P113" s="19" t="s">
        <v>718</v>
      </c>
    </row>
    <row r="114" spans="1:16" ht="12.75" customHeight="1" thickBot="1" x14ac:dyDescent="0.25">
      <c r="A114" s="6" t="str">
        <f t="shared" si="6"/>
        <v> BBS 72 </v>
      </c>
      <c r="B114" s="7" t="str">
        <f t="shared" si="7"/>
        <v>I</v>
      </c>
      <c r="C114" s="6">
        <f t="shared" si="8"/>
        <v>45823.447</v>
      </c>
      <c r="D114" s="5" t="str">
        <f t="shared" si="9"/>
        <v>vis</v>
      </c>
      <c r="E114" s="16">
        <f>VLOOKUP(C114,'Active 1'!C$21:E$964,3,FALSE)</f>
        <v>9916.1091648222973</v>
      </c>
      <c r="F114" s="7" t="s">
        <v>160</v>
      </c>
      <c r="G114" s="5" t="str">
        <f t="shared" si="10"/>
        <v>45823.447</v>
      </c>
      <c r="H114" s="6">
        <f t="shared" si="11"/>
        <v>9916</v>
      </c>
      <c r="I114" s="17" t="s">
        <v>719</v>
      </c>
      <c r="J114" s="18" t="s">
        <v>720</v>
      </c>
      <c r="K114" s="17">
        <v>9916</v>
      </c>
      <c r="L114" s="17" t="s">
        <v>708</v>
      </c>
      <c r="M114" s="18" t="s">
        <v>166</v>
      </c>
      <c r="N114" s="18"/>
      <c r="O114" s="19" t="s">
        <v>381</v>
      </c>
      <c r="P114" s="19" t="s">
        <v>718</v>
      </c>
    </row>
    <row r="115" spans="1:16" ht="12.75" customHeight="1" thickBot="1" x14ac:dyDescent="0.25">
      <c r="A115" s="6" t="str">
        <f t="shared" si="6"/>
        <v> AOEB 1 </v>
      </c>
      <c r="B115" s="7" t="str">
        <f t="shared" si="7"/>
        <v>I</v>
      </c>
      <c r="C115" s="6">
        <f t="shared" si="8"/>
        <v>45844.896999999997</v>
      </c>
      <c r="D115" s="5" t="str">
        <f t="shared" si="9"/>
        <v>vis</v>
      </c>
      <c r="E115" s="16">
        <f>VLOOKUP(C115,'Active 1'!C$21:E$964,3,FALSE)</f>
        <v>9927.1163731325578</v>
      </c>
      <c r="F115" s="7" t="s">
        <v>160</v>
      </c>
      <c r="G115" s="5" t="str">
        <f t="shared" si="10"/>
        <v>45844.897</v>
      </c>
      <c r="H115" s="6">
        <f t="shared" si="11"/>
        <v>9927</v>
      </c>
      <c r="I115" s="17" t="s">
        <v>721</v>
      </c>
      <c r="J115" s="18" t="s">
        <v>722</v>
      </c>
      <c r="K115" s="17">
        <v>9927</v>
      </c>
      <c r="L115" s="17" t="s">
        <v>723</v>
      </c>
      <c r="M115" s="18" t="s">
        <v>166</v>
      </c>
      <c r="N115" s="18"/>
      <c r="O115" s="19" t="s">
        <v>724</v>
      </c>
      <c r="P115" s="19" t="s">
        <v>465</v>
      </c>
    </row>
    <row r="116" spans="1:16" ht="12.75" customHeight="1" thickBot="1" x14ac:dyDescent="0.25">
      <c r="A116" s="6" t="str">
        <f t="shared" si="6"/>
        <v> AOEB 1 </v>
      </c>
      <c r="B116" s="7" t="str">
        <f t="shared" si="7"/>
        <v>I</v>
      </c>
      <c r="C116" s="6">
        <f t="shared" si="8"/>
        <v>45846.841</v>
      </c>
      <c r="D116" s="5" t="str">
        <f t="shared" si="9"/>
        <v>vis</v>
      </c>
      <c r="E116" s="16">
        <f>VLOOKUP(C116,'Active 1'!C$21:E$964,3,FALSE)</f>
        <v>9928.1139494941053</v>
      </c>
      <c r="F116" s="7" t="s">
        <v>160</v>
      </c>
      <c r="G116" s="5" t="str">
        <f t="shared" si="10"/>
        <v>45846.841</v>
      </c>
      <c r="H116" s="6">
        <f t="shared" si="11"/>
        <v>9928</v>
      </c>
      <c r="I116" s="17" t="s">
        <v>725</v>
      </c>
      <c r="J116" s="18" t="s">
        <v>726</v>
      </c>
      <c r="K116" s="17">
        <v>9928</v>
      </c>
      <c r="L116" s="17" t="s">
        <v>727</v>
      </c>
      <c r="M116" s="18" t="s">
        <v>166</v>
      </c>
      <c r="N116" s="18"/>
      <c r="O116" s="19" t="s">
        <v>724</v>
      </c>
      <c r="P116" s="19" t="s">
        <v>465</v>
      </c>
    </row>
    <row r="117" spans="1:16" ht="12.75" customHeight="1" thickBot="1" x14ac:dyDescent="0.25">
      <c r="A117" s="6" t="str">
        <f t="shared" si="6"/>
        <v> AOEB 1 </v>
      </c>
      <c r="B117" s="7" t="str">
        <f t="shared" si="7"/>
        <v>I</v>
      </c>
      <c r="C117" s="6">
        <f t="shared" si="8"/>
        <v>45848.790999999997</v>
      </c>
      <c r="D117" s="5" t="str">
        <f t="shared" si="9"/>
        <v>vis</v>
      </c>
      <c r="E117" s="16">
        <f>VLOOKUP(C117,'Active 1'!C$21:E$964,3,FALSE)</f>
        <v>9929.1146047950369</v>
      </c>
      <c r="F117" s="7" t="s">
        <v>160</v>
      </c>
      <c r="G117" s="5" t="str">
        <f t="shared" si="10"/>
        <v>45848.791</v>
      </c>
      <c r="H117" s="6">
        <f t="shared" si="11"/>
        <v>9929</v>
      </c>
      <c r="I117" s="17" t="s">
        <v>728</v>
      </c>
      <c r="J117" s="18" t="s">
        <v>729</v>
      </c>
      <c r="K117" s="17">
        <v>9929</v>
      </c>
      <c r="L117" s="17" t="s">
        <v>730</v>
      </c>
      <c r="M117" s="18" t="s">
        <v>166</v>
      </c>
      <c r="N117" s="18"/>
      <c r="O117" s="19" t="s">
        <v>724</v>
      </c>
      <c r="P117" s="19" t="s">
        <v>465</v>
      </c>
    </row>
    <row r="118" spans="1:16" ht="12.75" customHeight="1" thickBot="1" x14ac:dyDescent="0.25">
      <c r="A118" s="6" t="str">
        <f t="shared" si="6"/>
        <v> AOEB 1 </v>
      </c>
      <c r="B118" s="7" t="str">
        <f t="shared" si="7"/>
        <v>I</v>
      </c>
      <c r="C118" s="6">
        <f t="shared" si="8"/>
        <v>45850.732000000004</v>
      </c>
      <c r="D118" s="5" t="str">
        <f t="shared" si="9"/>
        <v>vis</v>
      </c>
      <c r="E118" s="16">
        <f>VLOOKUP(C118,'Active 1'!C$21:E$964,3,FALSE)</f>
        <v>9930.1106416868915</v>
      </c>
      <c r="F118" s="7" t="s">
        <v>160</v>
      </c>
      <c r="G118" s="5" t="str">
        <f t="shared" si="10"/>
        <v>45850.732</v>
      </c>
      <c r="H118" s="6">
        <f t="shared" si="11"/>
        <v>9930</v>
      </c>
      <c r="I118" s="17" t="s">
        <v>731</v>
      </c>
      <c r="J118" s="18" t="s">
        <v>732</v>
      </c>
      <c r="K118" s="17">
        <v>9930</v>
      </c>
      <c r="L118" s="17" t="s">
        <v>733</v>
      </c>
      <c r="M118" s="18" t="s">
        <v>166</v>
      </c>
      <c r="N118" s="18"/>
      <c r="O118" s="19" t="s">
        <v>563</v>
      </c>
      <c r="P118" s="19" t="s">
        <v>465</v>
      </c>
    </row>
    <row r="119" spans="1:16" ht="12.75" customHeight="1" thickBot="1" x14ac:dyDescent="0.25">
      <c r="A119" s="6" t="str">
        <f t="shared" si="6"/>
        <v> BRNO 27 </v>
      </c>
      <c r="B119" s="7" t="str">
        <f t="shared" si="7"/>
        <v>I</v>
      </c>
      <c r="C119" s="6">
        <f t="shared" si="8"/>
        <v>45936.478000000003</v>
      </c>
      <c r="D119" s="5" t="str">
        <f t="shared" si="9"/>
        <v>vis</v>
      </c>
      <c r="E119" s="16">
        <f>VLOOKUP(C119,'Active 1'!C$21:E$964,3,FALSE)</f>
        <v>9974.111764473455</v>
      </c>
      <c r="F119" s="7" t="s">
        <v>160</v>
      </c>
      <c r="G119" s="5" t="str">
        <f t="shared" si="10"/>
        <v>45936.478</v>
      </c>
      <c r="H119" s="6">
        <f t="shared" si="11"/>
        <v>9974</v>
      </c>
      <c r="I119" s="17" t="s">
        <v>734</v>
      </c>
      <c r="J119" s="18" t="s">
        <v>735</v>
      </c>
      <c r="K119" s="17">
        <v>9974</v>
      </c>
      <c r="L119" s="17" t="s">
        <v>736</v>
      </c>
      <c r="M119" s="18" t="s">
        <v>166</v>
      </c>
      <c r="N119" s="18"/>
      <c r="O119" s="19" t="s">
        <v>737</v>
      </c>
      <c r="P119" s="19" t="s">
        <v>738</v>
      </c>
    </row>
    <row r="120" spans="1:16" ht="12.75" customHeight="1" thickBot="1" x14ac:dyDescent="0.25">
      <c r="A120" s="6" t="str">
        <f t="shared" si="6"/>
        <v> BBS 73 </v>
      </c>
      <c r="B120" s="7" t="str">
        <f t="shared" si="7"/>
        <v>I</v>
      </c>
      <c r="C120" s="6">
        <f t="shared" si="8"/>
        <v>45940.375999999997</v>
      </c>
      <c r="D120" s="5" t="str">
        <f t="shared" si="9"/>
        <v>vis</v>
      </c>
      <c r="E120" s="16">
        <f>VLOOKUP(C120,'Active 1'!C$21:E$964,3,FALSE)</f>
        <v>9976.1120487621884</v>
      </c>
      <c r="F120" s="7" t="s">
        <v>160</v>
      </c>
      <c r="G120" s="5" t="str">
        <f t="shared" si="10"/>
        <v>45940.376</v>
      </c>
      <c r="H120" s="6">
        <f t="shared" si="11"/>
        <v>9976</v>
      </c>
      <c r="I120" s="17" t="s">
        <v>739</v>
      </c>
      <c r="J120" s="18" t="s">
        <v>740</v>
      </c>
      <c r="K120" s="17">
        <v>9976</v>
      </c>
      <c r="L120" s="17" t="s">
        <v>736</v>
      </c>
      <c r="M120" s="18" t="s">
        <v>166</v>
      </c>
      <c r="N120" s="18"/>
      <c r="O120" s="19" t="s">
        <v>381</v>
      </c>
      <c r="P120" s="19" t="s">
        <v>741</v>
      </c>
    </row>
    <row r="121" spans="1:16" ht="12.75" customHeight="1" thickBot="1" x14ac:dyDescent="0.25">
      <c r="A121" s="6" t="str">
        <f t="shared" si="6"/>
        <v> BBS 74 </v>
      </c>
      <c r="B121" s="7" t="str">
        <f t="shared" si="7"/>
        <v>I</v>
      </c>
      <c r="C121" s="6">
        <f t="shared" si="8"/>
        <v>45940.377999999997</v>
      </c>
      <c r="D121" s="5" t="str">
        <f t="shared" si="9"/>
        <v>vis</v>
      </c>
      <c r="E121" s="16">
        <f>VLOOKUP(C121,'Active 1'!C$21:E$964,3,FALSE)</f>
        <v>9976.1130750753164</v>
      </c>
      <c r="F121" s="7" t="s">
        <v>160</v>
      </c>
      <c r="G121" s="5" t="str">
        <f t="shared" si="10"/>
        <v>45940.378</v>
      </c>
      <c r="H121" s="6">
        <f t="shared" si="11"/>
        <v>9976</v>
      </c>
      <c r="I121" s="17" t="s">
        <v>742</v>
      </c>
      <c r="J121" s="18" t="s">
        <v>743</v>
      </c>
      <c r="K121" s="17">
        <v>9976</v>
      </c>
      <c r="L121" s="17" t="s">
        <v>744</v>
      </c>
      <c r="M121" s="18" t="s">
        <v>166</v>
      </c>
      <c r="N121" s="18"/>
      <c r="O121" s="19" t="s">
        <v>355</v>
      </c>
      <c r="P121" s="19" t="s">
        <v>745</v>
      </c>
    </row>
    <row r="122" spans="1:16" ht="12.75" customHeight="1" thickBot="1" x14ac:dyDescent="0.25">
      <c r="A122" s="6" t="str">
        <f t="shared" si="6"/>
        <v> AOEB 1 </v>
      </c>
      <c r="B122" s="7" t="str">
        <f t="shared" si="7"/>
        <v>I</v>
      </c>
      <c r="C122" s="6">
        <f t="shared" si="8"/>
        <v>46263.875</v>
      </c>
      <c r="D122" s="5" t="str">
        <f t="shared" si="9"/>
        <v>vis</v>
      </c>
      <c r="E122" s="16">
        <f>VLOOKUP(C122,'Active 1'!C$21:E$964,3,FALSE)</f>
        <v>10142.117684247582</v>
      </c>
      <c r="F122" s="7" t="s">
        <v>160</v>
      </c>
      <c r="G122" s="5" t="str">
        <f t="shared" si="10"/>
        <v>46263.875</v>
      </c>
      <c r="H122" s="6">
        <f t="shared" si="11"/>
        <v>10142</v>
      </c>
      <c r="I122" s="17" t="s">
        <v>746</v>
      </c>
      <c r="J122" s="18" t="s">
        <v>747</v>
      </c>
      <c r="K122" s="17">
        <v>10142</v>
      </c>
      <c r="L122" s="17" t="s">
        <v>748</v>
      </c>
      <c r="M122" s="18" t="s">
        <v>166</v>
      </c>
      <c r="N122" s="18"/>
      <c r="O122" s="19" t="s">
        <v>426</v>
      </c>
      <c r="P122" s="19" t="s">
        <v>465</v>
      </c>
    </row>
    <row r="123" spans="1:16" ht="12.75" customHeight="1" thickBot="1" x14ac:dyDescent="0.25">
      <c r="A123" s="6" t="str">
        <f t="shared" si="6"/>
        <v> AOEB 1 </v>
      </c>
      <c r="B123" s="7" t="str">
        <f t="shared" si="7"/>
        <v>I</v>
      </c>
      <c r="C123" s="6">
        <f t="shared" si="8"/>
        <v>46269.722000000002</v>
      </c>
      <c r="D123" s="5" t="str">
        <f t="shared" si="9"/>
        <v>vis</v>
      </c>
      <c r="E123" s="16">
        <f>VLOOKUP(C123,'Active 1'!C$21:E$964,3,FALSE)</f>
        <v>10145.118110680687</v>
      </c>
      <c r="F123" s="7" t="s">
        <v>160</v>
      </c>
      <c r="G123" s="5" t="str">
        <f t="shared" si="10"/>
        <v>46269.722</v>
      </c>
      <c r="H123" s="6">
        <f t="shared" si="11"/>
        <v>10145</v>
      </c>
      <c r="I123" s="17" t="s">
        <v>749</v>
      </c>
      <c r="J123" s="18" t="s">
        <v>750</v>
      </c>
      <c r="K123" s="17">
        <v>10145</v>
      </c>
      <c r="L123" s="17" t="s">
        <v>751</v>
      </c>
      <c r="M123" s="18" t="s">
        <v>166</v>
      </c>
      <c r="N123" s="18"/>
      <c r="O123" s="19" t="s">
        <v>659</v>
      </c>
      <c r="P123" s="19" t="s">
        <v>465</v>
      </c>
    </row>
    <row r="124" spans="1:16" ht="12.75" customHeight="1" thickBot="1" x14ac:dyDescent="0.25">
      <c r="A124" s="6" t="str">
        <f t="shared" si="6"/>
        <v> BBS 78 </v>
      </c>
      <c r="B124" s="7" t="str">
        <f t="shared" si="7"/>
        <v>I</v>
      </c>
      <c r="C124" s="6">
        <f t="shared" si="8"/>
        <v>46316.487000000001</v>
      </c>
      <c r="D124" s="5" t="str">
        <f t="shared" si="9"/>
        <v>vis</v>
      </c>
      <c r="E124" s="16">
        <f>VLOOKUP(C124,'Active 1'!C$21:E$964,3,FALSE)</f>
        <v>10169.115877423319</v>
      </c>
      <c r="F124" s="7" t="s">
        <v>160</v>
      </c>
      <c r="G124" s="5" t="str">
        <f t="shared" si="10"/>
        <v>46316.487</v>
      </c>
      <c r="H124" s="6">
        <f t="shared" si="11"/>
        <v>10169</v>
      </c>
      <c r="I124" s="17" t="s">
        <v>752</v>
      </c>
      <c r="J124" s="18" t="s">
        <v>753</v>
      </c>
      <c r="K124" s="17">
        <v>10169</v>
      </c>
      <c r="L124" s="17" t="s">
        <v>754</v>
      </c>
      <c r="M124" s="18" t="s">
        <v>166</v>
      </c>
      <c r="N124" s="18"/>
      <c r="O124" s="19" t="s">
        <v>381</v>
      </c>
      <c r="P124" s="19" t="s">
        <v>755</v>
      </c>
    </row>
    <row r="125" spans="1:16" ht="12.75" customHeight="1" thickBot="1" x14ac:dyDescent="0.25">
      <c r="A125" s="6" t="str">
        <f t="shared" si="6"/>
        <v> BBS 78 </v>
      </c>
      <c r="B125" s="7" t="str">
        <f t="shared" si="7"/>
        <v>I</v>
      </c>
      <c r="C125" s="6">
        <f t="shared" si="8"/>
        <v>46320.39</v>
      </c>
      <c r="D125" s="5" t="str">
        <f t="shared" si="9"/>
        <v>vis</v>
      </c>
      <c r="E125" s="16">
        <f>VLOOKUP(C125,'Active 1'!C$21:E$964,3,FALSE)</f>
        <v>10171.118727494877</v>
      </c>
      <c r="F125" s="7" t="s">
        <v>160</v>
      </c>
      <c r="G125" s="5" t="str">
        <f t="shared" si="10"/>
        <v>46320.390</v>
      </c>
      <c r="H125" s="6">
        <f t="shared" si="11"/>
        <v>10171</v>
      </c>
      <c r="I125" s="17" t="s">
        <v>756</v>
      </c>
      <c r="J125" s="18" t="s">
        <v>757</v>
      </c>
      <c r="K125" s="17">
        <v>10171</v>
      </c>
      <c r="L125" s="17" t="s">
        <v>758</v>
      </c>
      <c r="M125" s="18" t="s">
        <v>166</v>
      </c>
      <c r="N125" s="18"/>
      <c r="O125" s="19" t="s">
        <v>355</v>
      </c>
      <c r="P125" s="19" t="s">
        <v>755</v>
      </c>
    </row>
    <row r="126" spans="1:16" ht="13.5" thickBot="1" x14ac:dyDescent="0.25">
      <c r="A126" s="6" t="str">
        <f t="shared" si="6"/>
        <v> AOEB 1 </v>
      </c>
      <c r="B126" s="7" t="str">
        <f t="shared" si="7"/>
        <v>I</v>
      </c>
      <c r="C126" s="6">
        <f t="shared" si="8"/>
        <v>46345.726999999999</v>
      </c>
      <c r="D126" s="5" t="str">
        <f t="shared" si="9"/>
        <v>vis</v>
      </c>
      <c r="E126" s="16">
        <f>VLOOKUP(C126,'Active 1'!C$21:E$964,3,FALSE)</f>
        <v>10184.120575371666</v>
      </c>
      <c r="F126" s="7" t="s">
        <v>160</v>
      </c>
      <c r="G126" s="5" t="str">
        <f t="shared" si="10"/>
        <v>46345.727</v>
      </c>
      <c r="H126" s="6">
        <f t="shared" si="11"/>
        <v>10184</v>
      </c>
      <c r="I126" s="17" t="s">
        <v>759</v>
      </c>
      <c r="J126" s="18" t="s">
        <v>760</v>
      </c>
      <c r="K126" s="17">
        <v>10184</v>
      </c>
      <c r="L126" s="17" t="s">
        <v>761</v>
      </c>
      <c r="M126" s="18" t="s">
        <v>166</v>
      </c>
      <c r="N126" s="18"/>
      <c r="O126" s="19" t="s">
        <v>724</v>
      </c>
      <c r="P126" s="19" t="s">
        <v>465</v>
      </c>
    </row>
    <row r="127" spans="1:16" ht="13.5" thickBot="1" x14ac:dyDescent="0.25">
      <c r="A127" s="6" t="str">
        <f t="shared" si="6"/>
        <v> AOEB 1 </v>
      </c>
      <c r="B127" s="7" t="str">
        <f t="shared" si="7"/>
        <v>I</v>
      </c>
      <c r="C127" s="6">
        <f t="shared" si="8"/>
        <v>46347.663999999997</v>
      </c>
      <c r="D127" s="5" t="str">
        <f t="shared" si="9"/>
        <v>vis</v>
      </c>
      <c r="E127" s="16">
        <f>VLOOKUP(C127,'Active 1'!C$21:E$964,3,FALSE)</f>
        <v>10185.114559637259</v>
      </c>
      <c r="F127" s="7" t="s">
        <v>160</v>
      </c>
      <c r="G127" s="5" t="str">
        <f t="shared" si="10"/>
        <v>46347.664</v>
      </c>
      <c r="H127" s="6">
        <f t="shared" si="11"/>
        <v>10185</v>
      </c>
      <c r="I127" s="17" t="s">
        <v>762</v>
      </c>
      <c r="J127" s="18" t="s">
        <v>763</v>
      </c>
      <c r="K127" s="17">
        <v>10185</v>
      </c>
      <c r="L127" s="17" t="s">
        <v>730</v>
      </c>
      <c r="M127" s="18" t="s">
        <v>166</v>
      </c>
      <c r="N127" s="18"/>
      <c r="O127" s="19" t="s">
        <v>724</v>
      </c>
      <c r="P127" s="19" t="s">
        <v>465</v>
      </c>
    </row>
    <row r="128" spans="1:16" ht="13.5" thickBot="1" x14ac:dyDescent="0.25">
      <c r="A128" s="6" t="str">
        <f t="shared" si="6"/>
        <v> BBS 78 </v>
      </c>
      <c r="B128" s="7" t="str">
        <f t="shared" si="7"/>
        <v>I</v>
      </c>
      <c r="C128" s="6">
        <f t="shared" si="8"/>
        <v>46359.364999999998</v>
      </c>
      <c r="D128" s="5" t="str">
        <f t="shared" si="9"/>
        <v>vis</v>
      </c>
      <c r="E128" s="16">
        <f>VLOOKUP(C128,'Active 1'!C$21:E$964,3,FALSE)</f>
        <v>10191.119004599421</v>
      </c>
      <c r="F128" s="7" t="s">
        <v>160</v>
      </c>
      <c r="G128" s="5" t="str">
        <f t="shared" si="10"/>
        <v>46359.365</v>
      </c>
      <c r="H128" s="6">
        <f t="shared" si="11"/>
        <v>10191</v>
      </c>
      <c r="I128" s="17" t="s">
        <v>764</v>
      </c>
      <c r="J128" s="18" t="s">
        <v>765</v>
      </c>
      <c r="K128" s="17">
        <v>10191</v>
      </c>
      <c r="L128" s="17" t="s">
        <v>766</v>
      </c>
      <c r="M128" s="18" t="s">
        <v>166</v>
      </c>
      <c r="N128" s="18"/>
      <c r="O128" s="19" t="s">
        <v>381</v>
      </c>
      <c r="P128" s="19" t="s">
        <v>755</v>
      </c>
    </row>
    <row r="129" spans="1:16" ht="13.5" thickBot="1" x14ac:dyDescent="0.25">
      <c r="A129" s="6" t="str">
        <f t="shared" si="6"/>
        <v> BBS 78 </v>
      </c>
      <c r="B129" s="7" t="str">
        <f t="shared" si="7"/>
        <v>I</v>
      </c>
      <c r="C129" s="6">
        <f t="shared" si="8"/>
        <v>46361.317000000003</v>
      </c>
      <c r="D129" s="5" t="str">
        <f t="shared" si="9"/>
        <v>vis</v>
      </c>
      <c r="E129" s="16">
        <f>VLOOKUP(C129,'Active 1'!C$21:E$964,3,FALSE)</f>
        <v>10192.120686213486</v>
      </c>
      <c r="F129" s="7" t="s">
        <v>160</v>
      </c>
      <c r="G129" s="5" t="str">
        <f t="shared" si="10"/>
        <v>46361.317</v>
      </c>
      <c r="H129" s="6">
        <f t="shared" si="11"/>
        <v>10192</v>
      </c>
      <c r="I129" s="17" t="s">
        <v>767</v>
      </c>
      <c r="J129" s="18" t="s">
        <v>768</v>
      </c>
      <c r="K129" s="17">
        <v>10192</v>
      </c>
      <c r="L129" s="17" t="s">
        <v>761</v>
      </c>
      <c r="M129" s="18" t="s">
        <v>166</v>
      </c>
      <c r="N129" s="18"/>
      <c r="O129" s="19" t="s">
        <v>355</v>
      </c>
      <c r="P129" s="19" t="s">
        <v>755</v>
      </c>
    </row>
    <row r="130" spans="1:16" ht="13.5" thickBot="1" x14ac:dyDescent="0.25">
      <c r="A130" s="6" t="str">
        <f t="shared" si="6"/>
        <v> BRNO 28 </v>
      </c>
      <c r="B130" s="7" t="str">
        <f t="shared" si="7"/>
        <v>I</v>
      </c>
      <c r="C130" s="6">
        <f t="shared" si="8"/>
        <v>46622.440999999999</v>
      </c>
      <c r="D130" s="5" t="str">
        <f t="shared" si="9"/>
        <v>vis</v>
      </c>
      <c r="E130" s="16">
        <f>VLOOKUP(C130,'Active 1'!C$21:E$964,3,FALSE)</f>
        <v>10326.118180983136</v>
      </c>
      <c r="F130" s="7" t="s">
        <v>160</v>
      </c>
      <c r="G130" s="5" t="str">
        <f t="shared" si="10"/>
        <v>46622.441</v>
      </c>
      <c r="H130" s="6">
        <f t="shared" si="11"/>
        <v>10326</v>
      </c>
      <c r="I130" s="17" t="s">
        <v>769</v>
      </c>
      <c r="J130" s="18" t="s">
        <v>770</v>
      </c>
      <c r="K130" s="17">
        <v>10326</v>
      </c>
      <c r="L130" s="17" t="s">
        <v>751</v>
      </c>
      <c r="M130" s="18" t="s">
        <v>166</v>
      </c>
      <c r="N130" s="18"/>
      <c r="O130" s="19" t="s">
        <v>695</v>
      </c>
      <c r="P130" s="19" t="s">
        <v>771</v>
      </c>
    </row>
    <row r="131" spans="1:16" ht="13.5" thickBot="1" x14ac:dyDescent="0.25">
      <c r="A131" s="6" t="str">
        <f t="shared" si="6"/>
        <v> BRNO 28 </v>
      </c>
      <c r="B131" s="7" t="str">
        <f t="shared" si="7"/>
        <v>I</v>
      </c>
      <c r="C131" s="6">
        <f t="shared" si="8"/>
        <v>46622.442999999999</v>
      </c>
      <c r="D131" s="5" t="str">
        <f t="shared" si="9"/>
        <v>vis</v>
      </c>
      <c r="E131" s="16">
        <f>VLOOKUP(C131,'Active 1'!C$21:E$964,3,FALSE)</f>
        <v>10326.119207296266</v>
      </c>
      <c r="F131" s="7" t="s">
        <v>160</v>
      </c>
      <c r="G131" s="5" t="str">
        <f t="shared" si="10"/>
        <v>46622.443</v>
      </c>
      <c r="H131" s="6">
        <f t="shared" si="11"/>
        <v>10326</v>
      </c>
      <c r="I131" s="17" t="s">
        <v>772</v>
      </c>
      <c r="J131" s="18" t="s">
        <v>773</v>
      </c>
      <c r="K131" s="17">
        <v>10326</v>
      </c>
      <c r="L131" s="17" t="s">
        <v>766</v>
      </c>
      <c r="M131" s="18" t="s">
        <v>166</v>
      </c>
      <c r="N131" s="18"/>
      <c r="O131" s="19" t="s">
        <v>774</v>
      </c>
      <c r="P131" s="19" t="s">
        <v>771</v>
      </c>
    </row>
    <row r="132" spans="1:16" ht="13.5" thickBot="1" x14ac:dyDescent="0.25">
      <c r="A132" s="6" t="str">
        <f t="shared" si="6"/>
        <v> AOEB 1 </v>
      </c>
      <c r="B132" s="7" t="str">
        <f t="shared" si="7"/>
        <v>I</v>
      </c>
      <c r="C132" s="6">
        <f t="shared" si="8"/>
        <v>46647.784</v>
      </c>
      <c r="D132" s="5" t="str">
        <f t="shared" si="9"/>
        <v>vis</v>
      </c>
      <c r="E132" s="16">
        <f>VLOOKUP(C132,'Active 1'!C$21:E$964,3,FALSE)</f>
        <v>10339.123107799312</v>
      </c>
      <c r="F132" s="7" t="s">
        <v>160</v>
      </c>
      <c r="G132" s="5" t="str">
        <f t="shared" si="10"/>
        <v>46647.784</v>
      </c>
      <c r="H132" s="6">
        <f t="shared" si="11"/>
        <v>10339</v>
      </c>
      <c r="I132" s="17" t="s">
        <v>775</v>
      </c>
      <c r="J132" s="18" t="s">
        <v>776</v>
      </c>
      <c r="K132" s="17">
        <v>10339</v>
      </c>
      <c r="L132" s="17" t="s">
        <v>777</v>
      </c>
      <c r="M132" s="18" t="s">
        <v>166</v>
      </c>
      <c r="N132" s="18"/>
      <c r="O132" s="19" t="s">
        <v>426</v>
      </c>
      <c r="P132" s="19" t="s">
        <v>465</v>
      </c>
    </row>
    <row r="133" spans="1:16" ht="13.5" thickBot="1" x14ac:dyDescent="0.25">
      <c r="A133" s="6" t="str">
        <f t="shared" si="6"/>
        <v> BBS 81 </v>
      </c>
      <c r="B133" s="7" t="str">
        <f t="shared" si="7"/>
        <v>I</v>
      </c>
      <c r="C133" s="6">
        <f t="shared" si="8"/>
        <v>46657.521999999997</v>
      </c>
      <c r="D133" s="5" t="str">
        <f t="shared" si="9"/>
        <v>vis</v>
      </c>
      <c r="E133" s="16">
        <f>VLOOKUP(C133,'Active 1'!C$21:E$964,3,FALSE)</f>
        <v>10344.120226425201</v>
      </c>
      <c r="F133" s="7" t="s">
        <v>160</v>
      </c>
      <c r="G133" s="5" t="str">
        <f t="shared" si="10"/>
        <v>46657.522</v>
      </c>
      <c r="H133" s="6">
        <f t="shared" si="11"/>
        <v>10344</v>
      </c>
      <c r="I133" s="17" t="s">
        <v>778</v>
      </c>
      <c r="J133" s="18" t="s">
        <v>779</v>
      </c>
      <c r="K133" s="17">
        <v>10344</v>
      </c>
      <c r="L133" s="17" t="s">
        <v>780</v>
      </c>
      <c r="M133" s="18" t="s">
        <v>166</v>
      </c>
      <c r="N133" s="18"/>
      <c r="O133" s="19" t="s">
        <v>717</v>
      </c>
      <c r="P133" s="19" t="s">
        <v>781</v>
      </c>
    </row>
    <row r="134" spans="1:16" ht="13.5" thickBot="1" x14ac:dyDescent="0.25">
      <c r="A134" s="6" t="str">
        <f t="shared" si="6"/>
        <v> BBS 81 </v>
      </c>
      <c r="B134" s="7" t="str">
        <f t="shared" si="7"/>
        <v>I</v>
      </c>
      <c r="C134" s="6">
        <f t="shared" si="8"/>
        <v>46657.525999999998</v>
      </c>
      <c r="D134" s="5" t="str">
        <f t="shared" si="9"/>
        <v>vis</v>
      </c>
      <c r="E134" s="16">
        <f>VLOOKUP(C134,'Active 1'!C$21:E$964,3,FALSE)</f>
        <v>10344.12227905146</v>
      </c>
      <c r="F134" s="7" t="s">
        <v>160</v>
      </c>
      <c r="G134" s="5" t="str">
        <f t="shared" si="10"/>
        <v>46657.526</v>
      </c>
      <c r="H134" s="6">
        <f t="shared" si="11"/>
        <v>10344</v>
      </c>
      <c r="I134" s="17" t="s">
        <v>782</v>
      </c>
      <c r="J134" s="18" t="s">
        <v>783</v>
      </c>
      <c r="K134" s="17">
        <v>10344</v>
      </c>
      <c r="L134" s="17" t="s">
        <v>784</v>
      </c>
      <c r="M134" s="18" t="s">
        <v>166</v>
      </c>
      <c r="N134" s="18"/>
      <c r="O134" s="19" t="s">
        <v>381</v>
      </c>
      <c r="P134" s="19" t="s">
        <v>781</v>
      </c>
    </row>
    <row r="135" spans="1:16" ht="13.5" thickBot="1" x14ac:dyDescent="0.25">
      <c r="A135" s="6" t="str">
        <f t="shared" si="6"/>
        <v> AOEB 1 </v>
      </c>
      <c r="B135" s="7" t="str">
        <f t="shared" si="7"/>
        <v>I</v>
      </c>
      <c r="C135" s="6">
        <f t="shared" si="8"/>
        <v>46686.748</v>
      </c>
      <c r="D135" s="5" t="str">
        <f t="shared" si="9"/>
        <v>vis</v>
      </c>
      <c r="E135" s="16">
        <f>VLOOKUP(C135,'Active 1'!C$21:E$964,3,FALSE)</f>
        <v>10359.117740181648</v>
      </c>
      <c r="F135" s="7" t="s">
        <v>160</v>
      </c>
      <c r="G135" s="5" t="str">
        <f t="shared" si="10"/>
        <v>46686.748</v>
      </c>
      <c r="H135" s="6">
        <f t="shared" si="11"/>
        <v>10359</v>
      </c>
      <c r="I135" s="17" t="s">
        <v>785</v>
      </c>
      <c r="J135" s="18" t="s">
        <v>786</v>
      </c>
      <c r="K135" s="17">
        <v>10359</v>
      </c>
      <c r="L135" s="17" t="s">
        <v>748</v>
      </c>
      <c r="M135" s="18" t="s">
        <v>166</v>
      </c>
      <c r="N135" s="18"/>
      <c r="O135" s="19" t="s">
        <v>724</v>
      </c>
      <c r="P135" s="19" t="s">
        <v>465</v>
      </c>
    </row>
    <row r="136" spans="1:16" ht="13.5" thickBot="1" x14ac:dyDescent="0.25">
      <c r="A136" s="6" t="str">
        <f t="shared" si="6"/>
        <v> BBS 83 </v>
      </c>
      <c r="B136" s="7" t="str">
        <f t="shared" si="7"/>
        <v>I</v>
      </c>
      <c r="C136" s="6">
        <f t="shared" si="8"/>
        <v>46881.63</v>
      </c>
      <c r="D136" s="5" t="str">
        <f t="shared" si="9"/>
        <v>vis</v>
      </c>
      <c r="E136" s="16">
        <f>VLOOKUP(C136,'Active 1'!C$21:E$964,3,FALSE)</f>
        <v>10459.122717800323</v>
      </c>
      <c r="F136" s="7" t="s">
        <v>160</v>
      </c>
      <c r="G136" s="5" t="str">
        <f t="shared" si="10"/>
        <v>46881.630</v>
      </c>
      <c r="H136" s="6">
        <f t="shared" si="11"/>
        <v>10459</v>
      </c>
      <c r="I136" s="17" t="s">
        <v>787</v>
      </c>
      <c r="J136" s="18" t="s">
        <v>788</v>
      </c>
      <c r="K136" s="17">
        <v>10459</v>
      </c>
      <c r="L136" s="17" t="s">
        <v>789</v>
      </c>
      <c r="M136" s="18" t="s">
        <v>166</v>
      </c>
      <c r="N136" s="18"/>
      <c r="O136" s="19" t="s">
        <v>381</v>
      </c>
      <c r="P136" s="19" t="s">
        <v>790</v>
      </c>
    </row>
    <row r="137" spans="1:16" ht="13.5" thickBot="1" x14ac:dyDescent="0.25">
      <c r="A137" s="6" t="str">
        <f t="shared" si="6"/>
        <v> AOEB 1 </v>
      </c>
      <c r="B137" s="7" t="str">
        <f t="shared" si="7"/>
        <v>I</v>
      </c>
      <c r="C137" s="6">
        <f t="shared" si="8"/>
        <v>46947.879000000001</v>
      </c>
      <c r="D137" s="5" t="str">
        <f t="shared" si="9"/>
        <v>vis</v>
      </c>
      <c r="E137" s="16">
        <f>VLOOKUP(C137,'Active 1'!C$21:E$964,3,FALSE)</f>
        <v>10493.118827047252</v>
      </c>
      <c r="F137" s="7" t="s">
        <v>160</v>
      </c>
      <c r="G137" s="5" t="str">
        <f t="shared" si="10"/>
        <v>46947.879</v>
      </c>
      <c r="H137" s="6">
        <f t="shared" si="11"/>
        <v>10493</v>
      </c>
      <c r="I137" s="17" t="s">
        <v>791</v>
      </c>
      <c r="J137" s="18" t="s">
        <v>792</v>
      </c>
      <c r="K137" s="17">
        <v>10493</v>
      </c>
      <c r="L137" s="17" t="s">
        <v>766</v>
      </c>
      <c r="M137" s="18" t="s">
        <v>166</v>
      </c>
      <c r="N137" s="18"/>
      <c r="O137" s="19" t="s">
        <v>426</v>
      </c>
      <c r="P137" s="19" t="s">
        <v>465</v>
      </c>
    </row>
    <row r="138" spans="1:16" ht="13.5" thickBot="1" x14ac:dyDescent="0.25">
      <c r="A138" s="6" t="str">
        <f t="shared" si="6"/>
        <v> BBS 85 </v>
      </c>
      <c r="B138" s="7" t="str">
        <f t="shared" si="7"/>
        <v>I</v>
      </c>
      <c r="C138" s="6">
        <f t="shared" si="8"/>
        <v>47039.476999999999</v>
      </c>
      <c r="D138" s="5" t="str">
        <f t="shared" si="9"/>
        <v>vis</v>
      </c>
      <c r="E138" s="16">
        <f>VLOOKUP(C138,'Active 1'!C$21:E$964,3,FALSE)</f>
        <v>10540.122942049742</v>
      </c>
      <c r="F138" s="7" t="s">
        <v>160</v>
      </c>
      <c r="G138" s="5" t="str">
        <f t="shared" si="10"/>
        <v>47039.477</v>
      </c>
      <c r="H138" s="6">
        <f t="shared" si="11"/>
        <v>10540</v>
      </c>
      <c r="I138" s="17" t="s">
        <v>793</v>
      </c>
      <c r="J138" s="18" t="s">
        <v>794</v>
      </c>
      <c r="K138" s="17">
        <v>10540</v>
      </c>
      <c r="L138" s="17" t="s">
        <v>777</v>
      </c>
      <c r="M138" s="18" t="s">
        <v>166</v>
      </c>
      <c r="N138" s="18"/>
      <c r="O138" s="19" t="s">
        <v>381</v>
      </c>
      <c r="P138" s="19" t="s">
        <v>795</v>
      </c>
    </row>
    <row r="139" spans="1:16" ht="13.5" thickBot="1" x14ac:dyDescent="0.25">
      <c r="A139" s="6" t="str">
        <f t="shared" ref="A139:A202" si="12">P139</f>
        <v> BBS 88 </v>
      </c>
      <c r="B139" s="7" t="str">
        <f t="shared" ref="B139:B202" si="13">IF(H139=INT(H139),"I","II")</f>
        <v>I</v>
      </c>
      <c r="C139" s="6">
        <f t="shared" ref="C139:C202" si="14">1*G139</f>
        <v>47304.51</v>
      </c>
      <c r="D139" s="5" t="str">
        <f t="shared" ref="D139:D202" si="15">VLOOKUP(F139,I$1:J$5,2,FALSE)</f>
        <v>vis</v>
      </c>
      <c r="E139" s="16">
        <f>VLOOKUP(C139,'Active 1'!C$21:E$964,3,FALSE)</f>
        <v>10676.126365830341</v>
      </c>
      <c r="F139" s="7" t="s">
        <v>160</v>
      </c>
      <c r="G139" s="5" t="str">
        <f t="shared" ref="G139:G202" si="16">MID(I139,3,LEN(I139)-3)</f>
        <v>47304.510</v>
      </c>
      <c r="H139" s="6">
        <f t="shared" ref="H139:H202" si="17">1*K139</f>
        <v>10676</v>
      </c>
      <c r="I139" s="17" t="s">
        <v>796</v>
      </c>
      <c r="J139" s="18" t="s">
        <v>797</v>
      </c>
      <c r="K139" s="17">
        <v>10676</v>
      </c>
      <c r="L139" s="17" t="s">
        <v>798</v>
      </c>
      <c r="M139" s="18" t="s">
        <v>166</v>
      </c>
      <c r="N139" s="18"/>
      <c r="O139" s="19" t="s">
        <v>355</v>
      </c>
      <c r="P139" s="19" t="s">
        <v>799</v>
      </c>
    </row>
    <row r="140" spans="1:16" ht="13.5" thickBot="1" x14ac:dyDescent="0.25">
      <c r="A140" s="6" t="str">
        <f t="shared" si="12"/>
        <v> BBS 88 </v>
      </c>
      <c r="B140" s="7" t="str">
        <f t="shared" si="13"/>
        <v>I</v>
      </c>
      <c r="C140" s="6">
        <f t="shared" si="14"/>
        <v>47306.459000000003</v>
      </c>
      <c r="D140" s="5" t="str">
        <f t="shared" si="15"/>
        <v>vis</v>
      </c>
      <c r="E140" s="16">
        <f>VLOOKUP(C140,'Active 1'!C$21:E$964,3,FALSE)</f>
        <v>10677.126507974712</v>
      </c>
      <c r="F140" s="7" t="s">
        <v>160</v>
      </c>
      <c r="G140" s="5" t="str">
        <f t="shared" si="16"/>
        <v>47306.459</v>
      </c>
      <c r="H140" s="6">
        <f t="shared" si="17"/>
        <v>10677</v>
      </c>
      <c r="I140" s="17" t="s">
        <v>800</v>
      </c>
      <c r="J140" s="18" t="s">
        <v>801</v>
      </c>
      <c r="K140" s="17">
        <v>10677</v>
      </c>
      <c r="L140" s="17" t="s">
        <v>802</v>
      </c>
      <c r="M140" s="18" t="s">
        <v>166</v>
      </c>
      <c r="N140" s="18"/>
      <c r="O140" s="19" t="s">
        <v>381</v>
      </c>
      <c r="P140" s="19" t="s">
        <v>799</v>
      </c>
    </row>
    <row r="141" spans="1:16" ht="13.5" thickBot="1" x14ac:dyDescent="0.25">
      <c r="A141" s="6" t="str">
        <f t="shared" si="12"/>
        <v> BBS 89 </v>
      </c>
      <c r="B141" s="7" t="str">
        <f t="shared" si="13"/>
        <v>I</v>
      </c>
      <c r="C141" s="6">
        <f t="shared" si="14"/>
        <v>47423.387999999999</v>
      </c>
      <c r="D141" s="5" t="str">
        <f t="shared" si="15"/>
        <v>vis</v>
      </c>
      <c r="E141" s="16">
        <f>VLOOKUP(C141,'Active 1'!C$21:E$964,3,FALSE)</f>
        <v>10737.129391914603</v>
      </c>
      <c r="F141" s="7" t="s">
        <v>160</v>
      </c>
      <c r="G141" s="5" t="str">
        <f t="shared" si="16"/>
        <v>47423.388</v>
      </c>
      <c r="H141" s="6">
        <f t="shared" si="17"/>
        <v>10737</v>
      </c>
      <c r="I141" s="17" t="s">
        <v>803</v>
      </c>
      <c r="J141" s="18" t="s">
        <v>804</v>
      </c>
      <c r="K141" s="17">
        <v>10737</v>
      </c>
      <c r="L141" s="17" t="s">
        <v>805</v>
      </c>
      <c r="M141" s="18" t="s">
        <v>166</v>
      </c>
      <c r="N141" s="18"/>
      <c r="O141" s="19" t="s">
        <v>355</v>
      </c>
      <c r="P141" s="19" t="s">
        <v>806</v>
      </c>
    </row>
    <row r="142" spans="1:16" ht="13.5" thickBot="1" x14ac:dyDescent="0.25">
      <c r="A142" s="6" t="str">
        <f t="shared" si="12"/>
        <v> BBS 89 </v>
      </c>
      <c r="B142" s="7" t="str">
        <f t="shared" si="13"/>
        <v>I</v>
      </c>
      <c r="C142" s="6">
        <f t="shared" si="14"/>
        <v>47427.286999999997</v>
      </c>
      <c r="D142" s="5" t="str">
        <f t="shared" si="15"/>
        <v>vis</v>
      </c>
      <c r="E142" s="16">
        <f>VLOOKUP(C142,'Active 1'!C$21:E$964,3,FALSE)</f>
        <v>10739.130189359903</v>
      </c>
      <c r="F142" s="7" t="s">
        <v>160</v>
      </c>
      <c r="G142" s="5" t="str">
        <f t="shared" si="16"/>
        <v>47427.287</v>
      </c>
      <c r="H142" s="6">
        <f t="shared" si="17"/>
        <v>10739</v>
      </c>
      <c r="I142" s="17" t="s">
        <v>807</v>
      </c>
      <c r="J142" s="18" t="s">
        <v>808</v>
      </c>
      <c r="K142" s="17">
        <v>10739</v>
      </c>
      <c r="L142" s="17" t="s">
        <v>809</v>
      </c>
      <c r="M142" s="18" t="s">
        <v>166</v>
      </c>
      <c r="N142" s="18"/>
      <c r="O142" s="19" t="s">
        <v>381</v>
      </c>
      <c r="P142" s="19" t="s">
        <v>806</v>
      </c>
    </row>
    <row r="143" spans="1:16" ht="13.5" thickBot="1" x14ac:dyDescent="0.25">
      <c r="A143" s="6" t="str">
        <f t="shared" si="12"/>
        <v> BBS 91 </v>
      </c>
      <c r="B143" s="7" t="str">
        <f t="shared" si="13"/>
        <v>I</v>
      </c>
      <c r="C143" s="6">
        <f t="shared" si="14"/>
        <v>47563.692999999999</v>
      </c>
      <c r="D143" s="5" t="str">
        <f t="shared" si="15"/>
        <v>vis</v>
      </c>
      <c r="E143" s="16">
        <f>VLOOKUP(C143,'Active 1'!C$21:E$964,3,FALSE)</f>
        <v>10809.127823708141</v>
      </c>
      <c r="F143" s="7" t="s">
        <v>160</v>
      </c>
      <c r="G143" s="5" t="str">
        <f t="shared" si="16"/>
        <v>47563.693</v>
      </c>
      <c r="H143" s="6">
        <f t="shared" si="17"/>
        <v>10809</v>
      </c>
      <c r="I143" s="17" t="s">
        <v>810</v>
      </c>
      <c r="J143" s="18" t="s">
        <v>811</v>
      </c>
      <c r="K143" s="17">
        <v>10809</v>
      </c>
      <c r="L143" s="17" t="s">
        <v>812</v>
      </c>
      <c r="M143" s="18" t="s">
        <v>166</v>
      </c>
      <c r="N143" s="18"/>
      <c r="O143" s="19" t="s">
        <v>381</v>
      </c>
      <c r="P143" s="19" t="s">
        <v>813</v>
      </c>
    </row>
    <row r="144" spans="1:16" ht="13.5" thickBot="1" x14ac:dyDescent="0.25">
      <c r="A144" s="6" t="str">
        <f t="shared" si="12"/>
        <v> BBS 92 </v>
      </c>
      <c r="B144" s="7" t="str">
        <f t="shared" si="13"/>
        <v>I</v>
      </c>
      <c r="C144" s="6">
        <f t="shared" si="14"/>
        <v>47649.434999999998</v>
      </c>
      <c r="D144" s="5" t="str">
        <f t="shared" si="15"/>
        <v>vis</v>
      </c>
      <c r="E144" s="16">
        <f>VLOOKUP(C144,'Active 1'!C$21:E$964,3,FALSE)</f>
        <v>10853.126893868444</v>
      </c>
      <c r="F144" s="7" t="s">
        <v>160</v>
      </c>
      <c r="G144" s="5" t="str">
        <f t="shared" si="16"/>
        <v>47649.435</v>
      </c>
      <c r="H144" s="6">
        <f t="shared" si="17"/>
        <v>10853</v>
      </c>
      <c r="I144" s="17" t="s">
        <v>814</v>
      </c>
      <c r="J144" s="18" t="s">
        <v>815</v>
      </c>
      <c r="K144" s="17">
        <v>10853</v>
      </c>
      <c r="L144" s="17" t="s">
        <v>802</v>
      </c>
      <c r="M144" s="18" t="s">
        <v>166</v>
      </c>
      <c r="N144" s="18"/>
      <c r="O144" s="19" t="s">
        <v>381</v>
      </c>
      <c r="P144" s="19" t="s">
        <v>816</v>
      </c>
    </row>
    <row r="145" spans="1:16" ht="13.5" thickBot="1" x14ac:dyDescent="0.25">
      <c r="A145" s="6" t="str">
        <f t="shared" si="12"/>
        <v> AOEB 1 </v>
      </c>
      <c r="B145" s="7" t="str">
        <f t="shared" si="13"/>
        <v>I</v>
      </c>
      <c r="C145" s="6">
        <f t="shared" si="14"/>
        <v>47676.722000000002</v>
      </c>
      <c r="D145" s="5" t="str">
        <f t="shared" si="15"/>
        <v>vis</v>
      </c>
      <c r="E145" s="16">
        <f>VLOOKUP(C145,'Active 1'!C$21:E$964,3,FALSE)</f>
        <v>10867.129397046168</v>
      </c>
      <c r="F145" s="7" t="s">
        <v>160</v>
      </c>
      <c r="G145" s="5" t="str">
        <f t="shared" si="16"/>
        <v>47676.722</v>
      </c>
      <c r="H145" s="6">
        <f t="shared" si="17"/>
        <v>10867</v>
      </c>
      <c r="I145" s="17" t="s">
        <v>817</v>
      </c>
      <c r="J145" s="18" t="s">
        <v>818</v>
      </c>
      <c r="K145" s="17">
        <v>10867</v>
      </c>
      <c r="L145" s="17" t="s">
        <v>805</v>
      </c>
      <c r="M145" s="18" t="s">
        <v>166</v>
      </c>
      <c r="N145" s="18"/>
      <c r="O145" s="19" t="s">
        <v>724</v>
      </c>
      <c r="P145" s="19" t="s">
        <v>465</v>
      </c>
    </row>
    <row r="146" spans="1:16" ht="13.5" thickBot="1" x14ac:dyDescent="0.25">
      <c r="A146" s="6" t="str">
        <f t="shared" si="12"/>
        <v> AOEB 1 </v>
      </c>
      <c r="B146" s="7" t="str">
        <f t="shared" si="13"/>
        <v>I</v>
      </c>
      <c r="C146" s="6">
        <f t="shared" si="14"/>
        <v>47678.67</v>
      </c>
      <c r="D146" s="5" t="str">
        <f t="shared" si="15"/>
        <v>vis</v>
      </c>
      <c r="E146" s="16">
        <f>VLOOKUP(C146,'Active 1'!C$21:E$964,3,FALSE)</f>
        <v>10868.129026033972</v>
      </c>
      <c r="F146" s="7" t="s">
        <v>160</v>
      </c>
      <c r="G146" s="5" t="str">
        <f t="shared" si="16"/>
        <v>47678.670</v>
      </c>
      <c r="H146" s="6">
        <f t="shared" si="17"/>
        <v>10868</v>
      </c>
      <c r="I146" s="17" t="s">
        <v>819</v>
      </c>
      <c r="J146" s="18" t="s">
        <v>820</v>
      </c>
      <c r="K146" s="17">
        <v>10868</v>
      </c>
      <c r="L146" s="17" t="s">
        <v>821</v>
      </c>
      <c r="M146" s="18" t="s">
        <v>166</v>
      </c>
      <c r="N146" s="18"/>
      <c r="O146" s="19" t="s">
        <v>724</v>
      </c>
      <c r="P146" s="19" t="s">
        <v>465</v>
      </c>
    </row>
    <row r="147" spans="1:16" ht="13.5" thickBot="1" x14ac:dyDescent="0.25">
      <c r="A147" s="6" t="str">
        <f t="shared" si="12"/>
        <v> BRNO 30 </v>
      </c>
      <c r="B147" s="7" t="str">
        <f t="shared" si="13"/>
        <v>I</v>
      </c>
      <c r="C147" s="6">
        <f t="shared" si="14"/>
        <v>47684.514000000003</v>
      </c>
      <c r="D147" s="5" t="str">
        <f t="shared" si="15"/>
        <v>vis</v>
      </c>
      <c r="E147" s="16">
        <f>VLOOKUP(C147,'Active 1'!C$21:E$964,3,FALSE)</f>
        <v>10871.127912997385</v>
      </c>
      <c r="F147" s="7" t="s">
        <v>160</v>
      </c>
      <c r="G147" s="5" t="str">
        <f t="shared" si="16"/>
        <v>47684.514</v>
      </c>
      <c r="H147" s="6">
        <f t="shared" si="17"/>
        <v>10871</v>
      </c>
      <c r="I147" s="17" t="s">
        <v>822</v>
      </c>
      <c r="J147" s="18" t="s">
        <v>823</v>
      </c>
      <c r="K147" s="17">
        <v>10871</v>
      </c>
      <c r="L147" s="17" t="s">
        <v>812</v>
      </c>
      <c r="M147" s="18" t="s">
        <v>166</v>
      </c>
      <c r="N147" s="18"/>
      <c r="O147" s="19" t="s">
        <v>824</v>
      </c>
      <c r="P147" s="19" t="s">
        <v>825</v>
      </c>
    </row>
    <row r="148" spans="1:16" ht="13.5" thickBot="1" x14ac:dyDescent="0.25">
      <c r="A148" s="6" t="str">
        <f t="shared" si="12"/>
        <v> BRNO 30 </v>
      </c>
      <c r="B148" s="7" t="str">
        <f t="shared" si="13"/>
        <v>I</v>
      </c>
      <c r="C148" s="6">
        <f t="shared" si="14"/>
        <v>47684.514000000003</v>
      </c>
      <c r="D148" s="5" t="str">
        <f t="shared" si="15"/>
        <v>vis</v>
      </c>
      <c r="E148" s="16">
        <f>VLOOKUP(C148,'Active 1'!C$21:E$964,3,FALSE)</f>
        <v>10871.127912997385</v>
      </c>
      <c r="F148" s="7" t="s">
        <v>160</v>
      </c>
      <c r="G148" s="5" t="str">
        <f t="shared" si="16"/>
        <v>47684.514</v>
      </c>
      <c r="H148" s="6">
        <f t="shared" si="17"/>
        <v>10871</v>
      </c>
      <c r="I148" s="17" t="s">
        <v>822</v>
      </c>
      <c r="J148" s="18" t="s">
        <v>823</v>
      </c>
      <c r="K148" s="17">
        <v>10871</v>
      </c>
      <c r="L148" s="17" t="s">
        <v>812</v>
      </c>
      <c r="M148" s="18" t="s">
        <v>166</v>
      </c>
      <c r="N148" s="18"/>
      <c r="O148" s="19" t="s">
        <v>826</v>
      </c>
      <c r="P148" s="19" t="s">
        <v>825</v>
      </c>
    </row>
    <row r="149" spans="1:16" ht="13.5" thickBot="1" x14ac:dyDescent="0.25">
      <c r="A149" s="6" t="str">
        <f t="shared" si="12"/>
        <v> AOEB 1 </v>
      </c>
      <c r="B149" s="7" t="str">
        <f t="shared" si="13"/>
        <v>I</v>
      </c>
      <c r="C149" s="6">
        <f t="shared" si="14"/>
        <v>47713.741999999998</v>
      </c>
      <c r="D149" s="5" t="str">
        <f t="shared" si="15"/>
        <v>vis</v>
      </c>
      <c r="E149" s="16">
        <f>VLOOKUP(C149,'Active 1'!C$21:E$964,3,FALSE)</f>
        <v>10886.126453066956</v>
      </c>
      <c r="F149" s="7" t="s">
        <v>160</v>
      </c>
      <c r="G149" s="5" t="str">
        <f t="shared" si="16"/>
        <v>47713.742</v>
      </c>
      <c r="H149" s="6">
        <f t="shared" si="17"/>
        <v>10886</v>
      </c>
      <c r="I149" s="17" t="s">
        <v>827</v>
      </c>
      <c r="J149" s="18" t="s">
        <v>828</v>
      </c>
      <c r="K149" s="17">
        <v>10886</v>
      </c>
      <c r="L149" s="17" t="s">
        <v>798</v>
      </c>
      <c r="M149" s="18" t="s">
        <v>166</v>
      </c>
      <c r="N149" s="18"/>
      <c r="O149" s="19" t="s">
        <v>314</v>
      </c>
      <c r="P149" s="19" t="s">
        <v>465</v>
      </c>
    </row>
    <row r="150" spans="1:16" ht="13.5" thickBot="1" x14ac:dyDescent="0.25">
      <c r="A150" s="6" t="str">
        <f t="shared" si="12"/>
        <v> BBS 92 </v>
      </c>
      <c r="B150" s="7" t="str">
        <f t="shared" si="13"/>
        <v>I</v>
      </c>
      <c r="C150" s="6">
        <f t="shared" si="14"/>
        <v>47723.49</v>
      </c>
      <c r="D150" s="5" t="str">
        <f t="shared" si="15"/>
        <v>vis</v>
      </c>
      <c r="E150" s="16">
        <f>VLOOKUP(C150,'Active 1'!C$21:E$964,3,FALSE)</f>
        <v>10891.128703258491</v>
      </c>
      <c r="F150" s="7" t="s">
        <v>160</v>
      </c>
      <c r="G150" s="5" t="str">
        <f t="shared" si="16"/>
        <v>47723.490</v>
      </c>
      <c r="H150" s="6">
        <f t="shared" si="17"/>
        <v>10891</v>
      </c>
      <c r="I150" s="17" t="s">
        <v>829</v>
      </c>
      <c r="J150" s="18" t="s">
        <v>830</v>
      </c>
      <c r="K150" s="17">
        <v>10891</v>
      </c>
      <c r="L150" s="17" t="s">
        <v>821</v>
      </c>
      <c r="M150" s="18" t="s">
        <v>166</v>
      </c>
      <c r="N150" s="18"/>
      <c r="O150" s="19" t="s">
        <v>355</v>
      </c>
      <c r="P150" s="19" t="s">
        <v>816</v>
      </c>
    </row>
    <row r="151" spans="1:16" ht="13.5" thickBot="1" x14ac:dyDescent="0.25">
      <c r="A151" s="6" t="str">
        <f t="shared" si="12"/>
        <v> AOEB 1 </v>
      </c>
      <c r="B151" s="7" t="str">
        <f t="shared" si="13"/>
        <v>I</v>
      </c>
      <c r="C151" s="6">
        <f t="shared" si="14"/>
        <v>47748.824000000001</v>
      </c>
      <c r="D151" s="5" t="str">
        <f t="shared" si="15"/>
        <v>vis</v>
      </c>
      <c r="E151" s="16">
        <f>VLOOKUP(C151,'Active 1'!C$21:E$964,3,FALSE)</f>
        <v>10904.129011665589</v>
      </c>
      <c r="F151" s="7" t="s">
        <v>160</v>
      </c>
      <c r="G151" s="5" t="str">
        <f t="shared" si="16"/>
        <v>47748.824</v>
      </c>
      <c r="H151" s="6">
        <f t="shared" si="17"/>
        <v>10904</v>
      </c>
      <c r="I151" s="17" t="s">
        <v>831</v>
      </c>
      <c r="J151" s="18" t="s">
        <v>832</v>
      </c>
      <c r="K151" s="17">
        <v>10904</v>
      </c>
      <c r="L151" s="17" t="s">
        <v>821</v>
      </c>
      <c r="M151" s="18" t="s">
        <v>166</v>
      </c>
      <c r="N151" s="18"/>
      <c r="O151" s="19" t="s">
        <v>426</v>
      </c>
      <c r="P151" s="19" t="s">
        <v>465</v>
      </c>
    </row>
    <row r="152" spans="1:16" ht="13.5" thickBot="1" x14ac:dyDescent="0.25">
      <c r="A152" s="6" t="str">
        <f t="shared" si="12"/>
        <v> AOEB 1 </v>
      </c>
      <c r="B152" s="7" t="str">
        <f t="shared" si="13"/>
        <v>I</v>
      </c>
      <c r="C152" s="6">
        <f t="shared" si="14"/>
        <v>47791.701000000001</v>
      </c>
      <c r="D152" s="5" t="str">
        <f t="shared" si="15"/>
        <v>vis</v>
      </c>
      <c r="E152" s="16">
        <f>VLOOKUP(C152,'Active 1'!C$21:E$964,3,FALSE)</f>
        <v>10926.131625685128</v>
      </c>
      <c r="F152" s="7" t="s">
        <v>160</v>
      </c>
      <c r="G152" s="5" t="str">
        <f t="shared" si="16"/>
        <v>47791.701</v>
      </c>
      <c r="H152" s="6">
        <f t="shared" si="17"/>
        <v>10926</v>
      </c>
      <c r="I152" s="17" t="s">
        <v>833</v>
      </c>
      <c r="J152" s="18" t="s">
        <v>834</v>
      </c>
      <c r="K152" s="17">
        <v>10926</v>
      </c>
      <c r="L152" s="17" t="s">
        <v>835</v>
      </c>
      <c r="M152" s="18" t="s">
        <v>166</v>
      </c>
      <c r="N152" s="18"/>
      <c r="O152" s="19" t="s">
        <v>724</v>
      </c>
      <c r="P152" s="19" t="s">
        <v>465</v>
      </c>
    </row>
    <row r="153" spans="1:16" ht="13.5" thickBot="1" x14ac:dyDescent="0.25">
      <c r="A153" s="6" t="str">
        <f t="shared" si="12"/>
        <v> AOEB 1 </v>
      </c>
      <c r="B153" s="7" t="str">
        <f t="shared" si="13"/>
        <v>I</v>
      </c>
      <c r="C153" s="6">
        <f t="shared" si="14"/>
        <v>48054.77</v>
      </c>
      <c r="D153" s="5" t="str">
        <f t="shared" si="15"/>
        <v>vis</v>
      </c>
      <c r="E153" s="16">
        <f>VLOOKUP(C153,'Active 1'!C$21:E$964,3,FALSE)</f>
        <v>11061.127209972889</v>
      </c>
      <c r="F153" s="7" t="s">
        <v>160</v>
      </c>
      <c r="G153" s="5" t="str">
        <f t="shared" si="16"/>
        <v>48054.770</v>
      </c>
      <c r="H153" s="6">
        <f t="shared" si="17"/>
        <v>11061</v>
      </c>
      <c r="I153" s="17" t="s">
        <v>848</v>
      </c>
      <c r="J153" s="18" t="s">
        <v>849</v>
      </c>
      <c r="K153" s="17">
        <v>11061</v>
      </c>
      <c r="L153" s="17" t="s">
        <v>846</v>
      </c>
      <c r="M153" s="18" t="s">
        <v>166</v>
      </c>
      <c r="N153" s="18"/>
      <c r="O153" s="19" t="s">
        <v>724</v>
      </c>
      <c r="P153" s="19" t="s">
        <v>465</v>
      </c>
    </row>
    <row r="154" spans="1:16" ht="13.5" thickBot="1" x14ac:dyDescent="0.25">
      <c r="A154" s="6" t="str">
        <f t="shared" si="12"/>
        <v> AOEB 1 </v>
      </c>
      <c r="B154" s="7" t="str">
        <f t="shared" si="13"/>
        <v>I</v>
      </c>
      <c r="C154" s="6">
        <f t="shared" si="14"/>
        <v>48056.724000000002</v>
      </c>
      <c r="D154" s="5" t="str">
        <f t="shared" si="15"/>
        <v>vis</v>
      </c>
      <c r="E154" s="16">
        <f>VLOOKUP(C154,'Active 1'!C$21:E$964,3,FALSE)</f>
        <v>11062.129917900082</v>
      </c>
      <c r="F154" s="7" t="s">
        <v>160</v>
      </c>
      <c r="G154" s="5" t="str">
        <f t="shared" si="16"/>
        <v>48056.724</v>
      </c>
      <c r="H154" s="6">
        <f t="shared" si="17"/>
        <v>11062</v>
      </c>
      <c r="I154" s="17" t="s">
        <v>850</v>
      </c>
      <c r="J154" s="18" t="s">
        <v>851</v>
      </c>
      <c r="K154" s="17">
        <v>11062</v>
      </c>
      <c r="L154" s="17" t="s">
        <v>843</v>
      </c>
      <c r="M154" s="18" t="s">
        <v>166</v>
      </c>
      <c r="N154" s="18"/>
      <c r="O154" s="19" t="s">
        <v>724</v>
      </c>
      <c r="P154" s="19" t="s">
        <v>465</v>
      </c>
    </row>
    <row r="155" spans="1:16" ht="13.5" thickBot="1" x14ac:dyDescent="0.25">
      <c r="A155" s="6" t="str">
        <f t="shared" si="12"/>
        <v> AOEB 1 </v>
      </c>
      <c r="B155" s="7" t="str">
        <f t="shared" si="13"/>
        <v>I</v>
      </c>
      <c r="C155" s="6">
        <f t="shared" si="14"/>
        <v>48473.745999999999</v>
      </c>
      <c r="D155" s="5" t="str">
        <f t="shared" si="15"/>
        <v>vis</v>
      </c>
      <c r="E155" s="16">
        <f>VLOOKUP(C155,'Active 1'!C$21:E$964,3,FALSE)</f>
        <v>11276.127494774782</v>
      </c>
      <c r="F155" s="7" t="s">
        <v>160</v>
      </c>
      <c r="G155" s="5" t="str">
        <f t="shared" si="16"/>
        <v>48473.746</v>
      </c>
      <c r="H155" s="6">
        <f t="shared" si="17"/>
        <v>11276</v>
      </c>
      <c r="I155" s="17" t="s">
        <v>877</v>
      </c>
      <c r="J155" s="18" t="s">
        <v>878</v>
      </c>
      <c r="K155" s="17">
        <v>11276</v>
      </c>
      <c r="L155" s="17" t="s">
        <v>846</v>
      </c>
      <c r="M155" s="18" t="s">
        <v>166</v>
      </c>
      <c r="N155" s="18"/>
      <c r="O155" s="19" t="s">
        <v>314</v>
      </c>
      <c r="P155" s="19" t="s">
        <v>465</v>
      </c>
    </row>
    <row r="156" spans="1:16" ht="13.5" thickBot="1" x14ac:dyDescent="0.25">
      <c r="A156" s="6" t="str">
        <f t="shared" si="12"/>
        <v> AOEB 5 </v>
      </c>
      <c r="B156" s="7" t="str">
        <f t="shared" si="13"/>
        <v>I</v>
      </c>
      <c r="C156" s="6">
        <f t="shared" si="14"/>
        <v>48896.624000000003</v>
      </c>
      <c r="D156" s="5" t="str">
        <f t="shared" si="15"/>
        <v>vis</v>
      </c>
      <c r="E156" s="16">
        <f>VLOOKUP(C156,'Active 1'!C$21:E$964,3,FALSE)</f>
        <v>11493.130116491673</v>
      </c>
      <c r="F156" s="7" t="s">
        <v>160</v>
      </c>
      <c r="G156" s="5" t="str">
        <f t="shared" si="16"/>
        <v>48896.624</v>
      </c>
      <c r="H156" s="6">
        <f t="shared" si="17"/>
        <v>11493</v>
      </c>
      <c r="I156" s="17" t="s">
        <v>890</v>
      </c>
      <c r="J156" s="18" t="s">
        <v>891</v>
      </c>
      <c r="K156" s="17">
        <v>11493</v>
      </c>
      <c r="L156" s="17" t="s">
        <v>809</v>
      </c>
      <c r="M156" s="18" t="s">
        <v>166</v>
      </c>
      <c r="N156" s="18"/>
      <c r="O156" s="19" t="s">
        <v>314</v>
      </c>
      <c r="P156" s="19" t="s">
        <v>892</v>
      </c>
    </row>
    <row r="157" spans="1:16" ht="13.5" thickBot="1" x14ac:dyDescent="0.25">
      <c r="A157" s="6" t="str">
        <f t="shared" si="12"/>
        <v> AOEB 5 </v>
      </c>
      <c r="B157" s="7" t="str">
        <f t="shared" si="13"/>
        <v>I</v>
      </c>
      <c r="C157" s="6">
        <f t="shared" si="14"/>
        <v>48898.569000000003</v>
      </c>
      <c r="D157" s="5" t="str">
        <f t="shared" si="15"/>
        <v>vis</v>
      </c>
      <c r="E157" s="16">
        <f>VLOOKUP(C157,'Active 1'!C$21:E$964,3,FALSE)</f>
        <v>11494.128206009784</v>
      </c>
      <c r="F157" s="7" t="s">
        <v>160</v>
      </c>
      <c r="G157" s="5" t="str">
        <f t="shared" si="16"/>
        <v>48898.569</v>
      </c>
      <c r="H157" s="6">
        <f t="shared" si="17"/>
        <v>11494</v>
      </c>
      <c r="I157" s="17" t="s">
        <v>893</v>
      </c>
      <c r="J157" s="18" t="s">
        <v>894</v>
      </c>
      <c r="K157" s="17">
        <v>11494</v>
      </c>
      <c r="L157" s="17" t="s">
        <v>873</v>
      </c>
      <c r="M157" s="18" t="s">
        <v>166</v>
      </c>
      <c r="N157" s="18"/>
      <c r="O157" s="19" t="s">
        <v>314</v>
      </c>
      <c r="P157" s="19" t="s">
        <v>892</v>
      </c>
    </row>
    <row r="158" spans="1:16" ht="13.5" thickBot="1" x14ac:dyDescent="0.25">
      <c r="A158" s="6" t="str">
        <f t="shared" si="12"/>
        <v> AOEB 5 </v>
      </c>
      <c r="B158" s="7" t="str">
        <f t="shared" si="13"/>
        <v>I</v>
      </c>
      <c r="C158" s="6">
        <f t="shared" si="14"/>
        <v>49155.802000000003</v>
      </c>
      <c r="D158" s="5" t="str">
        <f t="shared" si="15"/>
        <v>vis</v>
      </c>
      <c r="E158" s="16">
        <f>VLOOKUP(C158,'Active 1'!C$21:E$964,3,FALSE)</f>
        <v>11626.129008586651</v>
      </c>
      <c r="F158" s="7" t="s">
        <v>160</v>
      </c>
      <c r="G158" s="5" t="str">
        <f t="shared" si="16"/>
        <v>49155.802</v>
      </c>
      <c r="H158" s="6">
        <f t="shared" si="17"/>
        <v>11626</v>
      </c>
      <c r="I158" s="17" t="s">
        <v>902</v>
      </c>
      <c r="J158" s="18" t="s">
        <v>903</v>
      </c>
      <c r="K158" s="17">
        <v>11626</v>
      </c>
      <c r="L158" s="17" t="s">
        <v>821</v>
      </c>
      <c r="M158" s="18" t="s">
        <v>166</v>
      </c>
      <c r="N158" s="18"/>
      <c r="O158" s="19" t="s">
        <v>314</v>
      </c>
      <c r="P158" s="19" t="s">
        <v>892</v>
      </c>
    </row>
    <row r="159" spans="1:16" ht="13.5" thickBot="1" x14ac:dyDescent="0.25">
      <c r="A159" s="6" t="str">
        <f t="shared" si="12"/>
        <v> AOEB 5 </v>
      </c>
      <c r="B159" s="7" t="str">
        <f t="shared" si="13"/>
        <v>I</v>
      </c>
      <c r="C159" s="6">
        <f t="shared" si="14"/>
        <v>49194.78</v>
      </c>
      <c r="D159" s="5" t="str">
        <f t="shared" si="15"/>
        <v>vis</v>
      </c>
      <c r="E159" s="16">
        <f>VLOOKUP(C159,'Active 1'!C$21:E$964,3,FALSE)</f>
        <v>11646.130825160886</v>
      </c>
      <c r="F159" s="7" t="s">
        <v>160</v>
      </c>
      <c r="G159" s="5" t="str">
        <f t="shared" si="16"/>
        <v>49194.780</v>
      </c>
      <c r="H159" s="6">
        <f t="shared" si="17"/>
        <v>11646</v>
      </c>
      <c r="I159" s="17" t="s">
        <v>904</v>
      </c>
      <c r="J159" s="18" t="s">
        <v>905</v>
      </c>
      <c r="K159" s="17">
        <v>11646</v>
      </c>
      <c r="L159" s="17" t="s">
        <v>854</v>
      </c>
      <c r="M159" s="18" t="s">
        <v>166</v>
      </c>
      <c r="N159" s="18"/>
      <c r="O159" s="19" t="s">
        <v>314</v>
      </c>
      <c r="P159" s="19" t="s">
        <v>892</v>
      </c>
    </row>
    <row r="160" spans="1:16" ht="13.5" thickBot="1" x14ac:dyDescent="0.25">
      <c r="A160" s="6" t="str">
        <f t="shared" si="12"/>
        <v> AOEB 5 </v>
      </c>
      <c r="B160" s="7" t="str">
        <f t="shared" si="13"/>
        <v>I</v>
      </c>
      <c r="C160" s="6">
        <f t="shared" si="14"/>
        <v>49235.697999999997</v>
      </c>
      <c r="D160" s="5" t="str">
        <f t="shared" si="15"/>
        <v>vis</v>
      </c>
      <c r="E160" s="16">
        <f>VLOOKUP(C160,'Active 1'!C$21:E$964,3,FALSE)</f>
        <v>11667.128165470411</v>
      </c>
      <c r="F160" s="7" t="s">
        <v>160</v>
      </c>
      <c r="G160" s="5" t="str">
        <f t="shared" si="16"/>
        <v>49235.698</v>
      </c>
      <c r="H160" s="6">
        <f t="shared" si="17"/>
        <v>11667</v>
      </c>
      <c r="I160" s="17" t="s">
        <v>909</v>
      </c>
      <c r="J160" s="18" t="s">
        <v>910</v>
      </c>
      <c r="K160" s="17">
        <v>11667</v>
      </c>
      <c r="L160" s="17" t="s">
        <v>873</v>
      </c>
      <c r="M160" s="18" t="s">
        <v>166</v>
      </c>
      <c r="N160" s="18"/>
      <c r="O160" s="19" t="s">
        <v>314</v>
      </c>
      <c r="P160" s="19" t="s">
        <v>892</v>
      </c>
    </row>
    <row r="161" spans="1:16" ht="13.5" thickBot="1" x14ac:dyDescent="0.25">
      <c r="A161" s="6" t="str">
        <f t="shared" si="12"/>
        <v> AOEB 5 </v>
      </c>
      <c r="B161" s="7" t="str">
        <f t="shared" si="13"/>
        <v>I</v>
      </c>
      <c r="C161" s="6">
        <f t="shared" si="14"/>
        <v>49235.701000000001</v>
      </c>
      <c r="D161" s="5" t="str">
        <f t="shared" si="15"/>
        <v>vis</v>
      </c>
      <c r="E161" s="16">
        <f>VLOOKUP(C161,'Active 1'!C$21:E$964,3,FALSE)</f>
        <v>11667.129704940107</v>
      </c>
      <c r="F161" s="7" t="s">
        <v>160</v>
      </c>
      <c r="G161" s="5" t="str">
        <f t="shared" si="16"/>
        <v>49235.701</v>
      </c>
      <c r="H161" s="6">
        <f t="shared" si="17"/>
        <v>11667</v>
      </c>
      <c r="I161" s="17" t="s">
        <v>911</v>
      </c>
      <c r="J161" s="18" t="s">
        <v>912</v>
      </c>
      <c r="K161" s="17">
        <v>11667</v>
      </c>
      <c r="L161" s="17" t="s">
        <v>843</v>
      </c>
      <c r="M161" s="18" t="s">
        <v>166</v>
      </c>
      <c r="N161" s="18"/>
      <c r="O161" s="19" t="s">
        <v>659</v>
      </c>
      <c r="P161" s="19" t="s">
        <v>892</v>
      </c>
    </row>
    <row r="162" spans="1:16" ht="13.5" thickBot="1" x14ac:dyDescent="0.25">
      <c r="A162" s="6" t="str">
        <f t="shared" si="12"/>
        <v> AOEB 5 </v>
      </c>
      <c r="B162" s="7" t="str">
        <f t="shared" si="13"/>
        <v>I</v>
      </c>
      <c r="C162" s="6">
        <f t="shared" si="14"/>
        <v>49278.572999999997</v>
      </c>
      <c r="D162" s="5" t="str">
        <f t="shared" si="15"/>
        <v>vis</v>
      </c>
      <c r="E162" s="16">
        <f>VLOOKUP(C162,'Active 1'!C$21:E$964,3,FALSE)</f>
        <v>11689.129753176823</v>
      </c>
      <c r="F162" s="7" t="s">
        <v>160</v>
      </c>
      <c r="G162" s="5" t="str">
        <f t="shared" si="16"/>
        <v>49278.573</v>
      </c>
      <c r="H162" s="6">
        <f t="shared" si="17"/>
        <v>11689</v>
      </c>
      <c r="I162" s="17" t="s">
        <v>916</v>
      </c>
      <c r="J162" s="18" t="s">
        <v>917</v>
      </c>
      <c r="K162" s="17">
        <v>11689</v>
      </c>
      <c r="L162" s="17" t="s">
        <v>843</v>
      </c>
      <c r="M162" s="18" t="s">
        <v>166</v>
      </c>
      <c r="N162" s="18"/>
      <c r="O162" s="19" t="s">
        <v>464</v>
      </c>
      <c r="P162" s="19" t="s">
        <v>892</v>
      </c>
    </row>
    <row r="163" spans="1:16" ht="13.5" thickBot="1" x14ac:dyDescent="0.25">
      <c r="A163" s="6" t="str">
        <f t="shared" si="12"/>
        <v> AOEB 5 </v>
      </c>
      <c r="B163" s="7" t="str">
        <f t="shared" si="13"/>
        <v>I</v>
      </c>
      <c r="C163" s="6">
        <f t="shared" si="14"/>
        <v>49878.775000000001</v>
      </c>
      <c r="D163" s="5" t="str">
        <f t="shared" si="15"/>
        <v>vis</v>
      </c>
      <c r="E163" s="16">
        <f>VLOOKUP(C163,'Active 1'!C$21:E$964,3,FALSE)</f>
        <v>11997.127349551476</v>
      </c>
      <c r="F163" s="7" t="s">
        <v>160</v>
      </c>
      <c r="G163" s="5" t="str">
        <f t="shared" si="16"/>
        <v>49878.775</v>
      </c>
      <c r="H163" s="6">
        <f t="shared" si="17"/>
        <v>11997</v>
      </c>
      <c r="I163" s="17" t="s">
        <v>940</v>
      </c>
      <c r="J163" s="18" t="s">
        <v>941</v>
      </c>
      <c r="K163" s="17">
        <v>11997</v>
      </c>
      <c r="L163" s="17" t="s">
        <v>846</v>
      </c>
      <c r="M163" s="18" t="s">
        <v>166</v>
      </c>
      <c r="N163" s="18"/>
      <c r="O163" s="19" t="s">
        <v>724</v>
      </c>
      <c r="P163" s="19" t="s">
        <v>892</v>
      </c>
    </row>
    <row r="164" spans="1:16" ht="13.5" thickBot="1" x14ac:dyDescent="0.25">
      <c r="A164" s="6" t="str">
        <f t="shared" si="12"/>
        <v> AOEB 5 </v>
      </c>
      <c r="B164" s="7" t="str">
        <f t="shared" si="13"/>
        <v>I</v>
      </c>
      <c r="C164" s="6">
        <f t="shared" si="14"/>
        <v>49952.822999999997</v>
      </c>
      <c r="D164" s="5" t="str">
        <f t="shared" si="15"/>
        <v>vis</v>
      </c>
      <c r="E164" s="16">
        <f>VLOOKUP(C164,'Active 1'!C$21:E$964,3,FALSE)</f>
        <v>12035.125566845569</v>
      </c>
      <c r="F164" s="7" t="s">
        <v>160</v>
      </c>
      <c r="G164" s="5" t="str">
        <f t="shared" si="16"/>
        <v>49952.823</v>
      </c>
      <c r="H164" s="6">
        <f t="shared" si="17"/>
        <v>12035</v>
      </c>
      <c r="I164" s="17" t="s">
        <v>945</v>
      </c>
      <c r="J164" s="18" t="s">
        <v>946</v>
      </c>
      <c r="K164" s="17">
        <v>12035</v>
      </c>
      <c r="L164" s="17" t="s">
        <v>883</v>
      </c>
      <c r="M164" s="18" t="s">
        <v>166</v>
      </c>
      <c r="N164" s="18"/>
      <c r="O164" s="19" t="s">
        <v>314</v>
      </c>
      <c r="P164" s="19" t="s">
        <v>892</v>
      </c>
    </row>
    <row r="165" spans="1:16" ht="13.5" thickBot="1" x14ac:dyDescent="0.25">
      <c r="A165" s="6" t="str">
        <f t="shared" si="12"/>
        <v> AOEB 5 </v>
      </c>
      <c r="B165" s="7" t="str">
        <f t="shared" si="13"/>
        <v>I</v>
      </c>
      <c r="C165" s="6">
        <f t="shared" si="14"/>
        <v>49954.767999999996</v>
      </c>
      <c r="D165" s="5" t="str">
        <f t="shared" si="15"/>
        <v>vis</v>
      </c>
      <c r="E165" s="16">
        <f>VLOOKUP(C165,'Active 1'!C$21:E$964,3,FALSE)</f>
        <v>12036.123656363678</v>
      </c>
      <c r="F165" s="7" t="s">
        <v>160</v>
      </c>
      <c r="G165" s="5" t="str">
        <f t="shared" si="16"/>
        <v>49954.768</v>
      </c>
      <c r="H165" s="6">
        <f t="shared" si="17"/>
        <v>12036</v>
      </c>
      <c r="I165" s="17" t="s">
        <v>947</v>
      </c>
      <c r="J165" s="18" t="s">
        <v>948</v>
      </c>
      <c r="K165" s="17">
        <v>12036</v>
      </c>
      <c r="L165" s="17" t="s">
        <v>949</v>
      </c>
      <c r="M165" s="18" t="s">
        <v>166</v>
      </c>
      <c r="N165" s="18"/>
      <c r="O165" s="19" t="s">
        <v>314</v>
      </c>
      <c r="P165" s="19" t="s">
        <v>892</v>
      </c>
    </row>
    <row r="166" spans="1:16" ht="13.5" thickBot="1" x14ac:dyDescent="0.25">
      <c r="A166" s="6" t="str">
        <f t="shared" si="12"/>
        <v> AOEB 5 </v>
      </c>
      <c r="B166" s="7" t="str">
        <f t="shared" si="13"/>
        <v>I</v>
      </c>
      <c r="C166" s="6">
        <f t="shared" si="14"/>
        <v>49958.67</v>
      </c>
      <c r="D166" s="5" t="str">
        <f t="shared" si="15"/>
        <v>vis</v>
      </c>
      <c r="E166" s="16">
        <f>VLOOKUP(C166,'Active 1'!C$21:E$964,3,FALSE)</f>
        <v>12038.125993278674</v>
      </c>
      <c r="F166" s="7" t="s">
        <v>160</v>
      </c>
      <c r="G166" s="5" t="str">
        <f t="shared" si="16"/>
        <v>49958.670</v>
      </c>
      <c r="H166" s="6">
        <f t="shared" si="17"/>
        <v>12038</v>
      </c>
      <c r="I166" s="17" t="s">
        <v>950</v>
      </c>
      <c r="J166" s="18" t="s">
        <v>951</v>
      </c>
      <c r="K166" s="17">
        <v>12038</v>
      </c>
      <c r="L166" s="17" t="s">
        <v>798</v>
      </c>
      <c r="M166" s="18" t="s">
        <v>166</v>
      </c>
      <c r="N166" s="18"/>
      <c r="O166" s="19" t="s">
        <v>314</v>
      </c>
      <c r="P166" s="19" t="s">
        <v>892</v>
      </c>
    </row>
    <row r="167" spans="1:16" ht="13.5" thickBot="1" x14ac:dyDescent="0.25">
      <c r="A167" s="6" t="str">
        <f t="shared" si="12"/>
        <v> AOEB 5 </v>
      </c>
      <c r="B167" s="7" t="str">
        <f t="shared" si="13"/>
        <v>I</v>
      </c>
      <c r="C167" s="6">
        <f t="shared" si="14"/>
        <v>49960.625</v>
      </c>
      <c r="D167" s="5" t="str">
        <f t="shared" si="15"/>
        <v>vis</v>
      </c>
      <c r="E167" s="16">
        <f>VLOOKUP(C167,'Active 1'!C$21:E$964,3,FALSE)</f>
        <v>12039.129214362431</v>
      </c>
      <c r="F167" s="7" t="s">
        <v>160</v>
      </c>
      <c r="G167" s="5" t="str">
        <f t="shared" si="16"/>
        <v>49960.625</v>
      </c>
      <c r="H167" s="6">
        <f t="shared" si="17"/>
        <v>12039</v>
      </c>
      <c r="I167" s="17" t="s">
        <v>952</v>
      </c>
      <c r="J167" s="18" t="s">
        <v>953</v>
      </c>
      <c r="K167" s="17">
        <v>12039</v>
      </c>
      <c r="L167" s="17" t="s">
        <v>805</v>
      </c>
      <c r="M167" s="18" t="s">
        <v>166</v>
      </c>
      <c r="N167" s="18"/>
      <c r="O167" s="19" t="s">
        <v>314</v>
      </c>
      <c r="P167" s="19" t="s">
        <v>892</v>
      </c>
    </row>
    <row r="168" spans="1:16" ht="13.5" thickBot="1" x14ac:dyDescent="0.25">
      <c r="A168" s="6" t="str">
        <f t="shared" si="12"/>
        <v> AOEB 5 </v>
      </c>
      <c r="B168" s="7" t="str">
        <f t="shared" si="13"/>
        <v>I</v>
      </c>
      <c r="C168" s="6">
        <f t="shared" si="14"/>
        <v>50338.671000000002</v>
      </c>
      <c r="D168" s="5" t="str">
        <f t="shared" si="15"/>
        <v>vis</v>
      </c>
      <c r="E168" s="16">
        <f>VLOOKUP(C168,'Active 1'!C$21:E$964,3,FALSE)</f>
        <v>12233.126000976024</v>
      </c>
      <c r="F168" s="7" t="s">
        <v>160</v>
      </c>
      <c r="G168" s="5" t="str">
        <f t="shared" si="16"/>
        <v>50338.671</v>
      </c>
      <c r="H168" s="6">
        <f t="shared" si="17"/>
        <v>12233</v>
      </c>
      <c r="I168" s="17" t="s">
        <v>961</v>
      </c>
      <c r="J168" s="18" t="s">
        <v>962</v>
      </c>
      <c r="K168" s="17">
        <v>12233</v>
      </c>
      <c r="L168" s="17" t="s">
        <v>798</v>
      </c>
      <c r="M168" s="18" t="s">
        <v>166</v>
      </c>
      <c r="N168" s="18"/>
      <c r="O168" s="19" t="s">
        <v>314</v>
      </c>
      <c r="P168" s="19" t="s">
        <v>892</v>
      </c>
    </row>
    <row r="169" spans="1:16" ht="13.5" thickBot="1" x14ac:dyDescent="0.25">
      <c r="A169" s="6" t="str">
        <f t="shared" si="12"/>
        <v> AOEB 5 </v>
      </c>
      <c r="B169" s="7" t="str">
        <f t="shared" si="13"/>
        <v>I</v>
      </c>
      <c r="C169" s="6">
        <f t="shared" si="14"/>
        <v>50340.618999999999</v>
      </c>
      <c r="D169" s="5" t="str">
        <f t="shared" si="15"/>
        <v>vis</v>
      </c>
      <c r="E169" s="16">
        <f>VLOOKUP(C169,'Active 1'!C$21:E$964,3,FALSE)</f>
        <v>12234.125629963826</v>
      </c>
      <c r="F169" s="7" t="s">
        <v>160</v>
      </c>
      <c r="G169" s="5" t="str">
        <f t="shared" si="16"/>
        <v>50340.619</v>
      </c>
      <c r="H169" s="6">
        <f t="shared" si="17"/>
        <v>12234</v>
      </c>
      <c r="I169" s="17" t="s">
        <v>963</v>
      </c>
      <c r="J169" s="18" t="s">
        <v>964</v>
      </c>
      <c r="K169" s="17">
        <v>12234</v>
      </c>
      <c r="L169" s="17" t="s">
        <v>883</v>
      </c>
      <c r="M169" s="18" t="s">
        <v>166</v>
      </c>
      <c r="N169" s="18"/>
      <c r="O169" s="19" t="s">
        <v>314</v>
      </c>
      <c r="P169" s="19" t="s">
        <v>892</v>
      </c>
    </row>
    <row r="170" spans="1:16" ht="13.5" thickBot="1" x14ac:dyDescent="0.25">
      <c r="A170" s="6" t="str">
        <f t="shared" si="12"/>
        <v> AOEB 5 </v>
      </c>
      <c r="B170" s="7" t="str">
        <f t="shared" si="13"/>
        <v>I</v>
      </c>
      <c r="C170" s="6">
        <f t="shared" si="14"/>
        <v>50981.750999999997</v>
      </c>
      <c r="D170" s="5" t="str">
        <f t="shared" si="15"/>
        <v>vis</v>
      </c>
      <c r="E170" s="16">
        <f>VLOOKUP(C170,'Active 1'!C$21:E$964,3,FALSE)</f>
        <v>12563.126724526777</v>
      </c>
      <c r="F170" s="7" t="s">
        <v>160</v>
      </c>
      <c r="G170" s="5" t="str">
        <f t="shared" si="16"/>
        <v>50981.751</v>
      </c>
      <c r="H170" s="6">
        <f t="shared" si="17"/>
        <v>12563</v>
      </c>
      <c r="I170" s="17" t="s">
        <v>982</v>
      </c>
      <c r="J170" s="18" t="s">
        <v>983</v>
      </c>
      <c r="K170" s="17">
        <v>12563</v>
      </c>
      <c r="L170" s="17" t="s">
        <v>802</v>
      </c>
      <c r="M170" s="18" t="s">
        <v>166</v>
      </c>
      <c r="N170" s="18"/>
      <c r="O170" s="19" t="s">
        <v>724</v>
      </c>
      <c r="P170" s="19" t="s">
        <v>892</v>
      </c>
    </row>
    <row r="171" spans="1:16" ht="13.5" thickBot="1" x14ac:dyDescent="0.25">
      <c r="A171" s="6" t="str">
        <f t="shared" si="12"/>
        <v> AOEB 5 </v>
      </c>
      <c r="B171" s="7" t="str">
        <f t="shared" si="13"/>
        <v>I</v>
      </c>
      <c r="C171" s="6">
        <f t="shared" si="14"/>
        <v>50983.692999999999</v>
      </c>
      <c r="D171" s="5" t="str">
        <f t="shared" si="15"/>
        <v>vis</v>
      </c>
      <c r="E171" s="16">
        <f>VLOOKUP(C171,'Active 1'!C$21:E$964,3,FALSE)</f>
        <v>12564.123274575195</v>
      </c>
      <c r="F171" s="7" t="s">
        <v>160</v>
      </c>
      <c r="G171" s="5" t="str">
        <f t="shared" si="16"/>
        <v>50983.693</v>
      </c>
      <c r="H171" s="6">
        <f t="shared" si="17"/>
        <v>12564</v>
      </c>
      <c r="I171" s="17" t="s">
        <v>984</v>
      </c>
      <c r="J171" s="18" t="s">
        <v>985</v>
      </c>
      <c r="K171" s="17">
        <v>12564</v>
      </c>
      <c r="L171" s="17" t="s">
        <v>777</v>
      </c>
      <c r="M171" s="18" t="s">
        <v>166</v>
      </c>
      <c r="N171" s="18"/>
      <c r="O171" s="19" t="s">
        <v>724</v>
      </c>
      <c r="P171" s="19" t="s">
        <v>892</v>
      </c>
    </row>
    <row r="172" spans="1:16" ht="13.5" thickBot="1" x14ac:dyDescent="0.25">
      <c r="A172" s="6" t="str">
        <f t="shared" si="12"/>
        <v> AOEB 5 </v>
      </c>
      <c r="B172" s="7" t="str">
        <f t="shared" si="13"/>
        <v>I</v>
      </c>
      <c r="C172" s="6">
        <f t="shared" si="14"/>
        <v>51020.726000000002</v>
      </c>
      <c r="D172" s="5" t="str">
        <f t="shared" si="15"/>
        <v>vis</v>
      </c>
      <c r="E172" s="16">
        <f>VLOOKUP(C172,'Active 1'!C$21:E$964,3,FALSE)</f>
        <v>12583.127001631326</v>
      </c>
      <c r="F172" s="7" t="s">
        <v>160</v>
      </c>
      <c r="G172" s="5" t="str">
        <f t="shared" si="16"/>
        <v>51020.726</v>
      </c>
      <c r="H172" s="6">
        <f t="shared" si="17"/>
        <v>12583</v>
      </c>
      <c r="I172" s="17" t="s">
        <v>986</v>
      </c>
      <c r="J172" s="18" t="s">
        <v>987</v>
      </c>
      <c r="K172" s="17">
        <v>12583</v>
      </c>
      <c r="L172" s="17" t="s">
        <v>802</v>
      </c>
      <c r="M172" s="18" t="s">
        <v>166</v>
      </c>
      <c r="N172" s="18"/>
      <c r="O172" s="19" t="s">
        <v>464</v>
      </c>
      <c r="P172" s="19" t="s">
        <v>892</v>
      </c>
    </row>
    <row r="173" spans="1:16" ht="13.5" thickBot="1" x14ac:dyDescent="0.25">
      <c r="A173" s="6" t="str">
        <f t="shared" si="12"/>
        <v> AOEB 5 </v>
      </c>
      <c r="B173" s="7" t="str">
        <f t="shared" si="13"/>
        <v>I</v>
      </c>
      <c r="C173" s="6">
        <f t="shared" si="14"/>
        <v>51141.544000000002</v>
      </c>
      <c r="D173" s="5" t="str">
        <f t="shared" si="15"/>
        <v>vis</v>
      </c>
      <c r="E173" s="16">
        <f>VLOOKUP(C173,'Active 1'!C$21:E$964,3,FALSE)</f>
        <v>12645.125551450874</v>
      </c>
      <c r="F173" s="7" t="s">
        <v>160</v>
      </c>
      <c r="G173" s="5" t="str">
        <f t="shared" si="16"/>
        <v>51141.544</v>
      </c>
      <c r="H173" s="6">
        <f t="shared" si="17"/>
        <v>12645</v>
      </c>
      <c r="I173" s="17" t="s">
        <v>988</v>
      </c>
      <c r="J173" s="18" t="s">
        <v>989</v>
      </c>
      <c r="K173" s="17">
        <v>12645</v>
      </c>
      <c r="L173" s="17" t="s">
        <v>883</v>
      </c>
      <c r="M173" s="18" t="s">
        <v>166</v>
      </c>
      <c r="N173" s="18"/>
      <c r="O173" s="19" t="s">
        <v>464</v>
      </c>
      <c r="P173" s="19" t="s">
        <v>892</v>
      </c>
    </row>
    <row r="174" spans="1:16" ht="13.5" thickBot="1" x14ac:dyDescent="0.25">
      <c r="A174" s="6" t="str">
        <f t="shared" si="12"/>
        <v>BAVM 152 </v>
      </c>
      <c r="B174" s="7" t="str">
        <f t="shared" si="13"/>
        <v>I</v>
      </c>
      <c r="C174" s="6">
        <f t="shared" si="14"/>
        <v>51673.543400000002</v>
      </c>
      <c r="D174" s="5" t="str">
        <f t="shared" si="15"/>
        <v>vis</v>
      </c>
      <c r="E174" s="16">
        <f>VLOOKUP(C174,'Active 1'!C$21:E$964,3,FALSE)</f>
        <v>12918.124535914034</v>
      </c>
      <c r="F174" s="7" t="s">
        <v>160</v>
      </c>
      <c r="G174" s="5" t="str">
        <f t="shared" si="16"/>
        <v>51673.5434</v>
      </c>
      <c r="H174" s="6">
        <f t="shared" si="17"/>
        <v>12918</v>
      </c>
      <c r="I174" s="17" t="s">
        <v>1007</v>
      </c>
      <c r="J174" s="18" t="s">
        <v>1008</v>
      </c>
      <c r="K174" s="17">
        <v>12918</v>
      </c>
      <c r="L174" s="17" t="s">
        <v>1009</v>
      </c>
      <c r="M174" s="18" t="s">
        <v>340</v>
      </c>
      <c r="N174" s="18" t="s">
        <v>1010</v>
      </c>
      <c r="O174" s="19" t="s">
        <v>1011</v>
      </c>
      <c r="P174" s="20" t="s">
        <v>1012</v>
      </c>
    </row>
    <row r="175" spans="1:16" ht="13.5" thickBot="1" x14ac:dyDescent="0.25">
      <c r="A175" s="6" t="str">
        <f t="shared" si="12"/>
        <v>BAVM 152 </v>
      </c>
      <c r="B175" s="7" t="str">
        <f t="shared" si="13"/>
        <v>I</v>
      </c>
      <c r="C175" s="6">
        <f t="shared" si="14"/>
        <v>51714.466200000003</v>
      </c>
      <c r="D175" s="5" t="str">
        <f t="shared" si="15"/>
        <v>vis</v>
      </c>
      <c r="E175" s="16">
        <f>VLOOKUP(C175,'Active 1'!C$21:E$964,3,FALSE)</f>
        <v>12939.124339375068</v>
      </c>
      <c r="F175" s="7" t="s">
        <v>160</v>
      </c>
      <c r="G175" s="5" t="str">
        <f t="shared" si="16"/>
        <v>51714.4662</v>
      </c>
      <c r="H175" s="6">
        <f t="shared" si="17"/>
        <v>12939</v>
      </c>
      <c r="I175" s="17" t="s">
        <v>1025</v>
      </c>
      <c r="J175" s="18" t="s">
        <v>1026</v>
      </c>
      <c r="K175" s="17">
        <v>12939</v>
      </c>
      <c r="L175" s="17" t="s">
        <v>1027</v>
      </c>
      <c r="M175" s="18" t="s">
        <v>340</v>
      </c>
      <c r="N175" s="18" t="s">
        <v>1010</v>
      </c>
      <c r="O175" s="19" t="s">
        <v>1028</v>
      </c>
      <c r="P175" s="20" t="s">
        <v>1012</v>
      </c>
    </row>
    <row r="176" spans="1:16" ht="13.5" thickBot="1" x14ac:dyDescent="0.25">
      <c r="A176" s="6" t="str">
        <f t="shared" si="12"/>
        <v>OEJV 0074 </v>
      </c>
      <c r="B176" s="7" t="str">
        <f t="shared" si="13"/>
        <v>I</v>
      </c>
      <c r="C176" s="6">
        <f t="shared" si="14"/>
        <v>51755.421999999999</v>
      </c>
      <c r="D176" s="5" t="str">
        <f t="shared" si="15"/>
        <v>vis</v>
      </c>
      <c r="E176" s="16">
        <f>VLOOKUP(C176,'Active 1'!C$21:E$964,3,FALSE)</f>
        <v>12960.141077002734</v>
      </c>
      <c r="F176" s="7" t="s">
        <v>160</v>
      </c>
      <c r="G176" s="5" t="str">
        <f t="shared" si="16"/>
        <v>51755.422</v>
      </c>
      <c r="H176" s="6">
        <f t="shared" si="17"/>
        <v>12960</v>
      </c>
      <c r="I176" s="17" t="s">
        <v>1039</v>
      </c>
      <c r="J176" s="18" t="s">
        <v>1040</v>
      </c>
      <c r="K176" s="17">
        <v>12960</v>
      </c>
      <c r="L176" s="17" t="s">
        <v>1041</v>
      </c>
      <c r="M176" s="18" t="s">
        <v>166</v>
      </c>
      <c r="N176" s="18"/>
      <c r="O176" s="19" t="s">
        <v>1042</v>
      </c>
      <c r="P176" s="20" t="s">
        <v>1032</v>
      </c>
    </row>
    <row r="177" spans="1:16" ht="13.5" thickBot="1" x14ac:dyDescent="0.25">
      <c r="A177" s="6" t="str">
        <f t="shared" si="12"/>
        <v> BBS 128 </v>
      </c>
      <c r="B177" s="7" t="str">
        <f t="shared" si="13"/>
        <v>I</v>
      </c>
      <c r="C177" s="6">
        <f t="shared" si="14"/>
        <v>52476.411</v>
      </c>
      <c r="D177" s="5" t="str">
        <f t="shared" si="15"/>
        <v>vis</v>
      </c>
      <c r="E177" s="16">
        <f>VLOOKUP(C177,'Active 1'!C$21:E$964,3,FALSE)</f>
        <v>13330.121315343433</v>
      </c>
      <c r="F177" s="7" t="s">
        <v>160</v>
      </c>
      <c r="G177" s="5" t="str">
        <f t="shared" si="16"/>
        <v>52476.411</v>
      </c>
      <c r="H177" s="6">
        <f t="shared" si="17"/>
        <v>13330</v>
      </c>
      <c r="I177" s="17" t="s">
        <v>1065</v>
      </c>
      <c r="J177" s="18" t="s">
        <v>1066</v>
      </c>
      <c r="K177" s="17">
        <v>13330</v>
      </c>
      <c r="L177" s="17" t="s">
        <v>1054</v>
      </c>
      <c r="M177" s="18" t="s">
        <v>166</v>
      </c>
      <c r="N177" s="18"/>
      <c r="O177" s="19" t="s">
        <v>381</v>
      </c>
      <c r="P177" s="19" t="s">
        <v>1067</v>
      </c>
    </row>
    <row r="178" spans="1:16" ht="13.5" thickBot="1" x14ac:dyDescent="0.25">
      <c r="A178" s="6" t="str">
        <f t="shared" si="12"/>
        <v>BAVM 158 </v>
      </c>
      <c r="B178" s="7" t="str">
        <f t="shared" si="13"/>
        <v>I</v>
      </c>
      <c r="C178" s="6">
        <f t="shared" si="14"/>
        <v>52513.433299999997</v>
      </c>
      <c r="D178" s="5" t="str">
        <f t="shared" si="15"/>
        <v>vis</v>
      </c>
      <c r="E178" s="16">
        <f>VLOOKUP(C178,'Active 1'!C$21:E$964,3,FALSE)</f>
        <v>13349.119551624319</v>
      </c>
      <c r="F178" s="7" t="s">
        <v>160</v>
      </c>
      <c r="G178" s="5" t="str">
        <f t="shared" si="16"/>
        <v>52513.4333</v>
      </c>
      <c r="H178" s="6">
        <f t="shared" si="17"/>
        <v>13349</v>
      </c>
      <c r="I178" s="17" t="s">
        <v>1068</v>
      </c>
      <c r="J178" s="18" t="s">
        <v>1069</v>
      </c>
      <c r="K178" s="17">
        <v>13349</v>
      </c>
      <c r="L178" s="17" t="s">
        <v>1070</v>
      </c>
      <c r="M178" s="18" t="s">
        <v>340</v>
      </c>
      <c r="N178" s="18" t="s">
        <v>1010</v>
      </c>
      <c r="O178" s="19" t="s">
        <v>1028</v>
      </c>
      <c r="P178" s="20" t="s">
        <v>1071</v>
      </c>
    </row>
    <row r="179" spans="1:16" ht="13.5" thickBot="1" x14ac:dyDescent="0.25">
      <c r="A179" s="6" t="str">
        <f t="shared" si="12"/>
        <v>IBVS 5364 </v>
      </c>
      <c r="B179" s="7" t="str">
        <f t="shared" si="13"/>
        <v>I</v>
      </c>
      <c r="C179" s="6">
        <f t="shared" si="14"/>
        <v>52515.388500000001</v>
      </c>
      <c r="D179" s="5" t="str">
        <f t="shared" si="15"/>
        <v>vis</v>
      </c>
      <c r="E179" s="16">
        <f>VLOOKUP(C179,'Active 1'!C$21:E$964,3,FALSE)</f>
        <v>13350.12287533939</v>
      </c>
      <c r="F179" s="7" t="s">
        <v>160</v>
      </c>
      <c r="G179" s="5" t="str">
        <f t="shared" si="16"/>
        <v>52515.3885</v>
      </c>
      <c r="H179" s="6">
        <f t="shared" si="17"/>
        <v>13350</v>
      </c>
      <c r="I179" s="17" t="s">
        <v>1072</v>
      </c>
      <c r="J179" s="18" t="s">
        <v>1073</v>
      </c>
      <c r="K179" s="17">
        <v>13350</v>
      </c>
      <c r="L179" s="17" t="s">
        <v>1074</v>
      </c>
      <c r="M179" s="18" t="s">
        <v>340</v>
      </c>
      <c r="N179" s="18" t="s">
        <v>341</v>
      </c>
      <c r="O179" s="19" t="s">
        <v>1075</v>
      </c>
      <c r="P179" s="20" t="s">
        <v>1076</v>
      </c>
    </row>
    <row r="180" spans="1:16" ht="13.5" thickBot="1" x14ac:dyDescent="0.25">
      <c r="A180" s="6" t="str">
        <f t="shared" si="12"/>
        <v>IBVS 5616 </v>
      </c>
      <c r="B180" s="7" t="str">
        <f t="shared" si="13"/>
        <v>I</v>
      </c>
      <c r="C180" s="6">
        <f t="shared" si="14"/>
        <v>52780.404900000001</v>
      </c>
      <c r="D180" s="5" t="str">
        <f t="shared" si="15"/>
        <v>vis</v>
      </c>
      <c r="E180" s="16">
        <f>VLOOKUP(C180,'Active 1'!C$21:E$964,3,FALSE)</f>
        <v>13486.117780721017</v>
      </c>
      <c r="F180" s="7" t="s">
        <v>160</v>
      </c>
      <c r="G180" s="5" t="str">
        <f t="shared" si="16"/>
        <v>52780.4049</v>
      </c>
      <c r="H180" s="6">
        <f t="shared" si="17"/>
        <v>13486</v>
      </c>
      <c r="I180" s="17" t="s">
        <v>1077</v>
      </c>
      <c r="J180" s="18" t="s">
        <v>1078</v>
      </c>
      <c r="K180" s="17">
        <v>13486</v>
      </c>
      <c r="L180" s="17" t="s">
        <v>1079</v>
      </c>
      <c r="M180" s="18" t="s">
        <v>340</v>
      </c>
      <c r="N180" s="18" t="s">
        <v>341</v>
      </c>
      <c r="O180" s="19" t="s">
        <v>1080</v>
      </c>
      <c r="P180" s="20" t="s">
        <v>1081</v>
      </c>
    </row>
    <row r="181" spans="1:16" ht="13.5" thickBot="1" x14ac:dyDescent="0.25">
      <c r="A181" s="6" t="str">
        <f t="shared" si="12"/>
        <v>IBVS 5616 </v>
      </c>
      <c r="B181" s="7" t="str">
        <f t="shared" si="13"/>
        <v>II</v>
      </c>
      <c r="C181" s="6">
        <f t="shared" si="14"/>
        <v>52781.382400000002</v>
      </c>
      <c r="D181" s="5" t="str">
        <f t="shared" si="15"/>
        <v>vis</v>
      </c>
      <c r="E181" s="16">
        <f>VLOOKUP(C181,'Active 1'!C$21:E$964,3,FALSE)</f>
        <v>13486.619391262895</v>
      </c>
      <c r="F181" s="7" t="s">
        <v>160</v>
      </c>
      <c r="G181" s="5" t="str">
        <f t="shared" si="16"/>
        <v>52781.3824</v>
      </c>
      <c r="H181" s="6">
        <f t="shared" si="17"/>
        <v>13486.5</v>
      </c>
      <c r="I181" s="17" t="s">
        <v>1082</v>
      </c>
      <c r="J181" s="18" t="s">
        <v>1083</v>
      </c>
      <c r="K181" s="17">
        <v>13486.5</v>
      </c>
      <c r="L181" s="17" t="s">
        <v>1084</v>
      </c>
      <c r="M181" s="18" t="s">
        <v>340</v>
      </c>
      <c r="N181" s="18" t="s">
        <v>341</v>
      </c>
      <c r="O181" s="19" t="s">
        <v>1080</v>
      </c>
      <c r="P181" s="20" t="s">
        <v>1081</v>
      </c>
    </row>
    <row r="182" spans="1:16" ht="13.5" thickBot="1" x14ac:dyDescent="0.25">
      <c r="A182" s="6" t="str">
        <f t="shared" si="12"/>
        <v> BBS 129 </v>
      </c>
      <c r="B182" s="7" t="str">
        <f t="shared" si="13"/>
        <v>I</v>
      </c>
      <c r="C182" s="6">
        <f t="shared" si="14"/>
        <v>52815.487000000001</v>
      </c>
      <c r="D182" s="5" t="str">
        <f t="shared" si="15"/>
        <v>vis</v>
      </c>
      <c r="E182" s="16">
        <f>VLOOKUP(C182,'Active 1'!C$21:E$964,3,FALSE)</f>
        <v>13504.120390635304</v>
      </c>
      <c r="F182" s="7" t="s">
        <v>160</v>
      </c>
      <c r="G182" s="5" t="str">
        <f t="shared" si="16"/>
        <v>52815.487</v>
      </c>
      <c r="H182" s="6">
        <f t="shared" si="17"/>
        <v>13504</v>
      </c>
      <c r="I182" s="17" t="s">
        <v>1085</v>
      </c>
      <c r="J182" s="18" t="s">
        <v>1086</v>
      </c>
      <c r="K182" s="17">
        <v>13504</v>
      </c>
      <c r="L182" s="17" t="s">
        <v>761</v>
      </c>
      <c r="M182" s="18" t="s">
        <v>166</v>
      </c>
      <c r="N182" s="18"/>
      <c r="O182" s="19" t="s">
        <v>381</v>
      </c>
      <c r="P182" s="19" t="s">
        <v>1087</v>
      </c>
    </row>
    <row r="183" spans="1:16" ht="13.5" thickBot="1" x14ac:dyDescent="0.25">
      <c r="A183" s="6" t="str">
        <f t="shared" si="12"/>
        <v> BBS 130 </v>
      </c>
      <c r="B183" s="7" t="str">
        <f t="shared" si="13"/>
        <v>I</v>
      </c>
      <c r="C183" s="6">
        <f t="shared" si="14"/>
        <v>52850.563999999998</v>
      </c>
      <c r="D183" s="5" t="str">
        <f t="shared" si="15"/>
        <v>vis</v>
      </c>
      <c r="E183" s="16">
        <f>VLOOKUP(C183,'Active 1'!C$21:E$964,3,FALSE)</f>
        <v>13522.120383451111</v>
      </c>
      <c r="F183" s="7" t="s">
        <v>160</v>
      </c>
      <c r="G183" s="5" t="str">
        <f t="shared" si="16"/>
        <v>52850.564</v>
      </c>
      <c r="H183" s="6">
        <f t="shared" si="17"/>
        <v>13522</v>
      </c>
      <c r="I183" s="17" t="s">
        <v>1088</v>
      </c>
      <c r="J183" s="18" t="s">
        <v>1089</v>
      </c>
      <c r="K183" s="17">
        <v>13522</v>
      </c>
      <c r="L183" s="17" t="s">
        <v>761</v>
      </c>
      <c r="M183" s="18" t="s">
        <v>166</v>
      </c>
      <c r="N183" s="18"/>
      <c r="O183" s="19" t="s">
        <v>381</v>
      </c>
      <c r="P183" s="19" t="s">
        <v>1090</v>
      </c>
    </row>
    <row r="184" spans="1:16" ht="13.5" thickBot="1" x14ac:dyDescent="0.25">
      <c r="A184" s="6" t="str">
        <f t="shared" si="12"/>
        <v>IBVS 5616 </v>
      </c>
      <c r="B184" s="7" t="str">
        <f t="shared" si="13"/>
        <v>I</v>
      </c>
      <c r="C184" s="6">
        <f t="shared" si="14"/>
        <v>52860.307999999997</v>
      </c>
      <c r="D184" s="5" t="str">
        <f t="shared" si="15"/>
        <v>vis</v>
      </c>
      <c r="E184" s="16">
        <f>VLOOKUP(C184,'Active 1'!C$21:E$964,3,FALSE)</f>
        <v>13527.120581016386</v>
      </c>
      <c r="F184" s="7" t="s">
        <v>160</v>
      </c>
      <c r="G184" s="5" t="str">
        <f t="shared" si="16"/>
        <v>52860.3080</v>
      </c>
      <c r="H184" s="6">
        <f t="shared" si="17"/>
        <v>13527</v>
      </c>
      <c r="I184" s="17" t="s">
        <v>1091</v>
      </c>
      <c r="J184" s="18" t="s">
        <v>1092</v>
      </c>
      <c r="K184" s="17">
        <v>13527</v>
      </c>
      <c r="L184" s="17" t="s">
        <v>1093</v>
      </c>
      <c r="M184" s="18" t="s">
        <v>340</v>
      </c>
      <c r="N184" s="18" t="s">
        <v>341</v>
      </c>
      <c r="O184" s="19" t="s">
        <v>1080</v>
      </c>
      <c r="P184" s="20" t="s">
        <v>1081</v>
      </c>
    </row>
    <row r="185" spans="1:16" ht="13.5" thickBot="1" x14ac:dyDescent="0.25">
      <c r="A185" s="6" t="str">
        <f t="shared" si="12"/>
        <v>OEJV 0003 </v>
      </c>
      <c r="B185" s="7" t="str">
        <f t="shared" si="13"/>
        <v>I</v>
      </c>
      <c r="C185" s="6">
        <f t="shared" si="14"/>
        <v>53497.538</v>
      </c>
      <c r="D185" s="5" t="str">
        <f t="shared" si="15"/>
        <v>vis</v>
      </c>
      <c r="E185" s="16">
        <f>VLOOKUP(C185,'Active 1'!C$21:E$964,3,FALSE)</f>
        <v>13854.119338664346</v>
      </c>
      <c r="F185" s="7" t="s">
        <v>160</v>
      </c>
      <c r="G185" s="5" t="str">
        <f t="shared" si="16"/>
        <v>53497.538</v>
      </c>
      <c r="H185" s="6">
        <f t="shared" si="17"/>
        <v>13854</v>
      </c>
      <c r="I185" s="17" t="s">
        <v>1103</v>
      </c>
      <c r="J185" s="18" t="s">
        <v>1104</v>
      </c>
      <c r="K185" s="17">
        <v>13854</v>
      </c>
      <c r="L185" s="17" t="s">
        <v>1105</v>
      </c>
      <c r="M185" s="18" t="s">
        <v>166</v>
      </c>
      <c r="N185" s="18"/>
      <c r="O185" s="19" t="s">
        <v>381</v>
      </c>
      <c r="P185" s="20" t="s">
        <v>1106</v>
      </c>
    </row>
    <row r="186" spans="1:16" ht="13.5" thickBot="1" x14ac:dyDescent="0.25">
      <c r="A186" s="6" t="str">
        <f t="shared" si="12"/>
        <v>IBVS 5662 </v>
      </c>
      <c r="B186" s="7" t="str">
        <f t="shared" si="13"/>
        <v>I</v>
      </c>
      <c r="C186" s="6">
        <f t="shared" si="14"/>
        <v>53542.361700000001</v>
      </c>
      <c r="D186" s="5" t="str">
        <f t="shared" si="15"/>
        <v>vis</v>
      </c>
      <c r="E186" s="16">
        <f>VLOOKUP(C186,'Active 1'!C$21:E$964,3,FALSE)</f>
        <v>13877.120914568157</v>
      </c>
      <c r="F186" s="7" t="s">
        <v>160</v>
      </c>
      <c r="G186" s="5" t="str">
        <f t="shared" si="16"/>
        <v>53542.3617</v>
      </c>
      <c r="H186" s="6">
        <f t="shared" si="17"/>
        <v>13877</v>
      </c>
      <c r="I186" s="17" t="s">
        <v>1107</v>
      </c>
      <c r="J186" s="18" t="s">
        <v>1108</v>
      </c>
      <c r="K186" s="17">
        <v>13877</v>
      </c>
      <c r="L186" s="17" t="s">
        <v>1109</v>
      </c>
      <c r="M186" s="18" t="s">
        <v>340</v>
      </c>
      <c r="N186" s="18" t="s">
        <v>341</v>
      </c>
      <c r="O186" s="19" t="s">
        <v>1080</v>
      </c>
      <c r="P186" s="20" t="s">
        <v>1110</v>
      </c>
    </row>
    <row r="187" spans="1:16" ht="13.5" thickBot="1" x14ac:dyDescent="0.25">
      <c r="A187" s="6" t="str">
        <f t="shared" si="12"/>
        <v>OEJV 0003 </v>
      </c>
      <c r="B187" s="7" t="str">
        <f t="shared" si="13"/>
        <v>I</v>
      </c>
      <c r="C187" s="6">
        <f t="shared" si="14"/>
        <v>53579.383000000002</v>
      </c>
      <c r="D187" s="5" t="str">
        <f t="shared" si="15"/>
        <v>vis</v>
      </c>
      <c r="E187" s="16">
        <f>VLOOKUP(C187,'Active 1'!C$21:E$964,3,FALSE)</f>
        <v>13896.11863769248</v>
      </c>
      <c r="F187" s="7" t="s">
        <v>160</v>
      </c>
      <c r="G187" s="5" t="str">
        <f t="shared" si="16"/>
        <v>53579.383</v>
      </c>
      <c r="H187" s="6">
        <f t="shared" si="17"/>
        <v>13896</v>
      </c>
      <c r="I187" s="17" t="s">
        <v>1114</v>
      </c>
      <c r="J187" s="18" t="s">
        <v>1115</v>
      </c>
      <c r="K187" s="17">
        <v>13896</v>
      </c>
      <c r="L187" s="17" t="s">
        <v>758</v>
      </c>
      <c r="M187" s="18" t="s">
        <v>166</v>
      </c>
      <c r="N187" s="18"/>
      <c r="O187" s="19" t="s">
        <v>381</v>
      </c>
      <c r="P187" s="20" t="s">
        <v>1106</v>
      </c>
    </row>
    <row r="188" spans="1:16" ht="13.5" thickBot="1" x14ac:dyDescent="0.25">
      <c r="A188" s="6" t="str">
        <f t="shared" si="12"/>
        <v>BAVM 178 </v>
      </c>
      <c r="B188" s="7" t="str">
        <f t="shared" si="13"/>
        <v>I</v>
      </c>
      <c r="C188" s="6">
        <f t="shared" si="14"/>
        <v>53618.359700000001</v>
      </c>
      <c r="D188" s="5" t="str">
        <f t="shared" si="15"/>
        <v>vis</v>
      </c>
      <c r="E188" s="16">
        <f>VLOOKUP(C188,'Active 1'!C$21:E$964,3,FALSE)</f>
        <v>13916.119787163183</v>
      </c>
      <c r="F188" s="7" t="s">
        <v>160</v>
      </c>
      <c r="G188" s="5" t="str">
        <f t="shared" si="16"/>
        <v>53618.3597</v>
      </c>
      <c r="H188" s="6">
        <f t="shared" si="17"/>
        <v>13916</v>
      </c>
      <c r="I188" s="17" t="s">
        <v>1116</v>
      </c>
      <c r="J188" s="18" t="s">
        <v>1117</v>
      </c>
      <c r="K188" s="17">
        <v>13916</v>
      </c>
      <c r="L188" s="17" t="s">
        <v>1118</v>
      </c>
      <c r="M188" s="18" t="s">
        <v>340</v>
      </c>
      <c r="N188" s="18" t="s">
        <v>1010</v>
      </c>
      <c r="O188" s="19" t="s">
        <v>1028</v>
      </c>
      <c r="P188" s="20" t="s">
        <v>1119</v>
      </c>
    </row>
    <row r="189" spans="1:16" ht="26.25" thickBot="1" x14ac:dyDescent="0.25">
      <c r="A189" s="6" t="str">
        <f t="shared" si="12"/>
        <v> BBS 133 (=IBVS 5781) </v>
      </c>
      <c r="B189" s="7" t="str">
        <f t="shared" si="13"/>
        <v>I</v>
      </c>
      <c r="C189" s="6">
        <f t="shared" si="14"/>
        <v>53918.462800000001</v>
      </c>
      <c r="D189" s="5" t="str">
        <f t="shared" si="15"/>
        <v>vis</v>
      </c>
      <c r="E189" s="16">
        <f>VLOOKUP(C189,'Active 1'!C$21:E$964,3,FALSE)</f>
        <v>14070.119662979296</v>
      </c>
      <c r="F189" s="7" t="s">
        <v>160</v>
      </c>
      <c r="G189" s="5" t="str">
        <f t="shared" si="16"/>
        <v>53918.4628</v>
      </c>
      <c r="H189" s="6">
        <f t="shared" si="17"/>
        <v>14070</v>
      </c>
      <c r="I189" s="17" t="s">
        <v>1123</v>
      </c>
      <c r="J189" s="18" t="s">
        <v>1124</v>
      </c>
      <c r="K189" s="17">
        <v>14070</v>
      </c>
      <c r="L189" s="17" t="s">
        <v>1125</v>
      </c>
      <c r="M189" s="18" t="s">
        <v>997</v>
      </c>
      <c r="N189" s="18" t="s">
        <v>160</v>
      </c>
      <c r="O189" s="19" t="s">
        <v>1126</v>
      </c>
      <c r="P189" s="19" t="s">
        <v>1127</v>
      </c>
    </row>
    <row r="190" spans="1:16" ht="13.5" thickBot="1" x14ac:dyDescent="0.25">
      <c r="A190" s="6" t="str">
        <f t="shared" si="12"/>
        <v>IBVS 5893 </v>
      </c>
      <c r="B190" s="7" t="str">
        <f t="shared" si="13"/>
        <v>I</v>
      </c>
      <c r="C190" s="6">
        <f t="shared" si="14"/>
        <v>54224.414199999999</v>
      </c>
      <c r="D190" s="5" t="str">
        <f t="shared" si="15"/>
        <v>vis</v>
      </c>
      <c r="E190" s="16">
        <f>VLOOKUP(C190,'Active 1'!C$21:E$964,3,FALSE)</f>
        <v>14227.120632332046</v>
      </c>
      <c r="F190" s="7" t="s">
        <v>160</v>
      </c>
      <c r="G190" s="5" t="str">
        <f t="shared" si="16"/>
        <v>54224.4142</v>
      </c>
      <c r="H190" s="6">
        <f t="shared" si="17"/>
        <v>14227</v>
      </c>
      <c r="I190" s="17" t="s">
        <v>1132</v>
      </c>
      <c r="J190" s="18" t="s">
        <v>1133</v>
      </c>
      <c r="K190" s="17">
        <v>14227</v>
      </c>
      <c r="L190" s="17" t="s">
        <v>1134</v>
      </c>
      <c r="M190" s="18" t="s">
        <v>997</v>
      </c>
      <c r="N190" s="18" t="s">
        <v>160</v>
      </c>
      <c r="O190" s="19" t="s">
        <v>1135</v>
      </c>
      <c r="P190" s="20" t="s">
        <v>1136</v>
      </c>
    </row>
    <row r="191" spans="1:16" ht="26.25" thickBot="1" x14ac:dyDescent="0.25">
      <c r="A191" s="6" t="str">
        <f t="shared" si="12"/>
        <v>JAAVSO 36(2);171 </v>
      </c>
      <c r="B191" s="7" t="str">
        <f t="shared" si="13"/>
        <v>I</v>
      </c>
      <c r="C191" s="6">
        <f t="shared" si="14"/>
        <v>54366.671600000001</v>
      </c>
      <c r="D191" s="5" t="str">
        <f t="shared" si="15"/>
        <v>vis</v>
      </c>
      <c r="E191" s="16">
        <f>VLOOKUP(C191,'Active 1'!C$21:E$964,3,FALSE)</f>
        <v>14300.120951002273</v>
      </c>
      <c r="F191" s="7" t="s">
        <v>160</v>
      </c>
      <c r="G191" s="5" t="str">
        <f t="shared" si="16"/>
        <v>54366.6716</v>
      </c>
      <c r="H191" s="6">
        <f t="shared" si="17"/>
        <v>14300</v>
      </c>
      <c r="I191" s="17" t="s">
        <v>1137</v>
      </c>
      <c r="J191" s="18" t="s">
        <v>1138</v>
      </c>
      <c r="K191" s="17">
        <v>14300</v>
      </c>
      <c r="L191" s="17" t="s">
        <v>1139</v>
      </c>
      <c r="M191" s="18" t="s">
        <v>997</v>
      </c>
      <c r="N191" s="18" t="s">
        <v>998</v>
      </c>
      <c r="O191" s="19" t="s">
        <v>464</v>
      </c>
      <c r="P191" s="20" t="s">
        <v>1140</v>
      </c>
    </row>
    <row r="192" spans="1:16" ht="26.25" thickBot="1" x14ac:dyDescent="0.25">
      <c r="A192" s="6" t="str">
        <f t="shared" si="12"/>
        <v>JAAVSO 36(2);186 </v>
      </c>
      <c r="B192" s="7" t="str">
        <f t="shared" si="13"/>
        <v>I</v>
      </c>
      <c r="C192" s="6">
        <f t="shared" si="14"/>
        <v>54590.775800000003</v>
      </c>
      <c r="D192" s="5" t="str">
        <f t="shared" si="15"/>
        <v>vis</v>
      </c>
      <c r="E192" s="16">
        <f>VLOOKUP(C192,'Active 1'!C$21:E$964,3,FALSE)</f>
        <v>14415.121492382448</v>
      </c>
      <c r="F192" s="7" t="s">
        <v>160</v>
      </c>
      <c r="G192" s="5" t="str">
        <f t="shared" si="16"/>
        <v>54590.7758</v>
      </c>
      <c r="H192" s="6">
        <f t="shared" si="17"/>
        <v>14415</v>
      </c>
      <c r="I192" s="17" t="s">
        <v>1141</v>
      </c>
      <c r="J192" s="18" t="s">
        <v>1142</v>
      </c>
      <c r="K192" s="17">
        <v>14415</v>
      </c>
      <c r="L192" s="17" t="s">
        <v>1143</v>
      </c>
      <c r="M192" s="18" t="s">
        <v>997</v>
      </c>
      <c r="N192" s="18" t="s">
        <v>1010</v>
      </c>
      <c r="O192" s="19" t="s">
        <v>464</v>
      </c>
      <c r="P192" s="20" t="s">
        <v>1144</v>
      </c>
    </row>
    <row r="193" spans="1:16" ht="13.5" thickBot="1" x14ac:dyDescent="0.25">
      <c r="A193" s="6" t="str">
        <f t="shared" si="12"/>
        <v>BAVM 209 </v>
      </c>
      <c r="B193" s="7" t="str">
        <f t="shared" si="13"/>
        <v>I</v>
      </c>
      <c r="C193" s="6">
        <f t="shared" si="14"/>
        <v>54598.570500000002</v>
      </c>
      <c r="D193" s="5" t="str">
        <f t="shared" si="15"/>
        <v>vis</v>
      </c>
      <c r="E193" s="16">
        <f>VLOOKUP(C193,'Active 1'!C$21:E$964,3,FALSE)</f>
        <v>14419.121393856389</v>
      </c>
      <c r="F193" s="7" t="s">
        <v>160</v>
      </c>
      <c r="G193" s="5" t="str">
        <f t="shared" si="16"/>
        <v>54598.5705</v>
      </c>
      <c r="H193" s="6">
        <f t="shared" si="17"/>
        <v>14419</v>
      </c>
      <c r="I193" s="17" t="s">
        <v>1145</v>
      </c>
      <c r="J193" s="18" t="s">
        <v>1146</v>
      </c>
      <c r="K193" s="17">
        <v>14419</v>
      </c>
      <c r="L193" s="17" t="s">
        <v>1147</v>
      </c>
      <c r="M193" s="18" t="s">
        <v>997</v>
      </c>
      <c r="N193" s="18" t="s">
        <v>1148</v>
      </c>
      <c r="O193" s="19" t="s">
        <v>1028</v>
      </c>
      <c r="P193" s="20" t="s">
        <v>1149</v>
      </c>
    </row>
    <row r="194" spans="1:16" ht="26.25" thickBot="1" x14ac:dyDescent="0.25">
      <c r="A194" s="6" t="str">
        <f t="shared" si="12"/>
        <v>JAAVSO 36(2);186 </v>
      </c>
      <c r="B194" s="7" t="str">
        <f t="shared" si="13"/>
        <v>I</v>
      </c>
      <c r="C194" s="6">
        <f t="shared" si="14"/>
        <v>54629.750200000002</v>
      </c>
      <c r="D194" s="5" t="str">
        <f t="shared" si="15"/>
        <v>vis</v>
      </c>
      <c r="E194" s="16">
        <f>VLOOKUP(C194,'Active 1'!C$21:E$964,3,FALSE)</f>
        <v>14435.121461593055</v>
      </c>
      <c r="F194" s="7" t="s">
        <v>160</v>
      </c>
      <c r="G194" s="5" t="str">
        <f t="shared" si="16"/>
        <v>54629.7502</v>
      </c>
      <c r="H194" s="6">
        <f t="shared" si="17"/>
        <v>14435</v>
      </c>
      <c r="I194" s="17" t="s">
        <v>1150</v>
      </c>
      <c r="J194" s="18" t="s">
        <v>1151</v>
      </c>
      <c r="K194" s="17" t="s">
        <v>1152</v>
      </c>
      <c r="L194" s="17" t="s">
        <v>1153</v>
      </c>
      <c r="M194" s="18" t="s">
        <v>997</v>
      </c>
      <c r="N194" s="18" t="s">
        <v>1010</v>
      </c>
      <c r="O194" s="19" t="s">
        <v>1130</v>
      </c>
      <c r="P194" s="20" t="s">
        <v>1144</v>
      </c>
    </row>
    <row r="195" spans="1:16" ht="26.25" thickBot="1" x14ac:dyDescent="0.25">
      <c r="A195" s="6" t="str">
        <f t="shared" si="12"/>
        <v>JAAVSO 36(2);186 </v>
      </c>
      <c r="B195" s="7" t="str">
        <f t="shared" si="13"/>
        <v>I</v>
      </c>
      <c r="C195" s="6">
        <f t="shared" si="14"/>
        <v>54631.699200000003</v>
      </c>
      <c r="D195" s="5" t="str">
        <f t="shared" si="15"/>
        <v>vis</v>
      </c>
      <c r="E195" s="16">
        <f>VLOOKUP(C195,'Active 1'!C$21:E$964,3,FALSE)</f>
        <v>14436.121603737423</v>
      </c>
      <c r="F195" s="7" t="s">
        <v>160</v>
      </c>
      <c r="G195" s="5" t="str">
        <f t="shared" si="16"/>
        <v>54631.6992</v>
      </c>
      <c r="H195" s="6">
        <f t="shared" si="17"/>
        <v>14436</v>
      </c>
      <c r="I195" s="17" t="s">
        <v>1154</v>
      </c>
      <c r="J195" s="18" t="s">
        <v>1155</v>
      </c>
      <c r="K195" s="17" t="s">
        <v>1156</v>
      </c>
      <c r="L195" s="17" t="s">
        <v>1157</v>
      </c>
      <c r="M195" s="18" t="s">
        <v>997</v>
      </c>
      <c r="N195" s="18" t="s">
        <v>1010</v>
      </c>
      <c r="O195" s="19" t="s">
        <v>464</v>
      </c>
      <c r="P195" s="20" t="s">
        <v>1144</v>
      </c>
    </row>
    <row r="196" spans="1:16" ht="26.25" thickBot="1" x14ac:dyDescent="0.25">
      <c r="A196" s="6" t="str">
        <f t="shared" si="12"/>
        <v>JAAVSO 36(2);186 </v>
      </c>
      <c r="B196" s="7" t="str">
        <f t="shared" si="13"/>
        <v>I</v>
      </c>
      <c r="C196" s="6">
        <f t="shared" si="14"/>
        <v>54709.648300000001</v>
      </c>
      <c r="D196" s="5" t="str">
        <f t="shared" si="15"/>
        <v>vis</v>
      </c>
      <c r="E196" s="16">
        <f>VLOOKUP(C196,'Active 1'!C$21:E$964,3,FALSE)</f>
        <v>14476.121696105603</v>
      </c>
      <c r="F196" s="7" t="s">
        <v>160</v>
      </c>
      <c r="G196" s="5" t="str">
        <f t="shared" si="16"/>
        <v>54709.6483</v>
      </c>
      <c r="H196" s="6">
        <f t="shared" si="17"/>
        <v>14476</v>
      </c>
      <c r="I196" s="17" t="s">
        <v>1158</v>
      </c>
      <c r="J196" s="18" t="s">
        <v>1159</v>
      </c>
      <c r="K196" s="17" t="s">
        <v>1160</v>
      </c>
      <c r="L196" s="17" t="s">
        <v>1161</v>
      </c>
      <c r="M196" s="18" t="s">
        <v>997</v>
      </c>
      <c r="N196" s="18" t="s">
        <v>1010</v>
      </c>
      <c r="O196" s="19" t="s">
        <v>464</v>
      </c>
      <c r="P196" s="20" t="s">
        <v>1144</v>
      </c>
    </row>
    <row r="197" spans="1:16" ht="13.5" thickBot="1" x14ac:dyDescent="0.25">
      <c r="A197" s="6" t="str">
        <f t="shared" si="12"/>
        <v>BAVM 209 </v>
      </c>
      <c r="B197" s="7" t="str">
        <f t="shared" si="13"/>
        <v>I</v>
      </c>
      <c r="C197" s="6">
        <f t="shared" si="14"/>
        <v>54760.315300000002</v>
      </c>
      <c r="D197" s="5" t="str">
        <f t="shared" si="15"/>
        <v>vis</v>
      </c>
      <c r="E197" s="16">
        <f>VLOOKUP(C197,'Active 1'!C$21:E$964,3,FALSE)</f>
        <v>14502.12179976323</v>
      </c>
      <c r="F197" s="7" t="s">
        <v>160</v>
      </c>
      <c r="G197" s="5" t="str">
        <f t="shared" si="16"/>
        <v>54760.3153</v>
      </c>
      <c r="H197" s="6">
        <f t="shared" si="17"/>
        <v>14502</v>
      </c>
      <c r="I197" s="17" t="s">
        <v>1162</v>
      </c>
      <c r="J197" s="18" t="s">
        <v>1163</v>
      </c>
      <c r="K197" s="17" t="s">
        <v>1164</v>
      </c>
      <c r="L197" s="17" t="s">
        <v>1165</v>
      </c>
      <c r="M197" s="18" t="s">
        <v>997</v>
      </c>
      <c r="N197" s="18" t="s">
        <v>1148</v>
      </c>
      <c r="O197" s="19" t="s">
        <v>1028</v>
      </c>
      <c r="P197" s="20" t="s">
        <v>1149</v>
      </c>
    </row>
    <row r="198" spans="1:16" ht="13.5" thickBot="1" x14ac:dyDescent="0.25">
      <c r="A198" s="6" t="str">
        <f t="shared" si="12"/>
        <v> JAAVSO 38;85 </v>
      </c>
      <c r="B198" s="7" t="str">
        <f t="shared" si="13"/>
        <v>I</v>
      </c>
      <c r="C198" s="6">
        <f t="shared" si="14"/>
        <v>54933.752699999997</v>
      </c>
      <c r="D198" s="5" t="str">
        <f t="shared" si="15"/>
        <v>vis</v>
      </c>
      <c r="E198" s="16">
        <f>VLOOKUP(C198,'Active 1'!C$21:E$964,3,FALSE)</f>
        <v>14591.12234011709</v>
      </c>
      <c r="F198" s="7" t="s">
        <v>160</v>
      </c>
      <c r="G198" s="5" t="str">
        <f t="shared" si="16"/>
        <v>54933.7527</v>
      </c>
      <c r="H198" s="6">
        <f t="shared" si="17"/>
        <v>14591</v>
      </c>
      <c r="I198" s="17" t="s">
        <v>1166</v>
      </c>
      <c r="J198" s="18" t="s">
        <v>1167</v>
      </c>
      <c r="K198" s="17" t="s">
        <v>1168</v>
      </c>
      <c r="L198" s="17" t="s">
        <v>1169</v>
      </c>
      <c r="M198" s="18" t="s">
        <v>997</v>
      </c>
      <c r="N198" s="18" t="s">
        <v>998</v>
      </c>
      <c r="O198" s="19" t="s">
        <v>472</v>
      </c>
      <c r="P198" s="19" t="s">
        <v>1170</v>
      </c>
    </row>
    <row r="199" spans="1:16" ht="13.5" thickBot="1" x14ac:dyDescent="0.25">
      <c r="A199" s="6" t="str">
        <f t="shared" si="12"/>
        <v>BAVM 209 </v>
      </c>
      <c r="B199" s="7" t="str">
        <f t="shared" si="13"/>
        <v>I</v>
      </c>
      <c r="C199" s="6">
        <f t="shared" si="14"/>
        <v>54943.496400000004</v>
      </c>
      <c r="D199" s="5" t="str">
        <f t="shared" si="15"/>
        <v>vis</v>
      </c>
      <c r="E199" s="16">
        <f>VLOOKUP(C199,'Active 1'!C$21:E$964,3,FALSE)</f>
        <v>14596.122383735403</v>
      </c>
      <c r="F199" s="7" t="s">
        <v>160</v>
      </c>
      <c r="G199" s="5" t="str">
        <f t="shared" si="16"/>
        <v>54943.4964</v>
      </c>
      <c r="H199" s="6">
        <f t="shared" si="17"/>
        <v>14596</v>
      </c>
      <c r="I199" s="17" t="s">
        <v>1171</v>
      </c>
      <c r="J199" s="18" t="s">
        <v>1172</v>
      </c>
      <c r="K199" s="17" t="s">
        <v>1173</v>
      </c>
      <c r="L199" s="17" t="s">
        <v>1174</v>
      </c>
      <c r="M199" s="18" t="s">
        <v>997</v>
      </c>
      <c r="N199" s="18" t="s">
        <v>1148</v>
      </c>
      <c r="O199" s="19" t="s">
        <v>1175</v>
      </c>
      <c r="P199" s="20" t="s">
        <v>1149</v>
      </c>
    </row>
    <row r="200" spans="1:16" ht="13.5" thickBot="1" x14ac:dyDescent="0.25">
      <c r="A200" s="6" t="str">
        <f t="shared" si="12"/>
        <v>BAVM 214 </v>
      </c>
      <c r="B200" s="7" t="str">
        <f t="shared" si="13"/>
        <v>I</v>
      </c>
      <c r="C200" s="6">
        <f t="shared" si="14"/>
        <v>54980.522199999999</v>
      </c>
      <c r="D200" s="5" t="str">
        <f t="shared" si="15"/>
        <v>vis</v>
      </c>
      <c r="E200" s="16">
        <f>VLOOKUP(C200,'Active 1'!C$21:E$964,3,FALSE)</f>
        <v>14615.122416064263</v>
      </c>
      <c r="F200" s="7" t="s">
        <v>160</v>
      </c>
      <c r="G200" s="5" t="str">
        <f t="shared" si="16"/>
        <v>54980.5222</v>
      </c>
      <c r="H200" s="6">
        <f t="shared" si="17"/>
        <v>14615</v>
      </c>
      <c r="I200" s="17" t="s">
        <v>1176</v>
      </c>
      <c r="J200" s="18" t="s">
        <v>1177</v>
      </c>
      <c r="K200" s="17" t="s">
        <v>1178</v>
      </c>
      <c r="L200" s="17" t="s">
        <v>1179</v>
      </c>
      <c r="M200" s="18" t="s">
        <v>997</v>
      </c>
      <c r="N200" s="18" t="s">
        <v>1148</v>
      </c>
      <c r="O200" s="19" t="s">
        <v>1028</v>
      </c>
      <c r="P200" s="20" t="s">
        <v>1180</v>
      </c>
    </row>
    <row r="201" spans="1:16" ht="13.5" thickBot="1" x14ac:dyDescent="0.25">
      <c r="A201" s="6" t="str">
        <f t="shared" si="12"/>
        <v> JAAVSO 38;85 </v>
      </c>
      <c r="B201" s="7" t="str">
        <f t="shared" si="13"/>
        <v>I</v>
      </c>
      <c r="C201" s="6">
        <f t="shared" si="14"/>
        <v>55011.7016</v>
      </c>
      <c r="D201" s="5" t="str">
        <f t="shared" si="15"/>
        <v>vis</v>
      </c>
      <c r="E201" s="16">
        <f>VLOOKUP(C201,'Active 1'!C$21:E$964,3,FALSE)</f>
        <v>14631.122329853961</v>
      </c>
      <c r="F201" s="7" t="s">
        <v>160</v>
      </c>
      <c r="G201" s="5" t="str">
        <f t="shared" si="16"/>
        <v>55011.7016</v>
      </c>
      <c r="H201" s="6">
        <f t="shared" si="17"/>
        <v>14631</v>
      </c>
      <c r="I201" s="17" t="s">
        <v>1181</v>
      </c>
      <c r="J201" s="18" t="s">
        <v>1182</v>
      </c>
      <c r="K201" s="17" t="s">
        <v>1183</v>
      </c>
      <c r="L201" s="17" t="s">
        <v>1169</v>
      </c>
      <c r="M201" s="18" t="s">
        <v>997</v>
      </c>
      <c r="N201" s="18" t="s">
        <v>998</v>
      </c>
      <c r="O201" s="19" t="s">
        <v>464</v>
      </c>
      <c r="P201" s="19" t="s">
        <v>1170</v>
      </c>
    </row>
    <row r="202" spans="1:16" ht="13.5" thickBot="1" x14ac:dyDescent="0.25">
      <c r="A202" s="6" t="str">
        <f t="shared" si="12"/>
        <v> JAAVSO 38;85 </v>
      </c>
      <c r="B202" s="7" t="str">
        <f t="shared" si="13"/>
        <v>I</v>
      </c>
      <c r="C202" s="6">
        <f t="shared" si="14"/>
        <v>55050.676700000004</v>
      </c>
      <c r="D202" s="5" t="str">
        <f t="shared" si="15"/>
        <v>vis</v>
      </c>
      <c r="E202" s="16">
        <f>VLOOKUP(C202,'Active 1'!C$21:E$964,3,FALSE)</f>
        <v>14651.122658274164</v>
      </c>
      <c r="F202" s="7" t="s">
        <v>160</v>
      </c>
      <c r="G202" s="5" t="str">
        <f t="shared" si="16"/>
        <v>55050.6767</v>
      </c>
      <c r="H202" s="6">
        <f t="shared" si="17"/>
        <v>14651</v>
      </c>
      <c r="I202" s="17" t="s">
        <v>1184</v>
      </c>
      <c r="J202" s="18" t="s">
        <v>1185</v>
      </c>
      <c r="K202" s="17" t="s">
        <v>1186</v>
      </c>
      <c r="L202" s="17" t="s">
        <v>1187</v>
      </c>
      <c r="M202" s="18" t="s">
        <v>997</v>
      </c>
      <c r="N202" s="18" t="s">
        <v>998</v>
      </c>
      <c r="O202" s="19" t="s">
        <v>1188</v>
      </c>
      <c r="P202" s="19" t="s">
        <v>1170</v>
      </c>
    </row>
    <row r="203" spans="1:16" ht="13.5" thickBot="1" x14ac:dyDescent="0.25">
      <c r="A203" s="6" t="str">
        <f t="shared" ref="A203:A266" si="18">P203</f>
        <v>BAVM 214 </v>
      </c>
      <c r="B203" s="7" t="str">
        <f t="shared" ref="B203:B266" si="19">IF(H203=INT(H203),"I","II")</f>
        <v>I</v>
      </c>
      <c r="C203" s="6">
        <f t="shared" ref="C203:C266" si="20">1*G203</f>
        <v>55062.369100000004</v>
      </c>
      <c r="D203" s="5" t="str">
        <f t="shared" ref="D203:D266" si="21">VLOOKUP(F203,I$1:J$5,2,FALSE)</f>
        <v>vis</v>
      </c>
      <c r="E203" s="16">
        <f>VLOOKUP(C203,'Active 1'!C$21:E$964,3,FALSE)</f>
        <v>14657.122690089871</v>
      </c>
      <c r="F203" s="7" t="s">
        <v>160</v>
      </c>
      <c r="G203" s="5" t="str">
        <f t="shared" ref="G203:G266" si="22">MID(I203,3,LEN(I203)-3)</f>
        <v>55062.3691</v>
      </c>
      <c r="H203" s="6">
        <f t="shared" ref="H203:H266" si="23">1*K203</f>
        <v>14657</v>
      </c>
      <c r="I203" s="17" t="s">
        <v>1189</v>
      </c>
      <c r="J203" s="18" t="s">
        <v>1190</v>
      </c>
      <c r="K203" s="17" t="s">
        <v>1191</v>
      </c>
      <c r="L203" s="17" t="s">
        <v>1192</v>
      </c>
      <c r="M203" s="18" t="s">
        <v>997</v>
      </c>
      <c r="N203" s="18" t="s">
        <v>1148</v>
      </c>
      <c r="O203" s="19" t="s">
        <v>1028</v>
      </c>
      <c r="P203" s="20" t="s">
        <v>1180</v>
      </c>
    </row>
    <row r="204" spans="1:16" ht="13.5" thickBot="1" x14ac:dyDescent="0.25">
      <c r="A204" s="6" t="str">
        <f t="shared" si="18"/>
        <v> JAAVSO 38;120 </v>
      </c>
      <c r="B204" s="7" t="str">
        <f t="shared" si="19"/>
        <v>I</v>
      </c>
      <c r="C204" s="6">
        <f t="shared" si="20"/>
        <v>55087.701399999998</v>
      </c>
      <c r="D204" s="5" t="str">
        <f t="shared" si="21"/>
        <v>vis</v>
      </c>
      <c r="E204" s="16">
        <f>VLOOKUP(C204,'Active 1'!C$21:E$964,3,FALSE)</f>
        <v>14670.122126130804</v>
      </c>
      <c r="F204" s="7" t="s">
        <v>160</v>
      </c>
      <c r="G204" s="5" t="str">
        <f t="shared" si="22"/>
        <v>55087.7014</v>
      </c>
      <c r="H204" s="6">
        <f t="shared" si="23"/>
        <v>14670</v>
      </c>
      <c r="I204" s="17" t="s">
        <v>1193</v>
      </c>
      <c r="J204" s="18" t="s">
        <v>1194</v>
      </c>
      <c r="K204" s="17" t="s">
        <v>1195</v>
      </c>
      <c r="L204" s="17" t="s">
        <v>1196</v>
      </c>
      <c r="M204" s="18" t="s">
        <v>997</v>
      </c>
      <c r="N204" s="18" t="s">
        <v>998</v>
      </c>
      <c r="O204" s="19" t="s">
        <v>1197</v>
      </c>
      <c r="P204" s="19" t="s">
        <v>1198</v>
      </c>
    </row>
    <row r="205" spans="1:16" ht="13.5" thickBot="1" x14ac:dyDescent="0.25">
      <c r="A205" s="6" t="str">
        <f t="shared" si="18"/>
        <v>BAVM 214 </v>
      </c>
      <c r="B205" s="7" t="str">
        <f t="shared" si="19"/>
        <v>I</v>
      </c>
      <c r="C205" s="6">
        <f t="shared" si="20"/>
        <v>55101.3436</v>
      </c>
      <c r="D205" s="5" t="str">
        <f t="shared" si="21"/>
        <v>vis</v>
      </c>
      <c r="E205" s="16">
        <f>VLOOKUP(C205,'Active 1'!C$21:E$964,3,FALSE)</f>
        <v>14677.122710616131</v>
      </c>
      <c r="F205" s="7" t="s">
        <v>160</v>
      </c>
      <c r="G205" s="5" t="str">
        <f t="shared" si="22"/>
        <v>55101.3436</v>
      </c>
      <c r="H205" s="6">
        <f t="shared" si="23"/>
        <v>14677</v>
      </c>
      <c r="I205" s="17" t="s">
        <v>1199</v>
      </c>
      <c r="J205" s="18" t="s">
        <v>1200</v>
      </c>
      <c r="K205" s="17" t="s">
        <v>1201</v>
      </c>
      <c r="L205" s="17" t="s">
        <v>1192</v>
      </c>
      <c r="M205" s="18" t="s">
        <v>997</v>
      </c>
      <c r="N205" s="18" t="s">
        <v>1148</v>
      </c>
      <c r="O205" s="19" t="s">
        <v>1028</v>
      </c>
      <c r="P205" s="20" t="s">
        <v>1180</v>
      </c>
    </row>
    <row r="206" spans="1:16" ht="13.5" thickBot="1" x14ac:dyDescent="0.25">
      <c r="A206" s="6" t="str">
        <f t="shared" si="18"/>
        <v>BAVM 220 </v>
      </c>
      <c r="B206" s="7" t="str">
        <f t="shared" si="19"/>
        <v>II</v>
      </c>
      <c r="C206" s="6">
        <f t="shared" si="20"/>
        <v>55480.369100000004</v>
      </c>
      <c r="D206" s="5" t="str">
        <f t="shared" si="21"/>
        <v>vis</v>
      </c>
      <c r="E206" s="16">
        <f>VLOOKUP(C206,'Active 1'!C$21:E$964,3,FALSE)</f>
        <v>14871.622134084733</v>
      </c>
      <c r="F206" s="7" t="s">
        <v>160</v>
      </c>
      <c r="G206" s="5" t="str">
        <f t="shared" si="22"/>
        <v>55480.3691</v>
      </c>
      <c r="H206" s="6">
        <f t="shared" si="23"/>
        <v>14871.5</v>
      </c>
      <c r="I206" s="17" t="s">
        <v>1202</v>
      </c>
      <c r="J206" s="18" t="s">
        <v>1203</v>
      </c>
      <c r="K206" s="17" t="s">
        <v>1204</v>
      </c>
      <c r="L206" s="17" t="s">
        <v>1196</v>
      </c>
      <c r="M206" s="18" t="s">
        <v>997</v>
      </c>
      <c r="N206" s="18" t="s">
        <v>1148</v>
      </c>
      <c r="O206" s="19" t="s">
        <v>1028</v>
      </c>
      <c r="P206" s="20" t="s">
        <v>1205</v>
      </c>
    </row>
    <row r="207" spans="1:16" ht="13.5" thickBot="1" x14ac:dyDescent="0.25">
      <c r="A207" s="6" t="str">
        <f t="shared" si="18"/>
        <v>BAVM 220 </v>
      </c>
      <c r="B207" s="7" t="str">
        <f t="shared" si="19"/>
        <v>I</v>
      </c>
      <c r="C207" s="6">
        <f t="shared" si="20"/>
        <v>55481.346599999997</v>
      </c>
      <c r="D207" s="5" t="str">
        <f t="shared" si="21"/>
        <v>vis</v>
      </c>
      <c r="E207" s="16">
        <f>VLOOKUP(C207,'Active 1'!C$21:E$964,3,FALSE)</f>
        <v>14872.123744626608</v>
      </c>
      <c r="F207" s="7" t="s">
        <v>160</v>
      </c>
      <c r="G207" s="5" t="str">
        <f t="shared" si="22"/>
        <v>55481.3466</v>
      </c>
      <c r="H207" s="6">
        <f t="shared" si="23"/>
        <v>14872</v>
      </c>
      <c r="I207" s="17" t="s">
        <v>1206</v>
      </c>
      <c r="J207" s="18" t="s">
        <v>1207</v>
      </c>
      <c r="K207" s="17" t="s">
        <v>1208</v>
      </c>
      <c r="L207" s="17" t="s">
        <v>1209</v>
      </c>
      <c r="M207" s="18" t="s">
        <v>997</v>
      </c>
      <c r="N207" s="18" t="s">
        <v>1148</v>
      </c>
      <c r="O207" s="19" t="s">
        <v>1028</v>
      </c>
      <c r="P207" s="20" t="s">
        <v>1205</v>
      </c>
    </row>
    <row r="208" spans="1:16" ht="13.5" thickBot="1" x14ac:dyDescent="0.25">
      <c r="A208" s="6" t="str">
        <f t="shared" si="18"/>
        <v>BAVM 220 </v>
      </c>
      <c r="B208" s="7" t="str">
        <f t="shared" si="19"/>
        <v>I</v>
      </c>
      <c r="C208" s="6">
        <f t="shared" si="20"/>
        <v>55705.451999999997</v>
      </c>
      <c r="D208" s="5" t="str">
        <f t="shared" si="21"/>
        <v>vis</v>
      </c>
      <c r="E208" s="16">
        <f>VLOOKUP(C208,'Active 1'!C$21:E$964,3,FALSE)</f>
        <v>14987.124901794661</v>
      </c>
      <c r="F208" s="7" t="s">
        <v>160</v>
      </c>
      <c r="G208" s="5" t="str">
        <f t="shared" si="22"/>
        <v>55705.4520</v>
      </c>
      <c r="H208" s="6">
        <f t="shared" si="23"/>
        <v>14987</v>
      </c>
      <c r="I208" s="17" t="s">
        <v>1210</v>
      </c>
      <c r="J208" s="18" t="s">
        <v>1211</v>
      </c>
      <c r="K208" s="17" t="s">
        <v>1212</v>
      </c>
      <c r="L208" s="17" t="s">
        <v>1213</v>
      </c>
      <c r="M208" s="18" t="s">
        <v>997</v>
      </c>
      <c r="N208" s="18" t="s">
        <v>1148</v>
      </c>
      <c r="O208" s="19" t="s">
        <v>1214</v>
      </c>
      <c r="P208" s="20" t="s">
        <v>1205</v>
      </c>
    </row>
    <row r="209" spans="1:16" ht="13.5" thickBot="1" x14ac:dyDescent="0.25">
      <c r="A209" s="6" t="str">
        <f t="shared" si="18"/>
        <v>OEJV 0160 </v>
      </c>
      <c r="B209" s="7" t="str">
        <f t="shared" si="19"/>
        <v>I</v>
      </c>
      <c r="C209" s="6">
        <f t="shared" si="20"/>
        <v>56007.506780000003</v>
      </c>
      <c r="D209" s="5" t="str">
        <f t="shared" si="21"/>
        <v>vis</v>
      </c>
      <c r="E209" s="16">
        <f>VLOOKUP(C209,'Active 1'!C$21:E$964,3,FALSE)</f>
        <v>15142.126295014737</v>
      </c>
      <c r="F209" s="7" t="s">
        <v>160</v>
      </c>
      <c r="G209" s="5" t="str">
        <f t="shared" si="22"/>
        <v>56007.50678</v>
      </c>
      <c r="H209" s="6">
        <f t="shared" si="23"/>
        <v>15142</v>
      </c>
      <c r="I209" s="17" t="s">
        <v>1215</v>
      </c>
      <c r="J209" s="18" t="s">
        <v>1216</v>
      </c>
      <c r="K209" s="17" t="s">
        <v>1217</v>
      </c>
      <c r="L209" s="17" t="s">
        <v>1218</v>
      </c>
      <c r="M209" s="18" t="s">
        <v>997</v>
      </c>
      <c r="N209" s="18" t="s">
        <v>1219</v>
      </c>
      <c r="O209" s="19" t="s">
        <v>1220</v>
      </c>
      <c r="P209" s="20" t="s">
        <v>1221</v>
      </c>
    </row>
    <row r="210" spans="1:16" ht="13.5" thickBot="1" x14ac:dyDescent="0.25">
      <c r="A210" s="6" t="str">
        <f t="shared" si="18"/>
        <v>OEJV 0160 </v>
      </c>
      <c r="B210" s="7" t="str">
        <f t="shared" si="19"/>
        <v>I</v>
      </c>
      <c r="C210" s="6">
        <f t="shared" si="20"/>
        <v>56007.506979999998</v>
      </c>
      <c r="D210" s="5" t="str">
        <f t="shared" si="21"/>
        <v>vis</v>
      </c>
      <c r="E210" s="16">
        <f>VLOOKUP(C210,'Active 1'!C$21:E$964,3,FALSE)</f>
        <v>15142.126397646047</v>
      </c>
      <c r="F210" s="7" t="s">
        <v>160</v>
      </c>
      <c r="G210" s="5" t="str">
        <f t="shared" si="22"/>
        <v>56007.50698</v>
      </c>
      <c r="H210" s="6">
        <f t="shared" si="23"/>
        <v>15142</v>
      </c>
      <c r="I210" s="17" t="s">
        <v>1222</v>
      </c>
      <c r="J210" s="18" t="s">
        <v>1223</v>
      </c>
      <c r="K210" s="17" t="s">
        <v>1217</v>
      </c>
      <c r="L210" s="17" t="s">
        <v>1224</v>
      </c>
      <c r="M210" s="18" t="s">
        <v>997</v>
      </c>
      <c r="N210" s="18" t="s">
        <v>160</v>
      </c>
      <c r="O210" s="19" t="s">
        <v>1220</v>
      </c>
      <c r="P210" s="20" t="s">
        <v>1221</v>
      </c>
    </row>
    <row r="211" spans="1:16" ht="13.5" thickBot="1" x14ac:dyDescent="0.25">
      <c r="A211" s="6" t="str">
        <f t="shared" si="18"/>
        <v>OEJV 0160 </v>
      </c>
      <c r="B211" s="7" t="str">
        <f t="shared" si="19"/>
        <v>II</v>
      </c>
      <c r="C211" s="6">
        <f t="shared" si="20"/>
        <v>56086.433969999998</v>
      </c>
      <c r="D211" s="5" t="str">
        <f t="shared" si="21"/>
        <v>vis</v>
      </c>
      <c r="E211" s="16">
        <f>VLOOKUP(C211,'Active 1'!C$21:E$964,3,FALSE)</f>
        <v>15182.628300687167</v>
      </c>
      <c r="F211" s="7" t="s">
        <v>160</v>
      </c>
      <c r="G211" s="5" t="str">
        <f t="shared" si="22"/>
        <v>56086.43397</v>
      </c>
      <c r="H211" s="6">
        <f t="shared" si="23"/>
        <v>15182.5</v>
      </c>
      <c r="I211" s="17" t="s">
        <v>1225</v>
      </c>
      <c r="J211" s="18" t="s">
        <v>1226</v>
      </c>
      <c r="K211" s="17" t="s">
        <v>1227</v>
      </c>
      <c r="L211" s="17" t="s">
        <v>1228</v>
      </c>
      <c r="M211" s="18" t="s">
        <v>997</v>
      </c>
      <c r="N211" s="18" t="s">
        <v>152</v>
      </c>
      <c r="O211" s="19" t="s">
        <v>1220</v>
      </c>
      <c r="P211" s="20" t="s">
        <v>1221</v>
      </c>
    </row>
    <row r="212" spans="1:16" ht="13.5" thickBot="1" x14ac:dyDescent="0.25">
      <c r="A212" s="6" t="str">
        <f t="shared" si="18"/>
        <v>OEJV 0160 </v>
      </c>
      <c r="B212" s="7" t="str">
        <f t="shared" si="19"/>
        <v>I</v>
      </c>
      <c r="C212" s="6">
        <f t="shared" si="20"/>
        <v>56204.330119999999</v>
      </c>
      <c r="D212" s="5" t="str">
        <f t="shared" si="21"/>
        <v>vis</v>
      </c>
      <c r="E212" s="16">
        <f>VLOOKUP(C212,'Active 1'!C$21:E$964,3,FALSE)</f>
        <v>15243.127483998494</v>
      </c>
      <c r="F212" s="7" t="s">
        <v>160</v>
      </c>
      <c r="G212" s="5" t="str">
        <f t="shared" si="22"/>
        <v>56204.33012</v>
      </c>
      <c r="H212" s="6">
        <f t="shared" si="23"/>
        <v>15243</v>
      </c>
      <c r="I212" s="17" t="s">
        <v>1229</v>
      </c>
      <c r="J212" s="18" t="s">
        <v>1230</v>
      </c>
      <c r="K212" s="17" t="s">
        <v>1231</v>
      </c>
      <c r="L212" s="17" t="s">
        <v>1232</v>
      </c>
      <c r="M212" s="18" t="s">
        <v>997</v>
      </c>
      <c r="N212" s="18" t="s">
        <v>152</v>
      </c>
      <c r="O212" s="19" t="s">
        <v>1220</v>
      </c>
      <c r="P212" s="20" t="s">
        <v>1221</v>
      </c>
    </row>
    <row r="213" spans="1:16" ht="13.5" thickBot="1" x14ac:dyDescent="0.25">
      <c r="A213" s="6" t="str">
        <f t="shared" si="18"/>
        <v> JAAVSO 41;328 </v>
      </c>
      <c r="B213" s="7" t="str">
        <f t="shared" si="19"/>
        <v>I</v>
      </c>
      <c r="C213" s="6">
        <f t="shared" si="20"/>
        <v>56451.8217</v>
      </c>
      <c r="D213" s="5" t="str">
        <f t="shared" si="21"/>
        <v>vis</v>
      </c>
      <c r="E213" s="16">
        <f>VLOOKUP(C213,'Active 1'!C$21:E$964,3,FALSE)</f>
        <v>15370.129412954022</v>
      </c>
      <c r="F213" s="7" t="s">
        <v>160</v>
      </c>
      <c r="G213" s="5" t="str">
        <f t="shared" si="22"/>
        <v>56451.8217</v>
      </c>
      <c r="H213" s="6">
        <f t="shared" si="23"/>
        <v>15370</v>
      </c>
      <c r="I213" s="17" t="s">
        <v>1233</v>
      </c>
      <c r="J213" s="18" t="s">
        <v>1234</v>
      </c>
      <c r="K213" s="17" t="s">
        <v>1235</v>
      </c>
      <c r="L213" s="17" t="s">
        <v>1236</v>
      </c>
      <c r="M213" s="18" t="s">
        <v>997</v>
      </c>
      <c r="N213" s="18" t="s">
        <v>160</v>
      </c>
      <c r="O213" s="19" t="s">
        <v>464</v>
      </c>
      <c r="P213" s="19" t="s">
        <v>1237</v>
      </c>
    </row>
    <row r="214" spans="1:16" ht="13.5" thickBot="1" x14ac:dyDescent="0.25">
      <c r="A214" s="6" t="str">
        <f t="shared" si="18"/>
        <v> JAAVSO 41;328 </v>
      </c>
      <c r="B214" s="7" t="str">
        <f t="shared" si="19"/>
        <v>I</v>
      </c>
      <c r="C214" s="6">
        <f t="shared" si="20"/>
        <v>56459.616600000001</v>
      </c>
      <c r="D214" s="5" t="str">
        <f t="shared" si="21"/>
        <v>vis</v>
      </c>
      <c r="E214" s="16">
        <f>VLOOKUP(C214,'Active 1'!C$21:E$964,3,FALSE)</f>
        <v>15374.129417059276</v>
      </c>
      <c r="F214" s="7" t="s">
        <v>160</v>
      </c>
      <c r="G214" s="5" t="str">
        <f t="shared" si="22"/>
        <v>56459.6166</v>
      </c>
      <c r="H214" s="6">
        <f t="shared" si="23"/>
        <v>15374</v>
      </c>
      <c r="I214" s="17" t="s">
        <v>1238</v>
      </c>
      <c r="J214" s="18" t="s">
        <v>1239</v>
      </c>
      <c r="K214" s="17" t="s">
        <v>1240</v>
      </c>
      <c r="L214" s="17" t="s">
        <v>1236</v>
      </c>
      <c r="M214" s="18" t="s">
        <v>997</v>
      </c>
      <c r="N214" s="18" t="s">
        <v>160</v>
      </c>
      <c r="O214" s="19" t="s">
        <v>1188</v>
      </c>
      <c r="P214" s="19" t="s">
        <v>1237</v>
      </c>
    </row>
    <row r="215" spans="1:16" ht="13.5" thickBot="1" x14ac:dyDescent="0.25">
      <c r="A215" s="6" t="str">
        <f t="shared" si="18"/>
        <v>BAVM 238 </v>
      </c>
      <c r="B215" s="7" t="str">
        <f t="shared" si="19"/>
        <v>I</v>
      </c>
      <c r="C215" s="6">
        <f t="shared" si="20"/>
        <v>56541.464699999997</v>
      </c>
      <c r="D215" s="5" t="str">
        <f t="shared" si="21"/>
        <v>vis</v>
      </c>
      <c r="E215" s="16">
        <f>VLOOKUP(C215,'Active 1'!C$21:E$964,3,FALSE)</f>
        <v>15416.130306872756</v>
      </c>
      <c r="F215" s="7" t="s">
        <v>160</v>
      </c>
      <c r="G215" s="5" t="str">
        <f t="shared" si="22"/>
        <v>56541.4647</v>
      </c>
      <c r="H215" s="6">
        <f t="shared" si="23"/>
        <v>15416</v>
      </c>
      <c r="I215" s="17" t="s">
        <v>1241</v>
      </c>
      <c r="J215" s="18" t="s">
        <v>1242</v>
      </c>
      <c r="K215" s="17" t="s">
        <v>1243</v>
      </c>
      <c r="L215" s="17" t="s">
        <v>1244</v>
      </c>
      <c r="M215" s="18" t="s">
        <v>997</v>
      </c>
      <c r="N215" s="18" t="s">
        <v>160</v>
      </c>
      <c r="O215" s="19" t="s">
        <v>1175</v>
      </c>
      <c r="P215" s="20" t="s">
        <v>1245</v>
      </c>
    </row>
    <row r="216" spans="1:16" ht="13.5" thickBot="1" x14ac:dyDescent="0.25">
      <c r="A216" s="6" t="str">
        <f t="shared" si="18"/>
        <v> AAB 2.23 </v>
      </c>
      <c r="B216" s="7" t="str">
        <f t="shared" si="19"/>
        <v>I</v>
      </c>
      <c r="C216" s="6">
        <f t="shared" si="20"/>
        <v>26468.521000000001</v>
      </c>
      <c r="D216" s="5" t="str">
        <f t="shared" si="21"/>
        <v>vis</v>
      </c>
      <c r="E216" s="16">
        <f>VLOOKUP(C216,'Active 1'!C$21:E$964,3,FALSE)</f>
        <v>-15.998169057377305</v>
      </c>
      <c r="F216" s="7" t="s">
        <v>160</v>
      </c>
      <c r="G216" s="5" t="str">
        <f t="shared" si="22"/>
        <v>26468.521</v>
      </c>
      <c r="H216" s="6">
        <f t="shared" si="23"/>
        <v>-16</v>
      </c>
      <c r="I216" s="17" t="s">
        <v>163</v>
      </c>
      <c r="J216" s="18" t="s">
        <v>164</v>
      </c>
      <c r="K216" s="17">
        <v>-16</v>
      </c>
      <c r="L216" s="17" t="s">
        <v>165</v>
      </c>
      <c r="M216" s="18" t="s">
        <v>166</v>
      </c>
      <c r="N216" s="18"/>
      <c r="O216" s="19" t="s">
        <v>167</v>
      </c>
      <c r="P216" s="19" t="s">
        <v>168</v>
      </c>
    </row>
    <row r="217" spans="1:16" ht="13.5" thickBot="1" x14ac:dyDescent="0.25">
      <c r="A217" s="6" t="str">
        <f t="shared" si="18"/>
        <v> AAB 2.23 </v>
      </c>
      <c r="B217" s="7" t="str">
        <f t="shared" si="19"/>
        <v>I</v>
      </c>
      <c r="C217" s="6">
        <f t="shared" si="20"/>
        <v>26474.367999999999</v>
      </c>
      <c r="D217" s="5" t="str">
        <f t="shared" si="21"/>
        <v>vis</v>
      </c>
      <c r="E217" s="16">
        <f>VLOOKUP(C217,'Active 1'!C$21:E$964,3,FALSE)</f>
        <v>-12.997742624273199</v>
      </c>
      <c r="F217" s="7" t="s">
        <v>160</v>
      </c>
      <c r="G217" s="5" t="str">
        <f t="shared" si="22"/>
        <v>26474.368</v>
      </c>
      <c r="H217" s="6">
        <f t="shared" si="23"/>
        <v>-13</v>
      </c>
      <c r="I217" s="17" t="s">
        <v>169</v>
      </c>
      <c r="J217" s="18" t="s">
        <v>170</v>
      </c>
      <c r="K217" s="17">
        <v>-13</v>
      </c>
      <c r="L217" s="17" t="s">
        <v>165</v>
      </c>
      <c r="M217" s="18" t="s">
        <v>166</v>
      </c>
      <c r="N217" s="18"/>
      <c r="O217" s="19" t="s">
        <v>167</v>
      </c>
      <c r="P217" s="19" t="s">
        <v>168</v>
      </c>
    </row>
    <row r="218" spans="1:16" ht="13.5" thickBot="1" x14ac:dyDescent="0.25">
      <c r="A218" s="6" t="str">
        <f t="shared" si="18"/>
        <v> AAB 2.23 </v>
      </c>
      <c r="B218" s="7" t="str">
        <f t="shared" si="19"/>
        <v>I</v>
      </c>
      <c r="C218" s="6">
        <f t="shared" si="20"/>
        <v>26505.543000000001</v>
      </c>
      <c r="D218" s="5" t="str">
        <f t="shared" si="21"/>
        <v>vis</v>
      </c>
      <c r="E218" s="16">
        <f>VLOOKUP(C218,'Active 1'!C$21:E$964,3,FALSE)</f>
        <v>2.9999132765412879</v>
      </c>
      <c r="F218" s="7" t="s">
        <v>160</v>
      </c>
      <c r="G218" s="5" t="str">
        <f t="shared" si="22"/>
        <v>26505.543</v>
      </c>
      <c r="H218" s="6">
        <f t="shared" si="23"/>
        <v>3</v>
      </c>
      <c r="I218" s="17" t="s">
        <v>171</v>
      </c>
      <c r="J218" s="18" t="s">
        <v>172</v>
      </c>
      <c r="K218" s="17">
        <v>3</v>
      </c>
      <c r="L218" s="17" t="s">
        <v>173</v>
      </c>
      <c r="M218" s="18" t="s">
        <v>166</v>
      </c>
      <c r="N218" s="18"/>
      <c r="O218" s="19" t="s">
        <v>167</v>
      </c>
      <c r="P218" s="19" t="s">
        <v>168</v>
      </c>
    </row>
    <row r="219" spans="1:16" ht="13.5" thickBot="1" x14ac:dyDescent="0.25">
      <c r="A219" s="6" t="str">
        <f t="shared" si="18"/>
        <v> AAB 2.23 </v>
      </c>
      <c r="B219" s="7" t="str">
        <f t="shared" si="19"/>
        <v>I</v>
      </c>
      <c r="C219" s="6">
        <f t="shared" si="20"/>
        <v>26507.498</v>
      </c>
      <c r="D219" s="5" t="str">
        <f t="shared" si="21"/>
        <v>vis</v>
      </c>
      <c r="E219" s="16">
        <f>VLOOKUP(C219,'Active 1'!C$21:E$964,3,FALSE)</f>
        <v>4.0031343602961922</v>
      </c>
      <c r="F219" s="7" t="s">
        <v>160</v>
      </c>
      <c r="G219" s="5" t="str">
        <f t="shared" si="22"/>
        <v>26507.498</v>
      </c>
      <c r="H219" s="6">
        <f t="shared" si="23"/>
        <v>4</v>
      </c>
      <c r="I219" s="17" t="s">
        <v>174</v>
      </c>
      <c r="J219" s="18" t="s">
        <v>175</v>
      </c>
      <c r="K219" s="17">
        <v>4</v>
      </c>
      <c r="L219" s="17" t="s">
        <v>176</v>
      </c>
      <c r="M219" s="18" t="s">
        <v>166</v>
      </c>
      <c r="N219" s="18"/>
      <c r="O219" s="19" t="s">
        <v>167</v>
      </c>
      <c r="P219" s="19" t="s">
        <v>168</v>
      </c>
    </row>
    <row r="220" spans="1:16" ht="13.5" thickBot="1" x14ac:dyDescent="0.25">
      <c r="A220" s="6" t="str">
        <f t="shared" si="18"/>
        <v> AAB 2.23 </v>
      </c>
      <c r="B220" s="7" t="str">
        <f t="shared" si="19"/>
        <v>I</v>
      </c>
      <c r="C220" s="6">
        <f t="shared" si="20"/>
        <v>26509.445</v>
      </c>
      <c r="D220" s="5" t="str">
        <f t="shared" si="21"/>
        <v>vis</v>
      </c>
      <c r="E220" s="16">
        <f>VLOOKUP(C220,'Active 1'!C$21:E$964,3,FALSE)</f>
        <v>5.0022501915354791</v>
      </c>
      <c r="F220" s="7" t="s">
        <v>160</v>
      </c>
      <c r="G220" s="5" t="str">
        <f t="shared" si="22"/>
        <v>26509.445</v>
      </c>
      <c r="H220" s="6">
        <f t="shared" si="23"/>
        <v>5</v>
      </c>
      <c r="I220" s="17" t="s">
        <v>177</v>
      </c>
      <c r="J220" s="18" t="s">
        <v>178</v>
      </c>
      <c r="K220" s="17">
        <v>5</v>
      </c>
      <c r="L220" s="17" t="s">
        <v>165</v>
      </c>
      <c r="M220" s="18" t="s">
        <v>166</v>
      </c>
      <c r="N220" s="18"/>
      <c r="O220" s="19" t="s">
        <v>167</v>
      </c>
      <c r="P220" s="19" t="s">
        <v>168</v>
      </c>
    </row>
    <row r="221" spans="1:16" ht="13.5" thickBot="1" x14ac:dyDescent="0.25">
      <c r="A221" s="6" t="str">
        <f t="shared" si="18"/>
        <v> IODE 4.2.207 </v>
      </c>
      <c r="B221" s="7" t="str">
        <f t="shared" si="19"/>
        <v>I</v>
      </c>
      <c r="C221" s="6">
        <f t="shared" si="20"/>
        <v>26548.427</v>
      </c>
      <c r="D221" s="5" t="str">
        <f t="shared" si="21"/>
        <v>vis</v>
      </c>
      <c r="E221" s="16">
        <f>VLOOKUP(C221,'Active 1'!C$21:E$964,3,FALSE)</f>
        <v>25.006119392032403</v>
      </c>
      <c r="F221" s="7" t="s">
        <v>160</v>
      </c>
      <c r="G221" s="5" t="str">
        <f t="shared" si="22"/>
        <v>26548.427</v>
      </c>
      <c r="H221" s="6">
        <f t="shared" si="23"/>
        <v>25</v>
      </c>
      <c r="I221" s="17" t="s">
        <v>179</v>
      </c>
      <c r="J221" s="18" t="s">
        <v>180</v>
      </c>
      <c r="K221" s="17">
        <v>25</v>
      </c>
      <c r="L221" s="17" t="s">
        <v>181</v>
      </c>
      <c r="M221" s="18" t="s">
        <v>166</v>
      </c>
      <c r="N221" s="18"/>
      <c r="O221" s="19" t="s">
        <v>182</v>
      </c>
      <c r="P221" s="19" t="s">
        <v>183</v>
      </c>
    </row>
    <row r="222" spans="1:16" ht="13.5" thickBot="1" x14ac:dyDescent="0.25">
      <c r="A222" s="6" t="str">
        <f t="shared" si="18"/>
        <v> AAB 2.23 </v>
      </c>
      <c r="B222" s="7" t="str">
        <f t="shared" si="19"/>
        <v>I</v>
      </c>
      <c r="C222" s="6">
        <f t="shared" si="20"/>
        <v>26587.397000000001</v>
      </c>
      <c r="D222" s="5" t="str">
        <f t="shared" si="21"/>
        <v>vis</v>
      </c>
      <c r="E222" s="16">
        <f>VLOOKUP(C222,'Active 1'!C$21:E$964,3,FALSE)</f>
        <v>45.003830713754972</v>
      </c>
      <c r="F222" s="7" t="s">
        <v>160</v>
      </c>
      <c r="G222" s="5" t="str">
        <f t="shared" si="22"/>
        <v>26587.397</v>
      </c>
      <c r="H222" s="6">
        <f t="shared" si="23"/>
        <v>45</v>
      </c>
      <c r="I222" s="17" t="s">
        <v>184</v>
      </c>
      <c r="J222" s="18" t="s">
        <v>185</v>
      </c>
      <c r="K222" s="17">
        <v>45</v>
      </c>
      <c r="L222" s="17" t="s">
        <v>186</v>
      </c>
      <c r="M222" s="18" t="s">
        <v>166</v>
      </c>
      <c r="N222" s="18"/>
      <c r="O222" s="19" t="s">
        <v>167</v>
      </c>
      <c r="P222" s="19" t="s">
        <v>168</v>
      </c>
    </row>
    <row r="223" spans="1:16" ht="13.5" thickBot="1" x14ac:dyDescent="0.25">
      <c r="A223" s="6" t="str">
        <f t="shared" si="18"/>
        <v> IODE 4.2.206 </v>
      </c>
      <c r="B223" s="7" t="str">
        <f t="shared" si="19"/>
        <v>I</v>
      </c>
      <c r="C223" s="6">
        <f t="shared" si="20"/>
        <v>26591.298999999999</v>
      </c>
      <c r="D223" s="5" t="str">
        <f t="shared" si="21"/>
        <v>vis</v>
      </c>
      <c r="E223" s="16">
        <f>VLOOKUP(C223,'Active 1'!C$21:E$964,3,FALSE)</f>
        <v>47.006167628749161</v>
      </c>
      <c r="F223" s="7" t="s">
        <v>160</v>
      </c>
      <c r="G223" s="5" t="str">
        <f t="shared" si="22"/>
        <v>26591.299</v>
      </c>
      <c r="H223" s="6">
        <f t="shared" si="23"/>
        <v>47</v>
      </c>
      <c r="I223" s="17" t="s">
        <v>187</v>
      </c>
      <c r="J223" s="18" t="s">
        <v>188</v>
      </c>
      <c r="K223" s="17">
        <v>47</v>
      </c>
      <c r="L223" s="17" t="s">
        <v>181</v>
      </c>
      <c r="M223" s="18" t="s">
        <v>166</v>
      </c>
      <c r="N223" s="18"/>
      <c r="O223" s="19" t="s">
        <v>182</v>
      </c>
      <c r="P223" s="19" t="s">
        <v>189</v>
      </c>
    </row>
    <row r="224" spans="1:16" ht="13.5" thickBot="1" x14ac:dyDescent="0.25">
      <c r="A224" s="6" t="str">
        <f t="shared" si="18"/>
        <v> AAB 2.23 </v>
      </c>
      <c r="B224" s="7" t="str">
        <f t="shared" si="19"/>
        <v>I</v>
      </c>
      <c r="C224" s="6">
        <f t="shared" si="20"/>
        <v>26622.466</v>
      </c>
      <c r="D224" s="5" t="str">
        <f t="shared" si="21"/>
        <v>vis</v>
      </c>
      <c r="E224" s="16">
        <f>VLOOKUP(C224,'Active 1'!C$21:E$964,3,FALSE)</f>
        <v>62.999718277046163</v>
      </c>
      <c r="F224" s="7" t="s">
        <v>160</v>
      </c>
      <c r="G224" s="5" t="str">
        <f t="shared" si="22"/>
        <v>26622.466</v>
      </c>
      <c r="H224" s="6">
        <f t="shared" si="23"/>
        <v>63</v>
      </c>
      <c r="I224" s="17" t="s">
        <v>190</v>
      </c>
      <c r="J224" s="18" t="s">
        <v>191</v>
      </c>
      <c r="K224" s="17">
        <v>63</v>
      </c>
      <c r="L224" s="17" t="s">
        <v>192</v>
      </c>
      <c r="M224" s="18" t="s">
        <v>166</v>
      </c>
      <c r="N224" s="18"/>
      <c r="O224" s="19" t="s">
        <v>167</v>
      </c>
      <c r="P224" s="19" t="s">
        <v>168</v>
      </c>
    </row>
    <row r="225" spans="1:16" ht="13.5" thickBot="1" x14ac:dyDescent="0.25">
      <c r="A225" s="6" t="str">
        <f t="shared" si="18"/>
        <v> AAB 2.23 </v>
      </c>
      <c r="B225" s="7" t="str">
        <f t="shared" si="19"/>
        <v>I</v>
      </c>
      <c r="C225" s="6">
        <f t="shared" si="20"/>
        <v>26630.267</v>
      </c>
      <c r="D225" s="5" t="str">
        <f t="shared" si="21"/>
        <v>vis</v>
      </c>
      <c r="E225" s="16">
        <f>VLOOKUP(C225,'Active 1'!C$21:E$964,3,FALSE)</f>
        <v>67.002852637342357</v>
      </c>
      <c r="F225" s="7" t="s">
        <v>160</v>
      </c>
      <c r="G225" s="5" t="str">
        <f t="shared" si="22"/>
        <v>26630.267</v>
      </c>
      <c r="H225" s="6">
        <f t="shared" si="23"/>
        <v>67</v>
      </c>
      <c r="I225" s="17" t="s">
        <v>193</v>
      </c>
      <c r="J225" s="18" t="s">
        <v>194</v>
      </c>
      <c r="K225" s="17">
        <v>67</v>
      </c>
      <c r="L225" s="17" t="s">
        <v>176</v>
      </c>
      <c r="M225" s="18" t="s">
        <v>166</v>
      </c>
      <c r="N225" s="18"/>
      <c r="O225" s="19" t="s">
        <v>167</v>
      </c>
      <c r="P225" s="19" t="s">
        <v>168</v>
      </c>
    </row>
    <row r="226" spans="1:16" ht="13.5" thickBot="1" x14ac:dyDescent="0.25">
      <c r="A226" s="6" t="str">
        <f t="shared" si="18"/>
        <v> AAB 2.23 </v>
      </c>
      <c r="B226" s="7" t="str">
        <f t="shared" si="19"/>
        <v>I</v>
      </c>
      <c r="C226" s="6">
        <f t="shared" si="20"/>
        <v>26887.49</v>
      </c>
      <c r="D226" s="5" t="str">
        <f t="shared" si="21"/>
        <v>vis</v>
      </c>
      <c r="E226" s="16">
        <f>VLOOKUP(C226,'Active 1'!C$21:E$964,3,FALSE)</f>
        <v>198.99852364856446</v>
      </c>
      <c r="F226" s="7" t="s">
        <v>160</v>
      </c>
      <c r="G226" s="5" t="str">
        <f t="shared" si="22"/>
        <v>26887.490</v>
      </c>
      <c r="H226" s="6">
        <f t="shared" si="23"/>
        <v>199</v>
      </c>
      <c r="I226" s="17" t="s">
        <v>195</v>
      </c>
      <c r="J226" s="18" t="s">
        <v>196</v>
      </c>
      <c r="K226" s="17">
        <v>199</v>
      </c>
      <c r="L226" s="17" t="s">
        <v>161</v>
      </c>
      <c r="M226" s="18" t="s">
        <v>166</v>
      </c>
      <c r="N226" s="18"/>
      <c r="O226" s="19" t="s">
        <v>167</v>
      </c>
      <c r="P226" s="19" t="s">
        <v>168</v>
      </c>
    </row>
    <row r="227" spans="1:16" ht="13.5" thickBot="1" x14ac:dyDescent="0.25">
      <c r="A227" s="6" t="str">
        <f t="shared" si="18"/>
        <v> SAC 13.61 </v>
      </c>
      <c r="B227" s="7" t="str">
        <f t="shared" si="19"/>
        <v>I</v>
      </c>
      <c r="C227" s="6">
        <f t="shared" si="20"/>
        <v>27310.37</v>
      </c>
      <c r="D227" s="5" t="str">
        <f t="shared" si="21"/>
        <v>vis</v>
      </c>
      <c r="E227" s="16">
        <f>VLOOKUP(C227,'Active 1'!C$21:E$964,3,FALSE)</f>
        <v>416.00217167858074</v>
      </c>
      <c r="F227" s="7" t="s">
        <v>160</v>
      </c>
      <c r="G227" s="5" t="str">
        <f t="shared" si="22"/>
        <v>27310.370</v>
      </c>
      <c r="H227" s="6">
        <f t="shared" si="23"/>
        <v>416</v>
      </c>
      <c r="I227" s="17" t="s">
        <v>197</v>
      </c>
      <c r="J227" s="18" t="s">
        <v>198</v>
      </c>
      <c r="K227" s="17">
        <v>416</v>
      </c>
      <c r="L227" s="17" t="s">
        <v>165</v>
      </c>
      <c r="M227" s="18" t="s">
        <v>166</v>
      </c>
      <c r="N227" s="18"/>
      <c r="O227" s="19" t="s">
        <v>167</v>
      </c>
      <c r="P227" s="19" t="s">
        <v>199</v>
      </c>
    </row>
    <row r="228" spans="1:16" ht="13.5" thickBot="1" x14ac:dyDescent="0.25">
      <c r="A228" s="6" t="str">
        <f t="shared" si="18"/>
        <v> PZP 3.503 </v>
      </c>
      <c r="B228" s="7" t="str">
        <f t="shared" si="19"/>
        <v>I</v>
      </c>
      <c r="C228" s="6">
        <f t="shared" si="20"/>
        <v>27686.47</v>
      </c>
      <c r="D228" s="5" t="str">
        <f t="shared" si="21"/>
        <v>vis</v>
      </c>
      <c r="E228" s="16">
        <f>VLOOKUP(C228,'Active 1'!C$21:E$964,3,FALSE)</f>
        <v>609.00035561749985</v>
      </c>
      <c r="F228" s="7" t="s">
        <v>160</v>
      </c>
      <c r="G228" s="5" t="str">
        <f t="shared" si="22"/>
        <v>27686.470</v>
      </c>
      <c r="H228" s="6">
        <f t="shared" si="23"/>
        <v>609</v>
      </c>
      <c r="I228" s="17" t="s">
        <v>200</v>
      </c>
      <c r="J228" s="18" t="s">
        <v>201</v>
      </c>
      <c r="K228" s="17">
        <v>609</v>
      </c>
      <c r="L228" s="17" t="s">
        <v>202</v>
      </c>
      <c r="M228" s="18" t="s">
        <v>162</v>
      </c>
      <c r="N228" s="18"/>
      <c r="O228" s="19" t="s">
        <v>203</v>
      </c>
      <c r="P228" s="19" t="s">
        <v>204</v>
      </c>
    </row>
    <row r="229" spans="1:16" ht="13.5" thickBot="1" x14ac:dyDescent="0.25">
      <c r="A229" s="6" t="str">
        <f t="shared" si="18"/>
        <v> SAC 13.61 </v>
      </c>
      <c r="B229" s="7" t="str">
        <f t="shared" si="19"/>
        <v>I</v>
      </c>
      <c r="C229" s="6">
        <f t="shared" si="20"/>
        <v>27690.363000000001</v>
      </c>
      <c r="D229" s="5" t="str">
        <f t="shared" si="21"/>
        <v>vis</v>
      </c>
      <c r="E229" s="16">
        <f>VLOOKUP(C229,'Active 1'!C$21:E$964,3,FALSE)</f>
        <v>610.99807412341363</v>
      </c>
      <c r="F229" s="7" t="s">
        <v>160</v>
      </c>
      <c r="G229" s="5" t="str">
        <f t="shared" si="22"/>
        <v>27690.363</v>
      </c>
      <c r="H229" s="6">
        <f t="shared" si="23"/>
        <v>611</v>
      </c>
      <c r="I229" s="17" t="s">
        <v>205</v>
      </c>
      <c r="J229" s="18" t="s">
        <v>206</v>
      </c>
      <c r="K229" s="17">
        <v>611</v>
      </c>
      <c r="L229" s="17" t="s">
        <v>207</v>
      </c>
      <c r="M229" s="18" t="s">
        <v>166</v>
      </c>
      <c r="N229" s="18"/>
      <c r="O229" s="19" t="s">
        <v>167</v>
      </c>
      <c r="P229" s="19" t="s">
        <v>199</v>
      </c>
    </row>
    <row r="230" spans="1:16" ht="13.5" thickBot="1" x14ac:dyDescent="0.25">
      <c r="A230" s="6" t="str">
        <f t="shared" si="18"/>
        <v> PZ 5.110 </v>
      </c>
      <c r="B230" s="7" t="str">
        <f t="shared" si="19"/>
        <v>I</v>
      </c>
      <c r="C230" s="6">
        <f t="shared" si="20"/>
        <v>27906.670999999998</v>
      </c>
      <c r="D230" s="5" t="str">
        <f t="shared" si="21"/>
        <v>vis</v>
      </c>
      <c r="E230" s="16">
        <f>VLOOKUP(C230,'Active 1'!C$21:E$964,3,FALSE)</f>
        <v>721.99794429480141</v>
      </c>
      <c r="F230" s="7" t="s">
        <v>160</v>
      </c>
      <c r="G230" s="5" t="str">
        <f t="shared" si="22"/>
        <v>27906.671</v>
      </c>
      <c r="H230" s="6">
        <f t="shared" si="23"/>
        <v>722</v>
      </c>
      <c r="I230" s="17" t="s">
        <v>208</v>
      </c>
      <c r="J230" s="18" t="s">
        <v>209</v>
      </c>
      <c r="K230" s="17">
        <v>722</v>
      </c>
      <c r="L230" s="17" t="s">
        <v>207</v>
      </c>
      <c r="M230" s="18" t="s">
        <v>166</v>
      </c>
      <c r="N230" s="18"/>
      <c r="O230" s="19" t="s">
        <v>203</v>
      </c>
      <c r="P230" s="19" t="s">
        <v>210</v>
      </c>
    </row>
    <row r="231" spans="1:16" ht="13.5" thickBot="1" x14ac:dyDescent="0.25">
      <c r="A231" s="6" t="str">
        <f t="shared" si="18"/>
        <v> PZP 3.503 </v>
      </c>
      <c r="B231" s="7" t="str">
        <f t="shared" si="19"/>
        <v>I</v>
      </c>
      <c r="C231" s="6">
        <f t="shared" si="20"/>
        <v>27916.421999999999</v>
      </c>
      <c r="D231" s="5" t="str">
        <f t="shared" si="21"/>
        <v>vis</v>
      </c>
      <c r="E231" s="16">
        <f>VLOOKUP(C231,'Active 1'!C$21:E$964,3,FALSE)</f>
        <v>727.00173395603099</v>
      </c>
      <c r="F231" s="7" t="s">
        <v>160</v>
      </c>
      <c r="G231" s="5" t="str">
        <f t="shared" si="22"/>
        <v>27916.422</v>
      </c>
      <c r="H231" s="6">
        <f t="shared" si="23"/>
        <v>727</v>
      </c>
      <c r="I231" s="17" t="s">
        <v>211</v>
      </c>
      <c r="J231" s="18" t="s">
        <v>212</v>
      </c>
      <c r="K231" s="17">
        <v>727</v>
      </c>
      <c r="L231" s="17" t="s">
        <v>213</v>
      </c>
      <c r="M231" s="18" t="s">
        <v>162</v>
      </c>
      <c r="N231" s="18"/>
      <c r="O231" s="19" t="s">
        <v>203</v>
      </c>
      <c r="P231" s="19" t="s">
        <v>204</v>
      </c>
    </row>
    <row r="232" spans="1:16" ht="13.5" thickBot="1" x14ac:dyDescent="0.25">
      <c r="A232" s="6" t="str">
        <f t="shared" si="18"/>
        <v> PZP 3.503 </v>
      </c>
      <c r="B232" s="7" t="str">
        <f t="shared" si="19"/>
        <v>I</v>
      </c>
      <c r="C232" s="6">
        <f t="shared" si="20"/>
        <v>27955.388999999999</v>
      </c>
      <c r="D232" s="5" t="str">
        <f t="shared" si="21"/>
        <v>vis</v>
      </c>
      <c r="E232" s="16">
        <f>VLOOKUP(C232,'Active 1'!C$21:E$964,3,FALSE)</f>
        <v>746.9979058080595</v>
      </c>
      <c r="F232" s="7" t="s">
        <v>160</v>
      </c>
      <c r="G232" s="5" t="str">
        <f t="shared" si="22"/>
        <v>27955.389</v>
      </c>
      <c r="H232" s="6">
        <f t="shared" si="23"/>
        <v>747</v>
      </c>
      <c r="I232" s="17" t="s">
        <v>214</v>
      </c>
      <c r="J232" s="18" t="s">
        <v>215</v>
      </c>
      <c r="K232" s="17">
        <v>747</v>
      </c>
      <c r="L232" s="17" t="s">
        <v>207</v>
      </c>
      <c r="M232" s="18" t="s">
        <v>162</v>
      </c>
      <c r="N232" s="18"/>
      <c r="O232" s="19" t="s">
        <v>203</v>
      </c>
      <c r="P232" s="19" t="s">
        <v>204</v>
      </c>
    </row>
    <row r="233" spans="1:16" ht="13.5" thickBot="1" x14ac:dyDescent="0.25">
      <c r="A233" s="6" t="str">
        <f t="shared" si="18"/>
        <v> AA 6.107 </v>
      </c>
      <c r="B233" s="7" t="str">
        <f t="shared" si="19"/>
        <v>I</v>
      </c>
      <c r="C233" s="6">
        <f t="shared" si="20"/>
        <v>30313.344000000001</v>
      </c>
      <c r="D233" s="5" t="str">
        <f t="shared" si="21"/>
        <v>vis</v>
      </c>
      <c r="E233" s="16">
        <f>VLOOKUP(C233,'Active 1'!C$21:E$964,3,FALSE)</f>
        <v>1956.9979930446764</v>
      </c>
      <c r="F233" s="7" t="s">
        <v>160</v>
      </c>
      <c r="G233" s="5" t="str">
        <f t="shared" si="22"/>
        <v>30313.344</v>
      </c>
      <c r="H233" s="6">
        <f t="shared" si="23"/>
        <v>1957</v>
      </c>
      <c r="I233" s="17" t="s">
        <v>216</v>
      </c>
      <c r="J233" s="18" t="s">
        <v>217</v>
      </c>
      <c r="K233" s="17">
        <v>1957</v>
      </c>
      <c r="L233" s="17" t="s">
        <v>207</v>
      </c>
      <c r="M233" s="18" t="s">
        <v>166</v>
      </c>
      <c r="N233" s="18"/>
      <c r="O233" s="19" t="s">
        <v>167</v>
      </c>
      <c r="P233" s="19" t="s">
        <v>218</v>
      </c>
    </row>
    <row r="234" spans="1:16" ht="13.5" thickBot="1" x14ac:dyDescent="0.25">
      <c r="A234" s="6" t="str">
        <f t="shared" si="18"/>
        <v> AA 27.153 </v>
      </c>
      <c r="B234" s="7" t="str">
        <f t="shared" si="19"/>
        <v>I</v>
      </c>
      <c r="C234" s="6">
        <f t="shared" si="20"/>
        <v>31225.358</v>
      </c>
      <c r="D234" s="5" t="str">
        <f t="shared" si="21"/>
        <v>vis</v>
      </c>
      <c r="E234" s="16">
        <f>VLOOKUP(C234,'Active 1'!C$21:E$964,3,FALSE)</f>
        <v>2425.0039641344615</v>
      </c>
      <c r="F234" s="7" t="s">
        <v>160</v>
      </c>
      <c r="G234" s="5" t="str">
        <f t="shared" si="22"/>
        <v>31225.358</v>
      </c>
      <c r="H234" s="6">
        <f t="shared" si="23"/>
        <v>2425</v>
      </c>
      <c r="I234" s="17" t="s">
        <v>219</v>
      </c>
      <c r="J234" s="18" t="s">
        <v>220</v>
      </c>
      <c r="K234" s="17">
        <v>2425</v>
      </c>
      <c r="L234" s="17" t="s">
        <v>221</v>
      </c>
      <c r="M234" s="18" t="s">
        <v>166</v>
      </c>
      <c r="N234" s="18"/>
      <c r="O234" s="19" t="s">
        <v>167</v>
      </c>
      <c r="P234" s="19" t="s">
        <v>222</v>
      </c>
    </row>
    <row r="235" spans="1:16" ht="13.5" thickBot="1" x14ac:dyDescent="0.25">
      <c r="A235" s="6" t="str">
        <f t="shared" si="18"/>
        <v> AA 6.107 </v>
      </c>
      <c r="B235" s="7" t="str">
        <f t="shared" si="19"/>
        <v>I</v>
      </c>
      <c r="C235" s="6">
        <f t="shared" si="20"/>
        <v>31225.360000000001</v>
      </c>
      <c r="D235" s="5" t="str">
        <f t="shared" si="21"/>
        <v>vis</v>
      </c>
      <c r="E235" s="16">
        <f>VLOOKUP(C235,'Active 1'!C$21:E$964,3,FALSE)</f>
        <v>2425.0049904475909</v>
      </c>
      <c r="F235" s="7" t="s">
        <v>160</v>
      </c>
      <c r="G235" s="5" t="str">
        <f t="shared" si="22"/>
        <v>31225.360</v>
      </c>
      <c r="H235" s="6">
        <f t="shared" si="23"/>
        <v>2425</v>
      </c>
      <c r="I235" s="17" t="s">
        <v>223</v>
      </c>
      <c r="J235" s="18" t="s">
        <v>224</v>
      </c>
      <c r="K235" s="17">
        <v>2425</v>
      </c>
      <c r="L235" s="17" t="s">
        <v>225</v>
      </c>
      <c r="M235" s="18" t="s">
        <v>166</v>
      </c>
      <c r="N235" s="18"/>
      <c r="O235" s="19" t="s">
        <v>226</v>
      </c>
      <c r="P235" s="19" t="s">
        <v>218</v>
      </c>
    </row>
    <row r="236" spans="1:16" ht="13.5" thickBot="1" x14ac:dyDescent="0.25">
      <c r="A236" s="6" t="str">
        <f t="shared" si="18"/>
        <v> AA 27.153 </v>
      </c>
      <c r="B236" s="7" t="str">
        <f t="shared" si="19"/>
        <v>I</v>
      </c>
      <c r="C236" s="6">
        <f t="shared" si="20"/>
        <v>32823.328999999998</v>
      </c>
      <c r="D236" s="5" t="str">
        <f t="shared" si="21"/>
        <v>vis</v>
      </c>
      <c r="E236" s="16">
        <f>VLOOKUP(C236,'Active 1'!C$21:E$964,3,FALSE)</f>
        <v>3245.013272794542</v>
      </c>
      <c r="F236" s="7" t="s">
        <v>160</v>
      </c>
      <c r="G236" s="5" t="str">
        <f t="shared" si="22"/>
        <v>32823.329</v>
      </c>
      <c r="H236" s="6">
        <f t="shared" si="23"/>
        <v>3245</v>
      </c>
      <c r="I236" s="17" t="s">
        <v>227</v>
      </c>
      <c r="J236" s="18" t="s">
        <v>228</v>
      </c>
      <c r="K236" s="17">
        <v>3245</v>
      </c>
      <c r="L236" s="17" t="s">
        <v>229</v>
      </c>
      <c r="M236" s="18" t="s">
        <v>166</v>
      </c>
      <c r="N236" s="18"/>
      <c r="O236" s="19" t="s">
        <v>167</v>
      </c>
      <c r="P236" s="19" t="s">
        <v>222</v>
      </c>
    </row>
    <row r="237" spans="1:16" ht="13.5" thickBot="1" x14ac:dyDescent="0.25">
      <c r="A237" s="6" t="str">
        <f t="shared" si="18"/>
        <v> AA 27.153 </v>
      </c>
      <c r="B237" s="7" t="str">
        <f t="shared" si="19"/>
        <v>I</v>
      </c>
      <c r="C237" s="6">
        <f t="shared" si="20"/>
        <v>32862.302000000003</v>
      </c>
      <c r="D237" s="5" t="str">
        <f t="shared" si="21"/>
        <v>vis</v>
      </c>
      <c r="E237" s="16">
        <f>VLOOKUP(C237,'Active 1'!C$21:E$964,3,FALSE)</f>
        <v>3265.0125235859605</v>
      </c>
      <c r="F237" s="7" t="s">
        <v>160</v>
      </c>
      <c r="G237" s="5" t="str">
        <f t="shared" si="22"/>
        <v>32862.302</v>
      </c>
      <c r="H237" s="6">
        <f t="shared" si="23"/>
        <v>3265</v>
      </c>
      <c r="I237" s="17" t="s">
        <v>230</v>
      </c>
      <c r="J237" s="18" t="s">
        <v>231</v>
      </c>
      <c r="K237" s="17">
        <v>3265</v>
      </c>
      <c r="L237" s="17" t="s">
        <v>232</v>
      </c>
      <c r="M237" s="18" t="s">
        <v>166</v>
      </c>
      <c r="N237" s="18"/>
      <c r="O237" s="19" t="s">
        <v>167</v>
      </c>
      <c r="P237" s="19" t="s">
        <v>222</v>
      </c>
    </row>
    <row r="238" spans="1:16" ht="13.5" thickBot="1" x14ac:dyDescent="0.25">
      <c r="A238" s="6" t="str">
        <f t="shared" si="18"/>
        <v> AAC 5.6 </v>
      </c>
      <c r="B238" s="7" t="str">
        <f t="shared" si="19"/>
        <v>I</v>
      </c>
      <c r="C238" s="6">
        <f t="shared" si="20"/>
        <v>33006.512000000002</v>
      </c>
      <c r="D238" s="5" t="str">
        <f t="shared" si="21"/>
        <v>vis</v>
      </c>
      <c r="E238" s="16">
        <f>VLOOKUP(C238,'Active 1'!C$21:E$964,3,FALSE)</f>
        <v>3339.0148317641874</v>
      </c>
      <c r="F238" s="7" t="s">
        <v>160</v>
      </c>
      <c r="G238" s="5" t="str">
        <f t="shared" si="22"/>
        <v>33006.512</v>
      </c>
      <c r="H238" s="6">
        <f t="shared" si="23"/>
        <v>3339</v>
      </c>
      <c r="I238" s="17" t="s">
        <v>233</v>
      </c>
      <c r="J238" s="18" t="s">
        <v>234</v>
      </c>
      <c r="K238" s="17">
        <v>3339</v>
      </c>
      <c r="L238" s="17" t="s">
        <v>235</v>
      </c>
      <c r="M238" s="18" t="s">
        <v>166</v>
      </c>
      <c r="N238" s="18"/>
      <c r="O238" s="19" t="s">
        <v>236</v>
      </c>
      <c r="P238" s="19" t="s">
        <v>237</v>
      </c>
    </row>
    <row r="239" spans="1:16" ht="13.5" thickBot="1" x14ac:dyDescent="0.25">
      <c r="A239" s="6" t="str">
        <f t="shared" si="18"/>
        <v> AAC 5.6 </v>
      </c>
      <c r="B239" s="7" t="str">
        <f t="shared" si="19"/>
        <v>I</v>
      </c>
      <c r="C239" s="6">
        <f t="shared" si="20"/>
        <v>33041.589999999997</v>
      </c>
      <c r="D239" s="5" t="str">
        <f t="shared" si="21"/>
        <v>vis</v>
      </c>
      <c r="E239" s="16">
        <f>VLOOKUP(C239,'Active 1'!C$21:E$964,3,FALSE)</f>
        <v>3357.0153377365568</v>
      </c>
      <c r="F239" s="7" t="s">
        <v>160</v>
      </c>
      <c r="G239" s="5" t="str">
        <f t="shared" si="22"/>
        <v>33041.590</v>
      </c>
      <c r="H239" s="6">
        <f t="shared" si="23"/>
        <v>3357</v>
      </c>
      <c r="I239" s="17" t="s">
        <v>238</v>
      </c>
      <c r="J239" s="18" t="s">
        <v>239</v>
      </c>
      <c r="K239" s="17">
        <v>3357</v>
      </c>
      <c r="L239" s="17" t="s">
        <v>240</v>
      </c>
      <c r="M239" s="18" t="s">
        <v>166</v>
      </c>
      <c r="N239" s="18"/>
      <c r="O239" s="19" t="s">
        <v>236</v>
      </c>
      <c r="P239" s="19" t="s">
        <v>237</v>
      </c>
    </row>
    <row r="240" spans="1:16" ht="13.5" thickBot="1" x14ac:dyDescent="0.25">
      <c r="A240" s="6" t="str">
        <f t="shared" si="18"/>
        <v> AAC 5.8 </v>
      </c>
      <c r="B240" s="7" t="str">
        <f t="shared" si="19"/>
        <v>I</v>
      </c>
      <c r="C240" s="6">
        <f t="shared" si="20"/>
        <v>33429.392</v>
      </c>
      <c r="D240" s="5" t="str">
        <f t="shared" si="21"/>
        <v>vis</v>
      </c>
      <c r="E240" s="16">
        <f>VLOOKUP(C240,'Active 1'!C$21:E$964,3,FALSE)</f>
        <v>3556.0184797942034</v>
      </c>
      <c r="F240" s="7" t="s">
        <v>160</v>
      </c>
      <c r="G240" s="5" t="str">
        <f t="shared" si="22"/>
        <v>33429.392</v>
      </c>
      <c r="H240" s="6">
        <f t="shared" si="23"/>
        <v>3556</v>
      </c>
      <c r="I240" s="17" t="s">
        <v>241</v>
      </c>
      <c r="J240" s="18" t="s">
        <v>242</v>
      </c>
      <c r="K240" s="17">
        <v>3556</v>
      </c>
      <c r="L240" s="17" t="s">
        <v>243</v>
      </c>
      <c r="M240" s="18" t="s">
        <v>166</v>
      </c>
      <c r="N240" s="18"/>
      <c r="O240" s="19" t="s">
        <v>236</v>
      </c>
      <c r="P240" s="19" t="s">
        <v>244</v>
      </c>
    </row>
    <row r="241" spans="1:16" ht="13.5" thickBot="1" x14ac:dyDescent="0.25">
      <c r="A241" s="6" t="str">
        <f t="shared" si="18"/>
        <v> AAC 5.8 </v>
      </c>
      <c r="B241" s="7" t="str">
        <f t="shared" si="19"/>
        <v>I</v>
      </c>
      <c r="C241" s="6">
        <f t="shared" si="20"/>
        <v>33505.385999999999</v>
      </c>
      <c r="D241" s="5" t="str">
        <f t="shared" si="21"/>
        <v>vis</v>
      </c>
      <c r="E241" s="16">
        <f>VLOOKUP(C241,'Active 1'!C$21:E$964,3,FALSE)</f>
        <v>3595.0152997629721</v>
      </c>
      <c r="F241" s="7" t="s">
        <v>160</v>
      </c>
      <c r="G241" s="5" t="str">
        <f t="shared" si="22"/>
        <v>33505.386</v>
      </c>
      <c r="H241" s="6">
        <f t="shared" si="23"/>
        <v>3595</v>
      </c>
      <c r="I241" s="17" t="s">
        <v>245</v>
      </c>
      <c r="J241" s="18" t="s">
        <v>246</v>
      </c>
      <c r="K241" s="17">
        <v>3595</v>
      </c>
      <c r="L241" s="17" t="s">
        <v>240</v>
      </c>
      <c r="M241" s="18" t="s">
        <v>166</v>
      </c>
      <c r="N241" s="18"/>
      <c r="O241" s="19" t="s">
        <v>236</v>
      </c>
      <c r="P241" s="19" t="s">
        <v>244</v>
      </c>
    </row>
    <row r="242" spans="1:16" ht="13.5" thickBot="1" x14ac:dyDescent="0.25">
      <c r="A242" s="6" t="str">
        <f t="shared" si="18"/>
        <v> AAC 5.11 </v>
      </c>
      <c r="B242" s="7" t="str">
        <f t="shared" si="19"/>
        <v>I</v>
      </c>
      <c r="C242" s="6">
        <f t="shared" si="20"/>
        <v>33928.262000000002</v>
      </c>
      <c r="D242" s="5" t="str">
        <f t="shared" si="21"/>
        <v>vis</v>
      </c>
      <c r="E242" s="16">
        <f>VLOOKUP(C242,'Active 1'!C$21:E$964,3,FALSE)</f>
        <v>3812.0168951667333</v>
      </c>
      <c r="F242" s="7" t="s">
        <v>160</v>
      </c>
      <c r="G242" s="5" t="str">
        <f t="shared" si="22"/>
        <v>33928.262</v>
      </c>
      <c r="H242" s="6">
        <f t="shared" si="23"/>
        <v>3812</v>
      </c>
      <c r="I242" s="17" t="s">
        <v>247</v>
      </c>
      <c r="J242" s="18" t="s">
        <v>248</v>
      </c>
      <c r="K242" s="17">
        <v>3812</v>
      </c>
      <c r="L242" s="17" t="s">
        <v>249</v>
      </c>
      <c r="M242" s="18" t="s">
        <v>166</v>
      </c>
      <c r="N242" s="18"/>
      <c r="O242" s="19" t="s">
        <v>236</v>
      </c>
      <c r="P242" s="19" t="s">
        <v>250</v>
      </c>
    </row>
    <row r="243" spans="1:16" ht="13.5" thickBot="1" x14ac:dyDescent="0.25">
      <c r="A243" s="6" t="str">
        <f t="shared" si="18"/>
        <v> AAC 5.53 </v>
      </c>
      <c r="B243" s="7" t="str">
        <f t="shared" si="19"/>
        <v>I</v>
      </c>
      <c r="C243" s="6">
        <f t="shared" si="20"/>
        <v>34224.468999999997</v>
      </c>
      <c r="D243" s="5" t="str">
        <f t="shared" si="21"/>
        <v>vis</v>
      </c>
      <c r="E243" s="16">
        <f>VLOOKUP(C243,'Active 1'!C$21:E$964,3,FALSE)</f>
        <v>3964.0174616915783</v>
      </c>
      <c r="F243" s="7" t="s">
        <v>160</v>
      </c>
      <c r="G243" s="5" t="str">
        <f t="shared" si="22"/>
        <v>34224.469</v>
      </c>
      <c r="H243" s="6">
        <f t="shared" si="23"/>
        <v>3964</v>
      </c>
      <c r="I243" s="17" t="s">
        <v>251</v>
      </c>
      <c r="J243" s="18" t="s">
        <v>252</v>
      </c>
      <c r="K243" s="17">
        <v>3964</v>
      </c>
      <c r="L243" s="17" t="s">
        <v>253</v>
      </c>
      <c r="M243" s="18" t="s">
        <v>166</v>
      </c>
      <c r="N243" s="18"/>
      <c r="O243" s="19" t="s">
        <v>236</v>
      </c>
      <c r="P243" s="19" t="s">
        <v>254</v>
      </c>
    </row>
    <row r="244" spans="1:16" ht="13.5" thickBot="1" x14ac:dyDescent="0.25">
      <c r="A244" s="6" t="str">
        <f t="shared" si="18"/>
        <v> AAC 5.191 </v>
      </c>
      <c r="B244" s="7" t="str">
        <f t="shared" si="19"/>
        <v>I</v>
      </c>
      <c r="C244" s="6">
        <f t="shared" si="20"/>
        <v>34604.480000000003</v>
      </c>
      <c r="D244" s="5" t="str">
        <f t="shared" si="21"/>
        <v>vis</v>
      </c>
      <c r="E244" s="16">
        <f>VLOOKUP(C244,'Active 1'!C$21:E$964,3,FALSE)</f>
        <v>4159.0226009545759</v>
      </c>
      <c r="F244" s="7" t="s">
        <v>160</v>
      </c>
      <c r="G244" s="5" t="str">
        <f t="shared" si="22"/>
        <v>34604.480</v>
      </c>
      <c r="H244" s="6">
        <f t="shared" si="23"/>
        <v>4159</v>
      </c>
      <c r="I244" s="17" t="s">
        <v>255</v>
      </c>
      <c r="J244" s="18" t="s">
        <v>256</v>
      </c>
      <c r="K244" s="17">
        <v>4159</v>
      </c>
      <c r="L244" s="17" t="s">
        <v>257</v>
      </c>
      <c r="M244" s="18" t="s">
        <v>166</v>
      </c>
      <c r="N244" s="18"/>
      <c r="O244" s="19" t="s">
        <v>236</v>
      </c>
      <c r="P244" s="19" t="s">
        <v>258</v>
      </c>
    </row>
    <row r="245" spans="1:16" ht="13.5" thickBot="1" x14ac:dyDescent="0.25">
      <c r="A245" s="6" t="str">
        <f t="shared" si="18"/>
        <v> AAC 5.191 </v>
      </c>
      <c r="B245" s="7" t="str">
        <f t="shared" si="19"/>
        <v>I</v>
      </c>
      <c r="C245" s="6">
        <f t="shared" si="20"/>
        <v>34606.425000000003</v>
      </c>
      <c r="D245" s="5" t="str">
        <f t="shared" si="21"/>
        <v>vis</v>
      </c>
      <c r="E245" s="16">
        <f>VLOOKUP(C245,'Active 1'!C$21:E$964,3,FALSE)</f>
        <v>4160.0206904726856</v>
      </c>
      <c r="F245" s="7" t="s">
        <v>160</v>
      </c>
      <c r="G245" s="5" t="str">
        <f t="shared" si="22"/>
        <v>34606.425</v>
      </c>
      <c r="H245" s="6">
        <f t="shared" si="23"/>
        <v>4160</v>
      </c>
      <c r="I245" s="17" t="s">
        <v>259</v>
      </c>
      <c r="J245" s="18" t="s">
        <v>260</v>
      </c>
      <c r="K245" s="17">
        <v>4160</v>
      </c>
      <c r="L245" s="17" t="s">
        <v>261</v>
      </c>
      <c r="M245" s="18" t="s">
        <v>166</v>
      </c>
      <c r="N245" s="18"/>
      <c r="O245" s="19" t="s">
        <v>236</v>
      </c>
      <c r="P245" s="19" t="s">
        <v>258</v>
      </c>
    </row>
    <row r="246" spans="1:16" ht="13.5" thickBot="1" x14ac:dyDescent="0.25">
      <c r="A246" s="6" t="str">
        <f t="shared" si="18"/>
        <v> AAC 5.194 </v>
      </c>
      <c r="B246" s="7" t="str">
        <f t="shared" si="19"/>
        <v>I</v>
      </c>
      <c r="C246" s="6">
        <f t="shared" si="20"/>
        <v>34988.377999999997</v>
      </c>
      <c r="D246" s="5" t="str">
        <f t="shared" si="21"/>
        <v>vis</v>
      </c>
      <c r="E246" s="16">
        <f>VLOOKUP(C246,'Active 1'!C$21:E$964,3,FALSE)</f>
        <v>4356.0223797840927</v>
      </c>
      <c r="F246" s="7" t="s">
        <v>160</v>
      </c>
      <c r="G246" s="5" t="str">
        <f t="shared" si="22"/>
        <v>34988.378</v>
      </c>
      <c r="H246" s="6">
        <f t="shared" si="23"/>
        <v>4356</v>
      </c>
      <c r="I246" s="17" t="s">
        <v>262</v>
      </c>
      <c r="J246" s="18" t="s">
        <v>263</v>
      </c>
      <c r="K246" s="17">
        <v>4356</v>
      </c>
      <c r="L246" s="17" t="s">
        <v>257</v>
      </c>
      <c r="M246" s="18" t="s">
        <v>166</v>
      </c>
      <c r="N246" s="18"/>
      <c r="O246" s="19" t="s">
        <v>236</v>
      </c>
      <c r="P246" s="19" t="s">
        <v>264</v>
      </c>
    </row>
    <row r="247" spans="1:16" ht="13.5" thickBot="1" x14ac:dyDescent="0.25">
      <c r="A247" s="6" t="str">
        <f t="shared" si="18"/>
        <v> AA 6.142 </v>
      </c>
      <c r="B247" s="7" t="str">
        <f t="shared" si="19"/>
        <v>I</v>
      </c>
      <c r="C247" s="6">
        <f t="shared" si="20"/>
        <v>35366.438000000002</v>
      </c>
      <c r="D247" s="5" t="str">
        <f t="shared" si="21"/>
        <v>vis</v>
      </c>
      <c r="E247" s="16">
        <f>VLOOKUP(C247,'Active 1'!C$21:E$964,3,FALSE)</f>
        <v>4550.0263505895919</v>
      </c>
      <c r="F247" s="7" t="s">
        <v>160</v>
      </c>
      <c r="G247" s="5" t="str">
        <f t="shared" si="22"/>
        <v>35366.438</v>
      </c>
      <c r="H247" s="6">
        <f t="shared" si="23"/>
        <v>4550</v>
      </c>
      <c r="I247" s="17" t="s">
        <v>265</v>
      </c>
      <c r="J247" s="18" t="s">
        <v>266</v>
      </c>
      <c r="K247" s="17">
        <v>4550</v>
      </c>
      <c r="L247" s="17" t="s">
        <v>267</v>
      </c>
      <c r="M247" s="18" t="s">
        <v>166</v>
      </c>
      <c r="N247" s="18"/>
      <c r="O247" s="19" t="s">
        <v>236</v>
      </c>
      <c r="P247" s="19" t="s">
        <v>268</v>
      </c>
    </row>
    <row r="248" spans="1:16" ht="13.5" thickBot="1" x14ac:dyDescent="0.25">
      <c r="A248" s="6" t="str">
        <f t="shared" si="18"/>
        <v> AA 6.142 </v>
      </c>
      <c r="B248" s="7" t="str">
        <f t="shared" si="19"/>
        <v>I</v>
      </c>
      <c r="C248" s="6">
        <f t="shared" si="20"/>
        <v>35370.337</v>
      </c>
      <c r="D248" s="5" t="str">
        <f t="shared" si="21"/>
        <v>vis</v>
      </c>
      <c r="E248" s="16">
        <f>VLOOKUP(C248,'Active 1'!C$21:E$964,3,FALSE)</f>
        <v>4552.027148034892</v>
      </c>
      <c r="F248" s="7" t="s">
        <v>160</v>
      </c>
      <c r="G248" s="5" t="str">
        <f t="shared" si="22"/>
        <v>35370.337</v>
      </c>
      <c r="H248" s="6">
        <f t="shared" si="23"/>
        <v>4552</v>
      </c>
      <c r="I248" s="17" t="s">
        <v>269</v>
      </c>
      <c r="J248" s="18" t="s">
        <v>270</v>
      </c>
      <c r="K248" s="17">
        <v>4552</v>
      </c>
      <c r="L248" s="17" t="s">
        <v>271</v>
      </c>
      <c r="M248" s="18" t="s">
        <v>166</v>
      </c>
      <c r="N248" s="18"/>
      <c r="O248" s="19" t="s">
        <v>236</v>
      </c>
      <c r="P248" s="19" t="s">
        <v>268</v>
      </c>
    </row>
    <row r="249" spans="1:16" ht="13.5" thickBot="1" x14ac:dyDescent="0.25">
      <c r="A249" s="6" t="str">
        <f t="shared" si="18"/>
        <v> AA 7.189 </v>
      </c>
      <c r="B249" s="7" t="str">
        <f t="shared" si="19"/>
        <v>I</v>
      </c>
      <c r="C249" s="6">
        <f t="shared" si="20"/>
        <v>35748.39</v>
      </c>
      <c r="D249" s="5" t="str">
        <f t="shared" si="21"/>
        <v>vis</v>
      </c>
      <c r="E249" s="16">
        <f>VLOOKUP(C249,'Active 1'!C$21:E$964,3,FALSE)</f>
        <v>4746.0275267444367</v>
      </c>
      <c r="F249" s="7" t="s">
        <v>160</v>
      </c>
      <c r="G249" s="5" t="str">
        <f t="shared" si="22"/>
        <v>35748.390</v>
      </c>
      <c r="H249" s="6">
        <f t="shared" si="23"/>
        <v>4746</v>
      </c>
      <c r="I249" s="17" t="s">
        <v>272</v>
      </c>
      <c r="J249" s="18" t="s">
        <v>273</v>
      </c>
      <c r="K249" s="17">
        <v>4746</v>
      </c>
      <c r="L249" s="17" t="s">
        <v>274</v>
      </c>
      <c r="M249" s="18" t="s">
        <v>166</v>
      </c>
      <c r="N249" s="18"/>
      <c r="O249" s="19" t="s">
        <v>236</v>
      </c>
      <c r="P249" s="19" t="s">
        <v>275</v>
      </c>
    </row>
    <row r="250" spans="1:16" ht="13.5" thickBot="1" x14ac:dyDescent="0.25">
      <c r="A250" s="6" t="str">
        <f t="shared" si="18"/>
        <v> PZ 13.125 </v>
      </c>
      <c r="B250" s="7" t="str">
        <f t="shared" si="19"/>
        <v>I</v>
      </c>
      <c r="C250" s="6">
        <f t="shared" si="20"/>
        <v>36052.397599999997</v>
      </c>
      <c r="D250" s="5" t="str">
        <f t="shared" si="21"/>
        <v>vis</v>
      </c>
      <c r="E250" s="16">
        <f>VLOOKUP(C250,'Active 1'!C$21:E$964,3,FALSE)</f>
        <v>4902.031022366953</v>
      </c>
      <c r="F250" s="7" t="s">
        <v>160</v>
      </c>
      <c r="G250" s="5" t="str">
        <f t="shared" si="22"/>
        <v>36052.3976</v>
      </c>
      <c r="H250" s="6">
        <f t="shared" si="23"/>
        <v>4902</v>
      </c>
      <c r="I250" s="17" t="s">
        <v>276</v>
      </c>
      <c r="J250" s="18" t="s">
        <v>277</v>
      </c>
      <c r="K250" s="17">
        <v>4902</v>
      </c>
      <c r="L250" s="17" t="s">
        <v>278</v>
      </c>
      <c r="M250" s="18" t="s">
        <v>166</v>
      </c>
      <c r="N250" s="18"/>
      <c r="O250" s="19" t="s">
        <v>279</v>
      </c>
      <c r="P250" s="19" t="s">
        <v>280</v>
      </c>
    </row>
    <row r="251" spans="1:16" ht="13.5" thickBot="1" x14ac:dyDescent="0.25">
      <c r="A251" s="6" t="str">
        <f t="shared" si="18"/>
        <v> PZ 13.125 </v>
      </c>
      <c r="B251" s="7" t="str">
        <f t="shared" si="19"/>
        <v>I</v>
      </c>
      <c r="C251" s="6">
        <f t="shared" si="20"/>
        <v>36054.346299999997</v>
      </c>
      <c r="D251" s="5" t="str">
        <f t="shared" si="21"/>
        <v>vis</v>
      </c>
      <c r="E251" s="16">
        <f>VLOOKUP(C251,'Active 1'!C$21:E$964,3,FALSE)</f>
        <v>4903.031010564353</v>
      </c>
      <c r="F251" s="7" t="s">
        <v>160</v>
      </c>
      <c r="G251" s="5" t="str">
        <f t="shared" si="22"/>
        <v>36054.3463</v>
      </c>
      <c r="H251" s="6">
        <f t="shared" si="23"/>
        <v>4903</v>
      </c>
      <c r="I251" s="17" t="s">
        <v>281</v>
      </c>
      <c r="J251" s="18" t="s">
        <v>282</v>
      </c>
      <c r="K251" s="17">
        <v>4903</v>
      </c>
      <c r="L251" s="17" t="s">
        <v>283</v>
      </c>
      <c r="M251" s="18" t="s">
        <v>166</v>
      </c>
      <c r="N251" s="18"/>
      <c r="O251" s="19" t="s">
        <v>279</v>
      </c>
      <c r="P251" s="19" t="s">
        <v>280</v>
      </c>
    </row>
    <row r="252" spans="1:16" ht="13.5" thickBot="1" x14ac:dyDescent="0.25">
      <c r="A252" s="6" t="str">
        <f t="shared" si="18"/>
        <v> AA 22.289 </v>
      </c>
      <c r="B252" s="7" t="str">
        <f t="shared" si="19"/>
        <v>I</v>
      </c>
      <c r="C252" s="6">
        <f t="shared" si="20"/>
        <v>37192.406999999999</v>
      </c>
      <c r="D252" s="5" t="str">
        <f t="shared" si="21"/>
        <v>vis</v>
      </c>
      <c r="E252" s="16">
        <f>VLOOKUP(C252,'Active 1'!C$21:E$964,3,FALSE)</f>
        <v>5487.0343296610135</v>
      </c>
      <c r="F252" s="7" t="s">
        <v>160</v>
      </c>
      <c r="G252" s="5" t="str">
        <f t="shared" si="22"/>
        <v>37192.407</v>
      </c>
      <c r="H252" s="6">
        <f t="shared" si="23"/>
        <v>5487</v>
      </c>
      <c r="I252" s="17" t="s">
        <v>284</v>
      </c>
      <c r="J252" s="18" t="s">
        <v>285</v>
      </c>
      <c r="K252" s="17">
        <v>5487</v>
      </c>
      <c r="L252" s="17" t="s">
        <v>286</v>
      </c>
      <c r="M252" s="18" t="s">
        <v>166</v>
      </c>
      <c r="N252" s="18"/>
      <c r="O252" s="19" t="s">
        <v>167</v>
      </c>
      <c r="P252" s="19" t="s">
        <v>287</v>
      </c>
    </row>
    <row r="253" spans="1:16" ht="13.5" thickBot="1" x14ac:dyDescent="0.25">
      <c r="A253" s="6" t="str">
        <f t="shared" si="18"/>
        <v> MSAI 43.337 </v>
      </c>
      <c r="B253" s="7" t="str">
        <f t="shared" si="19"/>
        <v>I</v>
      </c>
      <c r="C253" s="6">
        <f t="shared" si="20"/>
        <v>38640.379999999997</v>
      </c>
      <c r="D253" s="5" t="str">
        <f t="shared" si="21"/>
        <v>vis</v>
      </c>
      <c r="E253" s="16">
        <f>VLOOKUP(C253,'Active 1'!C$21:E$964,3,FALSE)</f>
        <v>6230.0711799470719</v>
      </c>
      <c r="F253" s="7" t="s">
        <v>160</v>
      </c>
      <c r="G253" s="5" t="str">
        <f t="shared" si="22"/>
        <v>38640.38</v>
      </c>
      <c r="H253" s="6">
        <f t="shared" si="23"/>
        <v>6230</v>
      </c>
      <c r="I253" s="17" t="s">
        <v>293</v>
      </c>
      <c r="J253" s="18" t="s">
        <v>294</v>
      </c>
      <c r="K253" s="17">
        <v>6230</v>
      </c>
      <c r="L253" s="17" t="s">
        <v>295</v>
      </c>
      <c r="M253" s="18" t="s">
        <v>296</v>
      </c>
      <c r="N253" s="18"/>
      <c r="O253" s="19" t="s">
        <v>297</v>
      </c>
      <c r="P253" s="19" t="s">
        <v>298</v>
      </c>
    </row>
    <row r="254" spans="1:16" ht="13.5" thickBot="1" x14ac:dyDescent="0.25">
      <c r="A254" s="6" t="str">
        <f t="shared" si="18"/>
        <v> AA 16.158 </v>
      </c>
      <c r="B254" s="7" t="str">
        <f t="shared" si="19"/>
        <v>I</v>
      </c>
      <c r="C254" s="6">
        <f t="shared" si="20"/>
        <v>38675.409</v>
      </c>
      <c r="D254" s="5" t="str">
        <f t="shared" si="21"/>
        <v>vis</v>
      </c>
      <c r="E254" s="16">
        <f>VLOOKUP(C254,'Active 1'!C$21:E$964,3,FALSE)</f>
        <v>6248.0465412477806</v>
      </c>
      <c r="F254" s="7" t="s">
        <v>160</v>
      </c>
      <c r="G254" s="5" t="str">
        <f t="shared" si="22"/>
        <v>38675.409</v>
      </c>
      <c r="H254" s="6">
        <f t="shared" si="23"/>
        <v>6248</v>
      </c>
      <c r="I254" s="17" t="s">
        <v>299</v>
      </c>
      <c r="J254" s="18" t="s">
        <v>300</v>
      </c>
      <c r="K254" s="17">
        <v>6248</v>
      </c>
      <c r="L254" s="17" t="s">
        <v>301</v>
      </c>
      <c r="M254" s="18" t="s">
        <v>166</v>
      </c>
      <c r="N254" s="18"/>
      <c r="O254" s="19" t="s">
        <v>236</v>
      </c>
      <c r="P254" s="19" t="s">
        <v>302</v>
      </c>
    </row>
    <row r="255" spans="1:16" ht="13.5" thickBot="1" x14ac:dyDescent="0.25">
      <c r="A255" s="6" t="str">
        <f t="shared" si="18"/>
        <v> MSAI 43.337 </v>
      </c>
      <c r="B255" s="7" t="str">
        <f t="shared" si="19"/>
        <v>I</v>
      </c>
      <c r="C255" s="6">
        <f t="shared" si="20"/>
        <v>39059.26</v>
      </c>
      <c r="D255" s="5" t="str">
        <f t="shared" si="21"/>
        <v>vis</v>
      </c>
      <c r="E255" s="16">
        <f>VLOOKUP(C255,'Active 1'!C$21:E$964,3,FALSE)</f>
        <v>6445.022201718768</v>
      </c>
      <c r="F255" s="7" t="s">
        <v>160</v>
      </c>
      <c r="G255" s="5" t="str">
        <f t="shared" si="22"/>
        <v>39059.26</v>
      </c>
      <c r="H255" s="6">
        <f t="shared" si="23"/>
        <v>6445</v>
      </c>
      <c r="I255" s="17" t="s">
        <v>303</v>
      </c>
      <c r="J255" s="18" t="s">
        <v>304</v>
      </c>
      <c r="K255" s="17">
        <v>6445</v>
      </c>
      <c r="L255" s="17" t="s">
        <v>305</v>
      </c>
      <c r="M255" s="18" t="s">
        <v>296</v>
      </c>
      <c r="N255" s="18"/>
      <c r="O255" s="19" t="s">
        <v>297</v>
      </c>
      <c r="P255" s="19" t="s">
        <v>298</v>
      </c>
    </row>
    <row r="256" spans="1:16" ht="13.5" thickBot="1" x14ac:dyDescent="0.25">
      <c r="A256" s="6" t="str">
        <f t="shared" si="18"/>
        <v> AA 18.332 </v>
      </c>
      <c r="B256" s="7" t="str">
        <f t="shared" si="19"/>
        <v>I</v>
      </c>
      <c r="C256" s="6">
        <f t="shared" si="20"/>
        <v>39357.464</v>
      </c>
      <c r="D256" s="5" t="str">
        <f t="shared" si="21"/>
        <v>vis</v>
      </c>
      <c r="E256" s="16">
        <f>VLOOKUP(C256,'Active 1'!C$21:E$964,3,FALSE)</f>
        <v>6598.0475419030818</v>
      </c>
      <c r="F256" s="7" t="s">
        <v>160</v>
      </c>
      <c r="G256" s="5" t="str">
        <f t="shared" si="22"/>
        <v>39357.464</v>
      </c>
      <c r="H256" s="6">
        <f t="shared" si="23"/>
        <v>6598</v>
      </c>
      <c r="I256" s="17" t="s">
        <v>306</v>
      </c>
      <c r="J256" s="18" t="s">
        <v>307</v>
      </c>
      <c r="K256" s="17">
        <v>6598</v>
      </c>
      <c r="L256" s="17" t="s">
        <v>308</v>
      </c>
      <c r="M256" s="18" t="s">
        <v>166</v>
      </c>
      <c r="N256" s="18"/>
      <c r="O256" s="19" t="s">
        <v>309</v>
      </c>
      <c r="P256" s="19" t="s">
        <v>310</v>
      </c>
    </row>
    <row r="257" spans="1:16" ht="13.5" thickBot="1" x14ac:dyDescent="0.25">
      <c r="A257" s="6" t="str">
        <f t="shared" si="18"/>
        <v> AVSJ 3.64 </v>
      </c>
      <c r="B257" s="7" t="str">
        <f t="shared" si="19"/>
        <v>I</v>
      </c>
      <c r="C257" s="6">
        <f t="shared" si="20"/>
        <v>40064.860999999997</v>
      </c>
      <c r="D257" s="5" t="str">
        <f t="shared" si="21"/>
        <v>vis</v>
      </c>
      <c r="E257" s="16">
        <f>VLOOKUP(C257,'Active 1'!C$21:E$964,3,FALSE)</f>
        <v>6961.0529562179936</v>
      </c>
      <c r="F257" s="7" t="s">
        <v>160</v>
      </c>
      <c r="G257" s="5" t="str">
        <f t="shared" si="22"/>
        <v>40064.861</v>
      </c>
      <c r="H257" s="6">
        <f t="shared" si="23"/>
        <v>6961</v>
      </c>
      <c r="I257" s="17" t="s">
        <v>311</v>
      </c>
      <c r="J257" s="18" t="s">
        <v>312</v>
      </c>
      <c r="K257" s="17">
        <v>6961</v>
      </c>
      <c r="L257" s="17" t="s">
        <v>313</v>
      </c>
      <c r="M257" s="18" t="s">
        <v>166</v>
      </c>
      <c r="N257" s="18"/>
      <c r="O257" s="19" t="s">
        <v>314</v>
      </c>
      <c r="P257" s="19" t="s">
        <v>315</v>
      </c>
    </row>
    <row r="258" spans="1:16" ht="13.5" thickBot="1" x14ac:dyDescent="0.25">
      <c r="A258" s="6" t="str">
        <f t="shared" si="18"/>
        <v> AVSJ 3.64 </v>
      </c>
      <c r="B258" s="7" t="str">
        <f t="shared" si="19"/>
        <v>I</v>
      </c>
      <c r="C258" s="6">
        <f t="shared" si="20"/>
        <v>40066.807000000001</v>
      </c>
      <c r="D258" s="5" t="str">
        <f t="shared" si="21"/>
        <v>vis</v>
      </c>
      <c r="E258" s="16">
        <f>VLOOKUP(C258,'Active 1'!C$21:E$964,3,FALSE)</f>
        <v>6962.0515588926701</v>
      </c>
      <c r="F258" s="7" t="s">
        <v>160</v>
      </c>
      <c r="G258" s="5" t="str">
        <f t="shared" si="22"/>
        <v>40066.807</v>
      </c>
      <c r="H258" s="6">
        <f t="shared" si="23"/>
        <v>6962</v>
      </c>
      <c r="I258" s="17" t="s">
        <v>316</v>
      </c>
      <c r="J258" s="18" t="s">
        <v>317</v>
      </c>
      <c r="K258" s="17">
        <v>6962</v>
      </c>
      <c r="L258" s="17" t="s">
        <v>318</v>
      </c>
      <c r="M258" s="18" t="s">
        <v>166</v>
      </c>
      <c r="N258" s="18"/>
      <c r="O258" s="19" t="s">
        <v>314</v>
      </c>
      <c r="P258" s="19" t="s">
        <v>315</v>
      </c>
    </row>
    <row r="259" spans="1:16" ht="13.5" thickBot="1" x14ac:dyDescent="0.25">
      <c r="A259" s="6" t="str">
        <f t="shared" si="18"/>
        <v> MSAI 43.337 </v>
      </c>
      <c r="B259" s="7" t="str">
        <f t="shared" si="19"/>
        <v>I</v>
      </c>
      <c r="C259" s="6">
        <f t="shared" si="20"/>
        <v>40505.279999999999</v>
      </c>
      <c r="D259" s="5" t="str">
        <f t="shared" si="21"/>
        <v>vis</v>
      </c>
      <c r="E259" s="16">
        <f>VLOOKUP(C259,'Active 1'!C$21:E$964,3,FALSE)</f>
        <v>7187.0568572341981</v>
      </c>
      <c r="F259" s="7" t="s">
        <v>160</v>
      </c>
      <c r="G259" s="5" t="str">
        <f t="shared" si="22"/>
        <v>40505.28</v>
      </c>
      <c r="H259" s="6">
        <f t="shared" si="23"/>
        <v>7187</v>
      </c>
      <c r="I259" s="17" t="s">
        <v>324</v>
      </c>
      <c r="J259" s="18" t="s">
        <v>325</v>
      </c>
      <c r="K259" s="17">
        <v>7187</v>
      </c>
      <c r="L259" s="17" t="s">
        <v>326</v>
      </c>
      <c r="M259" s="18" t="s">
        <v>296</v>
      </c>
      <c r="N259" s="18"/>
      <c r="O259" s="19" t="s">
        <v>297</v>
      </c>
      <c r="P259" s="19" t="s">
        <v>298</v>
      </c>
    </row>
    <row r="260" spans="1:16" ht="13.5" thickBot="1" x14ac:dyDescent="0.25">
      <c r="A260" s="6" t="str">
        <f t="shared" si="18"/>
        <v> MSAI 43.337 </v>
      </c>
      <c r="B260" s="7" t="str">
        <f t="shared" si="19"/>
        <v>I</v>
      </c>
      <c r="C260" s="6">
        <f t="shared" si="20"/>
        <v>40507.26</v>
      </c>
      <c r="D260" s="5" t="str">
        <f t="shared" si="21"/>
        <v>vis</v>
      </c>
      <c r="E260" s="16">
        <f>VLOOKUP(C260,'Active 1'!C$21:E$964,3,FALSE)</f>
        <v>7188.0729072320701</v>
      </c>
      <c r="F260" s="7" t="s">
        <v>160</v>
      </c>
      <c r="G260" s="5" t="str">
        <f t="shared" si="22"/>
        <v>40507.26</v>
      </c>
      <c r="H260" s="6">
        <f t="shared" si="23"/>
        <v>7188</v>
      </c>
      <c r="I260" s="17" t="s">
        <v>327</v>
      </c>
      <c r="J260" s="18" t="s">
        <v>328</v>
      </c>
      <c r="K260" s="17">
        <v>7188</v>
      </c>
      <c r="L260" s="17" t="s">
        <v>295</v>
      </c>
      <c r="M260" s="18" t="s">
        <v>296</v>
      </c>
      <c r="N260" s="18"/>
      <c r="O260" s="19" t="s">
        <v>297</v>
      </c>
      <c r="P260" s="19" t="s">
        <v>298</v>
      </c>
    </row>
    <row r="261" spans="1:16" ht="13.5" thickBot="1" x14ac:dyDescent="0.25">
      <c r="A261" s="6" t="str">
        <f t="shared" si="18"/>
        <v> AVSJ 3.64 </v>
      </c>
      <c r="B261" s="7" t="str">
        <f t="shared" si="19"/>
        <v>I</v>
      </c>
      <c r="C261" s="6">
        <f t="shared" si="20"/>
        <v>40528.661</v>
      </c>
      <c r="D261" s="5" t="str">
        <f t="shared" si="21"/>
        <v>vis</v>
      </c>
      <c r="E261" s="16">
        <f>VLOOKUP(C261,'Active 1'!C$21:E$964,3,FALSE)</f>
        <v>7199.0549708706676</v>
      </c>
      <c r="F261" s="7" t="s">
        <v>160</v>
      </c>
      <c r="G261" s="5" t="str">
        <f t="shared" si="22"/>
        <v>40528.661</v>
      </c>
      <c r="H261" s="6">
        <f t="shared" si="23"/>
        <v>7199</v>
      </c>
      <c r="I261" s="17" t="s">
        <v>329</v>
      </c>
      <c r="J261" s="18" t="s">
        <v>330</v>
      </c>
      <c r="K261" s="17">
        <v>7199</v>
      </c>
      <c r="L261" s="17" t="s">
        <v>331</v>
      </c>
      <c r="M261" s="18" t="s">
        <v>166</v>
      </c>
      <c r="N261" s="18"/>
      <c r="O261" s="19" t="s">
        <v>314</v>
      </c>
      <c r="P261" s="19" t="s">
        <v>315</v>
      </c>
    </row>
    <row r="262" spans="1:16" ht="13.5" thickBot="1" x14ac:dyDescent="0.25">
      <c r="A262" s="6" t="str">
        <f t="shared" si="18"/>
        <v> AVSJ 4.90 </v>
      </c>
      <c r="B262" s="7" t="str">
        <f t="shared" si="19"/>
        <v>I</v>
      </c>
      <c r="C262" s="6">
        <f t="shared" si="20"/>
        <v>40750.826000000001</v>
      </c>
      <c r="D262" s="5" t="str">
        <f t="shared" si="21"/>
        <v>vis</v>
      </c>
      <c r="E262" s="16">
        <f>VLOOKUP(C262,'Active 1'!C$21:E$964,3,FALSE)</f>
        <v>7313.0603990408081</v>
      </c>
      <c r="F262" s="7" t="s">
        <v>160</v>
      </c>
      <c r="G262" s="5" t="str">
        <f t="shared" si="22"/>
        <v>40750.826</v>
      </c>
      <c r="H262" s="6">
        <f t="shared" si="23"/>
        <v>7313</v>
      </c>
      <c r="I262" s="17" t="s">
        <v>332</v>
      </c>
      <c r="J262" s="18" t="s">
        <v>333</v>
      </c>
      <c r="K262" s="17">
        <v>7313</v>
      </c>
      <c r="L262" s="17" t="s">
        <v>334</v>
      </c>
      <c r="M262" s="18" t="s">
        <v>166</v>
      </c>
      <c r="N262" s="18"/>
      <c r="O262" s="19" t="s">
        <v>335</v>
      </c>
      <c r="P262" s="19" t="s">
        <v>336</v>
      </c>
    </row>
    <row r="263" spans="1:16" ht="13.5" thickBot="1" x14ac:dyDescent="0.25">
      <c r="A263" s="6" t="str">
        <f t="shared" si="18"/>
        <v> AVSJ 5.36 </v>
      </c>
      <c r="B263" s="7" t="str">
        <f t="shared" si="19"/>
        <v>I</v>
      </c>
      <c r="C263" s="6">
        <f t="shared" si="20"/>
        <v>41097.716999999997</v>
      </c>
      <c r="D263" s="5" t="str">
        <f t="shared" si="21"/>
        <v>vis</v>
      </c>
      <c r="E263" s="16">
        <f>VLOOKUP(C263,'Active 1'!C$21:E$964,3,FALSE)</f>
        <v>7491.0697928848776</v>
      </c>
      <c r="F263" s="7" t="s">
        <v>160</v>
      </c>
      <c r="G263" s="5" t="str">
        <f t="shared" si="22"/>
        <v>41097.717</v>
      </c>
      <c r="H263" s="6">
        <f t="shared" si="23"/>
        <v>7491</v>
      </c>
      <c r="I263" s="17" t="s">
        <v>344</v>
      </c>
      <c r="J263" s="18" t="s">
        <v>345</v>
      </c>
      <c r="K263" s="17">
        <v>7491</v>
      </c>
      <c r="L263" s="17" t="s">
        <v>346</v>
      </c>
      <c r="M263" s="18" t="s">
        <v>166</v>
      </c>
      <c r="N263" s="18"/>
      <c r="O263" s="19" t="s">
        <v>347</v>
      </c>
      <c r="P263" s="19" t="s">
        <v>348</v>
      </c>
    </row>
    <row r="264" spans="1:16" ht="13.5" thickBot="1" x14ac:dyDescent="0.25">
      <c r="A264" s="6" t="str">
        <f t="shared" si="18"/>
        <v> AVSJ 5.36 </v>
      </c>
      <c r="B264" s="7" t="str">
        <f t="shared" si="19"/>
        <v>I</v>
      </c>
      <c r="C264" s="6">
        <f t="shared" si="20"/>
        <v>41099.673000000003</v>
      </c>
      <c r="D264" s="5" t="str">
        <f t="shared" si="21"/>
        <v>vis</v>
      </c>
      <c r="E264" s="16">
        <f>VLOOKUP(C264,'Active 1'!C$21:E$964,3,FALSE)</f>
        <v>7492.0735271252006</v>
      </c>
      <c r="F264" s="7" t="s">
        <v>160</v>
      </c>
      <c r="G264" s="5" t="str">
        <f t="shared" si="22"/>
        <v>41099.673</v>
      </c>
      <c r="H264" s="6">
        <f t="shared" si="23"/>
        <v>7492</v>
      </c>
      <c r="I264" s="17" t="s">
        <v>349</v>
      </c>
      <c r="J264" s="18" t="s">
        <v>350</v>
      </c>
      <c r="K264" s="17">
        <v>7492</v>
      </c>
      <c r="L264" s="17" t="s">
        <v>351</v>
      </c>
      <c r="M264" s="18" t="s">
        <v>166</v>
      </c>
      <c r="N264" s="18"/>
      <c r="O264" s="19" t="s">
        <v>347</v>
      </c>
      <c r="P264" s="19" t="s">
        <v>348</v>
      </c>
    </row>
    <row r="265" spans="1:16" ht="13.5" thickBot="1" x14ac:dyDescent="0.25">
      <c r="A265" s="6" t="str">
        <f t="shared" si="18"/>
        <v> AVSJ 5.36 </v>
      </c>
      <c r="B265" s="7" t="str">
        <f t="shared" si="19"/>
        <v>I</v>
      </c>
      <c r="C265" s="6">
        <f t="shared" si="20"/>
        <v>41594.639999999999</v>
      </c>
      <c r="D265" s="5" t="str">
        <f t="shared" si="21"/>
        <v>vis</v>
      </c>
      <c r="E265" s="16">
        <f>VLOOKUP(C265,'Active 1'!C$21:E$964,3,FALSE)</f>
        <v>7746.069092426168</v>
      </c>
      <c r="F265" s="7" t="s">
        <v>160</v>
      </c>
      <c r="G265" s="5" t="str">
        <f t="shared" si="22"/>
        <v>41594.640</v>
      </c>
      <c r="H265" s="6">
        <f t="shared" si="23"/>
        <v>7746</v>
      </c>
      <c r="I265" s="17" t="s">
        <v>373</v>
      </c>
      <c r="J265" s="18" t="s">
        <v>374</v>
      </c>
      <c r="K265" s="17">
        <v>7746</v>
      </c>
      <c r="L265" s="17" t="s">
        <v>359</v>
      </c>
      <c r="M265" s="18" t="s">
        <v>166</v>
      </c>
      <c r="N265" s="18"/>
      <c r="O265" s="19" t="s">
        <v>375</v>
      </c>
      <c r="P265" s="19" t="s">
        <v>348</v>
      </c>
    </row>
    <row r="266" spans="1:16" ht="13.5" thickBot="1" x14ac:dyDescent="0.25">
      <c r="A266" s="6" t="str">
        <f t="shared" si="18"/>
        <v> AVSJ 5.88 </v>
      </c>
      <c r="B266" s="7" t="str">
        <f t="shared" si="19"/>
        <v>I</v>
      </c>
      <c r="C266" s="6">
        <f t="shared" si="20"/>
        <v>41937.616000000002</v>
      </c>
      <c r="D266" s="5" t="str">
        <f t="shared" si="21"/>
        <v>vis</v>
      </c>
      <c r="E266" s="16">
        <f>VLOOKUP(C266,'Active 1'!C$21:E$964,3,FALSE)</f>
        <v>7922.069478319906</v>
      </c>
      <c r="F266" s="7" t="str">
        <f>LEFT(M266,1)</f>
        <v>V</v>
      </c>
      <c r="G266" s="5" t="str">
        <f t="shared" si="22"/>
        <v>41937.616</v>
      </c>
      <c r="H266" s="6">
        <f t="shared" si="23"/>
        <v>7922</v>
      </c>
      <c r="I266" s="17" t="s">
        <v>403</v>
      </c>
      <c r="J266" s="18" t="s">
        <v>404</v>
      </c>
      <c r="K266" s="17">
        <v>7922</v>
      </c>
      <c r="L266" s="17" t="s">
        <v>359</v>
      </c>
      <c r="M266" s="18" t="s">
        <v>166</v>
      </c>
      <c r="N266" s="18"/>
      <c r="O266" s="19" t="s">
        <v>375</v>
      </c>
      <c r="P266" s="19" t="s">
        <v>405</v>
      </c>
    </row>
    <row r="267" spans="1:16" ht="13.5" thickBot="1" x14ac:dyDescent="0.25">
      <c r="A267" s="6" t="str">
        <f t="shared" ref="A267:A330" si="24">P267</f>
        <v> AVSJ 6.30 </v>
      </c>
      <c r="B267" s="7" t="str">
        <f t="shared" ref="B267:B330" si="25">IF(H267=INT(H267),"I","II")</f>
        <v>I</v>
      </c>
      <c r="C267" s="6">
        <f t="shared" ref="C267:C330" si="26">1*G267</f>
        <v>42278.644999999997</v>
      </c>
      <c r="D267" s="5" t="str">
        <f t="shared" ref="D267:D330" si="27">VLOOKUP(F267,I$1:J$5,2,FALSE)</f>
        <v>vis</v>
      </c>
      <c r="E267" s="16">
        <f>VLOOKUP(C267,'Active 1'!C$21:E$964,3,FALSE)</f>
        <v>8097.0707483824008</v>
      </c>
      <c r="F267" s="7" t="str">
        <f>LEFT(M267,1)</f>
        <v>V</v>
      </c>
      <c r="G267" s="5" t="str">
        <f t="shared" ref="G267:G330" si="28">MID(I267,3,LEN(I267)-3)</f>
        <v>42278.645</v>
      </c>
      <c r="H267" s="6">
        <f t="shared" ref="H267:H330" si="29">1*K267</f>
        <v>8097</v>
      </c>
      <c r="I267" s="17" t="s">
        <v>410</v>
      </c>
      <c r="J267" s="18" t="s">
        <v>411</v>
      </c>
      <c r="K267" s="17">
        <v>8097</v>
      </c>
      <c r="L267" s="17" t="s">
        <v>412</v>
      </c>
      <c r="M267" s="18" t="s">
        <v>166</v>
      </c>
      <c r="N267" s="18"/>
      <c r="O267" s="19" t="s">
        <v>375</v>
      </c>
      <c r="P267" s="19" t="s">
        <v>413</v>
      </c>
    </row>
    <row r="268" spans="1:16" ht="13.5" thickBot="1" x14ac:dyDescent="0.25">
      <c r="A268" s="6" t="str">
        <f t="shared" si="24"/>
        <v> AVSJ 6.30 </v>
      </c>
      <c r="B268" s="7" t="str">
        <f t="shared" si="25"/>
        <v>I</v>
      </c>
      <c r="C268" s="6">
        <f t="shared" si="26"/>
        <v>42317.62</v>
      </c>
      <c r="D268" s="5" t="str">
        <f t="shared" si="27"/>
        <v>vis</v>
      </c>
      <c r="E268" s="16">
        <f>VLOOKUP(C268,'Active 1'!C$21:E$964,3,FALSE)</f>
        <v>8117.0710254869482</v>
      </c>
      <c r="F268" s="7" t="str">
        <f>LEFT(M268,1)</f>
        <v>V</v>
      </c>
      <c r="G268" s="5" t="str">
        <f t="shared" si="28"/>
        <v>42317.620</v>
      </c>
      <c r="H268" s="6">
        <f t="shared" si="29"/>
        <v>8117</v>
      </c>
      <c r="I268" s="17" t="s">
        <v>414</v>
      </c>
      <c r="J268" s="18" t="s">
        <v>415</v>
      </c>
      <c r="K268" s="17">
        <v>8117</v>
      </c>
      <c r="L268" s="17" t="s">
        <v>412</v>
      </c>
      <c r="M268" s="18" t="s">
        <v>166</v>
      </c>
      <c r="N268" s="18"/>
      <c r="O268" s="19" t="s">
        <v>375</v>
      </c>
      <c r="P268" s="19" t="s">
        <v>413</v>
      </c>
    </row>
    <row r="269" spans="1:16" ht="13.5" thickBot="1" x14ac:dyDescent="0.25">
      <c r="A269" s="6" t="str">
        <f t="shared" si="24"/>
        <v> AVSJ 7.37 </v>
      </c>
      <c r="B269" s="7" t="str">
        <f t="shared" si="25"/>
        <v>I</v>
      </c>
      <c r="C269" s="6">
        <f t="shared" si="26"/>
        <v>42543.675999999999</v>
      </c>
      <c r="D269" s="5" t="str">
        <f t="shared" si="27"/>
        <v>vis</v>
      </c>
      <c r="E269" s="16">
        <f>VLOOKUP(C269,'Active 1'!C$21:E$964,3,FALSE)</f>
        <v>8233.0731458498722</v>
      </c>
      <c r="F269" s="7" t="s">
        <v>160</v>
      </c>
      <c r="G269" s="5" t="str">
        <f t="shared" si="28"/>
        <v>42543.676</v>
      </c>
      <c r="H269" s="6">
        <f t="shared" si="29"/>
        <v>8233</v>
      </c>
      <c r="I269" s="17" t="s">
        <v>416</v>
      </c>
      <c r="J269" s="18" t="s">
        <v>417</v>
      </c>
      <c r="K269" s="17">
        <v>8233</v>
      </c>
      <c r="L269" s="17" t="s">
        <v>351</v>
      </c>
      <c r="M269" s="18" t="s">
        <v>166</v>
      </c>
      <c r="N269" s="18"/>
      <c r="O269" s="19" t="s">
        <v>375</v>
      </c>
      <c r="P269" s="19" t="s">
        <v>418</v>
      </c>
    </row>
    <row r="270" spans="1:16" ht="13.5" thickBot="1" x14ac:dyDescent="0.25">
      <c r="A270" s="6" t="str">
        <f t="shared" si="24"/>
        <v> AVSJ 7.37 </v>
      </c>
      <c r="B270" s="7" t="str">
        <f t="shared" si="25"/>
        <v>I</v>
      </c>
      <c r="C270" s="6">
        <f t="shared" si="26"/>
        <v>42572.919000000002</v>
      </c>
      <c r="D270" s="5" t="str">
        <f t="shared" si="27"/>
        <v>vis</v>
      </c>
      <c r="E270" s="16">
        <f>VLOOKUP(C270,'Active 1'!C$21:E$964,3,FALSE)</f>
        <v>8248.0793832679155</v>
      </c>
      <c r="F270" s="7" t="s">
        <v>160</v>
      </c>
      <c r="G270" s="5" t="str">
        <f t="shared" si="28"/>
        <v>42572.919</v>
      </c>
      <c r="H270" s="6">
        <f t="shared" si="29"/>
        <v>8248</v>
      </c>
      <c r="I270" s="17" t="s">
        <v>423</v>
      </c>
      <c r="J270" s="18" t="s">
        <v>424</v>
      </c>
      <c r="K270" s="17">
        <v>8248</v>
      </c>
      <c r="L270" s="17" t="s">
        <v>425</v>
      </c>
      <c r="M270" s="18" t="s">
        <v>166</v>
      </c>
      <c r="N270" s="18"/>
      <c r="O270" s="19" t="s">
        <v>426</v>
      </c>
      <c r="P270" s="19" t="s">
        <v>418</v>
      </c>
    </row>
    <row r="271" spans="1:16" ht="13.5" thickBot="1" x14ac:dyDescent="0.25">
      <c r="A271" s="6" t="str">
        <f t="shared" si="24"/>
        <v> AVSJ 7.37 </v>
      </c>
      <c r="B271" s="7" t="str">
        <f t="shared" si="25"/>
        <v>I</v>
      </c>
      <c r="C271" s="6">
        <f t="shared" si="26"/>
        <v>42576.81</v>
      </c>
      <c r="D271" s="5" t="str">
        <f t="shared" si="27"/>
        <v>vis</v>
      </c>
      <c r="E271" s="16">
        <f>VLOOKUP(C271,'Active 1'!C$21:E$964,3,FALSE)</f>
        <v>8250.0760754606981</v>
      </c>
      <c r="F271" s="7" t="s">
        <v>160</v>
      </c>
      <c r="G271" s="5" t="str">
        <f t="shared" si="28"/>
        <v>42576.810</v>
      </c>
      <c r="H271" s="6">
        <f t="shared" si="29"/>
        <v>8250</v>
      </c>
      <c r="I271" s="17" t="s">
        <v>427</v>
      </c>
      <c r="J271" s="18" t="s">
        <v>428</v>
      </c>
      <c r="K271" s="17">
        <v>8250</v>
      </c>
      <c r="L271" s="17" t="s">
        <v>429</v>
      </c>
      <c r="M271" s="18" t="s">
        <v>166</v>
      </c>
      <c r="N271" s="18"/>
      <c r="O271" s="19" t="s">
        <v>314</v>
      </c>
      <c r="P271" s="19" t="s">
        <v>418</v>
      </c>
    </row>
    <row r="272" spans="1:16" ht="13.5" thickBot="1" x14ac:dyDescent="0.25">
      <c r="A272" s="6" t="str">
        <f t="shared" si="24"/>
        <v> BRNO 20 </v>
      </c>
      <c r="B272" s="7" t="str">
        <f t="shared" si="25"/>
        <v>I</v>
      </c>
      <c r="C272" s="6">
        <f t="shared" si="26"/>
        <v>42590.457999999999</v>
      </c>
      <c r="D272" s="5" t="str">
        <f t="shared" si="27"/>
        <v>vis</v>
      </c>
      <c r="E272" s="16">
        <f>VLOOKUP(C272,'Active 1'!C$21:E$964,3,FALSE)</f>
        <v>8257.0796362541005</v>
      </c>
      <c r="F272" s="7" t="s">
        <v>160</v>
      </c>
      <c r="G272" s="5" t="str">
        <f t="shared" si="28"/>
        <v>42590.458</v>
      </c>
      <c r="H272" s="6">
        <f t="shared" si="29"/>
        <v>8257</v>
      </c>
      <c r="I272" s="17" t="s">
        <v>430</v>
      </c>
      <c r="J272" s="18" t="s">
        <v>431</v>
      </c>
      <c r="K272" s="17">
        <v>8257</v>
      </c>
      <c r="L272" s="17" t="s">
        <v>425</v>
      </c>
      <c r="M272" s="18" t="s">
        <v>166</v>
      </c>
      <c r="N272" s="18"/>
      <c r="O272" s="19" t="s">
        <v>432</v>
      </c>
      <c r="P272" s="19" t="s">
        <v>433</v>
      </c>
    </row>
    <row r="273" spans="1:16" ht="13.5" thickBot="1" x14ac:dyDescent="0.25">
      <c r="A273" s="6" t="str">
        <f t="shared" si="24"/>
        <v> AVSJ 7.37 </v>
      </c>
      <c r="B273" s="7" t="str">
        <f t="shared" si="25"/>
        <v>I</v>
      </c>
      <c r="C273" s="6">
        <f t="shared" si="26"/>
        <v>42619.677000000003</v>
      </c>
      <c r="D273" s="5" t="str">
        <f t="shared" si="27"/>
        <v>vis</v>
      </c>
      <c r="E273" s="16">
        <f>VLOOKUP(C273,'Active 1'!C$21:E$964,3,FALSE)</f>
        <v>8272.0735579145949</v>
      </c>
      <c r="F273" s="7" t="s">
        <v>160</v>
      </c>
      <c r="G273" s="5" t="str">
        <f t="shared" si="28"/>
        <v>42619.677</v>
      </c>
      <c r="H273" s="6">
        <f t="shared" si="29"/>
        <v>8272</v>
      </c>
      <c r="I273" s="17" t="s">
        <v>434</v>
      </c>
      <c r="J273" s="18" t="s">
        <v>435</v>
      </c>
      <c r="K273" s="17">
        <v>8272</v>
      </c>
      <c r="L273" s="17" t="s">
        <v>351</v>
      </c>
      <c r="M273" s="18" t="s">
        <v>166</v>
      </c>
      <c r="N273" s="18"/>
      <c r="O273" s="19" t="s">
        <v>375</v>
      </c>
      <c r="P273" s="19" t="s">
        <v>418</v>
      </c>
    </row>
    <row r="274" spans="1:16" ht="13.5" thickBot="1" x14ac:dyDescent="0.25">
      <c r="A274" s="6" t="str">
        <f t="shared" si="24"/>
        <v> AVSJ 7.37 </v>
      </c>
      <c r="B274" s="7" t="str">
        <f t="shared" si="25"/>
        <v>I</v>
      </c>
      <c r="C274" s="6">
        <f t="shared" si="26"/>
        <v>42658.654999999999</v>
      </c>
      <c r="D274" s="5" t="str">
        <f t="shared" si="27"/>
        <v>vis</v>
      </c>
      <c r="E274" s="16">
        <f>VLOOKUP(C274,'Active 1'!C$21:E$964,3,FALSE)</f>
        <v>8292.0753744888316</v>
      </c>
      <c r="F274" s="7" t="s">
        <v>160</v>
      </c>
      <c r="G274" s="5" t="str">
        <f t="shared" si="28"/>
        <v>42658.655</v>
      </c>
      <c r="H274" s="6">
        <f t="shared" si="29"/>
        <v>8292</v>
      </c>
      <c r="I274" s="17" t="s">
        <v>447</v>
      </c>
      <c r="J274" s="18" t="s">
        <v>448</v>
      </c>
      <c r="K274" s="17">
        <v>8292</v>
      </c>
      <c r="L274" s="17" t="s">
        <v>449</v>
      </c>
      <c r="M274" s="18" t="s">
        <v>166</v>
      </c>
      <c r="N274" s="18"/>
      <c r="O274" s="19" t="s">
        <v>314</v>
      </c>
      <c r="P274" s="19" t="s">
        <v>418</v>
      </c>
    </row>
    <row r="275" spans="1:16" ht="13.5" thickBot="1" x14ac:dyDescent="0.25">
      <c r="A275" s="6" t="str">
        <f t="shared" si="24"/>
        <v> AVSJ 7.37 </v>
      </c>
      <c r="B275" s="7" t="str">
        <f t="shared" si="25"/>
        <v>I</v>
      </c>
      <c r="C275" s="6">
        <f t="shared" si="26"/>
        <v>42660.603000000003</v>
      </c>
      <c r="D275" s="5" t="str">
        <f t="shared" si="27"/>
        <v>vis</v>
      </c>
      <c r="E275" s="16">
        <f>VLOOKUP(C275,'Active 1'!C$21:E$964,3,FALSE)</f>
        <v>8293.075003476637</v>
      </c>
      <c r="F275" s="7" t="s">
        <v>160</v>
      </c>
      <c r="G275" s="5" t="str">
        <f t="shared" si="28"/>
        <v>42660.603</v>
      </c>
      <c r="H275" s="6">
        <f t="shared" si="29"/>
        <v>8293</v>
      </c>
      <c r="I275" s="17" t="s">
        <v>450</v>
      </c>
      <c r="J275" s="18" t="s">
        <v>451</v>
      </c>
      <c r="K275" s="17">
        <v>8293</v>
      </c>
      <c r="L275" s="17" t="s">
        <v>438</v>
      </c>
      <c r="M275" s="18" t="s">
        <v>166</v>
      </c>
      <c r="N275" s="18"/>
      <c r="O275" s="19" t="s">
        <v>314</v>
      </c>
      <c r="P275" s="19" t="s">
        <v>418</v>
      </c>
    </row>
    <row r="276" spans="1:16" ht="13.5" thickBot="1" x14ac:dyDescent="0.25">
      <c r="A276" s="6" t="str">
        <f t="shared" si="24"/>
        <v> AVSJ 7.37 </v>
      </c>
      <c r="B276" s="7" t="str">
        <f t="shared" si="25"/>
        <v>I</v>
      </c>
      <c r="C276" s="6">
        <f t="shared" si="26"/>
        <v>42693.735999999997</v>
      </c>
      <c r="D276" s="5" t="str">
        <f t="shared" si="27"/>
        <v>vis</v>
      </c>
      <c r="E276" s="16">
        <f>VLOOKUP(C276,'Active 1'!C$21:E$964,3,FALSE)</f>
        <v>8310.0774199308962</v>
      </c>
      <c r="F276" s="7" t="s">
        <v>160</v>
      </c>
      <c r="G276" s="5" t="str">
        <f t="shared" si="28"/>
        <v>42693.736</v>
      </c>
      <c r="H276" s="6">
        <f t="shared" si="29"/>
        <v>8310</v>
      </c>
      <c r="I276" s="17" t="s">
        <v>452</v>
      </c>
      <c r="J276" s="18" t="s">
        <v>453</v>
      </c>
      <c r="K276" s="17">
        <v>8310</v>
      </c>
      <c r="L276" s="17" t="s">
        <v>454</v>
      </c>
      <c r="M276" s="18" t="s">
        <v>166</v>
      </c>
      <c r="N276" s="18"/>
      <c r="O276" s="19" t="s">
        <v>426</v>
      </c>
      <c r="P276" s="19" t="s">
        <v>418</v>
      </c>
    </row>
    <row r="277" spans="1:16" ht="13.5" thickBot="1" x14ac:dyDescent="0.25">
      <c r="A277" s="6" t="str">
        <f t="shared" si="24"/>
        <v> AVSJ 7.37 </v>
      </c>
      <c r="B277" s="7" t="str">
        <f t="shared" si="25"/>
        <v>I</v>
      </c>
      <c r="C277" s="6">
        <f t="shared" si="26"/>
        <v>42695.684000000001</v>
      </c>
      <c r="D277" s="5" t="str">
        <f t="shared" si="27"/>
        <v>vis</v>
      </c>
      <c r="E277" s="16">
        <f>VLOOKUP(C277,'Active 1'!C$21:E$964,3,FALSE)</f>
        <v>8311.0770489187034</v>
      </c>
      <c r="F277" s="7" t="s">
        <v>160</v>
      </c>
      <c r="G277" s="5" t="str">
        <f t="shared" si="28"/>
        <v>42695.684</v>
      </c>
      <c r="H277" s="6">
        <f t="shared" si="29"/>
        <v>8311</v>
      </c>
      <c r="I277" s="17" t="s">
        <v>455</v>
      </c>
      <c r="J277" s="18" t="s">
        <v>456</v>
      </c>
      <c r="K277" s="17">
        <v>8311</v>
      </c>
      <c r="L277" s="17" t="s">
        <v>446</v>
      </c>
      <c r="M277" s="18" t="s">
        <v>166</v>
      </c>
      <c r="N277" s="18"/>
      <c r="O277" s="19" t="s">
        <v>457</v>
      </c>
      <c r="P277" s="19" t="s">
        <v>418</v>
      </c>
    </row>
    <row r="278" spans="1:16" ht="13.5" thickBot="1" x14ac:dyDescent="0.25">
      <c r="A278" s="6" t="str">
        <f t="shared" si="24"/>
        <v> AVSJ 7.37 </v>
      </c>
      <c r="B278" s="7" t="str">
        <f t="shared" si="25"/>
        <v>I</v>
      </c>
      <c r="C278" s="6">
        <f t="shared" si="26"/>
        <v>42697.631999999998</v>
      </c>
      <c r="D278" s="5" t="str">
        <f t="shared" si="27"/>
        <v>vis</v>
      </c>
      <c r="E278" s="16">
        <f>VLOOKUP(C278,'Active 1'!C$21:E$964,3,FALSE)</f>
        <v>8312.0766779065052</v>
      </c>
      <c r="F278" s="7" t="s">
        <v>160</v>
      </c>
      <c r="G278" s="5" t="str">
        <f t="shared" si="28"/>
        <v>42697.632</v>
      </c>
      <c r="H278" s="6">
        <f t="shared" si="29"/>
        <v>8312</v>
      </c>
      <c r="I278" s="17" t="s">
        <v>458</v>
      </c>
      <c r="J278" s="18" t="s">
        <v>459</v>
      </c>
      <c r="K278" s="17">
        <v>8312</v>
      </c>
      <c r="L278" s="17" t="s">
        <v>460</v>
      </c>
      <c r="M278" s="18" t="s">
        <v>166</v>
      </c>
      <c r="N278" s="18"/>
      <c r="O278" s="19" t="s">
        <v>375</v>
      </c>
      <c r="P278" s="19" t="s">
        <v>418</v>
      </c>
    </row>
    <row r="279" spans="1:16" ht="13.5" thickBot="1" x14ac:dyDescent="0.25">
      <c r="A279" s="6" t="str">
        <f t="shared" si="24"/>
        <v> BBS 92 </v>
      </c>
      <c r="B279" s="7" t="str">
        <f t="shared" si="25"/>
        <v>I</v>
      </c>
      <c r="C279" s="6">
        <f t="shared" si="26"/>
        <v>47803.383999999998</v>
      </c>
      <c r="D279" s="5" t="str">
        <f t="shared" si="27"/>
        <v>vis</v>
      </c>
      <c r="E279" s="16">
        <f>VLOOKUP(C279,'Active 1'!C$21:E$964,3,FALSE)</f>
        <v>10932.126833829127</v>
      </c>
      <c r="F279" s="7" t="s">
        <v>160</v>
      </c>
      <c r="G279" s="5" t="str">
        <f t="shared" si="28"/>
        <v>47803.384</v>
      </c>
      <c r="H279" s="6">
        <f t="shared" si="29"/>
        <v>10932</v>
      </c>
      <c r="I279" s="17" t="s">
        <v>836</v>
      </c>
      <c r="J279" s="18" t="s">
        <v>837</v>
      </c>
      <c r="K279" s="17">
        <v>10932</v>
      </c>
      <c r="L279" s="17" t="s">
        <v>802</v>
      </c>
      <c r="M279" s="18" t="s">
        <v>166</v>
      </c>
      <c r="N279" s="18"/>
      <c r="O279" s="19" t="s">
        <v>717</v>
      </c>
      <c r="P279" s="19" t="s">
        <v>816</v>
      </c>
    </row>
    <row r="280" spans="1:16" ht="13.5" thickBot="1" x14ac:dyDescent="0.25">
      <c r="A280" s="6" t="str">
        <f t="shared" si="24"/>
        <v> BBS 93 </v>
      </c>
      <c r="B280" s="7" t="str">
        <f t="shared" si="25"/>
        <v>I</v>
      </c>
      <c r="C280" s="6">
        <f t="shared" si="26"/>
        <v>47805.338000000003</v>
      </c>
      <c r="D280" s="5" t="str">
        <f t="shared" si="27"/>
        <v>vis</v>
      </c>
      <c r="E280" s="16">
        <f>VLOOKUP(C280,'Active 1'!C$21:E$964,3,FALSE)</f>
        <v>10933.129541756321</v>
      </c>
      <c r="F280" s="7" t="s">
        <v>160</v>
      </c>
      <c r="G280" s="5" t="str">
        <f t="shared" si="28"/>
        <v>47805.338</v>
      </c>
      <c r="H280" s="6">
        <f t="shared" si="29"/>
        <v>10933</v>
      </c>
      <c r="I280" s="17" t="s">
        <v>838</v>
      </c>
      <c r="J280" s="18" t="s">
        <v>839</v>
      </c>
      <c r="K280" s="17">
        <v>10933</v>
      </c>
      <c r="L280" s="17" t="s">
        <v>805</v>
      </c>
      <c r="M280" s="18" t="s">
        <v>166</v>
      </c>
      <c r="N280" s="18"/>
      <c r="O280" s="19" t="s">
        <v>355</v>
      </c>
      <c r="P280" s="19" t="s">
        <v>840</v>
      </c>
    </row>
    <row r="281" spans="1:16" ht="13.5" thickBot="1" x14ac:dyDescent="0.25">
      <c r="A281" s="6" t="str">
        <f t="shared" si="24"/>
        <v> BBS 93 </v>
      </c>
      <c r="B281" s="7" t="str">
        <f t="shared" si="25"/>
        <v>I</v>
      </c>
      <c r="C281" s="6">
        <f t="shared" si="26"/>
        <v>47885.235999999997</v>
      </c>
      <c r="D281" s="5" t="str">
        <f t="shared" si="27"/>
        <v>vis</v>
      </c>
      <c r="E281" s="16">
        <f>VLOOKUP(C281,'Active 1'!C$21:E$964,3,FALSE)</f>
        <v>10974.129724953211</v>
      </c>
      <c r="F281" s="7" t="s">
        <v>160</v>
      </c>
      <c r="G281" s="5" t="str">
        <f t="shared" si="28"/>
        <v>47885.236</v>
      </c>
      <c r="H281" s="6">
        <f t="shared" si="29"/>
        <v>10974</v>
      </c>
      <c r="I281" s="17" t="s">
        <v>841</v>
      </c>
      <c r="J281" s="18" t="s">
        <v>842</v>
      </c>
      <c r="K281" s="17">
        <v>10974</v>
      </c>
      <c r="L281" s="17" t="s">
        <v>843</v>
      </c>
      <c r="M281" s="18" t="s">
        <v>166</v>
      </c>
      <c r="N281" s="18"/>
      <c r="O281" s="19" t="s">
        <v>381</v>
      </c>
      <c r="P281" s="19" t="s">
        <v>840</v>
      </c>
    </row>
    <row r="282" spans="1:16" ht="13.5" thickBot="1" x14ac:dyDescent="0.25">
      <c r="A282" s="6" t="str">
        <f t="shared" si="24"/>
        <v> BBS 95 </v>
      </c>
      <c r="B282" s="7" t="str">
        <f t="shared" si="25"/>
        <v>I</v>
      </c>
      <c r="C282" s="6">
        <f t="shared" si="26"/>
        <v>48029.436999999998</v>
      </c>
      <c r="D282" s="5" t="str">
        <f t="shared" si="27"/>
        <v>vis</v>
      </c>
      <c r="E282" s="16">
        <f>VLOOKUP(C282,'Active 1'!C$21:E$964,3,FALSE)</f>
        <v>11048.127414722358</v>
      </c>
      <c r="F282" s="7" t="s">
        <v>160</v>
      </c>
      <c r="G282" s="5" t="str">
        <f t="shared" si="28"/>
        <v>48029.437</v>
      </c>
      <c r="H282" s="6">
        <f t="shared" si="29"/>
        <v>11048</v>
      </c>
      <c r="I282" s="17" t="s">
        <v>844</v>
      </c>
      <c r="J282" s="18" t="s">
        <v>845</v>
      </c>
      <c r="K282" s="17">
        <v>11048</v>
      </c>
      <c r="L282" s="17" t="s">
        <v>846</v>
      </c>
      <c r="M282" s="18" t="s">
        <v>166</v>
      </c>
      <c r="N282" s="18"/>
      <c r="O282" s="19" t="s">
        <v>381</v>
      </c>
      <c r="P282" s="19" t="s">
        <v>847</v>
      </c>
    </row>
    <row r="283" spans="1:16" ht="13.5" thickBot="1" x14ac:dyDescent="0.25">
      <c r="A283" s="6" t="str">
        <f t="shared" si="24"/>
        <v> BBS 95 </v>
      </c>
      <c r="B283" s="7" t="str">
        <f t="shared" si="25"/>
        <v>I</v>
      </c>
      <c r="C283" s="6">
        <f t="shared" si="26"/>
        <v>48068.417999999998</v>
      </c>
      <c r="D283" s="5" t="str">
        <f t="shared" si="27"/>
        <v>vis</v>
      </c>
      <c r="E283" s="16">
        <f>VLOOKUP(C283,'Active 1'!C$21:E$964,3,FALSE)</f>
        <v>11068.130770766291</v>
      </c>
      <c r="F283" s="7" t="s">
        <v>160</v>
      </c>
      <c r="G283" s="5" t="str">
        <f t="shared" si="28"/>
        <v>48068.418</v>
      </c>
      <c r="H283" s="6">
        <f t="shared" si="29"/>
        <v>11068</v>
      </c>
      <c r="I283" s="17" t="s">
        <v>852</v>
      </c>
      <c r="J283" s="18" t="s">
        <v>853</v>
      </c>
      <c r="K283" s="17">
        <v>11068</v>
      </c>
      <c r="L283" s="17" t="s">
        <v>854</v>
      </c>
      <c r="M283" s="18" t="s">
        <v>166</v>
      </c>
      <c r="N283" s="18"/>
      <c r="O283" s="19" t="s">
        <v>355</v>
      </c>
      <c r="P283" s="19" t="s">
        <v>847</v>
      </c>
    </row>
    <row r="284" spans="1:16" ht="13.5" thickBot="1" x14ac:dyDescent="0.25">
      <c r="A284" s="6" t="str">
        <f t="shared" si="24"/>
        <v> BBS 96 </v>
      </c>
      <c r="B284" s="7" t="str">
        <f t="shared" si="25"/>
        <v>I</v>
      </c>
      <c r="C284" s="6">
        <f t="shared" si="26"/>
        <v>48107.392999999996</v>
      </c>
      <c r="D284" s="5" t="str">
        <f t="shared" si="27"/>
        <v>vis</v>
      </c>
      <c r="E284" s="16">
        <f>VLOOKUP(C284,'Active 1'!C$21:E$964,3,FALSE)</f>
        <v>11088.131047870835</v>
      </c>
      <c r="F284" s="7" t="s">
        <v>160</v>
      </c>
      <c r="G284" s="5" t="str">
        <f t="shared" si="28"/>
        <v>48107.393</v>
      </c>
      <c r="H284" s="6">
        <f t="shared" si="29"/>
        <v>11088</v>
      </c>
      <c r="I284" s="17" t="s">
        <v>855</v>
      </c>
      <c r="J284" s="18" t="s">
        <v>856</v>
      </c>
      <c r="K284" s="17">
        <v>11088</v>
      </c>
      <c r="L284" s="17" t="s">
        <v>854</v>
      </c>
      <c r="M284" s="18" t="s">
        <v>166</v>
      </c>
      <c r="N284" s="18"/>
      <c r="O284" s="19" t="s">
        <v>355</v>
      </c>
      <c r="P284" s="19" t="s">
        <v>857</v>
      </c>
    </row>
    <row r="285" spans="1:16" ht="13.5" thickBot="1" x14ac:dyDescent="0.25">
      <c r="A285" s="6" t="str">
        <f t="shared" si="24"/>
        <v> BBS 96 </v>
      </c>
      <c r="B285" s="7" t="str">
        <f t="shared" si="25"/>
        <v>I</v>
      </c>
      <c r="C285" s="6">
        <f t="shared" si="26"/>
        <v>48144.417000000001</v>
      </c>
      <c r="D285" s="5" t="str">
        <f t="shared" si="27"/>
        <v>vis</v>
      </c>
      <c r="E285" s="16">
        <f>VLOOKUP(C285,'Active 1'!C$21:E$964,3,FALSE)</f>
        <v>11107.130156517884</v>
      </c>
      <c r="F285" s="7" t="s">
        <v>160</v>
      </c>
      <c r="G285" s="5" t="str">
        <f t="shared" si="28"/>
        <v>48144.417</v>
      </c>
      <c r="H285" s="6">
        <f t="shared" si="29"/>
        <v>11107</v>
      </c>
      <c r="I285" s="17" t="s">
        <v>858</v>
      </c>
      <c r="J285" s="18" t="s">
        <v>859</v>
      </c>
      <c r="K285" s="17">
        <v>11107</v>
      </c>
      <c r="L285" s="17" t="s">
        <v>809</v>
      </c>
      <c r="M285" s="18" t="s">
        <v>166</v>
      </c>
      <c r="N285" s="18"/>
      <c r="O285" s="19" t="s">
        <v>355</v>
      </c>
      <c r="P285" s="19" t="s">
        <v>857</v>
      </c>
    </row>
    <row r="286" spans="1:16" ht="13.5" thickBot="1" x14ac:dyDescent="0.25">
      <c r="A286" s="6" t="str">
        <f t="shared" si="24"/>
        <v> BBS 96 </v>
      </c>
      <c r="B286" s="7" t="str">
        <f t="shared" si="25"/>
        <v>I</v>
      </c>
      <c r="C286" s="6">
        <f t="shared" si="26"/>
        <v>48144.417999999998</v>
      </c>
      <c r="D286" s="5" t="str">
        <f t="shared" si="27"/>
        <v>vis</v>
      </c>
      <c r="E286" s="16">
        <f>VLOOKUP(C286,'Active 1'!C$21:E$964,3,FALSE)</f>
        <v>11107.130669674447</v>
      </c>
      <c r="F286" s="7" t="s">
        <v>160</v>
      </c>
      <c r="G286" s="5" t="str">
        <f t="shared" si="28"/>
        <v>48144.418</v>
      </c>
      <c r="H286" s="6">
        <f t="shared" si="29"/>
        <v>11107</v>
      </c>
      <c r="I286" s="17" t="s">
        <v>860</v>
      </c>
      <c r="J286" s="18" t="s">
        <v>861</v>
      </c>
      <c r="K286" s="17">
        <v>11107</v>
      </c>
      <c r="L286" s="17" t="s">
        <v>854</v>
      </c>
      <c r="M286" s="18" t="s">
        <v>166</v>
      </c>
      <c r="N286" s="18"/>
      <c r="O286" s="19" t="s">
        <v>381</v>
      </c>
      <c r="P286" s="19" t="s">
        <v>857</v>
      </c>
    </row>
    <row r="287" spans="1:16" ht="13.5" thickBot="1" x14ac:dyDescent="0.25">
      <c r="A287" s="6" t="str">
        <f t="shared" si="24"/>
        <v> BBS 96 </v>
      </c>
      <c r="B287" s="7" t="str">
        <f t="shared" si="25"/>
        <v>I</v>
      </c>
      <c r="C287" s="6">
        <f t="shared" si="26"/>
        <v>48146.368999999999</v>
      </c>
      <c r="D287" s="5" t="str">
        <f t="shared" si="27"/>
        <v>vis</v>
      </c>
      <c r="E287" s="16">
        <f>VLOOKUP(C287,'Active 1'!C$21:E$964,3,FALSE)</f>
        <v>11108.131838131945</v>
      </c>
      <c r="F287" s="7" t="s">
        <v>160</v>
      </c>
      <c r="G287" s="5" t="str">
        <f t="shared" si="28"/>
        <v>48146.369</v>
      </c>
      <c r="H287" s="6">
        <f t="shared" si="29"/>
        <v>11108</v>
      </c>
      <c r="I287" s="17" t="s">
        <v>862</v>
      </c>
      <c r="J287" s="18" t="s">
        <v>863</v>
      </c>
      <c r="K287" s="17">
        <v>11108</v>
      </c>
      <c r="L287" s="17" t="s">
        <v>835</v>
      </c>
      <c r="M287" s="18" t="s">
        <v>166</v>
      </c>
      <c r="N287" s="18"/>
      <c r="O287" s="19" t="s">
        <v>355</v>
      </c>
      <c r="P287" s="19" t="s">
        <v>857</v>
      </c>
    </row>
    <row r="288" spans="1:16" ht="13.5" thickBot="1" x14ac:dyDescent="0.25">
      <c r="A288" s="6" t="str">
        <f t="shared" si="24"/>
        <v> BBS 96 </v>
      </c>
      <c r="B288" s="7" t="str">
        <f t="shared" si="25"/>
        <v>I</v>
      </c>
      <c r="C288" s="6">
        <f t="shared" si="26"/>
        <v>48187.286</v>
      </c>
      <c r="D288" s="5" t="str">
        <f t="shared" si="27"/>
        <v>vis</v>
      </c>
      <c r="E288" s="16">
        <f>VLOOKUP(C288,'Active 1'!C$21:E$964,3,FALSE)</f>
        <v>11129.128665284907</v>
      </c>
      <c r="F288" s="7" t="s">
        <v>160</v>
      </c>
      <c r="G288" s="5" t="str">
        <f t="shared" si="28"/>
        <v>48187.286</v>
      </c>
      <c r="H288" s="6">
        <f t="shared" si="29"/>
        <v>11129</v>
      </c>
      <c r="I288" s="17" t="s">
        <v>864</v>
      </c>
      <c r="J288" s="18" t="s">
        <v>865</v>
      </c>
      <c r="K288" s="17">
        <v>11129</v>
      </c>
      <c r="L288" s="17" t="s">
        <v>821</v>
      </c>
      <c r="M288" s="18" t="s">
        <v>166</v>
      </c>
      <c r="N288" s="18"/>
      <c r="O288" s="19" t="s">
        <v>355</v>
      </c>
      <c r="P288" s="19" t="s">
        <v>857</v>
      </c>
    </row>
    <row r="289" spans="1:16" ht="13.5" thickBot="1" x14ac:dyDescent="0.25">
      <c r="A289" s="6" t="str">
        <f t="shared" si="24"/>
        <v> BBS 97 </v>
      </c>
      <c r="B289" s="7" t="str">
        <f t="shared" si="25"/>
        <v>I</v>
      </c>
      <c r="C289" s="6">
        <f t="shared" si="26"/>
        <v>48214.576999999997</v>
      </c>
      <c r="D289" s="5" t="str">
        <f t="shared" si="27"/>
        <v>vis</v>
      </c>
      <c r="E289" s="16">
        <f>VLOOKUP(C289,'Active 1'!C$21:E$964,3,FALSE)</f>
        <v>11143.133221088887</v>
      </c>
      <c r="F289" s="7" t="s">
        <v>160</v>
      </c>
      <c r="G289" s="5" t="str">
        <f t="shared" si="28"/>
        <v>48214.577</v>
      </c>
      <c r="H289" s="6">
        <f t="shared" si="29"/>
        <v>11143</v>
      </c>
      <c r="I289" s="17" t="s">
        <v>866</v>
      </c>
      <c r="J289" s="18" t="s">
        <v>867</v>
      </c>
      <c r="K289" s="17">
        <v>11143</v>
      </c>
      <c r="L289" s="17" t="s">
        <v>868</v>
      </c>
      <c r="M289" s="18" t="s">
        <v>166</v>
      </c>
      <c r="N289" s="18"/>
      <c r="O289" s="19" t="s">
        <v>869</v>
      </c>
      <c r="P289" s="19" t="s">
        <v>870</v>
      </c>
    </row>
    <row r="290" spans="1:16" ht="13.5" thickBot="1" x14ac:dyDescent="0.25">
      <c r="A290" s="6" t="str">
        <f t="shared" si="24"/>
        <v> BBS 97 </v>
      </c>
      <c r="B290" s="7" t="str">
        <f t="shared" si="25"/>
        <v>I</v>
      </c>
      <c r="C290" s="6">
        <f t="shared" si="26"/>
        <v>48327.593000000001</v>
      </c>
      <c r="D290" s="5" t="str">
        <f t="shared" si="27"/>
        <v>vis</v>
      </c>
      <c r="E290" s="16">
        <f>VLOOKUP(C290,'Active 1'!C$21:E$964,3,FALSE)</f>
        <v>11201.128123391576</v>
      </c>
      <c r="F290" s="7" t="s">
        <v>160</v>
      </c>
      <c r="G290" s="5" t="str">
        <f t="shared" si="28"/>
        <v>48327.593</v>
      </c>
      <c r="H290" s="6">
        <f t="shared" si="29"/>
        <v>11201</v>
      </c>
      <c r="I290" s="17" t="s">
        <v>871</v>
      </c>
      <c r="J290" s="18" t="s">
        <v>872</v>
      </c>
      <c r="K290" s="17">
        <v>11201</v>
      </c>
      <c r="L290" s="17" t="s">
        <v>873</v>
      </c>
      <c r="M290" s="18" t="s">
        <v>166</v>
      </c>
      <c r="N290" s="18"/>
      <c r="O290" s="19" t="s">
        <v>381</v>
      </c>
      <c r="P290" s="19" t="s">
        <v>870</v>
      </c>
    </row>
    <row r="291" spans="1:16" ht="13.5" thickBot="1" x14ac:dyDescent="0.25">
      <c r="A291" s="6" t="str">
        <f t="shared" si="24"/>
        <v> BBS 98 </v>
      </c>
      <c r="B291" s="7" t="str">
        <f t="shared" si="25"/>
        <v>I</v>
      </c>
      <c r="C291" s="6">
        <f t="shared" si="26"/>
        <v>48448.417000000001</v>
      </c>
      <c r="D291" s="5" t="str">
        <f t="shared" si="27"/>
        <v>vis</v>
      </c>
      <c r="E291" s="16">
        <f>VLOOKUP(C291,'Active 1'!C$21:E$964,3,FALSE)</f>
        <v>11263.129752150511</v>
      </c>
      <c r="F291" s="7" t="s">
        <v>160</v>
      </c>
      <c r="G291" s="5" t="str">
        <f t="shared" si="28"/>
        <v>48448.417</v>
      </c>
      <c r="H291" s="6">
        <f t="shared" si="29"/>
        <v>11263</v>
      </c>
      <c r="I291" s="17" t="s">
        <v>874</v>
      </c>
      <c r="J291" s="18" t="s">
        <v>875</v>
      </c>
      <c r="K291" s="17">
        <v>11263</v>
      </c>
      <c r="L291" s="17" t="s">
        <v>843</v>
      </c>
      <c r="M291" s="18" t="s">
        <v>166</v>
      </c>
      <c r="N291" s="18"/>
      <c r="O291" s="19" t="s">
        <v>355</v>
      </c>
      <c r="P291" s="19" t="s">
        <v>876</v>
      </c>
    </row>
    <row r="292" spans="1:16" ht="13.5" thickBot="1" x14ac:dyDescent="0.25">
      <c r="A292" s="6" t="str">
        <f t="shared" si="24"/>
        <v> BBS 98 </v>
      </c>
      <c r="B292" s="7" t="str">
        <f t="shared" si="25"/>
        <v>I</v>
      </c>
      <c r="C292" s="6">
        <f t="shared" si="26"/>
        <v>48483.491999999998</v>
      </c>
      <c r="D292" s="5" t="str">
        <f t="shared" si="27"/>
        <v>vis</v>
      </c>
      <c r="E292" s="16">
        <f>VLOOKUP(C292,'Active 1'!C$21:E$964,3,FALSE)</f>
        <v>11281.128718653188</v>
      </c>
      <c r="F292" s="7" t="s">
        <v>160</v>
      </c>
      <c r="G292" s="5" t="str">
        <f t="shared" si="28"/>
        <v>48483.492</v>
      </c>
      <c r="H292" s="6">
        <f t="shared" si="29"/>
        <v>11281</v>
      </c>
      <c r="I292" s="17" t="s">
        <v>879</v>
      </c>
      <c r="J292" s="18" t="s">
        <v>880</v>
      </c>
      <c r="K292" s="17">
        <v>11281</v>
      </c>
      <c r="L292" s="17" t="s">
        <v>821</v>
      </c>
      <c r="M292" s="18" t="s">
        <v>166</v>
      </c>
      <c r="N292" s="18"/>
      <c r="O292" s="19" t="s">
        <v>355</v>
      </c>
      <c r="P292" s="19" t="s">
        <v>876</v>
      </c>
    </row>
    <row r="293" spans="1:16" ht="13.5" thickBot="1" x14ac:dyDescent="0.25">
      <c r="A293" s="6" t="str">
        <f t="shared" si="24"/>
        <v> BBS 99 </v>
      </c>
      <c r="B293" s="7" t="str">
        <f t="shared" si="25"/>
        <v>I</v>
      </c>
      <c r="C293" s="6">
        <f t="shared" si="26"/>
        <v>48524.409</v>
      </c>
      <c r="D293" s="5" t="str">
        <f t="shared" si="27"/>
        <v>vis</v>
      </c>
      <c r="E293" s="16">
        <f>VLOOKUP(C293,'Active 1'!C$21:E$964,3,FALSE)</f>
        <v>11302.125545806151</v>
      </c>
      <c r="F293" s="7" t="s">
        <v>160</v>
      </c>
      <c r="G293" s="5" t="str">
        <f t="shared" si="28"/>
        <v>48524.409</v>
      </c>
      <c r="H293" s="6">
        <f t="shared" si="29"/>
        <v>11302</v>
      </c>
      <c r="I293" s="17" t="s">
        <v>881</v>
      </c>
      <c r="J293" s="18" t="s">
        <v>882</v>
      </c>
      <c r="K293" s="17">
        <v>11302</v>
      </c>
      <c r="L293" s="17" t="s">
        <v>883</v>
      </c>
      <c r="M293" s="18" t="s">
        <v>166</v>
      </c>
      <c r="N293" s="18"/>
      <c r="O293" s="19" t="s">
        <v>381</v>
      </c>
      <c r="P293" s="19" t="s">
        <v>884</v>
      </c>
    </row>
    <row r="294" spans="1:16" ht="13.5" thickBot="1" x14ac:dyDescent="0.25">
      <c r="A294" s="6" t="str">
        <f t="shared" si="24"/>
        <v> BBS 99 </v>
      </c>
      <c r="B294" s="7" t="str">
        <f t="shared" si="25"/>
        <v>I</v>
      </c>
      <c r="C294" s="6">
        <f t="shared" si="26"/>
        <v>48524.413999999997</v>
      </c>
      <c r="D294" s="5" t="str">
        <f t="shared" si="27"/>
        <v>vis</v>
      </c>
      <c r="E294" s="16">
        <f>VLOOKUP(C294,'Active 1'!C$21:E$964,3,FALSE)</f>
        <v>11302.128111588972</v>
      </c>
      <c r="F294" s="7" t="s">
        <v>160</v>
      </c>
      <c r="G294" s="5" t="str">
        <f t="shared" si="28"/>
        <v>48524.414</v>
      </c>
      <c r="H294" s="6">
        <f t="shared" si="29"/>
        <v>11302</v>
      </c>
      <c r="I294" s="17" t="s">
        <v>885</v>
      </c>
      <c r="J294" s="18" t="s">
        <v>886</v>
      </c>
      <c r="K294" s="17">
        <v>11302</v>
      </c>
      <c r="L294" s="17" t="s">
        <v>873</v>
      </c>
      <c r="M294" s="18" t="s">
        <v>166</v>
      </c>
      <c r="N294" s="18"/>
      <c r="O294" s="19" t="s">
        <v>355</v>
      </c>
      <c r="P294" s="19" t="s">
        <v>884</v>
      </c>
    </row>
    <row r="295" spans="1:16" ht="13.5" thickBot="1" x14ac:dyDescent="0.25">
      <c r="A295" s="6" t="str">
        <f t="shared" si="24"/>
        <v> BBS 101 </v>
      </c>
      <c r="B295" s="7" t="str">
        <f t="shared" si="25"/>
        <v>I</v>
      </c>
      <c r="C295" s="6">
        <f t="shared" si="26"/>
        <v>48789.442000000003</v>
      </c>
      <c r="D295" s="5" t="str">
        <f t="shared" si="27"/>
        <v>vis</v>
      </c>
      <c r="E295" s="16">
        <f>VLOOKUP(C295,'Active 1'!C$21:E$964,3,FALSE)</f>
        <v>11438.128969586751</v>
      </c>
      <c r="F295" s="7" t="s">
        <v>160</v>
      </c>
      <c r="G295" s="5" t="str">
        <f t="shared" si="28"/>
        <v>48789.442</v>
      </c>
      <c r="H295" s="6">
        <f t="shared" si="29"/>
        <v>11438</v>
      </c>
      <c r="I295" s="17" t="s">
        <v>887</v>
      </c>
      <c r="J295" s="18" t="s">
        <v>888</v>
      </c>
      <c r="K295" s="17">
        <v>11438</v>
      </c>
      <c r="L295" s="17" t="s">
        <v>821</v>
      </c>
      <c r="M295" s="18" t="s">
        <v>166</v>
      </c>
      <c r="N295" s="18"/>
      <c r="O295" s="19" t="s">
        <v>381</v>
      </c>
      <c r="P295" s="19" t="s">
        <v>889</v>
      </c>
    </row>
    <row r="296" spans="1:16" ht="13.5" thickBot="1" x14ac:dyDescent="0.25">
      <c r="A296" s="6" t="str">
        <f t="shared" si="24"/>
        <v> BBS 101 </v>
      </c>
      <c r="B296" s="7" t="str">
        <f t="shared" si="25"/>
        <v>I</v>
      </c>
      <c r="C296" s="6">
        <f t="shared" si="26"/>
        <v>48789.442000000003</v>
      </c>
      <c r="D296" s="5" t="str">
        <f t="shared" si="27"/>
        <v>vis</v>
      </c>
      <c r="E296" s="16">
        <f>VLOOKUP(C296,'Active 1'!C$21:E$964,3,FALSE)</f>
        <v>11438.128969586751</v>
      </c>
      <c r="F296" s="7" t="s">
        <v>160</v>
      </c>
      <c r="G296" s="5" t="str">
        <f t="shared" si="28"/>
        <v>48789.442</v>
      </c>
      <c r="H296" s="6">
        <f t="shared" si="29"/>
        <v>11438</v>
      </c>
      <c r="I296" s="17" t="s">
        <v>887</v>
      </c>
      <c r="J296" s="18" t="s">
        <v>888</v>
      </c>
      <c r="K296" s="17">
        <v>11438</v>
      </c>
      <c r="L296" s="17" t="s">
        <v>821</v>
      </c>
      <c r="M296" s="18" t="s">
        <v>166</v>
      </c>
      <c r="N296" s="18"/>
      <c r="O296" s="19" t="s">
        <v>355</v>
      </c>
      <c r="P296" s="19" t="s">
        <v>889</v>
      </c>
    </row>
    <row r="297" spans="1:16" ht="13.5" thickBot="1" x14ac:dyDescent="0.25">
      <c r="A297" s="6" t="str">
        <f t="shared" si="24"/>
        <v> BBS 104 </v>
      </c>
      <c r="B297" s="7" t="str">
        <f t="shared" si="25"/>
        <v>I</v>
      </c>
      <c r="C297" s="6">
        <f t="shared" si="26"/>
        <v>49126.565999999999</v>
      </c>
      <c r="D297" s="5" t="str">
        <f t="shared" si="27"/>
        <v>vis</v>
      </c>
      <c r="E297" s="16">
        <f>VLOOKUP(C297,'Active 1'!C$21:E$964,3,FALSE)</f>
        <v>11611.126363264559</v>
      </c>
      <c r="F297" s="7" t="s">
        <v>160</v>
      </c>
      <c r="G297" s="5" t="str">
        <f t="shared" si="28"/>
        <v>49126.566</v>
      </c>
      <c r="H297" s="6">
        <f t="shared" si="29"/>
        <v>11611</v>
      </c>
      <c r="I297" s="17" t="s">
        <v>895</v>
      </c>
      <c r="J297" s="18" t="s">
        <v>896</v>
      </c>
      <c r="K297" s="17">
        <v>11611</v>
      </c>
      <c r="L297" s="17" t="s">
        <v>798</v>
      </c>
      <c r="M297" s="18" t="s">
        <v>166</v>
      </c>
      <c r="N297" s="18"/>
      <c r="O297" s="19" t="s">
        <v>381</v>
      </c>
      <c r="P297" s="19" t="s">
        <v>897</v>
      </c>
    </row>
    <row r="298" spans="1:16" ht="13.5" thickBot="1" x14ac:dyDescent="0.25">
      <c r="A298" s="6" t="str">
        <f t="shared" si="24"/>
        <v> BBS 104 </v>
      </c>
      <c r="B298" s="7" t="str">
        <f t="shared" si="25"/>
        <v>I</v>
      </c>
      <c r="C298" s="6">
        <f t="shared" si="26"/>
        <v>49130.466999999997</v>
      </c>
      <c r="D298" s="5" t="str">
        <f t="shared" si="27"/>
        <v>vis</v>
      </c>
      <c r="E298" s="16">
        <f>VLOOKUP(C298,'Active 1'!C$21:E$964,3,FALSE)</f>
        <v>11613.128187022987</v>
      </c>
      <c r="F298" s="7" t="s">
        <v>160</v>
      </c>
      <c r="G298" s="5" t="str">
        <f t="shared" si="28"/>
        <v>49130.467</v>
      </c>
      <c r="H298" s="6">
        <f t="shared" si="29"/>
        <v>11613</v>
      </c>
      <c r="I298" s="17" t="s">
        <v>898</v>
      </c>
      <c r="J298" s="18" t="s">
        <v>899</v>
      </c>
      <c r="K298" s="17">
        <v>11613</v>
      </c>
      <c r="L298" s="17" t="s">
        <v>873</v>
      </c>
      <c r="M298" s="18" t="s">
        <v>166</v>
      </c>
      <c r="N298" s="18"/>
      <c r="O298" s="19" t="s">
        <v>355</v>
      </c>
      <c r="P298" s="19" t="s">
        <v>897</v>
      </c>
    </row>
    <row r="299" spans="1:16" ht="13.5" thickBot="1" x14ac:dyDescent="0.25">
      <c r="A299" s="6" t="str">
        <f t="shared" si="24"/>
        <v> BBS 104 </v>
      </c>
      <c r="B299" s="7" t="str">
        <f t="shared" si="25"/>
        <v>I</v>
      </c>
      <c r="C299" s="6">
        <f t="shared" si="26"/>
        <v>49132.417000000001</v>
      </c>
      <c r="D299" s="5" t="str">
        <f t="shared" si="27"/>
        <v>vis</v>
      </c>
      <c r="E299" s="16">
        <f>VLOOKUP(C299,'Active 1'!C$21:E$964,3,FALSE)</f>
        <v>11614.128842323922</v>
      </c>
      <c r="F299" s="7" t="s">
        <v>160</v>
      </c>
      <c r="G299" s="5" t="str">
        <f t="shared" si="28"/>
        <v>49132.417</v>
      </c>
      <c r="H299" s="6">
        <f t="shared" si="29"/>
        <v>11614</v>
      </c>
      <c r="I299" s="17" t="s">
        <v>900</v>
      </c>
      <c r="J299" s="18" t="s">
        <v>901</v>
      </c>
      <c r="K299" s="17">
        <v>11614</v>
      </c>
      <c r="L299" s="17" t="s">
        <v>821</v>
      </c>
      <c r="M299" s="18" t="s">
        <v>166</v>
      </c>
      <c r="N299" s="18"/>
      <c r="O299" s="19" t="s">
        <v>355</v>
      </c>
      <c r="P299" s="19" t="s">
        <v>897</v>
      </c>
    </row>
    <row r="300" spans="1:16" ht="13.5" thickBot="1" x14ac:dyDescent="0.25">
      <c r="A300" s="6" t="str">
        <f t="shared" si="24"/>
        <v> BBS 105 </v>
      </c>
      <c r="B300" s="7" t="str">
        <f t="shared" si="25"/>
        <v>I</v>
      </c>
      <c r="C300" s="6">
        <f t="shared" si="26"/>
        <v>49206.468999999997</v>
      </c>
      <c r="D300" s="5" t="str">
        <f t="shared" si="27"/>
        <v>vis</v>
      </c>
      <c r="E300" s="16">
        <f>VLOOKUP(C300,'Active 1'!C$21:E$964,3,FALSE)</f>
        <v>11652.129112244273</v>
      </c>
      <c r="F300" s="7" t="s">
        <v>160</v>
      </c>
      <c r="G300" s="5" t="str">
        <f t="shared" si="28"/>
        <v>49206.469</v>
      </c>
      <c r="H300" s="6">
        <f t="shared" si="29"/>
        <v>11652</v>
      </c>
      <c r="I300" s="17" t="s">
        <v>906</v>
      </c>
      <c r="J300" s="18" t="s">
        <v>907</v>
      </c>
      <c r="K300" s="17">
        <v>11652</v>
      </c>
      <c r="L300" s="17" t="s">
        <v>805</v>
      </c>
      <c r="M300" s="18" t="s">
        <v>166</v>
      </c>
      <c r="N300" s="18"/>
      <c r="O300" s="19" t="s">
        <v>355</v>
      </c>
      <c r="P300" s="19" t="s">
        <v>908</v>
      </c>
    </row>
    <row r="301" spans="1:16" ht="13.5" thickBot="1" x14ac:dyDescent="0.25">
      <c r="A301" s="6" t="str">
        <f t="shared" si="24"/>
        <v> BBS 105 </v>
      </c>
      <c r="B301" s="7" t="str">
        <f t="shared" si="25"/>
        <v>I</v>
      </c>
      <c r="C301" s="6">
        <f t="shared" si="26"/>
        <v>49249.35</v>
      </c>
      <c r="D301" s="5" t="str">
        <f t="shared" si="27"/>
        <v>vis</v>
      </c>
      <c r="E301" s="16">
        <f>VLOOKUP(C301,'Active 1'!C$21:E$964,3,FALSE)</f>
        <v>11674.133778890073</v>
      </c>
      <c r="F301" s="7" t="s">
        <v>160</v>
      </c>
      <c r="G301" s="5" t="str">
        <f t="shared" si="28"/>
        <v>49249.350</v>
      </c>
      <c r="H301" s="6">
        <f t="shared" si="29"/>
        <v>11674</v>
      </c>
      <c r="I301" s="17" t="s">
        <v>913</v>
      </c>
      <c r="J301" s="18" t="s">
        <v>914</v>
      </c>
      <c r="K301" s="17">
        <v>11674</v>
      </c>
      <c r="L301" s="17" t="s">
        <v>915</v>
      </c>
      <c r="M301" s="18" t="s">
        <v>166</v>
      </c>
      <c r="N301" s="18"/>
      <c r="O301" s="19" t="s">
        <v>355</v>
      </c>
      <c r="P301" s="19" t="s">
        <v>908</v>
      </c>
    </row>
    <row r="302" spans="1:16" ht="13.5" thickBot="1" x14ac:dyDescent="0.25">
      <c r="A302" s="6" t="str">
        <f t="shared" si="24"/>
        <v> BBS 106 </v>
      </c>
      <c r="B302" s="7" t="str">
        <f t="shared" si="25"/>
        <v>I</v>
      </c>
      <c r="C302" s="6">
        <f t="shared" si="26"/>
        <v>49473.444000000003</v>
      </c>
      <c r="D302" s="5" t="str">
        <f t="shared" si="27"/>
        <v>vis</v>
      </c>
      <c r="E302" s="16">
        <f>VLOOKUP(C302,'Active 1'!C$21:E$964,3,FALSE)</f>
        <v>11789.129086073292</v>
      </c>
      <c r="F302" s="7" t="s">
        <v>160</v>
      </c>
      <c r="G302" s="5" t="str">
        <f t="shared" si="28"/>
        <v>49473.444</v>
      </c>
      <c r="H302" s="6">
        <f t="shared" si="29"/>
        <v>11789</v>
      </c>
      <c r="I302" s="17" t="s">
        <v>918</v>
      </c>
      <c r="J302" s="18" t="s">
        <v>919</v>
      </c>
      <c r="K302" s="17">
        <v>11789</v>
      </c>
      <c r="L302" s="17" t="s">
        <v>805</v>
      </c>
      <c r="M302" s="18" t="s">
        <v>166</v>
      </c>
      <c r="N302" s="18"/>
      <c r="O302" s="19" t="s">
        <v>355</v>
      </c>
      <c r="P302" s="19" t="s">
        <v>920</v>
      </c>
    </row>
    <row r="303" spans="1:16" ht="13.5" thickBot="1" x14ac:dyDescent="0.25">
      <c r="A303" s="6" t="str">
        <f t="shared" si="24"/>
        <v> BBS 107 </v>
      </c>
      <c r="B303" s="7" t="str">
        <f t="shared" si="25"/>
        <v>I</v>
      </c>
      <c r="C303" s="6">
        <f t="shared" si="26"/>
        <v>49549.442999999999</v>
      </c>
      <c r="D303" s="5" t="str">
        <f t="shared" si="27"/>
        <v>vis</v>
      </c>
      <c r="E303" s="16">
        <f>VLOOKUP(C303,'Active 1'!C$21:E$964,3,FALSE)</f>
        <v>11828.128471824883</v>
      </c>
      <c r="F303" s="7" t="s">
        <v>160</v>
      </c>
      <c r="G303" s="5" t="str">
        <f t="shared" si="28"/>
        <v>49549.443</v>
      </c>
      <c r="H303" s="6">
        <f t="shared" si="29"/>
        <v>11828</v>
      </c>
      <c r="I303" s="17" t="s">
        <v>921</v>
      </c>
      <c r="J303" s="18" t="s">
        <v>922</v>
      </c>
      <c r="K303" s="17">
        <v>11828</v>
      </c>
      <c r="L303" s="17" t="s">
        <v>873</v>
      </c>
      <c r="M303" s="18" t="s">
        <v>166</v>
      </c>
      <c r="N303" s="18"/>
      <c r="O303" s="19" t="s">
        <v>381</v>
      </c>
      <c r="P303" s="19" t="s">
        <v>923</v>
      </c>
    </row>
    <row r="304" spans="1:16" ht="13.5" thickBot="1" x14ac:dyDescent="0.25">
      <c r="A304" s="6" t="str">
        <f t="shared" si="24"/>
        <v> BBS 107 </v>
      </c>
      <c r="B304" s="7" t="str">
        <f t="shared" si="25"/>
        <v>I</v>
      </c>
      <c r="C304" s="6">
        <f t="shared" si="26"/>
        <v>49549.444000000003</v>
      </c>
      <c r="D304" s="5" t="str">
        <f t="shared" si="27"/>
        <v>vis</v>
      </c>
      <c r="E304" s="16">
        <f>VLOOKUP(C304,'Active 1'!C$21:E$964,3,FALSE)</f>
        <v>11828.128984981449</v>
      </c>
      <c r="F304" s="7" t="s">
        <v>160</v>
      </c>
      <c r="G304" s="5" t="str">
        <f t="shared" si="28"/>
        <v>49549.444</v>
      </c>
      <c r="H304" s="6">
        <f t="shared" si="29"/>
        <v>11828</v>
      </c>
      <c r="I304" s="17" t="s">
        <v>924</v>
      </c>
      <c r="J304" s="18" t="s">
        <v>925</v>
      </c>
      <c r="K304" s="17">
        <v>11828</v>
      </c>
      <c r="L304" s="17" t="s">
        <v>821</v>
      </c>
      <c r="M304" s="18" t="s">
        <v>166</v>
      </c>
      <c r="N304" s="18"/>
      <c r="O304" s="19" t="s">
        <v>355</v>
      </c>
      <c r="P304" s="19" t="s">
        <v>923</v>
      </c>
    </row>
    <row r="305" spans="1:16" ht="13.5" thickBot="1" x14ac:dyDescent="0.25">
      <c r="A305" s="6" t="str">
        <f t="shared" si="24"/>
        <v> BBS 109 </v>
      </c>
      <c r="B305" s="7" t="str">
        <f t="shared" si="25"/>
        <v>I</v>
      </c>
      <c r="C305" s="6">
        <f t="shared" si="26"/>
        <v>49810.569000000003</v>
      </c>
      <c r="D305" s="5" t="str">
        <f t="shared" si="27"/>
        <v>vis</v>
      </c>
      <c r="E305" s="16">
        <f>VLOOKUP(C305,'Active 1'!C$21:E$964,3,FALSE)</f>
        <v>11962.126992907664</v>
      </c>
      <c r="F305" s="7" t="s">
        <v>160</v>
      </c>
      <c r="G305" s="5" t="str">
        <f t="shared" si="28"/>
        <v>49810.569</v>
      </c>
      <c r="H305" s="6">
        <f t="shared" si="29"/>
        <v>11962</v>
      </c>
      <c r="I305" s="17" t="s">
        <v>926</v>
      </c>
      <c r="J305" s="18" t="s">
        <v>927</v>
      </c>
      <c r="K305" s="17">
        <v>11962</v>
      </c>
      <c r="L305" s="17" t="s">
        <v>802</v>
      </c>
      <c r="M305" s="18" t="s">
        <v>166</v>
      </c>
      <c r="N305" s="18"/>
      <c r="O305" s="19" t="s">
        <v>381</v>
      </c>
      <c r="P305" s="19" t="s">
        <v>928</v>
      </c>
    </row>
    <row r="306" spans="1:16" ht="13.5" thickBot="1" x14ac:dyDescent="0.25">
      <c r="A306" s="6" t="str">
        <f t="shared" si="24"/>
        <v> VSOL 1995.5 </v>
      </c>
      <c r="B306" s="7" t="str">
        <f t="shared" si="25"/>
        <v>I</v>
      </c>
      <c r="C306" s="6">
        <f t="shared" si="26"/>
        <v>49865.131999999998</v>
      </c>
      <c r="D306" s="5" t="str">
        <f t="shared" si="27"/>
        <v>vis</v>
      </c>
      <c r="E306" s="16">
        <f>VLOOKUP(C306,'Active 1'!C$21:E$964,3,FALSE)</f>
        <v>11990.126354540897</v>
      </c>
      <c r="F306" s="7" t="s">
        <v>160</v>
      </c>
      <c r="G306" s="5" t="str">
        <f t="shared" si="28"/>
        <v>49865.132</v>
      </c>
      <c r="H306" s="6">
        <f t="shared" si="29"/>
        <v>11990</v>
      </c>
      <c r="I306" s="17" t="s">
        <v>929</v>
      </c>
      <c r="J306" s="18" t="s">
        <v>930</v>
      </c>
      <c r="K306" s="17">
        <v>11990</v>
      </c>
      <c r="L306" s="17" t="s">
        <v>798</v>
      </c>
      <c r="M306" s="18" t="s">
        <v>166</v>
      </c>
      <c r="N306" s="18"/>
      <c r="O306" s="19" t="s">
        <v>931</v>
      </c>
      <c r="P306" s="19" t="s">
        <v>932</v>
      </c>
    </row>
    <row r="307" spans="1:16" ht="13.5" thickBot="1" x14ac:dyDescent="0.25">
      <c r="A307" s="6" t="str">
        <f t="shared" si="24"/>
        <v>VSB 47 </v>
      </c>
      <c r="B307" s="7" t="str">
        <f t="shared" si="25"/>
        <v>I</v>
      </c>
      <c r="C307" s="6">
        <f t="shared" si="26"/>
        <v>49865.133000000002</v>
      </c>
      <c r="D307" s="5" t="str">
        <f t="shared" si="27"/>
        <v>vis</v>
      </c>
      <c r="E307" s="16">
        <f>VLOOKUP(C307,'Active 1'!C$21:E$964,3,FALSE)</f>
        <v>11990.126867697461</v>
      </c>
      <c r="F307" s="7" t="s">
        <v>160</v>
      </c>
      <c r="G307" s="5" t="str">
        <f t="shared" si="28"/>
        <v>49865.133</v>
      </c>
      <c r="H307" s="6">
        <f t="shared" si="29"/>
        <v>11990</v>
      </c>
      <c r="I307" s="17" t="s">
        <v>933</v>
      </c>
      <c r="J307" s="18" t="s">
        <v>934</v>
      </c>
      <c r="K307" s="17">
        <v>11990</v>
      </c>
      <c r="L307" s="17" t="s">
        <v>802</v>
      </c>
      <c r="M307" s="18" t="s">
        <v>166</v>
      </c>
      <c r="N307" s="18"/>
      <c r="O307" s="19" t="s">
        <v>935</v>
      </c>
      <c r="P307" s="20" t="s">
        <v>936</v>
      </c>
    </row>
    <row r="308" spans="1:16" ht="13.5" thickBot="1" x14ac:dyDescent="0.25">
      <c r="A308" s="6" t="str">
        <f t="shared" si="24"/>
        <v>VSB 47 </v>
      </c>
      <c r="B308" s="7" t="str">
        <f t="shared" si="25"/>
        <v>I</v>
      </c>
      <c r="C308" s="6">
        <f t="shared" si="26"/>
        <v>49865.137000000002</v>
      </c>
      <c r="D308" s="5" t="str">
        <f t="shared" si="27"/>
        <v>vis</v>
      </c>
      <c r="E308" s="16">
        <f>VLOOKUP(C308,'Active 1'!C$21:E$964,3,FALSE)</f>
        <v>11990.128920323721</v>
      </c>
      <c r="F308" s="7" t="s">
        <v>160</v>
      </c>
      <c r="G308" s="5" t="str">
        <f t="shared" si="28"/>
        <v>49865.137</v>
      </c>
      <c r="H308" s="6">
        <f t="shared" si="29"/>
        <v>11990</v>
      </c>
      <c r="I308" s="17" t="s">
        <v>937</v>
      </c>
      <c r="J308" s="18" t="s">
        <v>938</v>
      </c>
      <c r="K308" s="17">
        <v>11990</v>
      </c>
      <c r="L308" s="17" t="s">
        <v>821</v>
      </c>
      <c r="M308" s="18" t="s">
        <v>166</v>
      </c>
      <c r="N308" s="18"/>
      <c r="O308" s="19" t="s">
        <v>939</v>
      </c>
      <c r="P308" s="20" t="s">
        <v>936</v>
      </c>
    </row>
    <row r="309" spans="1:16" ht="13.5" thickBot="1" x14ac:dyDescent="0.25">
      <c r="A309" s="6" t="str">
        <f t="shared" si="24"/>
        <v> BBS 110 </v>
      </c>
      <c r="B309" s="7" t="str">
        <f t="shared" si="25"/>
        <v>I</v>
      </c>
      <c r="C309" s="6">
        <f t="shared" si="26"/>
        <v>49929.440000000002</v>
      </c>
      <c r="D309" s="5" t="str">
        <f t="shared" si="27"/>
        <v>vis</v>
      </c>
      <c r="E309" s="16">
        <f>VLOOKUP(C309,'Active 1'!C$21:E$964,3,FALSE)</f>
        <v>12023.126426895973</v>
      </c>
      <c r="F309" s="7" t="s">
        <v>160</v>
      </c>
      <c r="G309" s="5" t="str">
        <f t="shared" si="28"/>
        <v>49929.440</v>
      </c>
      <c r="H309" s="6">
        <f t="shared" si="29"/>
        <v>12023</v>
      </c>
      <c r="I309" s="17" t="s">
        <v>942</v>
      </c>
      <c r="J309" s="18" t="s">
        <v>943</v>
      </c>
      <c r="K309" s="17">
        <v>12023</v>
      </c>
      <c r="L309" s="17" t="s">
        <v>798</v>
      </c>
      <c r="M309" s="18" t="s">
        <v>166</v>
      </c>
      <c r="N309" s="18"/>
      <c r="O309" s="19" t="s">
        <v>355</v>
      </c>
      <c r="P309" s="19" t="s">
        <v>944</v>
      </c>
    </row>
    <row r="310" spans="1:16" ht="13.5" thickBot="1" x14ac:dyDescent="0.25">
      <c r="A310" s="6" t="str">
        <f t="shared" si="24"/>
        <v> BBS 110 </v>
      </c>
      <c r="B310" s="7" t="str">
        <f t="shared" si="25"/>
        <v>I</v>
      </c>
      <c r="C310" s="6">
        <f t="shared" si="26"/>
        <v>49970.366999999998</v>
      </c>
      <c r="D310" s="5" t="str">
        <f t="shared" si="27"/>
        <v>vis</v>
      </c>
      <c r="E310" s="16">
        <f>VLOOKUP(C310,'Active 1'!C$21:E$964,3,FALSE)</f>
        <v>12044.128385614578</v>
      </c>
      <c r="F310" s="7" t="s">
        <v>160</v>
      </c>
      <c r="G310" s="5" t="str">
        <f t="shared" si="28"/>
        <v>49970.367</v>
      </c>
      <c r="H310" s="6">
        <f t="shared" si="29"/>
        <v>12044</v>
      </c>
      <c r="I310" s="17" t="s">
        <v>954</v>
      </c>
      <c r="J310" s="18" t="s">
        <v>955</v>
      </c>
      <c r="K310" s="17">
        <v>12044</v>
      </c>
      <c r="L310" s="17" t="s">
        <v>873</v>
      </c>
      <c r="M310" s="18" t="s">
        <v>166</v>
      </c>
      <c r="N310" s="18"/>
      <c r="O310" s="19" t="s">
        <v>355</v>
      </c>
      <c r="P310" s="19" t="s">
        <v>944</v>
      </c>
    </row>
    <row r="311" spans="1:16" ht="13.5" thickBot="1" x14ac:dyDescent="0.25">
      <c r="A311" s="6" t="str">
        <f t="shared" si="24"/>
        <v> BBS 110 </v>
      </c>
      <c r="B311" s="7" t="str">
        <f t="shared" si="25"/>
        <v>I</v>
      </c>
      <c r="C311" s="6">
        <f t="shared" si="26"/>
        <v>50011.290999999997</v>
      </c>
      <c r="D311" s="5" t="str">
        <f t="shared" si="27"/>
        <v>vis</v>
      </c>
      <c r="E311" s="16">
        <f>VLOOKUP(C311,'Active 1'!C$21:E$964,3,FALSE)</f>
        <v>12065.128804863491</v>
      </c>
      <c r="F311" s="7" t="s">
        <v>160</v>
      </c>
      <c r="G311" s="5" t="str">
        <f t="shared" si="28"/>
        <v>50011.291</v>
      </c>
      <c r="H311" s="6">
        <f t="shared" si="29"/>
        <v>12065</v>
      </c>
      <c r="I311" s="17" t="s">
        <v>956</v>
      </c>
      <c r="J311" s="18" t="s">
        <v>957</v>
      </c>
      <c r="K311" s="17">
        <v>12065</v>
      </c>
      <c r="L311" s="17" t="s">
        <v>821</v>
      </c>
      <c r="M311" s="18" t="s">
        <v>166</v>
      </c>
      <c r="N311" s="18"/>
      <c r="O311" s="19" t="s">
        <v>355</v>
      </c>
      <c r="P311" s="19" t="s">
        <v>944</v>
      </c>
    </row>
    <row r="312" spans="1:16" ht="13.5" thickBot="1" x14ac:dyDescent="0.25">
      <c r="A312" s="6" t="str">
        <f t="shared" si="24"/>
        <v> BBS 112 </v>
      </c>
      <c r="B312" s="7" t="str">
        <f t="shared" si="25"/>
        <v>I</v>
      </c>
      <c r="C312" s="6">
        <f t="shared" si="26"/>
        <v>50190.571000000004</v>
      </c>
      <c r="D312" s="5" t="str">
        <f t="shared" si="27"/>
        <v>vis</v>
      </c>
      <c r="E312" s="16">
        <f>VLOOKUP(C312,'Active 1'!C$21:E$964,3,FALSE)</f>
        <v>12157.127513761578</v>
      </c>
      <c r="F312" s="7" t="s">
        <v>160</v>
      </c>
      <c r="G312" s="5" t="str">
        <f t="shared" si="28"/>
        <v>50190.571</v>
      </c>
      <c r="H312" s="6">
        <f t="shared" si="29"/>
        <v>12157</v>
      </c>
      <c r="I312" s="17" t="s">
        <v>958</v>
      </c>
      <c r="J312" s="18" t="s">
        <v>959</v>
      </c>
      <c r="K312" s="17">
        <v>12157</v>
      </c>
      <c r="L312" s="17" t="s">
        <v>846</v>
      </c>
      <c r="M312" s="18" t="s">
        <v>166</v>
      </c>
      <c r="N312" s="18"/>
      <c r="O312" s="19" t="s">
        <v>381</v>
      </c>
      <c r="P312" s="19" t="s">
        <v>960</v>
      </c>
    </row>
    <row r="313" spans="1:16" ht="13.5" thickBot="1" x14ac:dyDescent="0.25">
      <c r="A313" s="6" t="str">
        <f t="shared" si="24"/>
        <v> BBS 113 </v>
      </c>
      <c r="B313" s="7" t="str">
        <f t="shared" si="25"/>
        <v>I</v>
      </c>
      <c r="C313" s="6">
        <f t="shared" si="26"/>
        <v>50352.307999999997</v>
      </c>
      <c r="D313" s="5" t="str">
        <f t="shared" si="27"/>
        <v>vis</v>
      </c>
      <c r="E313" s="16">
        <f>VLOOKUP(C313,'Active 1'!C$21:E$964,3,FALSE)</f>
        <v>12240.123917047214</v>
      </c>
      <c r="F313" s="7" t="s">
        <v>160</v>
      </c>
      <c r="G313" s="5" t="str">
        <f t="shared" si="28"/>
        <v>50352.308</v>
      </c>
      <c r="H313" s="6">
        <f t="shared" si="29"/>
        <v>12240</v>
      </c>
      <c r="I313" s="17" t="s">
        <v>965</v>
      </c>
      <c r="J313" s="18" t="s">
        <v>966</v>
      </c>
      <c r="K313" s="17">
        <v>12240</v>
      </c>
      <c r="L313" s="17" t="s">
        <v>949</v>
      </c>
      <c r="M313" s="18" t="s">
        <v>166</v>
      </c>
      <c r="N313" s="18"/>
      <c r="O313" s="19" t="s">
        <v>355</v>
      </c>
      <c r="P313" s="19" t="s">
        <v>967</v>
      </c>
    </row>
    <row r="314" spans="1:16" ht="13.5" thickBot="1" x14ac:dyDescent="0.25">
      <c r="A314" s="6" t="str">
        <f t="shared" si="24"/>
        <v> BBS 114 </v>
      </c>
      <c r="B314" s="7" t="str">
        <f t="shared" si="25"/>
        <v>I</v>
      </c>
      <c r="C314" s="6">
        <f t="shared" si="26"/>
        <v>50391.286</v>
      </c>
      <c r="D314" s="5" t="str">
        <f t="shared" si="27"/>
        <v>vis</v>
      </c>
      <c r="E314" s="16">
        <f>VLOOKUP(C314,'Active 1'!C$21:E$964,3,FALSE)</f>
        <v>12260.125733621453</v>
      </c>
      <c r="F314" s="7" t="s">
        <v>160</v>
      </c>
      <c r="G314" s="5" t="str">
        <f t="shared" si="28"/>
        <v>50391.286</v>
      </c>
      <c r="H314" s="6">
        <f t="shared" si="29"/>
        <v>12260</v>
      </c>
      <c r="I314" s="17" t="s">
        <v>968</v>
      </c>
      <c r="J314" s="18" t="s">
        <v>969</v>
      </c>
      <c r="K314" s="17">
        <v>12260</v>
      </c>
      <c r="L314" s="17" t="s">
        <v>883</v>
      </c>
      <c r="M314" s="18" t="s">
        <v>166</v>
      </c>
      <c r="N314" s="18"/>
      <c r="O314" s="19" t="s">
        <v>381</v>
      </c>
      <c r="P314" s="19" t="s">
        <v>970</v>
      </c>
    </row>
    <row r="315" spans="1:16" ht="13.5" thickBot="1" x14ac:dyDescent="0.25">
      <c r="A315" s="6" t="str">
        <f t="shared" si="24"/>
        <v> BBS 114 </v>
      </c>
      <c r="B315" s="7" t="str">
        <f t="shared" si="25"/>
        <v>I</v>
      </c>
      <c r="C315" s="6">
        <f t="shared" si="26"/>
        <v>50391.29</v>
      </c>
      <c r="D315" s="5" t="str">
        <f t="shared" si="27"/>
        <v>vis</v>
      </c>
      <c r="E315" s="16">
        <f>VLOOKUP(C315,'Active 1'!C$21:E$964,3,FALSE)</f>
        <v>12260.127786247713</v>
      </c>
      <c r="F315" s="7" t="s">
        <v>160</v>
      </c>
      <c r="G315" s="5" t="str">
        <f t="shared" si="28"/>
        <v>50391.290</v>
      </c>
      <c r="H315" s="6">
        <f t="shared" si="29"/>
        <v>12260</v>
      </c>
      <c r="I315" s="17" t="s">
        <v>971</v>
      </c>
      <c r="J315" s="18" t="s">
        <v>972</v>
      </c>
      <c r="K315" s="17">
        <v>12260</v>
      </c>
      <c r="L315" s="17" t="s">
        <v>812</v>
      </c>
      <c r="M315" s="18" t="s">
        <v>166</v>
      </c>
      <c r="N315" s="18"/>
      <c r="O315" s="19" t="s">
        <v>355</v>
      </c>
      <c r="P315" s="19" t="s">
        <v>970</v>
      </c>
    </row>
    <row r="316" spans="1:16" ht="13.5" thickBot="1" x14ac:dyDescent="0.25">
      <c r="A316" s="6" t="str">
        <f t="shared" si="24"/>
        <v> BBS 115 </v>
      </c>
      <c r="B316" s="7" t="str">
        <f t="shared" si="25"/>
        <v>I</v>
      </c>
      <c r="C316" s="6">
        <f t="shared" si="26"/>
        <v>50570.557000000001</v>
      </c>
      <c r="D316" s="5" t="str">
        <f t="shared" si="27"/>
        <v>vis</v>
      </c>
      <c r="E316" s="16">
        <f>VLOOKUP(C316,'Active 1'!C$21:E$964,3,FALSE)</f>
        <v>12352.119824110456</v>
      </c>
      <c r="F316" s="7" t="s">
        <v>160</v>
      </c>
      <c r="G316" s="5" t="str">
        <f t="shared" si="28"/>
        <v>50570.557</v>
      </c>
      <c r="H316" s="6">
        <f t="shared" si="29"/>
        <v>12352</v>
      </c>
      <c r="I316" s="17" t="s">
        <v>973</v>
      </c>
      <c r="J316" s="18" t="s">
        <v>974</v>
      </c>
      <c r="K316" s="17">
        <v>12352</v>
      </c>
      <c r="L316" s="17" t="s">
        <v>780</v>
      </c>
      <c r="M316" s="18" t="s">
        <v>166</v>
      </c>
      <c r="N316" s="18"/>
      <c r="O316" s="19" t="s">
        <v>381</v>
      </c>
      <c r="P316" s="19" t="s">
        <v>975</v>
      </c>
    </row>
    <row r="317" spans="1:16" ht="13.5" thickBot="1" x14ac:dyDescent="0.25">
      <c r="A317" s="6" t="str">
        <f t="shared" si="24"/>
        <v> BBS 115 </v>
      </c>
      <c r="B317" s="7" t="str">
        <f t="shared" si="25"/>
        <v>I</v>
      </c>
      <c r="C317" s="6">
        <f t="shared" si="26"/>
        <v>50652.417000000001</v>
      </c>
      <c r="D317" s="5" t="str">
        <f t="shared" si="27"/>
        <v>vis</v>
      </c>
      <c r="E317" s="16">
        <f>VLOOKUP(C317,'Active 1'!C$21:E$964,3,FALSE)</f>
        <v>12394.126820487058</v>
      </c>
      <c r="F317" s="7" t="s">
        <v>160</v>
      </c>
      <c r="G317" s="5" t="str">
        <f t="shared" si="28"/>
        <v>50652.417</v>
      </c>
      <c r="H317" s="6">
        <f t="shared" si="29"/>
        <v>12394</v>
      </c>
      <c r="I317" s="17" t="s">
        <v>976</v>
      </c>
      <c r="J317" s="18" t="s">
        <v>977</v>
      </c>
      <c r="K317" s="17">
        <v>12394</v>
      </c>
      <c r="L317" s="17" t="s">
        <v>802</v>
      </c>
      <c r="M317" s="18" t="s">
        <v>166</v>
      </c>
      <c r="N317" s="18"/>
      <c r="O317" s="19" t="s">
        <v>355</v>
      </c>
      <c r="P317" s="19" t="s">
        <v>975</v>
      </c>
    </row>
    <row r="318" spans="1:16" ht="13.5" thickBot="1" x14ac:dyDescent="0.25">
      <c r="A318" s="6" t="str">
        <f t="shared" si="24"/>
        <v> BBS 118 </v>
      </c>
      <c r="B318" s="7" t="str">
        <f t="shared" si="25"/>
        <v>I</v>
      </c>
      <c r="C318" s="6">
        <f t="shared" si="26"/>
        <v>50950.565999999999</v>
      </c>
      <c r="D318" s="5" t="str">
        <f t="shared" si="27"/>
        <v>vis</v>
      </c>
      <c r="E318" s="16">
        <f>VLOOKUP(C318,'Active 1'!C$21:E$964,3,FALSE)</f>
        <v>12547.12393706032</v>
      </c>
      <c r="F318" s="7" t="s">
        <v>160</v>
      </c>
      <c r="G318" s="5" t="str">
        <f t="shared" si="28"/>
        <v>50950.566</v>
      </c>
      <c r="H318" s="6">
        <f t="shared" si="29"/>
        <v>12547</v>
      </c>
      <c r="I318" s="17" t="s">
        <v>978</v>
      </c>
      <c r="J318" s="18" t="s">
        <v>979</v>
      </c>
      <c r="K318" s="17">
        <v>12547</v>
      </c>
      <c r="L318" s="17" t="s">
        <v>980</v>
      </c>
      <c r="M318" s="18" t="s">
        <v>166</v>
      </c>
      <c r="N318" s="18"/>
      <c r="O318" s="19" t="s">
        <v>381</v>
      </c>
      <c r="P318" s="19" t="s">
        <v>981</v>
      </c>
    </row>
    <row r="319" spans="1:16" ht="13.5" thickBot="1" x14ac:dyDescent="0.25">
      <c r="A319" s="6" t="str">
        <f t="shared" si="24"/>
        <v> BBS 120 </v>
      </c>
      <c r="B319" s="7" t="str">
        <f t="shared" si="25"/>
        <v>I</v>
      </c>
      <c r="C319" s="6">
        <f t="shared" si="26"/>
        <v>51250.665000000001</v>
      </c>
      <c r="D319" s="5" t="str">
        <f t="shared" si="27"/>
        <v>vis</v>
      </c>
      <c r="E319" s="16">
        <f>VLOOKUP(C319,'Active 1'!C$21:E$964,3,FALSE)</f>
        <v>12701.121708934517</v>
      </c>
      <c r="F319" s="7" t="s">
        <v>160</v>
      </c>
      <c r="G319" s="5" t="str">
        <f t="shared" si="28"/>
        <v>51250.665</v>
      </c>
      <c r="H319" s="6">
        <f t="shared" si="29"/>
        <v>12701</v>
      </c>
      <c r="I319" s="17" t="s">
        <v>990</v>
      </c>
      <c r="J319" s="18" t="s">
        <v>991</v>
      </c>
      <c r="K319" s="17">
        <v>12701</v>
      </c>
      <c r="L319" s="17" t="s">
        <v>992</v>
      </c>
      <c r="M319" s="18" t="s">
        <v>166</v>
      </c>
      <c r="N319" s="18"/>
      <c r="O319" s="19" t="s">
        <v>381</v>
      </c>
      <c r="P319" s="19" t="s">
        <v>993</v>
      </c>
    </row>
    <row r="320" spans="1:16" ht="13.5" thickBot="1" x14ac:dyDescent="0.25">
      <c r="A320" s="6" t="str">
        <f t="shared" si="24"/>
        <v> AOEB 11 </v>
      </c>
      <c r="B320" s="7" t="str">
        <f t="shared" si="25"/>
        <v>I</v>
      </c>
      <c r="C320" s="6">
        <f t="shared" si="26"/>
        <v>51363.697500000002</v>
      </c>
      <c r="D320" s="5" t="str">
        <f t="shared" si="27"/>
        <v>vis</v>
      </c>
      <c r="E320" s="16">
        <f>VLOOKUP(C320,'Active 1'!C$21:E$964,3,FALSE)</f>
        <v>12759.125078320521</v>
      </c>
      <c r="F320" s="7" t="s">
        <v>160</v>
      </c>
      <c r="G320" s="5" t="str">
        <f t="shared" si="28"/>
        <v>51363.6975</v>
      </c>
      <c r="H320" s="6">
        <f t="shared" si="29"/>
        <v>12759</v>
      </c>
      <c r="I320" s="17" t="s">
        <v>994</v>
      </c>
      <c r="J320" s="18" t="s">
        <v>995</v>
      </c>
      <c r="K320" s="17">
        <v>12759</v>
      </c>
      <c r="L320" s="17" t="s">
        <v>996</v>
      </c>
      <c r="M320" s="18" t="s">
        <v>997</v>
      </c>
      <c r="N320" s="18" t="s">
        <v>998</v>
      </c>
      <c r="O320" s="19" t="s">
        <v>999</v>
      </c>
      <c r="P320" s="19" t="s">
        <v>1000</v>
      </c>
    </row>
    <row r="321" spans="1:16" ht="13.5" thickBot="1" x14ac:dyDescent="0.25">
      <c r="A321" s="6" t="str">
        <f t="shared" si="24"/>
        <v> AOEB 11 </v>
      </c>
      <c r="B321" s="7" t="str">
        <f t="shared" si="25"/>
        <v>I</v>
      </c>
      <c r="C321" s="6">
        <f t="shared" si="26"/>
        <v>51439.697</v>
      </c>
      <c r="D321" s="5" t="str">
        <f t="shared" si="27"/>
        <v>vis</v>
      </c>
      <c r="E321" s="16">
        <f>VLOOKUP(C321,'Active 1'!C$21:E$964,3,FALSE)</f>
        <v>12798.124720650396</v>
      </c>
      <c r="F321" s="7" t="s">
        <v>160</v>
      </c>
      <c r="G321" s="5" t="str">
        <f t="shared" si="28"/>
        <v>51439.697</v>
      </c>
      <c r="H321" s="6">
        <f t="shared" si="29"/>
        <v>12798</v>
      </c>
      <c r="I321" s="17" t="s">
        <v>1001</v>
      </c>
      <c r="J321" s="18" t="s">
        <v>1002</v>
      </c>
      <c r="K321" s="17">
        <v>12798</v>
      </c>
      <c r="L321" s="17" t="s">
        <v>1003</v>
      </c>
      <c r="M321" s="18" t="s">
        <v>166</v>
      </c>
      <c r="N321" s="18"/>
      <c r="O321" s="19" t="s">
        <v>314</v>
      </c>
      <c r="P321" s="19" t="s">
        <v>1000</v>
      </c>
    </row>
    <row r="322" spans="1:16" ht="13.5" thickBot="1" x14ac:dyDescent="0.25">
      <c r="A322" s="6" t="str">
        <f t="shared" si="24"/>
        <v> BBS 122 </v>
      </c>
      <c r="B322" s="7" t="str">
        <f t="shared" si="25"/>
        <v>I</v>
      </c>
      <c r="C322" s="6">
        <f t="shared" si="26"/>
        <v>51636.517</v>
      </c>
      <c r="D322" s="5" t="str">
        <f t="shared" si="27"/>
        <v>vis</v>
      </c>
      <c r="E322" s="16">
        <f>VLOOKUP(C322,'Active 1'!C$21:E$964,3,FALSE)</f>
        <v>12899.124195691229</v>
      </c>
      <c r="F322" s="7" t="s">
        <v>160</v>
      </c>
      <c r="G322" s="5" t="str">
        <f t="shared" si="28"/>
        <v>51636.517</v>
      </c>
      <c r="H322" s="6">
        <f t="shared" si="29"/>
        <v>12899</v>
      </c>
      <c r="I322" s="17" t="s">
        <v>1004</v>
      </c>
      <c r="J322" s="18" t="s">
        <v>1005</v>
      </c>
      <c r="K322" s="17">
        <v>12899</v>
      </c>
      <c r="L322" s="17" t="s">
        <v>980</v>
      </c>
      <c r="M322" s="18" t="s">
        <v>166</v>
      </c>
      <c r="N322" s="18"/>
      <c r="O322" s="19" t="s">
        <v>381</v>
      </c>
      <c r="P322" s="19" t="s">
        <v>1006</v>
      </c>
    </row>
    <row r="323" spans="1:16" ht="13.5" thickBot="1" x14ac:dyDescent="0.25">
      <c r="A323" s="6" t="str">
        <f t="shared" si="24"/>
        <v> AOEB 11 </v>
      </c>
      <c r="B323" s="7" t="str">
        <f t="shared" si="25"/>
        <v>I</v>
      </c>
      <c r="C323" s="6">
        <f t="shared" si="26"/>
        <v>51706.675999999999</v>
      </c>
      <c r="D323" s="5" t="str">
        <f t="shared" si="27"/>
        <v>vis</v>
      </c>
      <c r="E323" s="16">
        <f>VLOOKUP(C323,'Active 1'!C$21:E$964,3,FALSE)</f>
        <v>12935.126747105669</v>
      </c>
      <c r="F323" s="7" t="s">
        <v>160</v>
      </c>
      <c r="G323" s="5" t="str">
        <f t="shared" si="28"/>
        <v>51706.676</v>
      </c>
      <c r="H323" s="6">
        <f t="shared" si="29"/>
        <v>12935</v>
      </c>
      <c r="I323" s="17" t="s">
        <v>1013</v>
      </c>
      <c r="J323" s="18" t="s">
        <v>1014</v>
      </c>
      <c r="K323" s="17">
        <v>12935</v>
      </c>
      <c r="L323" s="17" t="s">
        <v>802</v>
      </c>
      <c r="M323" s="18" t="s">
        <v>166</v>
      </c>
      <c r="N323" s="18"/>
      <c r="O323" s="19" t="s">
        <v>1015</v>
      </c>
      <c r="P323" s="19" t="s">
        <v>1000</v>
      </c>
    </row>
    <row r="324" spans="1:16" ht="13.5" thickBot="1" x14ac:dyDescent="0.25">
      <c r="A324" s="6" t="str">
        <f t="shared" si="24"/>
        <v> AOEB 11 </v>
      </c>
      <c r="B324" s="7" t="str">
        <f t="shared" si="25"/>
        <v>I</v>
      </c>
      <c r="C324" s="6">
        <f t="shared" si="26"/>
        <v>51706.677000000003</v>
      </c>
      <c r="D324" s="5" t="str">
        <f t="shared" si="27"/>
        <v>vis</v>
      </c>
      <c r="E324" s="16">
        <f>VLOOKUP(C324,'Active 1'!C$21:E$964,3,FALSE)</f>
        <v>12935.127260262236</v>
      </c>
      <c r="F324" s="7" t="s">
        <v>160</v>
      </c>
      <c r="G324" s="5" t="str">
        <f t="shared" si="28"/>
        <v>51706.677</v>
      </c>
      <c r="H324" s="6">
        <f t="shared" si="29"/>
        <v>12935</v>
      </c>
      <c r="I324" s="17" t="s">
        <v>1016</v>
      </c>
      <c r="J324" s="18" t="s">
        <v>1017</v>
      </c>
      <c r="K324" s="17">
        <v>12935</v>
      </c>
      <c r="L324" s="17" t="s">
        <v>846</v>
      </c>
      <c r="M324" s="18" t="s">
        <v>166</v>
      </c>
      <c r="N324" s="18"/>
      <c r="O324" s="19" t="s">
        <v>1018</v>
      </c>
      <c r="P324" s="19" t="s">
        <v>1000</v>
      </c>
    </row>
    <row r="325" spans="1:16" ht="13.5" thickBot="1" x14ac:dyDescent="0.25">
      <c r="A325" s="6" t="str">
        <f t="shared" si="24"/>
        <v> BBS 124 </v>
      </c>
      <c r="B325" s="7" t="str">
        <f t="shared" si="25"/>
        <v>I</v>
      </c>
      <c r="C325" s="6">
        <f t="shared" si="26"/>
        <v>51706.678</v>
      </c>
      <c r="D325" s="5" t="str">
        <f t="shared" si="27"/>
        <v>vis</v>
      </c>
      <c r="E325" s="16">
        <f>VLOOKUP(C325,'Active 1'!C$21:E$964,3,FALSE)</f>
        <v>12935.127773418797</v>
      </c>
      <c r="F325" s="7" t="s">
        <v>160</v>
      </c>
      <c r="G325" s="5" t="str">
        <f t="shared" si="28"/>
        <v>51706.678</v>
      </c>
      <c r="H325" s="6">
        <f t="shared" si="29"/>
        <v>12935</v>
      </c>
      <c r="I325" s="17" t="s">
        <v>1019</v>
      </c>
      <c r="J325" s="18" t="s">
        <v>1020</v>
      </c>
      <c r="K325" s="17">
        <v>12935</v>
      </c>
      <c r="L325" s="17" t="s">
        <v>812</v>
      </c>
      <c r="M325" s="18" t="s">
        <v>166</v>
      </c>
      <c r="N325" s="18"/>
      <c r="O325" s="19" t="s">
        <v>1015</v>
      </c>
      <c r="P325" s="19" t="s">
        <v>1021</v>
      </c>
    </row>
    <row r="326" spans="1:16" ht="13.5" thickBot="1" x14ac:dyDescent="0.25">
      <c r="A326" s="6" t="str">
        <f t="shared" si="24"/>
        <v> BBS 123 </v>
      </c>
      <c r="B326" s="7" t="str">
        <f t="shared" si="25"/>
        <v>I</v>
      </c>
      <c r="C326" s="6">
        <f t="shared" si="26"/>
        <v>51712.517999999996</v>
      </c>
      <c r="D326" s="5" t="str">
        <f t="shared" si="27"/>
        <v>vis</v>
      </c>
      <c r="E326" s="16">
        <f>VLOOKUP(C326,'Active 1'!C$21:E$964,3,FALSE)</f>
        <v>12938.12460775595</v>
      </c>
      <c r="F326" s="7" t="s">
        <v>160</v>
      </c>
      <c r="G326" s="5" t="str">
        <f t="shared" si="28"/>
        <v>51712.518</v>
      </c>
      <c r="H326" s="6">
        <f t="shared" si="29"/>
        <v>12938</v>
      </c>
      <c r="I326" s="17" t="s">
        <v>1022</v>
      </c>
      <c r="J326" s="18" t="s">
        <v>1023</v>
      </c>
      <c r="K326" s="17">
        <v>12938</v>
      </c>
      <c r="L326" s="17" t="s">
        <v>1003</v>
      </c>
      <c r="M326" s="18" t="s">
        <v>166</v>
      </c>
      <c r="N326" s="18"/>
      <c r="O326" s="19" t="s">
        <v>381</v>
      </c>
      <c r="P326" s="19" t="s">
        <v>1024</v>
      </c>
    </row>
    <row r="327" spans="1:16" ht="13.5" thickBot="1" x14ac:dyDescent="0.25">
      <c r="A327" s="6" t="str">
        <f t="shared" si="24"/>
        <v>OEJV 0074 </v>
      </c>
      <c r="B327" s="7" t="str">
        <f t="shared" si="25"/>
        <v>I</v>
      </c>
      <c r="C327" s="6">
        <f t="shared" si="26"/>
        <v>51751.491999999998</v>
      </c>
      <c r="D327" s="5" t="str">
        <f t="shared" si="27"/>
        <v>vis</v>
      </c>
      <c r="E327" s="16" t="e">
        <f>VLOOKUP(C327,'Active 1'!C$21:E$964,3,FALSE)</f>
        <v>#N/A</v>
      </c>
      <c r="F327" s="7" t="s">
        <v>160</v>
      </c>
      <c r="G327" s="5" t="str">
        <f t="shared" si="28"/>
        <v>51751.492</v>
      </c>
      <c r="H327" s="6">
        <f t="shared" si="29"/>
        <v>12958</v>
      </c>
      <c r="I327" s="17" t="s">
        <v>1029</v>
      </c>
      <c r="J327" s="18" t="s">
        <v>1030</v>
      </c>
      <c r="K327" s="17">
        <v>12958</v>
      </c>
      <c r="L327" s="17" t="s">
        <v>980</v>
      </c>
      <c r="M327" s="18" t="s">
        <v>166</v>
      </c>
      <c r="N327" s="18"/>
      <c r="O327" s="19" t="s">
        <v>1031</v>
      </c>
      <c r="P327" s="20" t="s">
        <v>1032</v>
      </c>
    </row>
    <row r="328" spans="1:16" ht="13.5" thickBot="1" x14ac:dyDescent="0.25">
      <c r="A328" s="6" t="str">
        <f t="shared" si="24"/>
        <v>OEJV 0074 </v>
      </c>
      <c r="B328" s="7" t="str">
        <f t="shared" si="25"/>
        <v>I</v>
      </c>
      <c r="C328" s="6">
        <f t="shared" si="26"/>
        <v>51755.381999999998</v>
      </c>
      <c r="D328" s="5" t="str">
        <f t="shared" si="27"/>
        <v>vis</v>
      </c>
      <c r="E328" s="16" t="e">
        <f>VLOOKUP(C328,'Active 1'!C$21:E$964,3,FALSE)</f>
        <v>#N/A</v>
      </c>
      <c r="F328" s="7" t="s">
        <v>160</v>
      </c>
      <c r="G328" s="5" t="str">
        <f t="shared" si="28"/>
        <v>51755.382</v>
      </c>
      <c r="H328" s="6">
        <f t="shared" si="29"/>
        <v>12960</v>
      </c>
      <c r="I328" s="17" t="s">
        <v>1033</v>
      </c>
      <c r="J328" s="18" t="s">
        <v>1034</v>
      </c>
      <c r="K328" s="17">
        <v>12960</v>
      </c>
      <c r="L328" s="17" t="s">
        <v>761</v>
      </c>
      <c r="M328" s="18" t="s">
        <v>166</v>
      </c>
      <c r="N328" s="18"/>
      <c r="O328" s="19" t="s">
        <v>1035</v>
      </c>
      <c r="P328" s="20" t="s">
        <v>1032</v>
      </c>
    </row>
    <row r="329" spans="1:16" ht="13.5" thickBot="1" x14ac:dyDescent="0.25">
      <c r="A329" s="6" t="str">
        <f t="shared" si="24"/>
        <v>OEJV 0074 </v>
      </c>
      <c r="B329" s="7" t="str">
        <f t="shared" si="25"/>
        <v>I</v>
      </c>
      <c r="C329" s="6">
        <f t="shared" si="26"/>
        <v>51755.39</v>
      </c>
      <c r="D329" s="5" t="str">
        <f t="shared" si="27"/>
        <v>vis</v>
      </c>
      <c r="E329" s="16" t="e">
        <f>VLOOKUP(C329,'Active 1'!C$21:E$964,3,FALSE)</f>
        <v>#N/A</v>
      </c>
      <c r="F329" s="7" t="s">
        <v>160</v>
      </c>
      <c r="G329" s="5" t="str">
        <f t="shared" si="28"/>
        <v>51755.390</v>
      </c>
      <c r="H329" s="6">
        <f t="shared" si="29"/>
        <v>12960</v>
      </c>
      <c r="I329" s="17" t="s">
        <v>1036</v>
      </c>
      <c r="J329" s="18" t="s">
        <v>1037</v>
      </c>
      <c r="K329" s="17">
        <v>12960</v>
      </c>
      <c r="L329" s="17" t="s">
        <v>1003</v>
      </c>
      <c r="M329" s="18" t="s">
        <v>166</v>
      </c>
      <c r="N329" s="18"/>
      <c r="O329" s="19" t="s">
        <v>1038</v>
      </c>
      <c r="P329" s="20" t="s">
        <v>1032</v>
      </c>
    </row>
    <row r="330" spans="1:16" ht="13.5" thickBot="1" x14ac:dyDescent="0.25">
      <c r="A330" s="6" t="str">
        <f t="shared" si="24"/>
        <v> BBS 124 </v>
      </c>
      <c r="B330" s="7" t="str">
        <f t="shared" si="25"/>
        <v>I</v>
      </c>
      <c r="C330" s="6">
        <f t="shared" si="26"/>
        <v>51782.677000000003</v>
      </c>
      <c r="D330" s="5" t="str">
        <f t="shared" si="27"/>
        <v>vis</v>
      </c>
      <c r="E330" s="16">
        <f>VLOOKUP(C330,'Active 1'!C$21:E$964,3,FALSE)</f>
        <v>12974.127159170392</v>
      </c>
      <c r="F330" s="7" t="s">
        <v>160</v>
      </c>
      <c r="G330" s="5" t="str">
        <f t="shared" si="28"/>
        <v>51782.677</v>
      </c>
      <c r="H330" s="6">
        <f t="shared" si="29"/>
        <v>12974</v>
      </c>
      <c r="I330" s="17" t="s">
        <v>1043</v>
      </c>
      <c r="J330" s="18" t="s">
        <v>1044</v>
      </c>
      <c r="K330" s="17">
        <v>12974</v>
      </c>
      <c r="L330" s="17" t="s">
        <v>846</v>
      </c>
      <c r="M330" s="18" t="s">
        <v>166</v>
      </c>
      <c r="N330" s="18"/>
      <c r="O330" s="19" t="s">
        <v>1015</v>
      </c>
      <c r="P330" s="19" t="s">
        <v>1021</v>
      </c>
    </row>
    <row r="331" spans="1:16" ht="13.5" thickBot="1" x14ac:dyDescent="0.25">
      <c r="A331" s="6" t="str">
        <f t="shared" ref="A331:A345" si="30">P331</f>
        <v> AOEB 11 </v>
      </c>
      <c r="B331" s="7" t="str">
        <f t="shared" ref="B331:B345" si="31">IF(H331=INT(H331),"I","II")</f>
        <v>I</v>
      </c>
      <c r="C331" s="6">
        <f t="shared" ref="C331:C345" si="32">1*G331</f>
        <v>51784.619200000001</v>
      </c>
      <c r="D331" s="5" t="str">
        <f t="shared" ref="D331:D345" si="33">VLOOKUP(F331,I$1:J$5,2,FALSE)</f>
        <v>vis</v>
      </c>
      <c r="E331" s="16">
        <f>VLOOKUP(C331,'Active 1'!C$21:E$964,3,FALSE)</f>
        <v>12975.123811850121</v>
      </c>
      <c r="F331" s="7" t="s">
        <v>160</v>
      </c>
      <c r="G331" s="5" t="str">
        <f t="shared" ref="G331:G345" si="34">MID(I331,3,LEN(I331)-3)</f>
        <v>51784.6192</v>
      </c>
      <c r="H331" s="6">
        <f t="shared" ref="H331:H345" si="35">1*K331</f>
        <v>12975</v>
      </c>
      <c r="I331" s="17" t="s">
        <v>1045</v>
      </c>
      <c r="J331" s="18" t="s">
        <v>1046</v>
      </c>
      <c r="K331" s="17">
        <v>12975</v>
      </c>
      <c r="L331" s="17" t="s">
        <v>1047</v>
      </c>
      <c r="M331" s="18" t="s">
        <v>997</v>
      </c>
      <c r="N331" s="18" t="s">
        <v>998</v>
      </c>
      <c r="O331" s="19" t="s">
        <v>999</v>
      </c>
      <c r="P331" s="19" t="s">
        <v>1000</v>
      </c>
    </row>
    <row r="332" spans="1:16" ht="13.5" thickBot="1" x14ac:dyDescent="0.25">
      <c r="A332" s="6" t="str">
        <f t="shared" si="30"/>
        <v> BBS 124 </v>
      </c>
      <c r="B332" s="7" t="str">
        <f t="shared" si="31"/>
        <v>I</v>
      </c>
      <c r="C332" s="6">
        <f t="shared" si="32"/>
        <v>51786.567000000003</v>
      </c>
      <c r="D332" s="5" t="str">
        <f t="shared" si="33"/>
        <v>vis</v>
      </c>
      <c r="E332" s="16">
        <f>VLOOKUP(C332,'Active 1'!C$21:E$964,3,FALSE)</f>
        <v>12976.123338206611</v>
      </c>
      <c r="F332" s="7" t="s">
        <v>160</v>
      </c>
      <c r="G332" s="5" t="str">
        <f t="shared" si="34"/>
        <v>51786.567</v>
      </c>
      <c r="H332" s="6">
        <f t="shared" si="35"/>
        <v>12976</v>
      </c>
      <c r="I332" s="17" t="s">
        <v>1048</v>
      </c>
      <c r="J332" s="18" t="s">
        <v>1049</v>
      </c>
      <c r="K332" s="17">
        <v>12976</v>
      </c>
      <c r="L332" s="17" t="s">
        <v>777</v>
      </c>
      <c r="M332" s="18" t="s">
        <v>166</v>
      </c>
      <c r="N332" s="18"/>
      <c r="O332" s="19" t="s">
        <v>1015</v>
      </c>
      <c r="P332" s="19" t="s">
        <v>1021</v>
      </c>
    </row>
    <row r="333" spans="1:16" ht="13.5" thickBot="1" x14ac:dyDescent="0.25">
      <c r="A333" s="6" t="str">
        <f t="shared" si="30"/>
        <v> BBS 124 </v>
      </c>
      <c r="B333" s="7" t="str">
        <f t="shared" si="31"/>
        <v>I</v>
      </c>
      <c r="C333" s="6">
        <f t="shared" si="32"/>
        <v>51934.671999999999</v>
      </c>
      <c r="D333" s="5" t="str">
        <f t="shared" si="33"/>
        <v>vis</v>
      </c>
      <c r="E333" s="16">
        <f>VLOOKUP(C333,'Active 1'!C$21:E$964,3,FALSE)</f>
        <v>13052.124391203881</v>
      </c>
      <c r="F333" s="7" t="s">
        <v>160</v>
      </c>
      <c r="G333" s="5" t="str">
        <f t="shared" si="34"/>
        <v>51934.672</v>
      </c>
      <c r="H333" s="6">
        <f t="shared" si="35"/>
        <v>13052</v>
      </c>
      <c r="I333" s="17" t="s">
        <v>1050</v>
      </c>
      <c r="J333" s="18" t="s">
        <v>1051</v>
      </c>
      <c r="K333" s="17">
        <v>13052</v>
      </c>
      <c r="L333" s="17" t="s">
        <v>980</v>
      </c>
      <c r="M333" s="18" t="s">
        <v>166</v>
      </c>
      <c r="N333" s="18"/>
      <c r="O333" s="19" t="s">
        <v>381</v>
      </c>
      <c r="P333" s="19" t="s">
        <v>1021</v>
      </c>
    </row>
    <row r="334" spans="1:16" ht="13.5" thickBot="1" x14ac:dyDescent="0.25">
      <c r="A334" s="6" t="str">
        <f t="shared" si="30"/>
        <v> AOEB 11 </v>
      </c>
      <c r="B334" s="7" t="str">
        <f t="shared" si="31"/>
        <v>I</v>
      </c>
      <c r="C334" s="6">
        <f t="shared" si="32"/>
        <v>52045.743000000002</v>
      </c>
      <c r="D334" s="5" t="str">
        <f t="shared" si="33"/>
        <v>vis</v>
      </c>
      <c r="E334" s="16">
        <f>VLOOKUP(C334,'Active 1'!C$21:E$964,3,FALSE)</f>
        <v>13109.121203988459</v>
      </c>
      <c r="F334" s="7" t="s">
        <v>160</v>
      </c>
      <c r="G334" s="5" t="str">
        <f t="shared" si="34"/>
        <v>52045.743</v>
      </c>
      <c r="H334" s="6">
        <f t="shared" si="35"/>
        <v>13109</v>
      </c>
      <c r="I334" s="17" t="s">
        <v>1052</v>
      </c>
      <c r="J334" s="18" t="s">
        <v>1053</v>
      </c>
      <c r="K334" s="17">
        <v>13109</v>
      </c>
      <c r="L334" s="17" t="s">
        <v>1054</v>
      </c>
      <c r="M334" s="18" t="s">
        <v>166</v>
      </c>
      <c r="N334" s="18"/>
      <c r="O334" s="19" t="s">
        <v>724</v>
      </c>
      <c r="P334" s="19" t="s">
        <v>1000</v>
      </c>
    </row>
    <row r="335" spans="1:16" ht="13.5" thickBot="1" x14ac:dyDescent="0.25">
      <c r="A335" s="6" t="str">
        <f t="shared" si="30"/>
        <v> BBS 126 </v>
      </c>
      <c r="B335" s="7" t="str">
        <f t="shared" si="31"/>
        <v>I</v>
      </c>
      <c r="C335" s="6">
        <f t="shared" si="32"/>
        <v>52055.487999999998</v>
      </c>
      <c r="D335" s="5" t="str">
        <f t="shared" si="33"/>
        <v>vis</v>
      </c>
      <c r="E335" s="16">
        <f>VLOOKUP(C335,'Active 1'!C$21:E$964,3,FALSE)</f>
        <v>13114.121914710298</v>
      </c>
      <c r="F335" s="7" t="s">
        <v>160</v>
      </c>
      <c r="G335" s="5" t="str">
        <f t="shared" si="34"/>
        <v>52055.488</v>
      </c>
      <c r="H335" s="6">
        <f t="shared" si="35"/>
        <v>13114</v>
      </c>
      <c r="I335" s="17" t="s">
        <v>1055</v>
      </c>
      <c r="J335" s="18" t="s">
        <v>1056</v>
      </c>
      <c r="K335" s="17">
        <v>13114</v>
      </c>
      <c r="L335" s="17" t="s">
        <v>784</v>
      </c>
      <c r="M335" s="18" t="s">
        <v>340</v>
      </c>
      <c r="N335" s="18" t="s">
        <v>341</v>
      </c>
      <c r="O335" s="19" t="s">
        <v>1057</v>
      </c>
      <c r="P335" s="19" t="s">
        <v>1058</v>
      </c>
    </row>
    <row r="336" spans="1:16" ht="13.5" thickBot="1" x14ac:dyDescent="0.25">
      <c r="A336" s="6" t="str">
        <f t="shared" si="30"/>
        <v> BBS 126 </v>
      </c>
      <c r="B336" s="7" t="str">
        <f t="shared" si="31"/>
        <v>I</v>
      </c>
      <c r="C336" s="6">
        <f t="shared" si="32"/>
        <v>52092.510999999999</v>
      </c>
      <c r="D336" s="5" t="str">
        <f t="shared" si="33"/>
        <v>vis</v>
      </c>
      <c r="E336" s="16">
        <f>VLOOKUP(C336,'Active 1'!C$21:E$964,3,FALSE)</f>
        <v>13133.120510200783</v>
      </c>
      <c r="F336" s="7" t="s">
        <v>160</v>
      </c>
      <c r="G336" s="5" t="str">
        <f t="shared" si="34"/>
        <v>52092.511</v>
      </c>
      <c r="H336" s="6">
        <f t="shared" si="35"/>
        <v>13133</v>
      </c>
      <c r="I336" s="17" t="s">
        <v>1059</v>
      </c>
      <c r="J336" s="18" t="s">
        <v>1060</v>
      </c>
      <c r="K336" s="17">
        <v>13133</v>
      </c>
      <c r="L336" s="17" t="s">
        <v>761</v>
      </c>
      <c r="M336" s="18" t="s">
        <v>166</v>
      </c>
      <c r="N336" s="18"/>
      <c r="O336" s="19" t="s">
        <v>381</v>
      </c>
      <c r="P336" s="19" t="s">
        <v>1058</v>
      </c>
    </row>
    <row r="337" spans="1:16" ht="13.5" thickBot="1" x14ac:dyDescent="0.25">
      <c r="A337" s="6" t="str">
        <f t="shared" si="30"/>
        <v> BBS 126 </v>
      </c>
      <c r="B337" s="7" t="str">
        <f t="shared" si="31"/>
        <v>I</v>
      </c>
      <c r="C337" s="6">
        <f t="shared" si="32"/>
        <v>52135.387699999999</v>
      </c>
      <c r="D337" s="5" t="str">
        <f t="shared" si="33"/>
        <v>vis</v>
      </c>
      <c r="E337" s="16">
        <f>VLOOKUP(C337,'Active 1'!C$21:E$964,3,FALSE)</f>
        <v>13155.122970273353</v>
      </c>
      <c r="F337" s="7" t="s">
        <v>160</v>
      </c>
      <c r="G337" s="5" t="str">
        <f t="shared" si="34"/>
        <v>52135.3877</v>
      </c>
      <c r="H337" s="6">
        <f t="shared" si="35"/>
        <v>13155</v>
      </c>
      <c r="I337" s="17" t="s">
        <v>1061</v>
      </c>
      <c r="J337" s="18" t="s">
        <v>1062</v>
      </c>
      <c r="K337" s="17">
        <v>13155</v>
      </c>
      <c r="L337" s="17" t="s">
        <v>1063</v>
      </c>
      <c r="M337" s="18" t="s">
        <v>340</v>
      </c>
      <c r="N337" s="18" t="s">
        <v>341</v>
      </c>
      <c r="O337" s="19" t="s">
        <v>1064</v>
      </c>
      <c r="P337" s="19" t="s">
        <v>1058</v>
      </c>
    </row>
    <row r="338" spans="1:16" ht="13.5" thickBot="1" x14ac:dyDescent="0.25">
      <c r="A338" s="6" t="str">
        <f t="shared" si="30"/>
        <v> AOEB 11 </v>
      </c>
      <c r="B338" s="7" t="str">
        <f t="shared" si="31"/>
        <v>I</v>
      </c>
      <c r="C338" s="6">
        <f t="shared" si="32"/>
        <v>53148.722000000002</v>
      </c>
      <c r="D338" s="5" t="str">
        <f t="shared" si="33"/>
        <v>vis</v>
      </c>
      <c r="E338" s="16">
        <f>VLOOKUP(C338,'Active 1'!C$21:E$964,3,FALSE)</f>
        <v>13675.122118433457</v>
      </c>
      <c r="F338" s="7" t="s">
        <v>160</v>
      </c>
      <c r="G338" s="5" t="str">
        <f t="shared" si="34"/>
        <v>53148.722</v>
      </c>
      <c r="H338" s="6">
        <f t="shared" si="35"/>
        <v>13675</v>
      </c>
      <c r="I338" s="17" t="s">
        <v>1094</v>
      </c>
      <c r="J338" s="18" t="s">
        <v>1095</v>
      </c>
      <c r="K338" s="17">
        <v>13675</v>
      </c>
      <c r="L338" s="17" t="s">
        <v>784</v>
      </c>
      <c r="M338" s="18" t="s">
        <v>166</v>
      </c>
      <c r="N338" s="18"/>
      <c r="O338" s="19" t="s">
        <v>724</v>
      </c>
      <c r="P338" s="19" t="s">
        <v>1000</v>
      </c>
    </row>
    <row r="339" spans="1:16" ht="13.5" thickBot="1" x14ac:dyDescent="0.25">
      <c r="A339" s="6" t="str">
        <f t="shared" si="30"/>
        <v>OEJV 0074 </v>
      </c>
      <c r="B339" s="7" t="str">
        <f t="shared" si="31"/>
        <v>I</v>
      </c>
      <c r="C339" s="6">
        <f t="shared" si="32"/>
        <v>53236.409</v>
      </c>
      <c r="D339" s="5" t="str">
        <f t="shared" si="33"/>
        <v>vis</v>
      </c>
      <c r="E339" s="16" t="e">
        <f>VLOOKUP(C339,'Active 1'!C$21:E$964,3,FALSE)</f>
        <v>#N/A</v>
      </c>
      <c r="F339" s="7" t="s">
        <v>160</v>
      </c>
      <c r="G339" s="5" t="str">
        <f t="shared" si="34"/>
        <v>53236.409</v>
      </c>
      <c r="H339" s="6">
        <f t="shared" si="35"/>
        <v>13720</v>
      </c>
      <c r="I339" s="17" t="s">
        <v>1096</v>
      </c>
      <c r="J339" s="18" t="s">
        <v>1097</v>
      </c>
      <c r="K339" s="17">
        <v>13720</v>
      </c>
      <c r="L339" s="17" t="s">
        <v>766</v>
      </c>
      <c r="M339" s="18" t="s">
        <v>166</v>
      </c>
      <c r="N339" s="18"/>
      <c r="O339" s="19" t="s">
        <v>1098</v>
      </c>
      <c r="P339" s="20" t="s">
        <v>1032</v>
      </c>
    </row>
    <row r="340" spans="1:16" ht="13.5" thickBot="1" x14ac:dyDescent="0.25">
      <c r="A340" s="6" t="str">
        <f t="shared" si="30"/>
        <v> AOEB 11 </v>
      </c>
      <c r="B340" s="7" t="str">
        <f t="shared" si="31"/>
        <v>I</v>
      </c>
      <c r="C340" s="6">
        <f t="shared" si="32"/>
        <v>53263.69</v>
      </c>
      <c r="D340" s="5" t="str">
        <f t="shared" si="33"/>
        <v>vis</v>
      </c>
      <c r="E340" s="16">
        <f>VLOOKUP(C340,'Active 1'!C$21:E$964,3,FALSE)</f>
        <v>13734.118702350206</v>
      </c>
      <c r="F340" s="7" t="s">
        <v>160</v>
      </c>
      <c r="G340" s="5" t="str">
        <f t="shared" si="34"/>
        <v>53263.690</v>
      </c>
      <c r="H340" s="6">
        <f t="shared" si="35"/>
        <v>13734</v>
      </c>
      <c r="I340" s="17" t="s">
        <v>1099</v>
      </c>
      <c r="J340" s="18" t="s">
        <v>1100</v>
      </c>
      <c r="K340" s="17">
        <v>13734</v>
      </c>
      <c r="L340" s="17" t="s">
        <v>758</v>
      </c>
      <c r="M340" s="18" t="s">
        <v>166</v>
      </c>
      <c r="N340" s="18"/>
      <c r="O340" s="19" t="s">
        <v>724</v>
      </c>
      <c r="P340" s="19" t="s">
        <v>1000</v>
      </c>
    </row>
    <row r="341" spans="1:16" ht="13.5" thickBot="1" x14ac:dyDescent="0.25">
      <c r="A341" s="6" t="str">
        <f t="shared" si="30"/>
        <v> AOEB 11 </v>
      </c>
      <c r="B341" s="7" t="str">
        <f t="shared" si="31"/>
        <v>I</v>
      </c>
      <c r="C341" s="6">
        <f t="shared" si="32"/>
        <v>53267.595000000001</v>
      </c>
      <c r="D341" s="5" t="str">
        <f t="shared" si="33"/>
        <v>vis</v>
      </c>
      <c r="E341" s="16">
        <f>VLOOKUP(C341,'Active 1'!C$21:E$964,3,FALSE)</f>
        <v>13736.122578734896</v>
      </c>
      <c r="F341" s="7" t="s">
        <v>160</v>
      </c>
      <c r="G341" s="5" t="str">
        <f t="shared" si="34"/>
        <v>53267.595</v>
      </c>
      <c r="H341" s="6">
        <f t="shared" si="35"/>
        <v>13736</v>
      </c>
      <c r="I341" s="17" t="s">
        <v>1101</v>
      </c>
      <c r="J341" s="18" t="s">
        <v>1102</v>
      </c>
      <c r="K341" s="17">
        <v>13736</v>
      </c>
      <c r="L341" s="17" t="s">
        <v>789</v>
      </c>
      <c r="M341" s="18" t="s">
        <v>166</v>
      </c>
      <c r="N341" s="18"/>
      <c r="O341" s="19" t="s">
        <v>659</v>
      </c>
      <c r="P341" s="19" t="s">
        <v>1000</v>
      </c>
    </row>
    <row r="342" spans="1:16" ht="13.5" thickBot="1" x14ac:dyDescent="0.25">
      <c r="A342" s="6" t="str">
        <f t="shared" si="30"/>
        <v> AOEB 11 </v>
      </c>
      <c r="B342" s="7" t="str">
        <f t="shared" si="31"/>
        <v>I</v>
      </c>
      <c r="C342" s="6">
        <f t="shared" si="32"/>
        <v>53567.697999999997</v>
      </c>
      <c r="D342" s="5" t="str">
        <f t="shared" si="33"/>
        <v>vis</v>
      </c>
      <c r="E342" s="16">
        <f>VLOOKUP(C342,'Active 1'!C$21:E$964,3,FALSE)</f>
        <v>13890.122403235348</v>
      </c>
      <c r="F342" s="7" t="s">
        <v>160</v>
      </c>
      <c r="G342" s="5" t="str">
        <f t="shared" si="34"/>
        <v>53567.698</v>
      </c>
      <c r="H342" s="6">
        <f t="shared" si="35"/>
        <v>13890</v>
      </c>
      <c r="I342" s="17" t="s">
        <v>1111</v>
      </c>
      <c r="J342" s="18" t="s">
        <v>1112</v>
      </c>
      <c r="K342" s="17">
        <v>13890</v>
      </c>
      <c r="L342" s="17" t="s">
        <v>789</v>
      </c>
      <c r="M342" s="18" t="s">
        <v>997</v>
      </c>
      <c r="N342" s="18" t="s">
        <v>998</v>
      </c>
      <c r="O342" s="19" t="s">
        <v>1113</v>
      </c>
      <c r="P342" s="19" t="s">
        <v>1000</v>
      </c>
    </row>
    <row r="343" spans="1:16" ht="13.5" thickBot="1" x14ac:dyDescent="0.25">
      <c r="A343" s="6" t="str">
        <f t="shared" si="30"/>
        <v> AOEB 11 </v>
      </c>
      <c r="B343" s="7" t="str">
        <f t="shared" si="31"/>
        <v>I</v>
      </c>
      <c r="C343" s="6">
        <f t="shared" si="32"/>
        <v>53910.668599999997</v>
      </c>
      <c r="D343" s="5" t="str">
        <f t="shared" si="33"/>
        <v>vis</v>
      </c>
      <c r="E343" s="16">
        <f>VLOOKUP(C343,'Active 1'!C$21:E$964,3,FALSE)</f>
        <v>14066.120018083637</v>
      </c>
      <c r="F343" s="7" t="s">
        <v>160</v>
      </c>
      <c r="G343" s="5" t="str">
        <f t="shared" si="34"/>
        <v>53910.6686</v>
      </c>
      <c r="H343" s="6">
        <f t="shared" si="35"/>
        <v>14066</v>
      </c>
      <c r="I343" s="17" t="s">
        <v>1120</v>
      </c>
      <c r="J343" s="18" t="s">
        <v>1121</v>
      </c>
      <c r="K343" s="17">
        <v>14066</v>
      </c>
      <c r="L343" s="17" t="s">
        <v>1122</v>
      </c>
      <c r="M343" s="18" t="s">
        <v>997</v>
      </c>
      <c r="N343" s="18" t="s">
        <v>998</v>
      </c>
      <c r="O343" s="19" t="s">
        <v>464</v>
      </c>
      <c r="P343" s="19" t="s">
        <v>1000</v>
      </c>
    </row>
    <row r="344" spans="1:16" ht="13.5" thickBot="1" x14ac:dyDescent="0.25">
      <c r="A344" s="6" t="str">
        <f t="shared" si="30"/>
        <v> AOEB 12 </v>
      </c>
      <c r="B344" s="7" t="str">
        <f t="shared" si="31"/>
        <v>I</v>
      </c>
      <c r="C344" s="6">
        <f t="shared" si="32"/>
        <v>54208.8243</v>
      </c>
      <c r="D344" s="5" t="str">
        <f t="shared" si="33"/>
        <v>vis</v>
      </c>
      <c r="E344" s="16">
        <f>VLOOKUP(C344,'Active 1'!C$21:E$964,3,FALSE)</f>
        <v>14219.120572805883</v>
      </c>
      <c r="F344" s="7" t="s">
        <v>160</v>
      </c>
      <c r="G344" s="5" t="str">
        <f t="shared" si="34"/>
        <v>54208.8243</v>
      </c>
      <c r="H344" s="6">
        <f t="shared" si="35"/>
        <v>14219</v>
      </c>
      <c r="I344" s="17" t="s">
        <v>1128</v>
      </c>
      <c r="J344" s="18" t="s">
        <v>1129</v>
      </c>
      <c r="K344" s="17">
        <v>14219</v>
      </c>
      <c r="L344" s="17" t="s">
        <v>1093</v>
      </c>
      <c r="M344" s="18" t="s">
        <v>997</v>
      </c>
      <c r="N344" s="18" t="s">
        <v>998</v>
      </c>
      <c r="O344" s="19" t="s">
        <v>1130</v>
      </c>
      <c r="P344" s="19" t="s">
        <v>1131</v>
      </c>
    </row>
    <row r="345" spans="1:16" ht="13.5" thickBot="1" x14ac:dyDescent="0.25">
      <c r="A345" s="6" t="str">
        <f t="shared" si="30"/>
        <v> JAAVSO 43-1 </v>
      </c>
      <c r="B345" s="7" t="str">
        <f t="shared" si="31"/>
        <v>I</v>
      </c>
      <c r="C345" s="6">
        <f t="shared" si="32"/>
        <v>56956.549200000001</v>
      </c>
      <c r="D345" s="5" t="str">
        <f t="shared" si="33"/>
        <v>vis</v>
      </c>
      <c r="E345" s="16">
        <f>VLOOKUP(C345,'Active 1'!C$21:E$964,3,FALSE)</f>
        <v>15629.133642903584</v>
      </c>
      <c r="F345" s="7" t="s">
        <v>160</v>
      </c>
      <c r="G345" s="5" t="str">
        <f t="shared" si="34"/>
        <v>56956.5492</v>
      </c>
      <c r="H345" s="6">
        <f t="shared" si="35"/>
        <v>15629</v>
      </c>
      <c r="I345" s="17" t="s">
        <v>1246</v>
      </c>
      <c r="J345" s="18" t="s">
        <v>1247</v>
      </c>
      <c r="K345" s="17" t="s">
        <v>1248</v>
      </c>
      <c r="L345" s="17" t="s">
        <v>1249</v>
      </c>
      <c r="M345" s="18" t="s">
        <v>997</v>
      </c>
      <c r="N345" s="18" t="s">
        <v>160</v>
      </c>
      <c r="O345" s="19" t="s">
        <v>464</v>
      </c>
      <c r="P345" s="19" t="s">
        <v>1250</v>
      </c>
    </row>
    <row r="346" spans="1:16" x14ac:dyDescent="0.2">
      <c r="B346" s="7"/>
      <c r="E346" s="16"/>
      <c r="F346" s="7"/>
    </row>
    <row r="347" spans="1:16" x14ac:dyDescent="0.2">
      <c r="B347" s="7"/>
      <c r="E347" s="16"/>
      <c r="F347" s="7"/>
    </row>
    <row r="348" spans="1:16" x14ac:dyDescent="0.2">
      <c r="B348" s="7"/>
      <c r="E348" s="16"/>
      <c r="F348" s="7"/>
    </row>
    <row r="349" spans="1:16" x14ac:dyDescent="0.2">
      <c r="B349" s="7"/>
      <c r="E349" s="16"/>
      <c r="F349" s="7"/>
    </row>
    <row r="350" spans="1:16" x14ac:dyDescent="0.2">
      <c r="B350" s="7"/>
      <c r="E350" s="16"/>
      <c r="F350" s="7"/>
    </row>
    <row r="351" spans="1:16" x14ac:dyDescent="0.2">
      <c r="B351" s="7"/>
      <c r="E351" s="16"/>
      <c r="F351" s="7"/>
    </row>
    <row r="352" spans="1:16" x14ac:dyDescent="0.2">
      <c r="B352" s="7"/>
      <c r="F352" s="7"/>
    </row>
    <row r="353" spans="2:6" x14ac:dyDescent="0.2">
      <c r="B353" s="7"/>
      <c r="F353" s="7"/>
    </row>
    <row r="354" spans="2:6" x14ac:dyDescent="0.2">
      <c r="B354" s="7"/>
      <c r="F354" s="7"/>
    </row>
    <row r="355" spans="2:6" x14ac:dyDescent="0.2">
      <c r="B355" s="7"/>
      <c r="F355" s="7"/>
    </row>
    <row r="356" spans="2:6" x14ac:dyDescent="0.2">
      <c r="B356" s="7"/>
      <c r="F356" s="7"/>
    </row>
    <row r="357" spans="2:6" x14ac:dyDescent="0.2">
      <c r="B357" s="7"/>
      <c r="F357" s="7"/>
    </row>
    <row r="358" spans="2:6" x14ac:dyDescent="0.2">
      <c r="B358" s="7"/>
      <c r="F358" s="7"/>
    </row>
    <row r="359" spans="2:6" x14ac:dyDescent="0.2">
      <c r="B359" s="7"/>
      <c r="F359" s="7"/>
    </row>
    <row r="360" spans="2:6" x14ac:dyDescent="0.2">
      <c r="B360" s="7"/>
      <c r="F360" s="7"/>
    </row>
    <row r="361" spans="2:6" x14ac:dyDescent="0.2">
      <c r="B361" s="7"/>
      <c r="F361" s="7"/>
    </row>
    <row r="362" spans="2:6" x14ac:dyDescent="0.2">
      <c r="B362" s="7"/>
      <c r="F362" s="7"/>
    </row>
    <row r="363" spans="2:6" x14ac:dyDescent="0.2">
      <c r="B363" s="7"/>
      <c r="F363" s="7"/>
    </row>
    <row r="364" spans="2:6" x14ac:dyDescent="0.2">
      <c r="B364" s="7"/>
      <c r="F364" s="7"/>
    </row>
    <row r="365" spans="2:6" x14ac:dyDescent="0.2">
      <c r="B365" s="7"/>
      <c r="F365" s="7"/>
    </row>
    <row r="366" spans="2:6" x14ac:dyDescent="0.2">
      <c r="B366" s="7"/>
      <c r="F366" s="7"/>
    </row>
    <row r="367" spans="2:6" x14ac:dyDescent="0.2">
      <c r="B367" s="7"/>
      <c r="F367" s="7"/>
    </row>
    <row r="368" spans="2:6" x14ac:dyDescent="0.2">
      <c r="B368" s="7"/>
      <c r="F368" s="7"/>
    </row>
    <row r="369" spans="2:6" x14ac:dyDescent="0.2">
      <c r="B369" s="7"/>
      <c r="F369" s="7"/>
    </row>
    <row r="370" spans="2:6" x14ac:dyDescent="0.2">
      <c r="B370" s="7"/>
      <c r="F370" s="7"/>
    </row>
    <row r="371" spans="2:6" x14ac:dyDescent="0.2">
      <c r="B371" s="7"/>
      <c r="F371" s="7"/>
    </row>
    <row r="372" spans="2:6" x14ac:dyDescent="0.2">
      <c r="B372" s="7"/>
      <c r="F372" s="7"/>
    </row>
    <row r="373" spans="2:6" x14ac:dyDescent="0.2">
      <c r="B373" s="7"/>
      <c r="F373" s="7"/>
    </row>
    <row r="374" spans="2:6" x14ac:dyDescent="0.2">
      <c r="B374" s="7"/>
      <c r="F374" s="7"/>
    </row>
    <row r="375" spans="2:6" x14ac:dyDescent="0.2">
      <c r="B375" s="7"/>
      <c r="F375" s="7"/>
    </row>
    <row r="376" spans="2:6" x14ac:dyDescent="0.2">
      <c r="B376" s="7"/>
      <c r="F376" s="7"/>
    </row>
    <row r="377" spans="2:6" x14ac:dyDescent="0.2">
      <c r="B377" s="7"/>
      <c r="F377" s="7"/>
    </row>
    <row r="378" spans="2:6" x14ac:dyDescent="0.2">
      <c r="B378" s="7"/>
      <c r="F378" s="7"/>
    </row>
    <row r="379" spans="2:6" x14ac:dyDescent="0.2">
      <c r="B379" s="7"/>
      <c r="F379" s="7"/>
    </row>
    <row r="380" spans="2:6" x14ac:dyDescent="0.2">
      <c r="B380" s="7"/>
      <c r="F380" s="7"/>
    </row>
    <row r="381" spans="2:6" x14ac:dyDescent="0.2">
      <c r="B381" s="7"/>
      <c r="F381" s="7"/>
    </row>
    <row r="382" spans="2:6" x14ac:dyDescent="0.2">
      <c r="B382" s="7"/>
      <c r="F382" s="7"/>
    </row>
    <row r="383" spans="2:6" x14ac:dyDescent="0.2">
      <c r="B383" s="7"/>
      <c r="F383" s="7"/>
    </row>
    <row r="384" spans="2:6" x14ac:dyDescent="0.2">
      <c r="B384" s="7"/>
      <c r="F384" s="7"/>
    </row>
    <row r="385" spans="2:6" x14ac:dyDescent="0.2">
      <c r="B385" s="7"/>
      <c r="F385" s="7"/>
    </row>
    <row r="386" spans="2:6" x14ac:dyDescent="0.2">
      <c r="B386" s="7"/>
      <c r="F386" s="7"/>
    </row>
    <row r="387" spans="2:6" x14ac:dyDescent="0.2">
      <c r="B387" s="7"/>
      <c r="F387" s="7"/>
    </row>
    <row r="388" spans="2:6" x14ac:dyDescent="0.2">
      <c r="B388" s="7"/>
      <c r="F388" s="7"/>
    </row>
    <row r="389" spans="2:6" x14ac:dyDescent="0.2">
      <c r="B389" s="7"/>
      <c r="F389" s="7"/>
    </row>
    <row r="390" spans="2:6" x14ac:dyDescent="0.2">
      <c r="B390" s="7"/>
      <c r="F390" s="7"/>
    </row>
    <row r="391" spans="2:6" x14ac:dyDescent="0.2">
      <c r="B391" s="7"/>
      <c r="F391" s="7"/>
    </row>
    <row r="392" spans="2:6" x14ac:dyDescent="0.2">
      <c r="B392" s="7"/>
      <c r="F392" s="7"/>
    </row>
    <row r="393" spans="2:6" x14ac:dyDescent="0.2">
      <c r="B393" s="7"/>
      <c r="F393" s="7"/>
    </row>
    <row r="394" spans="2:6" x14ac:dyDescent="0.2">
      <c r="B394" s="7"/>
      <c r="F394" s="7"/>
    </row>
    <row r="395" spans="2:6" x14ac:dyDescent="0.2">
      <c r="B395" s="7"/>
      <c r="F395" s="7"/>
    </row>
    <row r="396" spans="2:6" x14ac:dyDescent="0.2">
      <c r="B396" s="7"/>
      <c r="F396" s="7"/>
    </row>
    <row r="397" spans="2:6" x14ac:dyDescent="0.2">
      <c r="B397" s="7"/>
      <c r="F397" s="7"/>
    </row>
    <row r="398" spans="2:6" x14ac:dyDescent="0.2">
      <c r="B398" s="7"/>
      <c r="F398" s="7"/>
    </row>
    <row r="399" spans="2:6" x14ac:dyDescent="0.2">
      <c r="B399" s="7"/>
      <c r="F399" s="7"/>
    </row>
    <row r="400" spans="2:6" x14ac:dyDescent="0.2">
      <c r="B400" s="7"/>
      <c r="F400" s="7"/>
    </row>
    <row r="401" spans="2:6" x14ac:dyDescent="0.2">
      <c r="B401" s="7"/>
      <c r="F401" s="7"/>
    </row>
    <row r="402" spans="2:6" x14ac:dyDescent="0.2">
      <c r="B402" s="7"/>
      <c r="F402" s="7"/>
    </row>
    <row r="403" spans="2:6" x14ac:dyDescent="0.2">
      <c r="B403" s="7"/>
      <c r="F403" s="7"/>
    </row>
    <row r="404" spans="2:6" x14ac:dyDescent="0.2">
      <c r="B404" s="7"/>
      <c r="F404" s="7"/>
    </row>
    <row r="405" spans="2:6" x14ac:dyDescent="0.2">
      <c r="B405" s="7"/>
      <c r="F405" s="7"/>
    </row>
    <row r="406" spans="2:6" x14ac:dyDescent="0.2">
      <c r="B406" s="7"/>
      <c r="F406" s="7"/>
    </row>
    <row r="407" spans="2:6" x14ac:dyDescent="0.2">
      <c r="B407" s="7"/>
      <c r="F407" s="7"/>
    </row>
    <row r="408" spans="2:6" x14ac:dyDescent="0.2">
      <c r="B408" s="7"/>
      <c r="F408" s="7"/>
    </row>
    <row r="409" spans="2:6" x14ac:dyDescent="0.2">
      <c r="B409" s="7"/>
      <c r="F409" s="7"/>
    </row>
    <row r="410" spans="2:6" x14ac:dyDescent="0.2">
      <c r="B410" s="7"/>
      <c r="F410" s="7"/>
    </row>
    <row r="411" spans="2:6" x14ac:dyDescent="0.2">
      <c r="B411" s="7"/>
      <c r="F411" s="7"/>
    </row>
    <row r="412" spans="2:6" x14ac:dyDescent="0.2">
      <c r="B412" s="7"/>
      <c r="F412" s="7"/>
    </row>
    <row r="413" spans="2:6" x14ac:dyDescent="0.2">
      <c r="B413" s="7"/>
      <c r="F413" s="7"/>
    </row>
    <row r="414" spans="2:6" x14ac:dyDescent="0.2">
      <c r="B414" s="7"/>
      <c r="F414" s="7"/>
    </row>
    <row r="415" spans="2:6" x14ac:dyDescent="0.2">
      <c r="B415" s="7"/>
      <c r="F415" s="7"/>
    </row>
    <row r="416" spans="2:6" x14ac:dyDescent="0.2">
      <c r="B416" s="7"/>
      <c r="F416" s="7"/>
    </row>
    <row r="417" spans="2:6" x14ac:dyDescent="0.2">
      <c r="B417" s="7"/>
      <c r="F417" s="7"/>
    </row>
    <row r="418" spans="2:6" x14ac:dyDescent="0.2">
      <c r="B418" s="7"/>
      <c r="F418" s="7"/>
    </row>
    <row r="419" spans="2:6" x14ac:dyDescent="0.2">
      <c r="B419" s="7"/>
      <c r="F419" s="7"/>
    </row>
    <row r="420" spans="2:6" x14ac:dyDescent="0.2">
      <c r="B420" s="7"/>
      <c r="F420" s="7"/>
    </row>
    <row r="421" spans="2:6" x14ac:dyDescent="0.2">
      <c r="B421" s="7"/>
      <c r="F421" s="7"/>
    </row>
    <row r="422" spans="2:6" x14ac:dyDescent="0.2">
      <c r="B422" s="7"/>
      <c r="F422" s="7"/>
    </row>
    <row r="423" spans="2:6" x14ac:dyDescent="0.2">
      <c r="B423" s="7"/>
      <c r="F423" s="7"/>
    </row>
    <row r="424" spans="2:6" x14ac:dyDescent="0.2">
      <c r="B424" s="7"/>
      <c r="F424" s="7"/>
    </row>
    <row r="425" spans="2:6" x14ac:dyDescent="0.2">
      <c r="B425" s="7"/>
      <c r="F425" s="7"/>
    </row>
    <row r="426" spans="2:6" x14ac:dyDescent="0.2">
      <c r="B426" s="7"/>
      <c r="F426" s="7"/>
    </row>
    <row r="427" spans="2:6" x14ac:dyDescent="0.2">
      <c r="B427" s="7"/>
      <c r="F427" s="7"/>
    </row>
    <row r="428" spans="2:6" x14ac:dyDescent="0.2">
      <c r="B428" s="7"/>
      <c r="F428" s="7"/>
    </row>
    <row r="429" spans="2:6" x14ac:dyDescent="0.2">
      <c r="B429" s="7"/>
      <c r="F429" s="7"/>
    </row>
    <row r="430" spans="2:6" x14ac:dyDescent="0.2">
      <c r="B430" s="7"/>
      <c r="F430" s="7"/>
    </row>
    <row r="431" spans="2:6" x14ac:dyDescent="0.2">
      <c r="B431" s="7"/>
      <c r="F431" s="7"/>
    </row>
    <row r="432" spans="2:6" x14ac:dyDescent="0.2">
      <c r="B432" s="7"/>
      <c r="F432" s="7"/>
    </row>
    <row r="433" spans="2:6" x14ac:dyDescent="0.2">
      <c r="B433" s="7"/>
      <c r="F433" s="7"/>
    </row>
    <row r="434" spans="2:6" x14ac:dyDescent="0.2">
      <c r="B434" s="7"/>
      <c r="F434" s="7"/>
    </row>
    <row r="435" spans="2:6" x14ac:dyDescent="0.2">
      <c r="B435" s="7"/>
      <c r="F435" s="7"/>
    </row>
    <row r="436" spans="2:6" x14ac:dyDescent="0.2">
      <c r="B436" s="7"/>
      <c r="F436" s="7"/>
    </row>
    <row r="437" spans="2:6" x14ac:dyDescent="0.2">
      <c r="B437" s="7"/>
      <c r="F437" s="7"/>
    </row>
    <row r="438" spans="2:6" x14ac:dyDescent="0.2">
      <c r="B438" s="7"/>
      <c r="F438" s="7"/>
    </row>
    <row r="439" spans="2:6" x14ac:dyDescent="0.2">
      <c r="B439" s="7"/>
      <c r="F439" s="7"/>
    </row>
    <row r="440" spans="2:6" x14ac:dyDescent="0.2">
      <c r="B440" s="7"/>
      <c r="F440" s="7"/>
    </row>
    <row r="441" spans="2:6" x14ac:dyDescent="0.2">
      <c r="B441" s="7"/>
      <c r="F441" s="7"/>
    </row>
    <row r="442" spans="2:6" x14ac:dyDescent="0.2">
      <c r="B442" s="7"/>
      <c r="F442" s="7"/>
    </row>
    <row r="443" spans="2:6" x14ac:dyDescent="0.2">
      <c r="B443" s="7"/>
      <c r="F443" s="7"/>
    </row>
    <row r="444" spans="2:6" x14ac:dyDescent="0.2">
      <c r="B444" s="7"/>
      <c r="F444" s="7"/>
    </row>
    <row r="445" spans="2:6" x14ac:dyDescent="0.2">
      <c r="B445" s="7"/>
      <c r="F445" s="7"/>
    </row>
    <row r="446" spans="2:6" x14ac:dyDescent="0.2">
      <c r="B446" s="7"/>
      <c r="F446" s="7"/>
    </row>
    <row r="447" spans="2:6" x14ac:dyDescent="0.2">
      <c r="B447" s="7"/>
      <c r="F447" s="7"/>
    </row>
    <row r="448" spans="2:6" x14ac:dyDescent="0.2">
      <c r="B448" s="7"/>
      <c r="F448" s="7"/>
    </row>
    <row r="449" spans="2:6" x14ac:dyDescent="0.2">
      <c r="B449" s="7"/>
      <c r="F449" s="7"/>
    </row>
    <row r="450" spans="2:6" x14ac:dyDescent="0.2">
      <c r="B450" s="7"/>
      <c r="F450" s="7"/>
    </row>
    <row r="451" spans="2:6" x14ac:dyDescent="0.2">
      <c r="B451" s="7"/>
      <c r="F451" s="7"/>
    </row>
    <row r="452" spans="2:6" x14ac:dyDescent="0.2">
      <c r="B452" s="7"/>
      <c r="F452" s="7"/>
    </row>
    <row r="453" spans="2:6" x14ac:dyDescent="0.2">
      <c r="B453" s="7"/>
      <c r="F453" s="7"/>
    </row>
    <row r="454" spans="2:6" x14ac:dyDescent="0.2">
      <c r="B454" s="7"/>
      <c r="F454" s="7"/>
    </row>
    <row r="455" spans="2:6" x14ac:dyDescent="0.2">
      <c r="B455" s="7"/>
      <c r="F455" s="7"/>
    </row>
    <row r="456" spans="2:6" x14ac:dyDescent="0.2">
      <c r="B456" s="7"/>
      <c r="F456" s="7"/>
    </row>
    <row r="457" spans="2:6" x14ac:dyDescent="0.2">
      <c r="B457" s="7"/>
      <c r="F457" s="7"/>
    </row>
    <row r="458" spans="2:6" x14ac:dyDescent="0.2">
      <c r="B458" s="7"/>
      <c r="F458" s="7"/>
    </row>
    <row r="459" spans="2:6" x14ac:dyDescent="0.2">
      <c r="B459" s="7"/>
      <c r="F459" s="7"/>
    </row>
    <row r="460" spans="2:6" x14ac:dyDescent="0.2">
      <c r="B460" s="7"/>
      <c r="F460" s="7"/>
    </row>
    <row r="461" spans="2:6" x14ac:dyDescent="0.2">
      <c r="B461" s="7"/>
      <c r="F461" s="7"/>
    </row>
    <row r="462" spans="2:6" x14ac:dyDescent="0.2">
      <c r="B462" s="7"/>
      <c r="F462" s="7"/>
    </row>
    <row r="463" spans="2:6" x14ac:dyDescent="0.2">
      <c r="B463" s="7"/>
      <c r="F463" s="7"/>
    </row>
    <row r="464" spans="2:6" x14ac:dyDescent="0.2">
      <c r="B464" s="7"/>
      <c r="F464" s="7"/>
    </row>
    <row r="465" spans="2:6" x14ac:dyDescent="0.2">
      <c r="B465" s="7"/>
      <c r="F465" s="7"/>
    </row>
    <row r="466" spans="2:6" x14ac:dyDescent="0.2">
      <c r="B466" s="7"/>
      <c r="F466" s="7"/>
    </row>
    <row r="467" spans="2:6" x14ac:dyDescent="0.2">
      <c r="B467" s="7"/>
      <c r="F467" s="7"/>
    </row>
    <row r="468" spans="2:6" x14ac:dyDescent="0.2">
      <c r="B468" s="7"/>
      <c r="F468" s="7"/>
    </row>
    <row r="469" spans="2:6" x14ac:dyDescent="0.2">
      <c r="B469" s="7"/>
      <c r="F469" s="7"/>
    </row>
    <row r="470" spans="2:6" x14ac:dyDescent="0.2">
      <c r="B470" s="7"/>
      <c r="F470" s="7"/>
    </row>
    <row r="471" spans="2:6" x14ac:dyDescent="0.2">
      <c r="B471" s="7"/>
      <c r="F471" s="7"/>
    </row>
    <row r="472" spans="2:6" x14ac:dyDescent="0.2">
      <c r="B472" s="7"/>
      <c r="F472" s="7"/>
    </row>
    <row r="473" spans="2:6" x14ac:dyDescent="0.2">
      <c r="B473" s="7"/>
      <c r="F473" s="7"/>
    </row>
    <row r="474" spans="2:6" x14ac:dyDescent="0.2">
      <c r="B474" s="7"/>
      <c r="F474" s="7"/>
    </row>
    <row r="475" spans="2:6" x14ac:dyDescent="0.2">
      <c r="B475" s="7"/>
      <c r="F475" s="7"/>
    </row>
    <row r="476" spans="2:6" x14ac:dyDescent="0.2">
      <c r="B476" s="7"/>
      <c r="F476" s="7"/>
    </row>
    <row r="477" spans="2:6" x14ac:dyDescent="0.2">
      <c r="B477" s="7"/>
      <c r="F477" s="7"/>
    </row>
    <row r="478" spans="2:6" x14ac:dyDescent="0.2">
      <c r="B478" s="7"/>
      <c r="F478" s="7"/>
    </row>
    <row r="479" spans="2:6" x14ac:dyDescent="0.2">
      <c r="B479" s="7"/>
      <c r="F479" s="7"/>
    </row>
    <row r="480" spans="2:6" x14ac:dyDescent="0.2">
      <c r="B480" s="7"/>
      <c r="F480" s="7"/>
    </row>
    <row r="481" spans="2:6" x14ac:dyDescent="0.2">
      <c r="B481" s="7"/>
      <c r="F481" s="7"/>
    </row>
    <row r="482" spans="2:6" x14ac:dyDescent="0.2">
      <c r="B482" s="7"/>
      <c r="F482" s="7"/>
    </row>
    <row r="483" spans="2:6" x14ac:dyDescent="0.2">
      <c r="B483" s="7"/>
      <c r="F483" s="7"/>
    </row>
    <row r="484" spans="2:6" x14ac:dyDescent="0.2">
      <c r="B484" s="7"/>
      <c r="F484" s="7"/>
    </row>
    <row r="485" spans="2:6" x14ac:dyDescent="0.2">
      <c r="B485" s="7"/>
      <c r="F485" s="7"/>
    </row>
    <row r="486" spans="2:6" x14ac:dyDescent="0.2">
      <c r="B486" s="7"/>
      <c r="F486" s="7"/>
    </row>
    <row r="487" spans="2:6" x14ac:dyDescent="0.2">
      <c r="B487" s="7"/>
      <c r="F487" s="7"/>
    </row>
    <row r="488" spans="2:6" x14ac:dyDescent="0.2">
      <c r="B488" s="7"/>
      <c r="F488" s="7"/>
    </row>
    <row r="489" spans="2:6" x14ac:dyDescent="0.2">
      <c r="B489" s="7"/>
      <c r="F489" s="7"/>
    </row>
    <row r="490" spans="2:6" x14ac:dyDescent="0.2">
      <c r="B490" s="7"/>
      <c r="F490" s="7"/>
    </row>
    <row r="491" spans="2:6" x14ac:dyDescent="0.2">
      <c r="B491" s="7"/>
      <c r="F491" s="7"/>
    </row>
    <row r="492" spans="2:6" x14ac:dyDescent="0.2">
      <c r="B492" s="7"/>
      <c r="F492" s="7"/>
    </row>
    <row r="493" spans="2:6" x14ac:dyDescent="0.2">
      <c r="B493" s="7"/>
      <c r="F493" s="7"/>
    </row>
    <row r="494" spans="2:6" x14ac:dyDescent="0.2">
      <c r="B494" s="7"/>
      <c r="F494" s="7"/>
    </row>
    <row r="495" spans="2:6" x14ac:dyDescent="0.2">
      <c r="B495" s="7"/>
      <c r="F495" s="7"/>
    </row>
    <row r="496" spans="2:6" x14ac:dyDescent="0.2">
      <c r="B496" s="7"/>
      <c r="F496" s="7"/>
    </row>
    <row r="497" spans="2:6" x14ac:dyDescent="0.2">
      <c r="B497" s="7"/>
      <c r="F497" s="7"/>
    </row>
    <row r="498" spans="2:6" x14ac:dyDescent="0.2">
      <c r="B498" s="7"/>
      <c r="F498" s="7"/>
    </row>
    <row r="499" spans="2:6" x14ac:dyDescent="0.2">
      <c r="B499" s="7"/>
      <c r="F499" s="7"/>
    </row>
    <row r="500" spans="2:6" x14ac:dyDescent="0.2">
      <c r="B500" s="7"/>
      <c r="F500" s="7"/>
    </row>
    <row r="501" spans="2:6" x14ac:dyDescent="0.2">
      <c r="B501" s="7"/>
      <c r="F501" s="7"/>
    </row>
    <row r="502" spans="2:6" x14ac:dyDescent="0.2">
      <c r="B502" s="7"/>
      <c r="F502" s="7"/>
    </row>
    <row r="503" spans="2:6" x14ac:dyDescent="0.2">
      <c r="B503" s="7"/>
      <c r="F503" s="7"/>
    </row>
    <row r="504" spans="2:6" x14ac:dyDescent="0.2">
      <c r="B504" s="7"/>
      <c r="F504" s="7"/>
    </row>
    <row r="505" spans="2:6" x14ac:dyDescent="0.2">
      <c r="B505" s="7"/>
      <c r="F505" s="7"/>
    </row>
    <row r="506" spans="2:6" x14ac:dyDescent="0.2">
      <c r="B506" s="7"/>
      <c r="F506" s="7"/>
    </row>
    <row r="507" spans="2:6" x14ac:dyDescent="0.2">
      <c r="B507" s="7"/>
      <c r="F507" s="7"/>
    </row>
    <row r="508" spans="2:6" x14ac:dyDescent="0.2">
      <c r="B508" s="7"/>
      <c r="F508" s="7"/>
    </row>
    <row r="509" spans="2:6" x14ac:dyDescent="0.2">
      <c r="B509" s="7"/>
      <c r="F509" s="7"/>
    </row>
    <row r="510" spans="2:6" x14ac:dyDescent="0.2">
      <c r="B510" s="7"/>
      <c r="F510" s="7"/>
    </row>
    <row r="511" spans="2:6" x14ac:dyDescent="0.2">
      <c r="B511" s="7"/>
      <c r="F511" s="7"/>
    </row>
    <row r="512" spans="2:6" x14ac:dyDescent="0.2">
      <c r="B512" s="7"/>
      <c r="F512" s="7"/>
    </row>
    <row r="513" spans="2:6" x14ac:dyDescent="0.2">
      <c r="B513" s="7"/>
      <c r="F513" s="7"/>
    </row>
    <row r="514" spans="2:6" x14ac:dyDescent="0.2">
      <c r="B514" s="7"/>
      <c r="F514" s="7"/>
    </row>
    <row r="515" spans="2:6" x14ac:dyDescent="0.2">
      <c r="B515" s="7"/>
      <c r="F515" s="7"/>
    </row>
    <row r="516" spans="2:6" x14ac:dyDescent="0.2">
      <c r="B516" s="7"/>
      <c r="F516" s="7"/>
    </row>
    <row r="517" spans="2:6" x14ac:dyDescent="0.2">
      <c r="B517" s="7"/>
      <c r="F517" s="7"/>
    </row>
    <row r="518" spans="2:6" x14ac:dyDescent="0.2">
      <c r="B518" s="7"/>
      <c r="F518" s="7"/>
    </row>
    <row r="519" spans="2:6" x14ac:dyDescent="0.2">
      <c r="B519" s="7"/>
      <c r="F519" s="7"/>
    </row>
    <row r="520" spans="2:6" x14ac:dyDescent="0.2">
      <c r="B520" s="7"/>
      <c r="F520" s="7"/>
    </row>
    <row r="521" spans="2:6" x14ac:dyDescent="0.2">
      <c r="B521" s="7"/>
      <c r="F521" s="7"/>
    </row>
    <row r="522" spans="2:6" x14ac:dyDescent="0.2">
      <c r="B522" s="7"/>
      <c r="F522" s="7"/>
    </row>
    <row r="523" spans="2:6" x14ac:dyDescent="0.2">
      <c r="B523" s="7"/>
      <c r="F523" s="7"/>
    </row>
    <row r="524" spans="2:6" x14ac:dyDescent="0.2">
      <c r="B524" s="7"/>
      <c r="F524" s="7"/>
    </row>
    <row r="525" spans="2:6" x14ac:dyDescent="0.2">
      <c r="B525" s="7"/>
      <c r="F525" s="7"/>
    </row>
    <row r="526" spans="2:6" x14ac:dyDescent="0.2">
      <c r="B526" s="7"/>
      <c r="F526" s="7"/>
    </row>
    <row r="527" spans="2:6" x14ac:dyDescent="0.2">
      <c r="B527" s="7"/>
      <c r="F527" s="7"/>
    </row>
    <row r="528" spans="2:6" x14ac:dyDescent="0.2">
      <c r="B528" s="7"/>
      <c r="F528" s="7"/>
    </row>
    <row r="529" spans="2:6" x14ac:dyDescent="0.2">
      <c r="B529" s="7"/>
      <c r="F529" s="7"/>
    </row>
    <row r="530" spans="2:6" x14ac:dyDescent="0.2">
      <c r="B530" s="7"/>
      <c r="F530" s="7"/>
    </row>
    <row r="531" spans="2:6" x14ac:dyDescent="0.2">
      <c r="B531" s="7"/>
      <c r="F531" s="7"/>
    </row>
    <row r="532" spans="2:6" x14ac:dyDescent="0.2">
      <c r="B532" s="7"/>
      <c r="F532" s="7"/>
    </row>
    <row r="533" spans="2:6" x14ac:dyDescent="0.2">
      <c r="B533" s="7"/>
      <c r="F533" s="7"/>
    </row>
    <row r="534" spans="2:6" x14ac:dyDescent="0.2">
      <c r="B534" s="7"/>
      <c r="F534" s="7"/>
    </row>
    <row r="535" spans="2:6" x14ac:dyDescent="0.2">
      <c r="B535" s="7"/>
      <c r="F535" s="7"/>
    </row>
    <row r="536" spans="2:6" x14ac:dyDescent="0.2">
      <c r="B536" s="7"/>
      <c r="F536" s="7"/>
    </row>
    <row r="537" spans="2:6" x14ac:dyDescent="0.2">
      <c r="B537" s="7"/>
      <c r="F537" s="7"/>
    </row>
    <row r="538" spans="2:6" x14ac:dyDescent="0.2">
      <c r="B538" s="7"/>
      <c r="F538" s="7"/>
    </row>
    <row r="539" spans="2:6" x14ac:dyDescent="0.2">
      <c r="B539" s="7"/>
      <c r="F539" s="7"/>
    </row>
    <row r="540" spans="2:6" x14ac:dyDescent="0.2">
      <c r="B540" s="7"/>
      <c r="F540" s="7"/>
    </row>
    <row r="541" spans="2:6" x14ac:dyDescent="0.2">
      <c r="B541" s="7"/>
      <c r="F541" s="7"/>
    </row>
    <row r="542" spans="2:6" x14ac:dyDescent="0.2">
      <c r="B542" s="7"/>
      <c r="F542" s="7"/>
    </row>
    <row r="543" spans="2:6" x14ac:dyDescent="0.2">
      <c r="B543" s="7"/>
      <c r="F543" s="7"/>
    </row>
    <row r="544" spans="2:6" x14ac:dyDescent="0.2">
      <c r="B544" s="7"/>
      <c r="F544" s="7"/>
    </row>
    <row r="545" spans="2:6" x14ac:dyDescent="0.2">
      <c r="B545" s="7"/>
      <c r="F545" s="7"/>
    </row>
    <row r="546" spans="2:6" x14ac:dyDescent="0.2">
      <c r="B546" s="7"/>
      <c r="F546" s="7"/>
    </row>
    <row r="547" spans="2:6" x14ac:dyDescent="0.2">
      <c r="B547" s="7"/>
      <c r="F547" s="7"/>
    </row>
    <row r="548" spans="2:6" x14ac:dyDescent="0.2">
      <c r="B548" s="7"/>
      <c r="F548" s="7"/>
    </row>
    <row r="549" spans="2:6" x14ac:dyDescent="0.2">
      <c r="B549" s="7"/>
      <c r="F549" s="7"/>
    </row>
    <row r="550" spans="2:6" x14ac:dyDescent="0.2">
      <c r="B550" s="7"/>
      <c r="F550" s="7"/>
    </row>
    <row r="551" spans="2:6" x14ac:dyDescent="0.2">
      <c r="B551" s="7"/>
      <c r="F551" s="7"/>
    </row>
    <row r="552" spans="2:6" x14ac:dyDescent="0.2">
      <c r="B552" s="7"/>
      <c r="F552" s="7"/>
    </row>
    <row r="553" spans="2:6" x14ac:dyDescent="0.2">
      <c r="B553" s="7"/>
      <c r="F553" s="7"/>
    </row>
    <row r="554" spans="2:6" x14ac:dyDescent="0.2">
      <c r="B554" s="7"/>
      <c r="F554" s="7"/>
    </row>
    <row r="555" spans="2:6" x14ac:dyDescent="0.2">
      <c r="B555" s="7"/>
      <c r="F555" s="7"/>
    </row>
    <row r="556" spans="2:6" x14ac:dyDescent="0.2">
      <c r="B556" s="7"/>
      <c r="F556" s="7"/>
    </row>
    <row r="557" spans="2:6" x14ac:dyDescent="0.2">
      <c r="B557" s="7"/>
      <c r="F557" s="7"/>
    </row>
    <row r="558" spans="2:6" x14ac:dyDescent="0.2">
      <c r="B558" s="7"/>
      <c r="F558" s="7"/>
    </row>
    <row r="559" spans="2:6" x14ac:dyDescent="0.2">
      <c r="B559" s="7"/>
      <c r="F559" s="7"/>
    </row>
    <row r="560" spans="2:6" x14ac:dyDescent="0.2">
      <c r="B560" s="7"/>
      <c r="F560" s="7"/>
    </row>
    <row r="561" spans="2:6" x14ac:dyDescent="0.2">
      <c r="B561" s="7"/>
      <c r="F561" s="7"/>
    </row>
    <row r="562" spans="2:6" x14ac:dyDescent="0.2">
      <c r="B562" s="7"/>
      <c r="F562" s="7"/>
    </row>
    <row r="563" spans="2:6" x14ac:dyDescent="0.2">
      <c r="B563" s="7"/>
      <c r="F563" s="7"/>
    </row>
    <row r="564" spans="2:6" x14ac:dyDescent="0.2">
      <c r="B564" s="7"/>
      <c r="F564" s="7"/>
    </row>
    <row r="565" spans="2:6" x14ac:dyDescent="0.2">
      <c r="B565" s="7"/>
      <c r="F565" s="7"/>
    </row>
    <row r="566" spans="2:6" x14ac:dyDescent="0.2">
      <c r="B566" s="7"/>
      <c r="F566" s="7"/>
    </row>
    <row r="567" spans="2:6" x14ac:dyDescent="0.2">
      <c r="B567" s="7"/>
      <c r="F567" s="7"/>
    </row>
    <row r="568" spans="2:6" x14ac:dyDescent="0.2">
      <c r="B568" s="7"/>
      <c r="F568" s="7"/>
    </row>
    <row r="569" spans="2:6" x14ac:dyDescent="0.2">
      <c r="B569" s="7"/>
      <c r="F569" s="7"/>
    </row>
    <row r="570" spans="2:6" x14ac:dyDescent="0.2">
      <c r="B570" s="7"/>
      <c r="F570" s="7"/>
    </row>
    <row r="571" spans="2:6" x14ac:dyDescent="0.2">
      <c r="B571" s="7"/>
      <c r="F571" s="7"/>
    </row>
    <row r="572" spans="2:6" x14ac:dyDescent="0.2">
      <c r="B572" s="7"/>
      <c r="F572" s="7"/>
    </row>
    <row r="573" spans="2:6" x14ac:dyDescent="0.2">
      <c r="B573" s="7"/>
      <c r="F573" s="7"/>
    </row>
    <row r="574" spans="2:6" x14ac:dyDescent="0.2">
      <c r="B574" s="7"/>
      <c r="F574" s="7"/>
    </row>
    <row r="575" spans="2:6" x14ac:dyDescent="0.2">
      <c r="B575" s="7"/>
      <c r="F575" s="7"/>
    </row>
    <row r="576" spans="2:6" x14ac:dyDescent="0.2">
      <c r="B576" s="7"/>
      <c r="F576" s="7"/>
    </row>
    <row r="577" spans="2:6" x14ac:dyDescent="0.2">
      <c r="B577" s="7"/>
      <c r="F577" s="7"/>
    </row>
    <row r="578" spans="2:6" x14ac:dyDescent="0.2">
      <c r="B578" s="7"/>
      <c r="F578" s="7"/>
    </row>
    <row r="579" spans="2:6" x14ac:dyDescent="0.2">
      <c r="B579" s="7"/>
      <c r="F579" s="7"/>
    </row>
    <row r="580" spans="2:6" x14ac:dyDescent="0.2">
      <c r="B580" s="7"/>
      <c r="F580" s="7"/>
    </row>
    <row r="581" spans="2:6" x14ac:dyDescent="0.2">
      <c r="B581" s="7"/>
      <c r="F581" s="7"/>
    </row>
    <row r="582" spans="2:6" x14ac:dyDescent="0.2">
      <c r="B582" s="7"/>
      <c r="F582" s="7"/>
    </row>
    <row r="583" spans="2:6" x14ac:dyDescent="0.2">
      <c r="B583" s="7"/>
      <c r="F583" s="7"/>
    </row>
    <row r="584" spans="2:6" x14ac:dyDescent="0.2">
      <c r="B584" s="7"/>
      <c r="F584" s="7"/>
    </row>
    <row r="585" spans="2:6" x14ac:dyDescent="0.2">
      <c r="B585" s="7"/>
      <c r="F585" s="7"/>
    </row>
    <row r="586" spans="2:6" x14ac:dyDescent="0.2">
      <c r="B586" s="7"/>
      <c r="F586" s="7"/>
    </row>
    <row r="587" spans="2:6" x14ac:dyDescent="0.2">
      <c r="B587" s="7"/>
      <c r="F587" s="7"/>
    </row>
    <row r="588" spans="2:6" x14ac:dyDescent="0.2">
      <c r="B588" s="7"/>
      <c r="F588" s="7"/>
    </row>
    <row r="589" spans="2:6" x14ac:dyDescent="0.2">
      <c r="B589" s="7"/>
      <c r="F589" s="7"/>
    </row>
    <row r="590" spans="2:6" x14ac:dyDescent="0.2">
      <c r="B590" s="7"/>
      <c r="F590" s="7"/>
    </row>
    <row r="591" spans="2:6" x14ac:dyDescent="0.2">
      <c r="B591" s="7"/>
      <c r="F591" s="7"/>
    </row>
    <row r="592" spans="2:6" x14ac:dyDescent="0.2">
      <c r="B592" s="7"/>
      <c r="F592" s="7"/>
    </row>
    <row r="593" spans="2:6" x14ac:dyDescent="0.2">
      <c r="B593" s="7"/>
      <c r="F593" s="7"/>
    </row>
    <row r="594" spans="2:6" x14ac:dyDescent="0.2">
      <c r="B594" s="7"/>
      <c r="F594" s="7"/>
    </row>
    <row r="595" spans="2:6" x14ac:dyDescent="0.2">
      <c r="B595" s="7"/>
      <c r="F595" s="7"/>
    </row>
    <row r="596" spans="2:6" x14ac:dyDescent="0.2">
      <c r="B596" s="7"/>
      <c r="F596" s="7"/>
    </row>
    <row r="597" spans="2:6" x14ac:dyDescent="0.2">
      <c r="B597" s="7"/>
      <c r="F597" s="7"/>
    </row>
    <row r="598" spans="2:6" x14ac:dyDescent="0.2">
      <c r="B598" s="7"/>
      <c r="F598" s="7"/>
    </row>
    <row r="599" spans="2:6" x14ac:dyDescent="0.2">
      <c r="B599" s="7"/>
      <c r="F599" s="7"/>
    </row>
    <row r="600" spans="2:6" x14ac:dyDescent="0.2">
      <c r="B600" s="7"/>
      <c r="F600" s="7"/>
    </row>
    <row r="601" spans="2:6" x14ac:dyDescent="0.2">
      <c r="B601" s="7"/>
      <c r="F601" s="7"/>
    </row>
    <row r="602" spans="2:6" x14ac:dyDescent="0.2">
      <c r="B602" s="7"/>
      <c r="F602" s="7"/>
    </row>
    <row r="603" spans="2:6" x14ac:dyDescent="0.2">
      <c r="B603" s="7"/>
      <c r="F603" s="7"/>
    </row>
    <row r="604" spans="2:6" x14ac:dyDescent="0.2">
      <c r="B604" s="7"/>
      <c r="F604" s="7"/>
    </row>
    <row r="605" spans="2:6" x14ac:dyDescent="0.2">
      <c r="B605" s="7"/>
      <c r="F605" s="7"/>
    </row>
    <row r="606" spans="2:6" x14ac:dyDescent="0.2">
      <c r="B606" s="7"/>
      <c r="F606" s="7"/>
    </row>
    <row r="607" spans="2:6" x14ac:dyDescent="0.2">
      <c r="B607" s="7"/>
      <c r="F607" s="7"/>
    </row>
    <row r="608" spans="2:6" x14ac:dyDescent="0.2">
      <c r="B608" s="7"/>
      <c r="F608" s="7"/>
    </row>
    <row r="609" spans="2:6" x14ac:dyDescent="0.2">
      <c r="B609" s="7"/>
      <c r="F609" s="7"/>
    </row>
    <row r="610" spans="2:6" x14ac:dyDescent="0.2">
      <c r="B610" s="7"/>
      <c r="F610" s="7"/>
    </row>
    <row r="611" spans="2:6" x14ac:dyDescent="0.2">
      <c r="B611" s="7"/>
      <c r="F611" s="7"/>
    </row>
    <row r="612" spans="2:6" x14ac:dyDescent="0.2">
      <c r="B612" s="7"/>
      <c r="F612" s="7"/>
    </row>
    <row r="613" spans="2:6" x14ac:dyDescent="0.2">
      <c r="B613" s="7"/>
      <c r="F613" s="7"/>
    </row>
    <row r="614" spans="2:6" x14ac:dyDescent="0.2">
      <c r="B614" s="7"/>
      <c r="F614" s="7"/>
    </row>
    <row r="615" spans="2:6" x14ac:dyDescent="0.2">
      <c r="B615" s="7"/>
      <c r="F615" s="7"/>
    </row>
    <row r="616" spans="2:6" x14ac:dyDescent="0.2">
      <c r="B616" s="7"/>
      <c r="F616" s="7"/>
    </row>
    <row r="617" spans="2:6" x14ac:dyDescent="0.2">
      <c r="B617" s="7"/>
      <c r="F617" s="7"/>
    </row>
    <row r="618" spans="2:6" x14ac:dyDescent="0.2">
      <c r="B618" s="7"/>
      <c r="F618" s="7"/>
    </row>
    <row r="619" spans="2:6" x14ac:dyDescent="0.2">
      <c r="B619" s="7"/>
      <c r="F619" s="7"/>
    </row>
    <row r="620" spans="2:6" x14ac:dyDescent="0.2">
      <c r="B620" s="7"/>
      <c r="F620" s="7"/>
    </row>
    <row r="621" spans="2:6" x14ac:dyDescent="0.2">
      <c r="B621" s="7"/>
      <c r="F621" s="7"/>
    </row>
    <row r="622" spans="2:6" x14ac:dyDescent="0.2">
      <c r="B622" s="7"/>
      <c r="F622" s="7"/>
    </row>
    <row r="623" spans="2:6" x14ac:dyDescent="0.2">
      <c r="B623" s="7"/>
      <c r="F623" s="7"/>
    </row>
    <row r="624" spans="2:6" x14ac:dyDescent="0.2">
      <c r="B624" s="7"/>
      <c r="F624" s="7"/>
    </row>
    <row r="625" spans="2:6" x14ac:dyDescent="0.2">
      <c r="B625" s="7"/>
      <c r="F625" s="7"/>
    </row>
    <row r="626" spans="2:6" x14ac:dyDescent="0.2">
      <c r="B626" s="7"/>
      <c r="F626" s="7"/>
    </row>
    <row r="627" spans="2:6" x14ac:dyDescent="0.2">
      <c r="B627" s="7"/>
      <c r="F627" s="7"/>
    </row>
    <row r="628" spans="2:6" x14ac:dyDescent="0.2">
      <c r="B628" s="7"/>
      <c r="F628" s="7"/>
    </row>
    <row r="629" spans="2:6" x14ac:dyDescent="0.2">
      <c r="B629" s="7"/>
      <c r="F629" s="7"/>
    </row>
    <row r="630" spans="2:6" x14ac:dyDescent="0.2">
      <c r="B630" s="7"/>
      <c r="F630" s="7"/>
    </row>
    <row r="631" spans="2:6" x14ac:dyDescent="0.2">
      <c r="B631" s="7"/>
      <c r="F631" s="7"/>
    </row>
    <row r="632" spans="2:6" x14ac:dyDescent="0.2">
      <c r="B632" s="7"/>
      <c r="F632" s="7"/>
    </row>
    <row r="633" spans="2:6" x14ac:dyDescent="0.2">
      <c r="B633" s="7"/>
      <c r="F633" s="7"/>
    </row>
    <row r="634" spans="2:6" x14ac:dyDescent="0.2">
      <c r="B634" s="7"/>
      <c r="F634" s="7"/>
    </row>
    <row r="635" spans="2:6" x14ac:dyDescent="0.2">
      <c r="B635" s="7"/>
      <c r="F635" s="7"/>
    </row>
    <row r="636" spans="2:6" x14ac:dyDescent="0.2">
      <c r="B636" s="7"/>
      <c r="F636" s="7"/>
    </row>
    <row r="637" spans="2:6" x14ac:dyDescent="0.2">
      <c r="B637" s="7"/>
      <c r="F637" s="7"/>
    </row>
    <row r="638" spans="2:6" x14ac:dyDescent="0.2">
      <c r="B638" s="7"/>
      <c r="F638" s="7"/>
    </row>
    <row r="639" spans="2:6" x14ac:dyDescent="0.2">
      <c r="B639" s="7"/>
      <c r="F639" s="7"/>
    </row>
    <row r="640" spans="2:6" x14ac:dyDescent="0.2">
      <c r="B640" s="7"/>
      <c r="F640" s="7"/>
    </row>
    <row r="641" spans="2:6" x14ac:dyDescent="0.2">
      <c r="B641" s="7"/>
      <c r="F641" s="7"/>
    </row>
    <row r="642" spans="2:6" x14ac:dyDescent="0.2">
      <c r="B642" s="7"/>
      <c r="F642" s="7"/>
    </row>
    <row r="643" spans="2:6" x14ac:dyDescent="0.2">
      <c r="B643" s="7"/>
      <c r="F643" s="7"/>
    </row>
    <row r="644" spans="2:6" x14ac:dyDescent="0.2">
      <c r="B644" s="7"/>
      <c r="F644" s="7"/>
    </row>
    <row r="645" spans="2:6" x14ac:dyDescent="0.2">
      <c r="B645" s="7"/>
      <c r="F645" s="7"/>
    </row>
    <row r="646" spans="2:6" x14ac:dyDescent="0.2">
      <c r="B646" s="7"/>
      <c r="F646" s="7"/>
    </row>
    <row r="647" spans="2:6" x14ac:dyDescent="0.2">
      <c r="B647" s="7"/>
      <c r="F647" s="7"/>
    </row>
    <row r="648" spans="2:6" x14ac:dyDescent="0.2">
      <c r="B648" s="7"/>
      <c r="F648" s="7"/>
    </row>
    <row r="649" spans="2:6" x14ac:dyDescent="0.2">
      <c r="B649" s="7"/>
      <c r="F649" s="7"/>
    </row>
    <row r="650" spans="2:6" x14ac:dyDescent="0.2">
      <c r="B650" s="7"/>
      <c r="F650" s="7"/>
    </row>
    <row r="651" spans="2:6" x14ac:dyDescent="0.2">
      <c r="B651" s="7"/>
      <c r="F651" s="7"/>
    </row>
    <row r="652" spans="2:6" x14ac:dyDescent="0.2">
      <c r="B652" s="7"/>
      <c r="F652" s="7"/>
    </row>
    <row r="653" spans="2:6" x14ac:dyDescent="0.2">
      <c r="B653" s="7"/>
      <c r="F653" s="7"/>
    </row>
    <row r="654" spans="2:6" x14ac:dyDescent="0.2">
      <c r="B654" s="7"/>
      <c r="F654" s="7"/>
    </row>
    <row r="655" spans="2:6" x14ac:dyDescent="0.2">
      <c r="B655" s="7"/>
      <c r="F655" s="7"/>
    </row>
    <row r="656" spans="2:6" x14ac:dyDescent="0.2">
      <c r="B656" s="7"/>
      <c r="F656" s="7"/>
    </row>
    <row r="657" spans="2:6" x14ac:dyDescent="0.2">
      <c r="B657" s="7"/>
      <c r="F657" s="7"/>
    </row>
    <row r="658" spans="2:6" x14ac:dyDescent="0.2">
      <c r="B658" s="7"/>
      <c r="F658" s="7"/>
    </row>
    <row r="659" spans="2:6" x14ac:dyDescent="0.2">
      <c r="B659" s="7"/>
      <c r="F659" s="7"/>
    </row>
    <row r="660" spans="2:6" x14ac:dyDescent="0.2">
      <c r="B660" s="7"/>
      <c r="F660" s="7"/>
    </row>
    <row r="661" spans="2:6" x14ac:dyDescent="0.2">
      <c r="B661" s="7"/>
      <c r="F661" s="7"/>
    </row>
    <row r="662" spans="2:6" x14ac:dyDescent="0.2">
      <c r="B662" s="7"/>
      <c r="F662" s="7"/>
    </row>
    <row r="663" spans="2:6" x14ac:dyDescent="0.2">
      <c r="B663" s="7"/>
      <c r="F663" s="7"/>
    </row>
    <row r="664" spans="2:6" x14ac:dyDescent="0.2">
      <c r="B664" s="7"/>
      <c r="F664" s="7"/>
    </row>
    <row r="665" spans="2:6" x14ac:dyDescent="0.2">
      <c r="B665" s="7"/>
      <c r="F665" s="7"/>
    </row>
    <row r="666" spans="2:6" x14ac:dyDescent="0.2">
      <c r="B666" s="7"/>
      <c r="F666" s="7"/>
    </row>
    <row r="667" spans="2:6" x14ac:dyDescent="0.2">
      <c r="B667" s="7"/>
      <c r="F667" s="7"/>
    </row>
    <row r="668" spans="2:6" x14ac:dyDescent="0.2">
      <c r="B668" s="7"/>
      <c r="F668" s="7"/>
    </row>
    <row r="669" spans="2:6" x14ac:dyDescent="0.2">
      <c r="B669" s="7"/>
      <c r="F669" s="7"/>
    </row>
    <row r="670" spans="2:6" x14ac:dyDescent="0.2">
      <c r="B670" s="7"/>
      <c r="F670" s="7"/>
    </row>
    <row r="671" spans="2:6" x14ac:dyDescent="0.2">
      <c r="B671" s="7"/>
      <c r="F671" s="7"/>
    </row>
    <row r="672" spans="2:6" x14ac:dyDescent="0.2">
      <c r="B672" s="7"/>
      <c r="F672" s="7"/>
    </row>
    <row r="673" spans="2:6" x14ac:dyDescent="0.2">
      <c r="B673" s="7"/>
      <c r="F673" s="7"/>
    </row>
    <row r="674" spans="2:6" x14ac:dyDescent="0.2">
      <c r="B674" s="7"/>
      <c r="F674" s="7"/>
    </row>
    <row r="675" spans="2:6" x14ac:dyDescent="0.2">
      <c r="B675" s="7"/>
      <c r="F675" s="7"/>
    </row>
    <row r="676" spans="2:6" x14ac:dyDescent="0.2">
      <c r="B676" s="7"/>
      <c r="F676" s="7"/>
    </row>
    <row r="677" spans="2:6" x14ac:dyDescent="0.2">
      <c r="B677" s="7"/>
      <c r="F677" s="7"/>
    </row>
    <row r="678" spans="2:6" x14ac:dyDescent="0.2">
      <c r="B678" s="7"/>
      <c r="F678" s="7"/>
    </row>
    <row r="679" spans="2:6" x14ac:dyDescent="0.2">
      <c r="B679" s="7"/>
      <c r="F679" s="7"/>
    </row>
    <row r="680" spans="2:6" x14ac:dyDescent="0.2">
      <c r="B680" s="7"/>
      <c r="F680" s="7"/>
    </row>
    <row r="681" spans="2:6" x14ac:dyDescent="0.2">
      <c r="B681" s="7"/>
      <c r="F681" s="7"/>
    </row>
    <row r="682" spans="2:6" x14ac:dyDescent="0.2">
      <c r="B682" s="7"/>
      <c r="F682" s="7"/>
    </row>
    <row r="683" spans="2:6" x14ac:dyDescent="0.2">
      <c r="B683" s="7"/>
      <c r="F683" s="7"/>
    </row>
    <row r="684" spans="2:6" x14ac:dyDescent="0.2">
      <c r="B684" s="7"/>
      <c r="F684" s="7"/>
    </row>
    <row r="685" spans="2:6" x14ac:dyDescent="0.2">
      <c r="B685" s="7"/>
      <c r="F685" s="7"/>
    </row>
    <row r="686" spans="2:6" x14ac:dyDescent="0.2">
      <c r="B686" s="7"/>
      <c r="F686" s="7"/>
    </row>
    <row r="687" spans="2:6" x14ac:dyDescent="0.2">
      <c r="B687" s="7"/>
      <c r="F687" s="7"/>
    </row>
    <row r="688" spans="2:6" x14ac:dyDescent="0.2">
      <c r="B688" s="7"/>
      <c r="F688" s="7"/>
    </row>
    <row r="689" spans="2:6" x14ac:dyDescent="0.2">
      <c r="B689" s="7"/>
      <c r="F689" s="7"/>
    </row>
    <row r="690" spans="2:6" x14ac:dyDescent="0.2">
      <c r="B690" s="7"/>
      <c r="F690" s="7"/>
    </row>
    <row r="691" spans="2:6" x14ac:dyDescent="0.2">
      <c r="B691" s="7"/>
      <c r="F691" s="7"/>
    </row>
    <row r="692" spans="2:6" x14ac:dyDescent="0.2">
      <c r="B692" s="7"/>
      <c r="F692" s="7"/>
    </row>
    <row r="693" spans="2:6" x14ac:dyDescent="0.2">
      <c r="B693" s="7"/>
      <c r="F693" s="7"/>
    </row>
    <row r="694" spans="2:6" x14ac:dyDescent="0.2">
      <c r="B694" s="7"/>
      <c r="F694" s="7"/>
    </row>
    <row r="695" spans="2:6" x14ac:dyDescent="0.2">
      <c r="B695" s="7"/>
      <c r="F695" s="7"/>
    </row>
    <row r="696" spans="2:6" x14ac:dyDescent="0.2">
      <c r="B696" s="7"/>
      <c r="F696" s="7"/>
    </row>
    <row r="697" spans="2:6" x14ac:dyDescent="0.2">
      <c r="B697" s="7"/>
      <c r="F697" s="7"/>
    </row>
    <row r="698" spans="2:6" x14ac:dyDescent="0.2">
      <c r="B698" s="7"/>
      <c r="F698" s="7"/>
    </row>
    <row r="699" spans="2:6" x14ac:dyDescent="0.2">
      <c r="B699" s="7"/>
      <c r="F699" s="7"/>
    </row>
    <row r="700" spans="2:6" x14ac:dyDescent="0.2">
      <c r="B700" s="7"/>
      <c r="F700" s="7"/>
    </row>
    <row r="701" spans="2:6" x14ac:dyDescent="0.2">
      <c r="B701" s="7"/>
      <c r="F701" s="7"/>
    </row>
    <row r="702" spans="2:6" x14ac:dyDescent="0.2">
      <c r="B702" s="7"/>
      <c r="F702" s="7"/>
    </row>
    <row r="703" spans="2:6" x14ac:dyDescent="0.2">
      <c r="B703" s="7"/>
      <c r="F703" s="7"/>
    </row>
    <row r="704" spans="2:6" x14ac:dyDescent="0.2">
      <c r="B704" s="7"/>
      <c r="F704" s="7"/>
    </row>
    <row r="705" spans="2:6" x14ac:dyDescent="0.2">
      <c r="B705" s="7"/>
      <c r="F705" s="7"/>
    </row>
    <row r="706" spans="2:6" x14ac:dyDescent="0.2">
      <c r="B706" s="7"/>
      <c r="F706" s="7"/>
    </row>
    <row r="707" spans="2:6" x14ac:dyDescent="0.2">
      <c r="B707" s="7"/>
      <c r="F707" s="7"/>
    </row>
    <row r="708" spans="2:6" x14ac:dyDescent="0.2">
      <c r="B708" s="7"/>
      <c r="F708" s="7"/>
    </row>
    <row r="709" spans="2:6" x14ac:dyDescent="0.2">
      <c r="B709" s="7"/>
      <c r="F709" s="7"/>
    </row>
    <row r="710" spans="2:6" x14ac:dyDescent="0.2">
      <c r="B710" s="7"/>
      <c r="F710" s="7"/>
    </row>
    <row r="711" spans="2:6" x14ac:dyDescent="0.2">
      <c r="B711" s="7"/>
      <c r="F711" s="7"/>
    </row>
    <row r="712" spans="2:6" x14ac:dyDescent="0.2">
      <c r="B712" s="7"/>
      <c r="F712" s="7"/>
    </row>
    <row r="713" spans="2:6" x14ac:dyDescent="0.2">
      <c r="B713" s="7"/>
      <c r="F713" s="7"/>
    </row>
    <row r="714" spans="2:6" x14ac:dyDescent="0.2">
      <c r="B714" s="7"/>
      <c r="F714" s="7"/>
    </row>
    <row r="715" spans="2:6" x14ac:dyDescent="0.2">
      <c r="B715" s="7"/>
      <c r="F715" s="7"/>
    </row>
    <row r="716" spans="2:6" x14ac:dyDescent="0.2">
      <c r="B716" s="7"/>
      <c r="F716" s="7"/>
    </row>
    <row r="717" spans="2:6" x14ac:dyDescent="0.2">
      <c r="B717" s="7"/>
      <c r="F717" s="7"/>
    </row>
    <row r="718" spans="2:6" x14ac:dyDescent="0.2">
      <c r="B718" s="7"/>
      <c r="F718" s="7"/>
    </row>
    <row r="719" spans="2:6" x14ac:dyDescent="0.2">
      <c r="B719" s="7"/>
      <c r="F719" s="7"/>
    </row>
    <row r="720" spans="2:6" x14ac:dyDescent="0.2">
      <c r="B720" s="7"/>
      <c r="F720" s="7"/>
    </row>
    <row r="721" spans="2:6" x14ac:dyDescent="0.2">
      <c r="B721" s="7"/>
      <c r="F721" s="7"/>
    </row>
    <row r="722" spans="2:6" x14ac:dyDescent="0.2">
      <c r="B722" s="7"/>
      <c r="F722" s="7"/>
    </row>
    <row r="723" spans="2:6" x14ac:dyDescent="0.2">
      <c r="B723" s="7"/>
      <c r="F723" s="7"/>
    </row>
    <row r="724" spans="2:6" x14ac:dyDescent="0.2">
      <c r="B724" s="7"/>
      <c r="F724" s="7"/>
    </row>
    <row r="725" spans="2:6" x14ac:dyDescent="0.2">
      <c r="B725" s="7"/>
      <c r="F725" s="7"/>
    </row>
    <row r="726" spans="2:6" x14ac:dyDescent="0.2">
      <c r="B726" s="7"/>
      <c r="F726" s="7"/>
    </row>
    <row r="727" spans="2:6" x14ac:dyDescent="0.2">
      <c r="B727" s="7"/>
      <c r="F727" s="7"/>
    </row>
    <row r="728" spans="2:6" x14ac:dyDescent="0.2">
      <c r="B728" s="7"/>
      <c r="F728" s="7"/>
    </row>
    <row r="729" spans="2:6" x14ac:dyDescent="0.2">
      <c r="B729" s="7"/>
      <c r="F729" s="7"/>
    </row>
    <row r="730" spans="2:6" x14ac:dyDescent="0.2">
      <c r="B730" s="7"/>
      <c r="F730" s="7"/>
    </row>
    <row r="731" spans="2:6" x14ac:dyDescent="0.2">
      <c r="B731" s="7"/>
      <c r="F731" s="7"/>
    </row>
    <row r="732" spans="2:6" x14ac:dyDescent="0.2">
      <c r="B732" s="7"/>
      <c r="F732" s="7"/>
    </row>
    <row r="733" spans="2:6" x14ac:dyDescent="0.2">
      <c r="B733" s="7"/>
      <c r="F733" s="7"/>
    </row>
    <row r="734" spans="2:6" x14ac:dyDescent="0.2">
      <c r="B734" s="7"/>
      <c r="F734" s="7"/>
    </row>
    <row r="735" spans="2:6" x14ac:dyDescent="0.2">
      <c r="B735" s="7"/>
      <c r="F735" s="7"/>
    </row>
    <row r="736" spans="2:6" x14ac:dyDescent="0.2">
      <c r="B736" s="7"/>
      <c r="F736" s="7"/>
    </row>
    <row r="737" spans="2:6" x14ac:dyDescent="0.2">
      <c r="B737" s="7"/>
      <c r="F737" s="7"/>
    </row>
    <row r="738" spans="2:6" x14ac:dyDescent="0.2">
      <c r="B738" s="7"/>
      <c r="F738" s="7"/>
    </row>
    <row r="739" spans="2:6" x14ac:dyDescent="0.2">
      <c r="B739" s="7"/>
      <c r="F739" s="7"/>
    </row>
    <row r="740" spans="2:6" x14ac:dyDescent="0.2">
      <c r="B740" s="7"/>
      <c r="F740" s="7"/>
    </row>
    <row r="741" spans="2:6" x14ac:dyDescent="0.2">
      <c r="B741" s="7"/>
      <c r="F741" s="7"/>
    </row>
    <row r="742" spans="2:6" x14ac:dyDescent="0.2">
      <c r="B742" s="7"/>
      <c r="F742" s="7"/>
    </row>
    <row r="743" spans="2:6" x14ac:dyDescent="0.2">
      <c r="B743" s="7"/>
      <c r="F743" s="7"/>
    </row>
    <row r="744" spans="2:6" x14ac:dyDescent="0.2">
      <c r="B744" s="7"/>
      <c r="F744" s="7"/>
    </row>
    <row r="745" spans="2:6" x14ac:dyDescent="0.2">
      <c r="B745" s="7"/>
      <c r="F745" s="7"/>
    </row>
    <row r="746" spans="2:6" x14ac:dyDescent="0.2">
      <c r="B746" s="7"/>
      <c r="F746" s="7"/>
    </row>
    <row r="747" spans="2:6" x14ac:dyDescent="0.2">
      <c r="B747" s="7"/>
      <c r="F747" s="7"/>
    </row>
    <row r="748" spans="2:6" x14ac:dyDescent="0.2">
      <c r="B748" s="7"/>
      <c r="F748" s="7"/>
    </row>
    <row r="749" spans="2:6" x14ac:dyDescent="0.2">
      <c r="B749" s="7"/>
      <c r="F749" s="7"/>
    </row>
    <row r="750" spans="2:6" x14ac:dyDescent="0.2">
      <c r="B750" s="7"/>
      <c r="F750" s="7"/>
    </row>
    <row r="751" spans="2:6" x14ac:dyDescent="0.2">
      <c r="B751" s="7"/>
      <c r="F751" s="7"/>
    </row>
    <row r="752" spans="2:6" x14ac:dyDescent="0.2">
      <c r="B752" s="7"/>
      <c r="F752" s="7"/>
    </row>
    <row r="753" spans="2:6" x14ac:dyDescent="0.2">
      <c r="B753" s="7"/>
      <c r="F753" s="7"/>
    </row>
    <row r="754" spans="2:6" x14ac:dyDescent="0.2">
      <c r="B754" s="7"/>
      <c r="F754" s="7"/>
    </row>
    <row r="755" spans="2:6" x14ac:dyDescent="0.2">
      <c r="B755" s="7"/>
      <c r="F755" s="7"/>
    </row>
    <row r="756" spans="2:6" x14ac:dyDescent="0.2">
      <c r="B756" s="7"/>
      <c r="F756" s="7"/>
    </row>
    <row r="757" spans="2:6" x14ac:dyDescent="0.2">
      <c r="B757" s="7"/>
      <c r="F757" s="7"/>
    </row>
    <row r="758" spans="2:6" x14ac:dyDescent="0.2">
      <c r="B758" s="7"/>
      <c r="F758" s="7"/>
    </row>
    <row r="759" spans="2:6" x14ac:dyDescent="0.2">
      <c r="B759" s="7"/>
      <c r="F759" s="7"/>
    </row>
    <row r="760" spans="2:6" x14ac:dyDescent="0.2">
      <c r="B760" s="7"/>
      <c r="F760" s="7"/>
    </row>
    <row r="761" spans="2:6" x14ac:dyDescent="0.2">
      <c r="B761" s="7"/>
      <c r="F761" s="7"/>
    </row>
    <row r="762" spans="2:6" x14ac:dyDescent="0.2">
      <c r="B762" s="7"/>
      <c r="F762" s="7"/>
    </row>
    <row r="763" spans="2:6" x14ac:dyDescent="0.2">
      <c r="B763" s="7"/>
      <c r="F763" s="7"/>
    </row>
    <row r="764" spans="2:6" x14ac:dyDescent="0.2">
      <c r="B764" s="7"/>
      <c r="F764" s="7"/>
    </row>
    <row r="765" spans="2:6" x14ac:dyDescent="0.2">
      <c r="B765" s="7"/>
      <c r="F765" s="7"/>
    </row>
    <row r="766" spans="2:6" x14ac:dyDescent="0.2">
      <c r="B766" s="7"/>
      <c r="F766" s="7"/>
    </row>
    <row r="767" spans="2:6" x14ac:dyDescent="0.2">
      <c r="B767" s="7"/>
      <c r="F767" s="7"/>
    </row>
    <row r="768" spans="2:6" x14ac:dyDescent="0.2">
      <c r="B768" s="7"/>
      <c r="F768" s="7"/>
    </row>
    <row r="769" spans="2:6" x14ac:dyDescent="0.2">
      <c r="B769" s="7"/>
      <c r="F769" s="7"/>
    </row>
    <row r="770" spans="2:6" x14ac:dyDescent="0.2">
      <c r="B770" s="7"/>
      <c r="F770" s="7"/>
    </row>
    <row r="771" spans="2:6" x14ac:dyDescent="0.2">
      <c r="B771" s="7"/>
      <c r="F771" s="7"/>
    </row>
    <row r="772" spans="2:6" x14ac:dyDescent="0.2">
      <c r="B772" s="7"/>
      <c r="F772" s="7"/>
    </row>
    <row r="773" spans="2:6" x14ac:dyDescent="0.2">
      <c r="B773" s="7"/>
      <c r="F773" s="7"/>
    </row>
    <row r="774" spans="2:6" x14ac:dyDescent="0.2">
      <c r="B774" s="7"/>
      <c r="F774" s="7"/>
    </row>
    <row r="775" spans="2:6" x14ac:dyDescent="0.2">
      <c r="B775" s="7"/>
      <c r="F775" s="7"/>
    </row>
    <row r="776" spans="2:6" x14ac:dyDescent="0.2">
      <c r="B776" s="7"/>
      <c r="F776" s="7"/>
    </row>
    <row r="777" spans="2:6" x14ac:dyDescent="0.2">
      <c r="B777" s="7"/>
      <c r="F777" s="7"/>
    </row>
    <row r="778" spans="2:6" x14ac:dyDescent="0.2">
      <c r="B778" s="7"/>
      <c r="F778" s="7"/>
    </row>
    <row r="779" spans="2:6" x14ac:dyDescent="0.2">
      <c r="B779" s="7"/>
      <c r="F779" s="7"/>
    </row>
    <row r="780" spans="2:6" x14ac:dyDescent="0.2">
      <c r="B780" s="7"/>
      <c r="F780" s="7"/>
    </row>
    <row r="781" spans="2:6" x14ac:dyDescent="0.2">
      <c r="B781" s="7"/>
      <c r="F781" s="7"/>
    </row>
    <row r="782" spans="2:6" x14ac:dyDescent="0.2">
      <c r="B782" s="7"/>
      <c r="F782" s="7"/>
    </row>
    <row r="783" spans="2:6" x14ac:dyDescent="0.2">
      <c r="B783" s="7"/>
      <c r="F783" s="7"/>
    </row>
    <row r="784" spans="2:6" x14ac:dyDescent="0.2">
      <c r="B784" s="7"/>
      <c r="F784" s="7"/>
    </row>
    <row r="785" spans="2:6" x14ac:dyDescent="0.2">
      <c r="B785" s="7"/>
      <c r="F785" s="7"/>
    </row>
    <row r="786" spans="2:6" x14ac:dyDescent="0.2">
      <c r="B786" s="7"/>
      <c r="F786" s="7"/>
    </row>
    <row r="787" spans="2:6" x14ac:dyDescent="0.2">
      <c r="B787" s="7"/>
      <c r="F787" s="7"/>
    </row>
    <row r="788" spans="2:6" x14ac:dyDescent="0.2">
      <c r="B788" s="7"/>
      <c r="F788" s="7"/>
    </row>
    <row r="789" spans="2:6" x14ac:dyDescent="0.2">
      <c r="B789" s="7"/>
      <c r="F789" s="7"/>
    </row>
    <row r="790" spans="2:6" x14ac:dyDescent="0.2">
      <c r="B790" s="7"/>
      <c r="F790" s="7"/>
    </row>
    <row r="791" spans="2:6" x14ac:dyDescent="0.2">
      <c r="B791" s="7"/>
      <c r="F791" s="7"/>
    </row>
    <row r="792" spans="2:6" x14ac:dyDescent="0.2">
      <c r="B792" s="7"/>
      <c r="F792" s="7"/>
    </row>
    <row r="793" spans="2:6" x14ac:dyDescent="0.2">
      <c r="B793" s="7"/>
      <c r="F793" s="7"/>
    </row>
    <row r="794" spans="2:6" x14ac:dyDescent="0.2">
      <c r="B794" s="7"/>
      <c r="F794" s="7"/>
    </row>
    <row r="795" spans="2:6" x14ac:dyDescent="0.2">
      <c r="B795" s="7"/>
      <c r="F795" s="7"/>
    </row>
    <row r="796" spans="2:6" x14ac:dyDescent="0.2">
      <c r="B796" s="7"/>
      <c r="F796" s="7"/>
    </row>
    <row r="797" spans="2:6" x14ac:dyDescent="0.2">
      <c r="B797" s="7"/>
      <c r="F797" s="7"/>
    </row>
    <row r="798" spans="2:6" x14ac:dyDescent="0.2">
      <c r="B798" s="7"/>
      <c r="F798" s="7"/>
    </row>
    <row r="799" spans="2:6" x14ac:dyDescent="0.2">
      <c r="B799" s="7"/>
      <c r="F799" s="7"/>
    </row>
    <row r="800" spans="2:6" x14ac:dyDescent="0.2">
      <c r="B800" s="7"/>
      <c r="F800" s="7"/>
    </row>
    <row r="801" spans="2:6" x14ac:dyDescent="0.2">
      <c r="B801" s="7"/>
      <c r="F801" s="7"/>
    </row>
    <row r="802" spans="2:6" x14ac:dyDescent="0.2">
      <c r="B802" s="7"/>
      <c r="F802" s="7"/>
    </row>
    <row r="803" spans="2:6" x14ac:dyDescent="0.2">
      <c r="B803" s="7"/>
      <c r="F803" s="7"/>
    </row>
    <row r="804" spans="2:6" x14ac:dyDescent="0.2">
      <c r="B804" s="7"/>
      <c r="F804" s="7"/>
    </row>
    <row r="805" spans="2:6" x14ac:dyDescent="0.2">
      <c r="B805" s="7"/>
      <c r="F805" s="7"/>
    </row>
    <row r="806" spans="2:6" x14ac:dyDescent="0.2">
      <c r="B806" s="7"/>
      <c r="F806" s="7"/>
    </row>
    <row r="807" spans="2:6" x14ac:dyDescent="0.2">
      <c r="B807" s="7"/>
      <c r="F807" s="7"/>
    </row>
    <row r="808" spans="2:6" x14ac:dyDescent="0.2">
      <c r="B808" s="7"/>
      <c r="F808" s="7"/>
    </row>
    <row r="809" spans="2:6" x14ac:dyDescent="0.2">
      <c r="B809" s="7"/>
      <c r="F809" s="7"/>
    </row>
    <row r="810" spans="2:6" x14ac:dyDescent="0.2">
      <c r="B810" s="7"/>
      <c r="F810" s="7"/>
    </row>
    <row r="811" spans="2:6" x14ac:dyDescent="0.2">
      <c r="B811" s="7"/>
      <c r="F811" s="7"/>
    </row>
    <row r="812" spans="2:6" x14ac:dyDescent="0.2">
      <c r="B812" s="7"/>
      <c r="F812" s="7"/>
    </row>
    <row r="813" spans="2:6" x14ac:dyDescent="0.2">
      <c r="B813" s="7"/>
      <c r="F813" s="7"/>
    </row>
    <row r="814" spans="2:6" x14ac:dyDescent="0.2">
      <c r="B814" s="7"/>
      <c r="F814" s="7"/>
    </row>
    <row r="815" spans="2:6" x14ac:dyDescent="0.2">
      <c r="B815" s="7"/>
      <c r="F815" s="7"/>
    </row>
    <row r="816" spans="2:6" x14ac:dyDescent="0.2">
      <c r="B816" s="7"/>
      <c r="F816" s="7"/>
    </row>
    <row r="817" spans="2:6" x14ac:dyDescent="0.2">
      <c r="B817" s="7"/>
      <c r="F817" s="7"/>
    </row>
    <row r="818" spans="2:6" x14ac:dyDescent="0.2">
      <c r="B818" s="7"/>
      <c r="F818" s="7"/>
    </row>
    <row r="819" spans="2:6" x14ac:dyDescent="0.2">
      <c r="B819" s="7"/>
      <c r="F819" s="7"/>
    </row>
    <row r="820" spans="2:6" x14ac:dyDescent="0.2">
      <c r="B820" s="7"/>
      <c r="F820" s="7"/>
    </row>
    <row r="821" spans="2:6" x14ac:dyDescent="0.2">
      <c r="B821" s="7"/>
      <c r="F821" s="7"/>
    </row>
    <row r="822" spans="2:6" x14ac:dyDescent="0.2">
      <c r="B822" s="7"/>
      <c r="F822" s="7"/>
    </row>
    <row r="823" spans="2:6" x14ac:dyDescent="0.2">
      <c r="B823" s="7"/>
      <c r="F823" s="7"/>
    </row>
    <row r="824" spans="2:6" x14ac:dyDescent="0.2">
      <c r="B824" s="7"/>
      <c r="F824" s="7"/>
    </row>
    <row r="825" spans="2:6" x14ac:dyDescent="0.2">
      <c r="B825" s="7"/>
      <c r="F825" s="7"/>
    </row>
    <row r="826" spans="2:6" x14ac:dyDescent="0.2">
      <c r="B826" s="7"/>
      <c r="F826" s="7"/>
    </row>
    <row r="827" spans="2:6" x14ac:dyDescent="0.2">
      <c r="B827" s="7"/>
      <c r="F827" s="7"/>
    </row>
    <row r="828" spans="2:6" x14ac:dyDescent="0.2">
      <c r="B828" s="7"/>
      <c r="F828" s="7"/>
    </row>
    <row r="829" spans="2:6" x14ac:dyDescent="0.2">
      <c r="B829" s="7"/>
      <c r="F829" s="7"/>
    </row>
    <row r="830" spans="2:6" x14ac:dyDescent="0.2">
      <c r="B830" s="7"/>
      <c r="F830" s="7"/>
    </row>
    <row r="831" spans="2:6" x14ac:dyDescent="0.2">
      <c r="B831" s="7"/>
      <c r="F831" s="7"/>
    </row>
    <row r="832" spans="2:6" x14ac:dyDescent="0.2">
      <c r="B832" s="7"/>
      <c r="F832" s="7"/>
    </row>
    <row r="833" spans="2:6" x14ac:dyDescent="0.2">
      <c r="B833" s="7"/>
      <c r="F833" s="7"/>
    </row>
    <row r="834" spans="2:6" x14ac:dyDescent="0.2">
      <c r="B834" s="7"/>
      <c r="F834" s="7"/>
    </row>
    <row r="835" spans="2:6" x14ac:dyDescent="0.2">
      <c r="B835" s="7"/>
      <c r="F835" s="7"/>
    </row>
    <row r="836" spans="2:6" x14ac:dyDescent="0.2">
      <c r="B836" s="7"/>
      <c r="F836" s="7"/>
    </row>
    <row r="837" spans="2:6" x14ac:dyDescent="0.2">
      <c r="B837" s="7"/>
      <c r="F837" s="7"/>
    </row>
    <row r="838" spans="2:6" x14ac:dyDescent="0.2">
      <c r="B838" s="7"/>
      <c r="F838" s="7"/>
    </row>
    <row r="839" spans="2:6" x14ac:dyDescent="0.2">
      <c r="B839" s="7"/>
      <c r="F839" s="7"/>
    </row>
    <row r="840" spans="2:6" x14ac:dyDescent="0.2">
      <c r="B840" s="7"/>
      <c r="F840" s="7"/>
    </row>
    <row r="841" spans="2:6" x14ac:dyDescent="0.2">
      <c r="B841" s="7"/>
      <c r="F841" s="7"/>
    </row>
    <row r="842" spans="2:6" x14ac:dyDescent="0.2">
      <c r="B842" s="7"/>
      <c r="F842" s="7"/>
    </row>
    <row r="843" spans="2:6" x14ac:dyDescent="0.2">
      <c r="B843" s="7"/>
      <c r="F843" s="7"/>
    </row>
    <row r="844" spans="2:6" x14ac:dyDescent="0.2">
      <c r="B844" s="7"/>
      <c r="F844" s="7"/>
    </row>
    <row r="845" spans="2:6" x14ac:dyDescent="0.2">
      <c r="B845" s="7"/>
      <c r="F845" s="7"/>
    </row>
    <row r="846" spans="2:6" x14ac:dyDescent="0.2">
      <c r="B846" s="7"/>
      <c r="F846" s="7"/>
    </row>
    <row r="847" spans="2:6" x14ac:dyDescent="0.2">
      <c r="B847" s="7"/>
      <c r="F847" s="7"/>
    </row>
    <row r="848" spans="2:6" x14ac:dyDescent="0.2">
      <c r="B848" s="7"/>
      <c r="F848" s="7"/>
    </row>
    <row r="849" spans="2:6" x14ac:dyDescent="0.2">
      <c r="B849" s="7"/>
      <c r="F849" s="7"/>
    </row>
    <row r="850" spans="2:6" x14ac:dyDescent="0.2">
      <c r="B850" s="7"/>
      <c r="F850" s="7"/>
    </row>
    <row r="851" spans="2:6" x14ac:dyDescent="0.2">
      <c r="B851" s="7"/>
      <c r="F851" s="7"/>
    </row>
    <row r="852" spans="2:6" x14ac:dyDescent="0.2">
      <c r="B852" s="7"/>
      <c r="F852" s="7"/>
    </row>
    <row r="853" spans="2:6" x14ac:dyDescent="0.2">
      <c r="B853" s="7"/>
      <c r="F853" s="7"/>
    </row>
    <row r="854" spans="2:6" x14ac:dyDescent="0.2">
      <c r="B854" s="7"/>
      <c r="F854" s="7"/>
    </row>
    <row r="855" spans="2:6" x14ac:dyDescent="0.2">
      <c r="B855" s="7"/>
      <c r="F855" s="7"/>
    </row>
    <row r="856" spans="2:6" x14ac:dyDescent="0.2">
      <c r="B856" s="7"/>
      <c r="F856" s="7"/>
    </row>
    <row r="857" spans="2:6" x14ac:dyDescent="0.2">
      <c r="B857" s="7"/>
      <c r="F857" s="7"/>
    </row>
    <row r="858" spans="2:6" x14ac:dyDescent="0.2">
      <c r="B858" s="7"/>
      <c r="F858" s="7"/>
    </row>
    <row r="859" spans="2:6" x14ac:dyDescent="0.2">
      <c r="B859" s="7"/>
      <c r="F859" s="7"/>
    </row>
    <row r="860" spans="2:6" x14ac:dyDescent="0.2">
      <c r="B860" s="7"/>
      <c r="F860" s="7"/>
    </row>
    <row r="861" spans="2:6" x14ac:dyDescent="0.2">
      <c r="B861" s="7"/>
      <c r="F861" s="7"/>
    </row>
    <row r="862" spans="2:6" x14ac:dyDescent="0.2">
      <c r="B862" s="7"/>
      <c r="F862" s="7"/>
    </row>
    <row r="863" spans="2:6" x14ac:dyDescent="0.2">
      <c r="B863" s="7"/>
      <c r="F863" s="7"/>
    </row>
    <row r="864" spans="2:6" x14ac:dyDescent="0.2">
      <c r="B864" s="7"/>
      <c r="F864" s="7"/>
    </row>
    <row r="865" spans="2:6" x14ac:dyDescent="0.2">
      <c r="B865" s="7"/>
      <c r="F865" s="7"/>
    </row>
    <row r="866" spans="2:6" x14ac:dyDescent="0.2">
      <c r="B866" s="7"/>
      <c r="F866" s="7"/>
    </row>
    <row r="867" spans="2:6" x14ac:dyDescent="0.2">
      <c r="B867" s="7"/>
      <c r="F867" s="7"/>
    </row>
    <row r="868" spans="2:6" x14ac:dyDescent="0.2">
      <c r="B868" s="7"/>
      <c r="F868" s="7"/>
    </row>
    <row r="869" spans="2:6" x14ac:dyDescent="0.2">
      <c r="B869" s="7"/>
      <c r="F869" s="7"/>
    </row>
    <row r="870" spans="2:6" x14ac:dyDescent="0.2">
      <c r="B870" s="7"/>
      <c r="F870" s="7"/>
    </row>
    <row r="871" spans="2:6" x14ac:dyDescent="0.2">
      <c r="B871" s="7"/>
      <c r="F871" s="7"/>
    </row>
    <row r="872" spans="2:6" x14ac:dyDescent="0.2">
      <c r="B872" s="7"/>
      <c r="F872" s="7"/>
    </row>
    <row r="873" spans="2:6" x14ac:dyDescent="0.2">
      <c r="B873" s="7"/>
      <c r="F873" s="7"/>
    </row>
    <row r="874" spans="2:6" x14ac:dyDescent="0.2">
      <c r="B874" s="7"/>
      <c r="F874" s="7"/>
    </row>
    <row r="875" spans="2:6" x14ac:dyDescent="0.2">
      <c r="B875" s="7"/>
      <c r="F875" s="7"/>
    </row>
    <row r="876" spans="2:6" x14ac:dyDescent="0.2">
      <c r="B876" s="7"/>
      <c r="F876" s="7"/>
    </row>
    <row r="877" spans="2:6" x14ac:dyDescent="0.2">
      <c r="B877" s="7"/>
      <c r="F877" s="7"/>
    </row>
    <row r="878" spans="2:6" x14ac:dyDescent="0.2">
      <c r="B878" s="7"/>
      <c r="F878" s="7"/>
    </row>
    <row r="879" spans="2:6" x14ac:dyDescent="0.2">
      <c r="B879" s="7"/>
      <c r="F879" s="7"/>
    </row>
    <row r="880" spans="2:6" x14ac:dyDescent="0.2">
      <c r="B880" s="7"/>
      <c r="F880" s="7"/>
    </row>
    <row r="881" spans="2:6" x14ac:dyDescent="0.2">
      <c r="B881" s="7"/>
      <c r="F881" s="7"/>
    </row>
    <row r="882" spans="2:6" x14ac:dyDescent="0.2">
      <c r="B882" s="7"/>
      <c r="F882" s="7"/>
    </row>
    <row r="883" spans="2:6" x14ac:dyDescent="0.2">
      <c r="B883" s="7"/>
      <c r="F883" s="7"/>
    </row>
    <row r="884" spans="2:6" x14ac:dyDescent="0.2">
      <c r="B884" s="7"/>
      <c r="F884" s="7"/>
    </row>
    <row r="885" spans="2:6" x14ac:dyDescent="0.2">
      <c r="B885" s="7"/>
      <c r="F885" s="7"/>
    </row>
    <row r="886" spans="2:6" x14ac:dyDescent="0.2">
      <c r="B886" s="7"/>
      <c r="F886" s="7"/>
    </row>
    <row r="887" spans="2:6" x14ac:dyDescent="0.2">
      <c r="B887" s="7"/>
      <c r="F887" s="7"/>
    </row>
    <row r="888" spans="2:6" x14ac:dyDescent="0.2">
      <c r="B888" s="7"/>
      <c r="F888" s="7"/>
    </row>
    <row r="889" spans="2:6" x14ac:dyDescent="0.2">
      <c r="B889" s="7"/>
      <c r="F889" s="7"/>
    </row>
    <row r="890" spans="2:6" x14ac:dyDescent="0.2">
      <c r="B890" s="7"/>
      <c r="F890" s="7"/>
    </row>
    <row r="891" spans="2:6" x14ac:dyDescent="0.2">
      <c r="B891" s="7"/>
      <c r="F891" s="7"/>
    </row>
    <row r="892" spans="2:6" x14ac:dyDescent="0.2">
      <c r="B892" s="7"/>
      <c r="F892" s="7"/>
    </row>
    <row r="893" spans="2:6" x14ac:dyDescent="0.2">
      <c r="B893" s="7"/>
      <c r="F893" s="7"/>
    </row>
    <row r="894" spans="2:6" x14ac:dyDescent="0.2">
      <c r="B894" s="7"/>
      <c r="F894" s="7"/>
    </row>
    <row r="895" spans="2:6" x14ac:dyDescent="0.2">
      <c r="B895" s="7"/>
      <c r="F895" s="7"/>
    </row>
    <row r="896" spans="2:6" x14ac:dyDescent="0.2">
      <c r="B896" s="7"/>
      <c r="F896" s="7"/>
    </row>
    <row r="897" spans="2:6" x14ac:dyDescent="0.2">
      <c r="B897" s="7"/>
      <c r="F897" s="7"/>
    </row>
    <row r="898" spans="2:6" x14ac:dyDescent="0.2">
      <c r="B898" s="7"/>
      <c r="F898" s="7"/>
    </row>
    <row r="899" spans="2:6" x14ac:dyDescent="0.2">
      <c r="B899" s="7"/>
      <c r="F899" s="7"/>
    </row>
    <row r="900" spans="2:6" x14ac:dyDescent="0.2">
      <c r="B900" s="7"/>
      <c r="F900" s="7"/>
    </row>
    <row r="901" spans="2:6" x14ac:dyDescent="0.2">
      <c r="B901" s="7"/>
      <c r="F901" s="7"/>
    </row>
    <row r="902" spans="2:6" x14ac:dyDescent="0.2">
      <c r="B902" s="7"/>
      <c r="F902" s="7"/>
    </row>
    <row r="903" spans="2:6" x14ac:dyDescent="0.2">
      <c r="B903" s="7"/>
      <c r="F903" s="7"/>
    </row>
    <row r="904" spans="2:6" x14ac:dyDescent="0.2">
      <c r="B904" s="7"/>
      <c r="F904" s="7"/>
    </row>
    <row r="905" spans="2:6" x14ac:dyDescent="0.2">
      <c r="B905" s="7"/>
      <c r="F905" s="7"/>
    </row>
    <row r="906" spans="2:6" x14ac:dyDescent="0.2">
      <c r="B906" s="7"/>
      <c r="F906" s="7"/>
    </row>
    <row r="907" spans="2:6" x14ac:dyDescent="0.2">
      <c r="B907" s="7"/>
      <c r="F907" s="7"/>
    </row>
    <row r="908" spans="2:6" x14ac:dyDescent="0.2">
      <c r="B908" s="7"/>
      <c r="F908" s="7"/>
    </row>
    <row r="909" spans="2:6" x14ac:dyDescent="0.2">
      <c r="B909" s="7"/>
      <c r="F909" s="7"/>
    </row>
    <row r="910" spans="2:6" x14ac:dyDescent="0.2">
      <c r="B910" s="7"/>
      <c r="F910" s="7"/>
    </row>
    <row r="911" spans="2:6" x14ac:dyDescent="0.2">
      <c r="B911" s="7"/>
      <c r="F911" s="7"/>
    </row>
    <row r="912" spans="2:6" x14ac:dyDescent="0.2">
      <c r="B912" s="7"/>
      <c r="F912" s="7"/>
    </row>
    <row r="913" spans="2:6" x14ac:dyDescent="0.2">
      <c r="B913" s="7"/>
      <c r="F913" s="7"/>
    </row>
    <row r="914" spans="2:6" x14ac:dyDescent="0.2">
      <c r="B914" s="7"/>
      <c r="F914" s="7"/>
    </row>
    <row r="915" spans="2:6" x14ac:dyDescent="0.2">
      <c r="B915" s="7"/>
      <c r="F915" s="7"/>
    </row>
    <row r="916" spans="2:6" x14ac:dyDescent="0.2">
      <c r="B916" s="7"/>
      <c r="F916" s="7"/>
    </row>
    <row r="917" spans="2:6" x14ac:dyDescent="0.2">
      <c r="B917" s="7"/>
      <c r="F917" s="7"/>
    </row>
    <row r="918" spans="2:6" x14ac:dyDescent="0.2">
      <c r="B918" s="7"/>
      <c r="F918" s="7"/>
    </row>
    <row r="919" spans="2:6" x14ac:dyDescent="0.2">
      <c r="B919" s="7"/>
      <c r="F919" s="7"/>
    </row>
    <row r="920" spans="2:6" x14ac:dyDescent="0.2">
      <c r="B920" s="7"/>
      <c r="F920" s="7"/>
    </row>
    <row r="921" spans="2:6" x14ac:dyDescent="0.2">
      <c r="B921" s="7"/>
      <c r="F921" s="7"/>
    </row>
    <row r="922" spans="2:6" x14ac:dyDescent="0.2">
      <c r="B922" s="7"/>
      <c r="F922" s="7"/>
    </row>
    <row r="923" spans="2:6" x14ac:dyDescent="0.2">
      <c r="B923" s="7"/>
      <c r="F923" s="7"/>
    </row>
    <row r="924" spans="2:6" x14ac:dyDescent="0.2">
      <c r="B924" s="7"/>
      <c r="F924" s="7"/>
    </row>
    <row r="925" spans="2:6" x14ac:dyDescent="0.2">
      <c r="B925" s="7"/>
      <c r="F925" s="7"/>
    </row>
    <row r="926" spans="2:6" x14ac:dyDescent="0.2">
      <c r="B926" s="7"/>
      <c r="F926" s="7"/>
    </row>
    <row r="927" spans="2:6" x14ac:dyDescent="0.2">
      <c r="B927" s="7"/>
      <c r="F927" s="7"/>
    </row>
    <row r="928" spans="2:6" x14ac:dyDescent="0.2">
      <c r="B928" s="7"/>
      <c r="F928" s="7"/>
    </row>
    <row r="929" spans="2:6" x14ac:dyDescent="0.2">
      <c r="B929" s="7"/>
      <c r="F929" s="7"/>
    </row>
    <row r="930" spans="2:6" x14ac:dyDescent="0.2">
      <c r="B930" s="7"/>
      <c r="F930" s="7"/>
    </row>
    <row r="931" spans="2:6" x14ac:dyDescent="0.2">
      <c r="B931" s="7"/>
      <c r="F931" s="7"/>
    </row>
    <row r="932" spans="2:6" x14ac:dyDescent="0.2">
      <c r="B932" s="7"/>
      <c r="F932" s="7"/>
    </row>
    <row r="933" spans="2:6" x14ac:dyDescent="0.2">
      <c r="B933" s="7"/>
      <c r="F933" s="7"/>
    </row>
    <row r="934" spans="2:6" x14ac:dyDescent="0.2">
      <c r="B934" s="7"/>
      <c r="F934" s="7"/>
    </row>
    <row r="935" spans="2:6" x14ac:dyDescent="0.2">
      <c r="B935" s="7"/>
      <c r="F935" s="7"/>
    </row>
    <row r="936" spans="2:6" x14ac:dyDescent="0.2">
      <c r="B936" s="7"/>
      <c r="F936" s="7"/>
    </row>
    <row r="937" spans="2:6" x14ac:dyDescent="0.2">
      <c r="B937" s="7"/>
      <c r="F937" s="7"/>
    </row>
    <row r="938" spans="2:6" x14ac:dyDescent="0.2">
      <c r="B938" s="7"/>
      <c r="F938" s="7"/>
    </row>
    <row r="939" spans="2:6" x14ac:dyDescent="0.2">
      <c r="B939" s="7"/>
      <c r="F939" s="7"/>
    </row>
    <row r="940" spans="2:6" x14ac:dyDescent="0.2">
      <c r="B940" s="7"/>
      <c r="F940" s="7"/>
    </row>
    <row r="941" spans="2:6" x14ac:dyDescent="0.2">
      <c r="B941" s="7"/>
      <c r="F941" s="7"/>
    </row>
    <row r="942" spans="2:6" x14ac:dyDescent="0.2">
      <c r="B942" s="7"/>
      <c r="F942" s="7"/>
    </row>
    <row r="943" spans="2:6" x14ac:dyDescent="0.2">
      <c r="B943" s="7"/>
      <c r="F943" s="7"/>
    </row>
    <row r="944" spans="2:6" x14ac:dyDescent="0.2">
      <c r="B944" s="7"/>
      <c r="F944" s="7"/>
    </row>
    <row r="945" spans="2:6" x14ac:dyDescent="0.2">
      <c r="B945" s="7"/>
      <c r="F945" s="7"/>
    </row>
    <row r="946" spans="2:6" x14ac:dyDescent="0.2">
      <c r="B946" s="7"/>
      <c r="F946" s="7"/>
    </row>
    <row r="947" spans="2:6" x14ac:dyDescent="0.2">
      <c r="B947" s="7"/>
      <c r="F947" s="7"/>
    </row>
    <row r="948" spans="2:6" x14ac:dyDescent="0.2">
      <c r="B948" s="7"/>
      <c r="F948" s="7"/>
    </row>
    <row r="949" spans="2:6" x14ac:dyDescent="0.2">
      <c r="B949" s="7"/>
      <c r="F949" s="7"/>
    </row>
    <row r="950" spans="2:6" x14ac:dyDescent="0.2">
      <c r="B950" s="7"/>
      <c r="F950" s="7"/>
    </row>
    <row r="951" spans="2:6" x14ac:dyDescent="0.2">
      <c r="B951" s="7"/>
      <c r="F951" s="7"/>
    </row>
    <row r="952" spans="2:6" x14ac:dyDescent="0.2">
      <c r="B952" s="7"/>
      <c r="F952" s="7"/>
    </row>
    <row r="953" spans="2:6" x14ac:dyDescent="0.2">
      <c r="B953" s="7"/>
      <c r="F953" s="7"/>
    </row>
    <row r="954" spans="2:6" x14ac:dyDescent="0.2">
      <c r="B954" s="7"/>
      <c r="F954" s="7"/>
    </row>
    <row r="955" spans="2:6" x14ac:dyDescent="0.2">
      <c r="B955" s="7"/>
      <c r="F955" s="7"/>
    </row>
    <row r="956" spans="2:6" x14ac:dyDescent="0.2">
      <c r="B956" s="7"/>
      <c r="F956" s="7"/>
    </row>
    <row r="957" spans="2:6" x14ac:dyDescent="0.2">
      <c r="B957" s="7"/>
      <c r="F957" s="7"/>
    </row>
    <row r="958" spans="2:6" x14ac:dyDescent="0.2">
      <c r="B958" s="7"/>
      <c r="F958" s="7"/>
    </row>
    <row r="959" spans="2:6" x14ac:dyDescent="0.2">
      <c r="B959" s="7"/>
      <c r="F959" s="7"/>
    </row>
    <row r="960" spans="2:6" x14ac:dyDescent="0.2">
      <c r="B960" s="7"/>
      <c r="F960" s="7"/>
    </row>
    <row r="961" spans="2:6" x14ac:dyDescent="0.2">
      <c r="B961" s="7"/>
      <c r="F961" s="7"/>
    </row>
    <row r="962" spans="2:6" x14ac:dyDescent="0.2">
      <c r="B962" s="7"/>
      <c r="F962" s="7"/>
    </row>
    <row r="963" spans="2:6" x14ac:dyDescent="0.2">
      <c r="B963" s="7"/>
      <c r="F963" s="7"/>
    </row>
    <row r="964" spans="2:6" x14ac:dyDescent="0.2">
      <c r="B964" s="7"/>
      <c r="F964" s="7"/>
    </row>
    <row r="965" spans="2:6" x14ac:dyDescent="0.2">
      <c r="B965" s="7"/>
      <c r="F965" s="7"/>
    </row>
    <row r="966" spans="2:6" x14ac:dyDescent="0.2">
      <c r="B966" s="7"/>
      <c r="F966" s="7"/>
    </row>
    <row r="967" spans="2:6" x14ac:dyDescent="0.2">
      <c r="B967" s="7"/>
      <c r="F967" s="7"/>
    </row>
    <row r="968" spans="2:6" x14ac:dyDescent="0.2">
      <c r="B968" s="7"/>
      <c r="F968" s="7"/>
    </row>
    <row r="969" spans="2:6" x14ac:dyDescent="0.2">
      <c r="B969" s="7"/>
      <c r="F969" s="7"/>
    </row>
    <row r="970" spans="2:6" x14ac:dyDescent="0.2">
      <c r="B970" s="7"/>
      <c r="F970" s="7"/>
    </row>
    <row r="971" spans="2:6" x14ac:dyDescent="0.2">
      <c r="B971" s="7"/>
      <c r="F971" s="7"/>
    </row>
    <row r="972" spans="2:6" x14ac:dyDescent="0.2">
      <c r="B972" s="7"/>
      <c r="F972" s="7"/>
    </row>
    <row r="973" spans="2:6" x14ac:dyDescent="0.2">
      <c r="B973" s="7"/>
      <c r="F973" s="7"/>
    </row>
    <row r="974" spans="2:6" x14ac:dyDescent="0.2">
      <c r="B974" s="7"/>
      <c r="F974" s="7"/>
    </row>
    <row r="975" spans="2:6" x14ac:dyDescent="0.2">
      <c r="B975" s="7"/>
      <c r="F975" s="7"/>
    </row>
    <row r="976" spans="2:6" x14ac:dyDescent="0.2">
      <c r="B976" s="7"/>
      <c r="F976" s="7"/>
    </row>
    <row r="977" spans="2:6" x14ac:dyDescent="0.2">
      <c r="B977" s="7"/>
      <c r="F977" s="7"/>
    </row>
    <row r="978" spans="2:6" x14ac:dyDescent="0.2">
      <c r="B978" s="7"/>
      <c r="F978" s="7"/>
    </row>
    <row r="979" spans="2:6" x14ac:dyDescent="0.2">
      <c r="B979" s="7"/>
      <c r="F979" s="7"/>
    </row>
    <row r="980" spans="2:6" x14ac:dyDescent="0.2">
      <c r="B980" s="7"/>
      <c r="F980" s="7"/>
    </row>
    <row r="981" spans="2:6" x14ac:dyDescent="0.2">
      <c r="B981" s="7"/>
      <c r="F981" s="7"/>
    </row>
    <row r="982" spans="2:6" x14ac:dyDescent="0.2">
      <c r="B982" s="7"/>
      <c r="F982" s="7"/>
    </row>
    <row r="983" spans="2:6" x14ac:dyDescent="0.2">
      <c r="B983" s="7"/>
      <c r="F983" s="7"/>
    </row>
    <row r="984" spans="2:6" x14ac:dyDescent="0.2">
      <c r="B984" s="7"/>
      <c r="F984" s="7"/>
    </row>
    <row r="985" spans="2:6" x14ac:dyDescent="0.2">
      <c r="B985" s="7"/>
      <c r="F985" s="7"/>
    </row>
    <row r="986" spans="2:6" x14ac:dyDescent="0.2">
      <c r="B986" s="7"/>
      <c r="F986" s="7"/>
    </row>
    <row r="987" spans="2:6" x14ac:dyDescent="0.2">
      <c r="B987" s="7"/>
      <c r="F987" s="7"/>
    </row>
    <row r="988" spans="2:6" x14ac:dyDescent="0.2">
      <c r="B988" s="7"/>
      <c r="F988" s="7"/>
    </row>
    <row r="989" spans="2:6" x14ac:dyDescent="0.2">
      <c r="B989" s="7"/>
      <c r="F989" s="7"/>
    </row>
    <row r="990" spans="2:6" x14ac:dyDescent="0.2">
      <c r="B990" s="7"/>
      <c r="F990" s="7"/>
    </row>
    <row r="991" spans="2:6" x14ac:dyDescent="0.2">
      <c r="B991" s="7"/>
      <c r="F991" s="7"/>
    </row>
    <row r="992" spans="2:6" x14ac:dyDescent="0.2">
      <c r="B992" s="7"/>
      <c r="F992" s="7"/>
    </row>
    <row r="993" spans="2:6" x14ac:dyDescent="0.2">
      <c r="B993" s="7"/>
      <c r="F993" s="7"/>
    </row>
    <row r="994" spans="2:6" x14ac:dyDescent="0.2">
      <c r="B994" s="7"/>
      <c r="F994" s="7"/>
    </row>
    <row r="995" spans="2:6" x14ac:dyDescent="0.2">
      <c r="B995" s="7"/>
      <c r="F995" s="7"/>
    </row>
    <row r="996" spans="2:6" x14ac:dyDescent="0.2">
      <c r="B996" s="7"/>
      <c r="F996" s="7"/>
    </row>
    <row r="997" spans="2:6" x14ac:dyDescent="0.2">
      <c r="B997" s="7"/>
      <c r="F997" s="7"/>
    </row>
    <row r="998" spans="2:6" x14ac:dyDescent="0.2">
      <c r="B998" s="7"/>
      <c r="F998" s="7"/>
    </row>
    <row r="999" spans="2:6" x14ac:dyDescent="0.2">
      <c r="B999" s="7"/>
      <c r="F999" s="7"/>
    </row>
    <row r="1000" spans="2:6" x14ac:dyDescent="0.2">
      <c r="B1000" s="7"/>
      <c r="F1000" s="7"/>
    </row>
    <row r="1001" spans="2:6" x14ac:dyDescent="0.2">
      <c r="B1001" s="7"/>
      <c r="F1001" s="7"/>
    </row>
    <row r="1002" spans="2:6" x14ac:dyDescent="0.2">
      <c r="B1002" s="7"/>
      <c r="F1002" s="7"/>
    </row>
    <row r="1003" spans="2:6" x14ac:dyDescent="0.2">
      <c r="B1003" s="7"/>
      <c r="F1003" s="7"/>
    </row>
    <row r="1004" spans="2:6" x14ac:dyDescent="0.2">
      <c r="B1004" s="7"/>
      <c r="F1004" s="7"/>
    </row>
    <row r="1005" spans="2:6" x14ac:dyDescent="0.2">
      <c r="B1005" s="7"/>
      <c r="F1005" s="7"/>
    </row>
    <row r="1006" spans="2:6" x14ac:dyDescent="0.2">
      <c r="B1006" s="7"/>
      <c r="F1006" s="7"/>
    </row>
    <row r="1007" spans="2:6" x14ac:dyDescent="0.2">
      <c r="B1007" s="7"/>
      <c r="F1007" s="7"/>
    </row>
    <row r="1008" spans="2:6" x14ac:dyDescent="0.2">
      <c r="B1008" s="7"/>
      <c r="F1008" s="7"/>
    </row>
    <row r="1009" spans="2:6" x14ac:dyDescent="0.2">
      <c r="B1009" s="7"/>
      <c r="F1009" s="7"/>
    </row>
    <row r="1010" spans="2:6" x14ac:dyDescent="0.2">
      <c r="B1010" s="7"/>
      <c r="F1010" s="7"/>
    </row>
    <row r="1011" spans="2:6" x14ac:dyDescent="0.2">
      <c r="B1011" s="7"/>
      <c r="F1011" s="7"/>
    </row>
    <row r="1012" spans="2:6" x14ac:dyDescent="0.2">
      <c r="B1012" s="7"/>
      <c r="F1012" s="7"/>
    </row>
    <row r="1013" spans="2:6" x14ac:dyDescent="0.2">
      <c r="B1013" s="7"/>
      <c r="F1013" s="7"/>
    </row>
    <row r="1014" spans="2:6" x14ac:dyDescent="0.2">
      <c r="B1014" s="7"/>
      <c r="F1014" s="7"/>
    </row>
    <row r="1015" spans="2:6" x14ac:dyDescent="0.2">
      <c r="B1015" s="7"/>
      <c r="F1015" s="7"/>
    </row>
    <row r="1016" spans="2:6" x14ac:dyDescent="0.2">
      <c r="B1016" s="7"/>
      <c r="F1016" s="7"/>
    </row>
    <row r="1017" spans="2:6" x14ac:dyDescent="0.2">
      <c r="B1017" s="7"/>
      <c r="F1017" s="7"/>
    </row>
    <row r="1018" spans="2:6" x14ac:dyDescent="0.2">
      <c r="B1018" s="7"/>
      <c r="F1018" s="7"/>
    </row>
    <row r="1019" spans="2:6" x14ac:dyDescent="0.2">
      <c r="B1019" s="7"/>
      <c r="F1019" s="7"/>
    </row>
    <row r="1020" spans="2:6" x14ac:dyDescent="0.2">
      <c r="B1020" s="7"/>
      <c r="F1020" s="7"/>
    </row>
    <row r="1021" spans="2:6" x14ac:dyDescent="0.2">
      <c r="B1021" s="7"/>
      <c r="F1021" s="7"/>
    </row>
    <row r="1022" spans="2:6" x14ac:dyDescent="0.2">
      <c r="B1022" s="7"/>
      <c r="F1022" s="7"/>
    </row>
    <row r="1023" spans="2:6" x14ac:dyDescent="0.2">
      <c r="B1023" s="7"/>
      <c r="F1023" s="7"/>
    </row>
    <row r="1024" spans="2:6" x14ac:dyDescent="0.2">
      <c r="B1024" s="7"/>
      <c r="F1024" s="7"/>
    </row>
    <row r="1025" spans="2:6" x14ac:dyDescent="0.2">
      <c r="B1025" s="7"/>
      <c r="F1025" s="7"/>
    </row>
    <row r="1026" spans="2:6" x14ac:dyDescent="0.2">
      <c r="B1026" s="7"/>
      <c r="F1026" s="7"/>
    </row>
    <row r="1027" spans="2:6" x14ac:dyDescent="0.2">
      <c r="B1027" s="7"/>
      <c r="F1027" s="7"/>
    </row>
    <row r="1028" spans="2:6" x14ac:dyDescent="0.2">
      <c r="B1028" s="7"/>
      <c r="F1028" s="7"/>
    </row>
    <row r="1029" spans="2:6" x14ac:dyDescent="0.2">
      <c r="B1029" s="7"/>
      <c r="F1029" s="7"/>
    </row>
    <row r="1030" spans="2:6" x14ac:dyDescent="0.2">
      <c r="B1030" s="7"/>
      <c r="F1030" s="7"/>
    </row>
    <row r="1031" spans="2:6" x14ac:dyDescent="0.2">
      <c r="B1031" s="7"/>
      <c r="F1031" s="7"/>
    </row>
    <row r="1032" spans="2:6" x14ac:dyDescent="0.2">
      <c r="B1032" s="7"/>
      <c r="F1032" s="7"/>
    </row>
    <row r="1033" spans="2:6" x14ac:dyDescent="0.2">
      <c r="B1033" s="7"/>
      <c r="F1033" s="7"/>
    </row>
    <row r="1034" spans="2:6" x14ac:dyDescent="0.2">
      <c r="B1034" s="7"/>
      <c r="F1034" s="7"/>
    </row>
    <row r="1035" spans="2:6" x14ac:dyDescent="0.2">
      <c r="B1035" s="7"/>
      <c r="F1035" s="7"/>
    </row>
    <row r="1036" spans="2:6" x14ac:dyDescent="0.2">
      <c r="B1036" s="7"/>
      <c r="F1036" s="7"/>
    </row>
    <row r="1037" spans="2:6" x14ac:dyDescent="0.2">
      <c r="B1037" s="7"/>
      <c r="F1037" s="7"/>
    </row>
    <row r="1038" spans="2:6" x14ac:dyDescent="0.2">
      <c r="B1038" s="7"/>
      <c r="F1038" s="7"/>
    </row>
    <row r="1039" spans="2:6" x14ac:dyDescent="0.2">
      <c r="B1039" s="7"/>
      <c r="F1039" s="7"/>
    </row>
    <row r="1040" spans="2:6" x14ac:dyDescent="0.2">
      <c r="B1040" s="7"/>
      <c r="F1040" s="7"/>
    </row>
    <row r="1041" spans="2:6" x14ac:dyDescent="0.2">
      <c r="B1041" s="7"/>
      <c r="F1041" s="7"/>
    </row>
    <row r="1042" spans="2:6" x14ac:dyDescent="0.2">
      <c r="B1042" s="7"/>
      <c r="F1042" s="7"/>
    </row>
    <row r="1043" spans="2:6" x14ac:dyDescent="0.2">
      <c r="B1043" s="7"/>
      <c r="F1043" s="7"/>
    </row>
    <row r="1044" spans="2:6" x14ac:dyDescent="0.2">
      <c r="B1044" s="7"/>
      <c r="F1044" s="7"/>
    </row>
    <row r="1045" spans="2:6" x14ac:dyDescent="0.2">
      <c r="B1045" s="7"/>
      <c r="F1045" s="7"/>
    </row>
    <row r="1046" spans="2:6" x14ac:dyDescent="0.2">
      <c r="B1046" s="7"/>
      <c r="F1046" s="7"/>
    </row>
    <row r="1047" spans="2:6" x14ac:dyDescent="0.2">
      <c r="B1047" s="7"/>
      <c r="F1047" s="7"/>
    </row>
    <row r="1048" spans="2:6" x14ac:dyDescent="0.2">
      <c r="B1048" s="7"/>
      <c r="F1048" s="7"/>
    </row>
    <row r="1049" spans="2:6" x14ac:dyDescent="0.2">
      <c r="B1049" s="7"/>
      <c r="F1049" s="7"/>
    </row>
    <row r="1050" spans="2:6" x14ac:dyDescent="0.2">
      <c r="B1050" s="7"/>
      <c r="F1050" s="7"/>
    </row>
    <row r="1051" spans="2:6" x14ac:dyDescent="0.2">
      <c r="B1051" s="7"/>
      <c r="F1051" s="7"/>
    </row>
    <row r="1052" spans="2:6" x14ac:dyDescent="0.2">
      <c r="B1052" s="7"/>
      <c r="F1052" s="7"/>
    </row>
    <row r="1053" spans="2:6" x14ac:dyDescent="0.2">
      <c r="B1053" s="7"/>
      <c r="F1053" s="7"/>
    </row>
    <row r="1054" spans="2:6" x14ac:dyDescent="0.2">
      <c r="B1054" s="7"/>
      <c r="F1054" s="7"/>
    </row>
    <row r="1055" spans="2:6" x14ac:dyDescent="0.2">
      <c r="B1055" s="7"/>
      <c r="F1055" s="7"/>
    </row>
    <row r="1056" spans="2:6" x14ac:dyDescent="0.2">
      <c r="B1056" s="7"/>
      <c r="F1056" s="7"/>
    </row>
    <row r="1057" spans="2:6" x14ac:dyDescent="0.2">
      <c r="B1057" s="7"/>
      <c r="F1057" s="7"/>
    </row>
    <row r="1058" spans="2:6" x14ac:dyDescent="0.2">
      <c r="B1058" s="7"/>
      <c r="F1058" s="7"/>
    </row>
    <row r="1059" spans="2:6" x14ac:dyDescent="0.2">
      <c r="B1059" s="7"/>
      <c r="F1059" s="7"/>
    </row>
    <row r="1060" spans="2:6" x14ac:dyDescent="0.2">
      <c r="B1060" s="7"/>
      <c r="F1060" s="7"/>
    </row>
    <row r="1061" spans="2:6" x14ac:dyDescent="0.2">
      <c r="B1061" s="7"/>
      <c r="F1061" s="7"/>
    </row>
    <row r="1062" spans="2:6" x14ac:dyDescent="0.2">
      <c r="B1062" s="7"/>
      <c r="F1062" s="7"/>
    </row>
    <row r="1063" spans="2:6" x14ac:dyDescent="0.2">
      <c r="B1063" s="7"/>
      <c r="F1063" s="7"/>
    </row>
    <row r="1064" spans="2:6" x14ac:dyDescent="0.2">
      <c r="B1064" s="7"/>
      <c r="F1064" s="7"/>
    </row>
    <row r="1065" spans="2:6" x14ac:dyDescent="0.2">
      <c r="B1065" s="7"/>
      <c r="F1065" s="7"/>
    </row>
    <row r="1066" spans="2:6" x14ac:dyDescent="0.2">
      <c r="B1066" s="7"/>
      <c r="F1066" s="7"/>
    </row>
    <row r="1067" spans="2:6" x14ac:dyDescent="0.2">
      <c r="B1067" s="7"/>
      <c r="F1067" s="7"/>
    </row>
    <row r="1068" spans="2:6" x14ac:dyDescent="0.2">
      <c r="B1068" s="7"/>
      <c r="F1068" s="7"/>
    </row>
    <row r="1069" spans="2:6" x14ac:dyDescent="0.2">
      <c r="B1069" s="7"/>
      <c r="F1069" s="7"/>
    </row>
    <row r="1070" spans="2:6" x14ac:dyDescent="0.2">
      <c r="B1070" s="7"/>
      <c r="F1070" s="7"/>
    </row>
    <row r="1071" spans="2:6" x14ac:dyDescent="0.2">
      <c r="B1071" s="7"/>
      <c r="F1071" s="7"/>
    </row>
    <row r="1072" spans="2:6" x14ac:dyDescent="0.2">
      <c r="B1072" s="7"/>
      <c r="F1072" s="7"/>
    </row>
    <row r="1073" spans="2:6" x14ac:dyDescent="0.2">
      <c r="B1073" s="7"/>
      <c r="F1073" s="7"/>
    </row>
    <row r="1074" spans="2:6" x14ac:dyDescent="0.2">
      <c r="B1074" s="7"/>
      <c r="F1074" s="7"/>
    </row>
    <row r="1075" spans="2:6" x14ac:dyDescent="0.2">
      <c r="B1075" s="7"/>
      <c r="F1075" s="7"/>
    </row>
    <row r="1076" spans="2:6" x14ac:dyDescent="0.2">
      <c r="B1076" s="7"/>
      <c r="F1076" s="7"/>
    </row>
    <row r="1077" spans="2:6" x14ac:dyDescent="0.2">
      <c r="B1077" s="7"/>
      <c r="F1077" s="7"/>
    </row>
    <row r="1078" spans="2:6" x14ac:dyDescent="0.2">
      <c r="B1078" s="7"/>
      <c r="F1078" s="7"/>
    </row>
    <row r="1079" spans="2:6" x14ac:dyDescent="0.2">
      <c r="B1079" s="7"/>
      <c r="F1079" s="7"/>
    </row>
    <row r="1080" spans="2:6" x14ac:dyDescent="0.2">
      <c r="B1080" s="7"/>
      <c r="F1080" s="7"/>
    </row>
    <row r="1081" spans="2:6" x14ac:dyDescent="0.2">
      <c r="B1081" s="7"/>
      <c r="F1081" s="7"/>
    </row>
    <row r="1082" spans="2:6" x14ac:dyDescent="0.2">
      <c r="B1082" s="7"/>
      <c r="F1082" s="7"/>
    </row>
    <row r="1083" spans="2:6" x14ac:dyDescent="0.2">
      <c r="B1083" s="7"/>
      <c r="F1083" s="7"/>
    </row>
    <row r="1084" spans="2:6" x14ac:dyDescent="0.2">
      <c r="B1084" s="7"/>
      <c r="F1084" s="7"/>
    </row>
    <row r="1085" spans="2:6" x14ac:dyDescent="0.2">
      <c r="B1085" s="7"/>
      <c r="F1085" s="7"/>
    </row>
    <row r="1086" spans="2:6" x14ac:dyDescent="0.2">
      <c r="B1086" s="7"/>
      <c r="F1086" s="7"/>
    </row>
    <row r="1087" spans="2:6" x14ac:dyDescent="0.2">
      <c r="B1087" s="7"/>
      <c r="F1087" s="7"/>
    </row>
    <row r="1088" spans="2:6" x14ac:dyDescent="0.2">
      <c r="B1088" s="7"/>
      <c r="F1088" s="7"/>
    </row>
    <row r="1089" spans="2:6" x14ac:dyDescent="0.2">
      <c r="B1089" s="7"/>
      <c r="F1089" s="7"/>
    </row>
    <row r="1090" spans="2:6" x14ac:dyDescent="0.2">
      <c r="B1090" s="7"/>
      <c r="F1090" s="7"/>
    </row>
    <row r="1091" spans="2:6" x14ac:dyDescent="0.2">
      <c r="B1091" s="7"/>
      <c r="F1091" s="7"/>
    </row>
    <row r="1092" spans="2:6" x14ac:dyDescent="0.2">
      <c r="B1092" s="7"/>
      <c r="F1092" s="7"/>
    </row>
    <row r="1093" spans="2:6" x14ac:dyDescent="0.2">
      <c r="B1093" s="7"/>
      <c r="F1093" s="7"/>
    </row>
    <row r="1094" spans="2:6" x14ac:dyDescent="0.2">
      <c r="B1094" s="7"/>
      <c r="F1094" s="7"/>
    </row>
    <row r="1095" spans="2:6" x14ac:dyDescent="0.2">
      <c r="B1095" s="7"/>
      <c r="F1095" s="7"/>
    </row>
    <row r="1096" spans="2:6" x14ac:dyDescent="0.2">
      <c r="B1096" s="7"/>
      <c r="F1096" s="7"/>
    </row>
    <row r="1097" spans="2:6" x14ac:dyDescent="0.2">
      <c r="B1097" s="7"/>
      <c r="F1097" s="7"/>
    </row>
    <row r="1098" spans="2:6" x14ac:dyDescent="0.2">
      <c r="B1098" s="7"/>
      <c r="F1098" s="7"/>
    </row>
    <row r="1099" spans="2:6" x14ac:dyDescent="0.2">
      <c r="B1099" s="7"/>
      <c r="F1099" s="7"/>
    </row>
    <row r="1100" spans="2:6" x14ac:dyDescent="0.2">
      <c r="B1100" s="7"/>
      <c r="F1100" s="7"/>
    </row>
    <row r="1101" spans="2:6" x14ac:dyDescent="0.2">
      <c r="B1101" s="7"/>
      <c r="F1101" s="7"/>
    </row>
    <row r="1102" spans="2:6" x14ac:dyDescent="0.2">
      <c r="B1102" s="7"/>
      <c r="F1102" s="7"/>
    </row>
    <row r="1103" spans="2:6" x14ac:dyDescent="0.2">
      <c r="B1103" s="7"/>
      <c r="F1103" s="7"/>
    </row>
    <row r="1104" spans="2:6" x14ac:dyDescent="0.2">
      <c r="B1104" s="7"/>
      <c r="F1104" s="7"/>
    </row>
    <row r="1105" spans="2:6" x14ac:dyDescent="0.2">
      <c r="B1105" s="7"/>
      <c r="F1105" s="7"/>
    </row>
    <row r="1106" spans="2:6" x14ac:dyDescent="0.2">
      <c r="B1106" s="7"/>
      <c r="F1106" s="7"/>
    </row>
    <row r="1107" spans="2:6" x14ac:dyDescent="0.2">
      <c r="B1107" s="7"/>
      <c r="F1107" s="7"/>
    </row>
    <row r="1108" spans="2:6" x14ac:dyDescent="0.2">
      <c r="B1108" s="7"/>
      <c r="F1108" s="7"/>
    </row>
    <row r="1109" spans="2:6" x14ac:dyDescent="0.2">
      <c r="B1109" s="7"/>
      <c r="F1109" s="7"/>
    </row>
    <row r="1110" spans="2:6" x14ac:dyDescent="0.2">
      <c r="B1110" s="7"/>
      <c r="F1110" s="7"/>
    </row>
    <row r="1111" spans="2:6" x14ac:dyDescent="0.2">
      <c r="B1111" s="7"/>
      <c r="F1111" s="7"/>
    </row>
    <row r="1112" spans="2:6" x14ac:dyDescent="0.2">
      <c r="B1112" s="7"/>
      <c r="F1112" s="7"/>
    </row>
    <row r="1113" spans="2:6" x14ac:dyDescent="0.2">
      <c r="B1113" s="7"/>
      <c r="F1113" s="7"/>
    </row>
    <row r="1114" spans="2:6" x14ac:dyDescent="0.2">
      <c r="B1114" s="7"/>
      <c r="F1114" s="7"/>
    </row>
    <row r="1115" spans="2:6" x14ac:dyDescent="0.2">
      <c r="B1115" s="7"/>
      <c r="F1115" s="7"/>
    </row>
    <row r="1116" spans="2:6" x14ac:dyDescent="0.2">
      <c r="B1116" s="7"/>
      <c r="F1116" s="7"/>
    </row>
    <row r="1117" spans="2:6" x14ac:dyDescent="0.2">
      <c r="B1117" s="7"/>
      <c r="F1117" s="7"/>
    </row>
    <row r="1118" spans="2:6" x14ac:dyDescent="0.2">
      <c r="B1118" s="7"/>
      <c r="F1118" s="7"/>
    </row>
    <row r="1119" spans="2:6" x14ac:dyDescent="0.2">
      <c r="B1119" s="7"/>
      <c r="F1119" s="7"/>
    </row>
    <row r="1120" spans="2:6" x14ac:dyDescent="0.2">
      <c r="B1120" s="7"/>
      <c r="F1120" s="7"/>
    </row>
    <row r="1121" spans="2:6" x14ac:dyDescent="0.2">
      <c r="B1121" s="7"/>
      <c r="F1121" s="7"/>
    </row>
    <row r="1122" spans="2:6" x14ac:dyDescent="0.2">
      <c r="B1122" s="7"/>
      <c r="F1122" s="7"/>
    </row>
    <row r="1123" spans="2:6" x14ac:dyDescent="0.2">
      <c r="B1123" s="7"/>
      <c r="F1123" s="7"/>
    </row>
    <row r="1124" spans="2:6" x14ac:dyDescent="0.2">
      <c r="B1124" s="7"/>
      <c r="F1124" s="7"/>
    </row>
    <row r="1125" spans="2:6" x14ac:dyDescent="0.2">
      <c r="B1125" s="7"/>
      <c r="F1125" s="7"/>
    </row>
    <row r="1126" spans="2:6" x14ac:dyDescent="0.2">
      <c r="B1126" s="7"/>
      <c r="F1126" s="7"/>
    </row>
    <row r="1127" spans="2:6" x14ac:dyDescent="0.2">
      <c r="B1127" s="7"/>
      <c r="F1127" s="7"/>
    </row>
    <row r="1128" spans="2:6" x14ac:dyDescent="0.2">
      <c r="B1128" s="7"/>
      <c r="F1128" s="7"/>
    </row>
    <row r="1129" spans="2:6" x14ac:dyDescent="0.2">
      <c r="B1129" s="7"/>
      <c r="F1129" s="7"/>
    </row>
    <row r="1130" spans="2:6" x14ac:dyDescent="0.2">
      <c r="B1130" s="7"/>
      <c r="F1130" s="7"/>
    </row>
    <row r="1131" spans="2:6" x14ac:dyDescent="0.2">
      <c r="B1131" s="7"/>
      <c r="F1131" s="7"/>
    </row>
    <row r="1132" spans="2:6" x14ac:dyDescent="0.2">
      <c r="B1132" s="7"/>
      <c r="F1132" s="7"/>
    </row>
    <row r="1133" spans="2:6" x14ac:dyDescent="0.2">
      <c r="B1133" s="7"/>
      <c r="F1133" s="7"/>
    </row>
    <row r="1134" spans="2:6" x14ac:dyDescent="0.2">
      <c r="B1134" s="7"/>
      <c r="F1134" s="7"/>
    </row>
    <row r="1135" spans="2:6" x14ac:dyDescent="0.2">
      <c r="B1135" s="7"/>
      <c r="F1135" s="7"/>
    </row>
    <row r="1136" spans="2:6" x14ac:dyDescent="0.2">
      <c r="B1136" s="7"/>
      <c r="F1136" s="7"/>
    </row>
    <row r="1137" spans="2:6" x14ac:dyDescent="0.2">
      <c r="B1137" s="7"/>
      <c r="F1137" s="7"/>
    </row>
    <row r="1138" spans="2:6" x14ac:dyDescent="0.2">
      <c r="B1138" s="7"/>
      <c r="F1138" s="7"/>
    </row>
    <row r="1139" spans="2:6" x14ac:dyDescent="0.2">
      <c r="B1139" s="7"/>
      <c r="F1139" s="7"/>
    </row>
  </sheetData>
  <phoneticPr fontId="18" type="noConversion"/>
  <hyperlinks>
    <hyperlink ref="P11" r:id="rId1" display="http://www.konkoly.hu/cgi-bin/IBVS?35" xr:uid="{00000000-0004-0000-0100-000000000000}"/>
    <hyperlink ref="P12" r:id="rId2" display="http://www.konkoly.hu/cgi-bin/IBVS?328" xr:uid="{00000000-0004-0000-0100-000001000000}"/>
    <hyperlink ref="P15" r:id="rId3" display="http://www.konkoly.hu/cgi-bin/IBVS?637" xr:uid="{00000000-0004-0000-0100-000002000000}"/>
    <hyperlink ref="P307" r:id="rId4" display="http://vsolj.cetus-net.org/no47.pdf" xr:uid="{00000000-0004-0000-0100-000003000000}"/>
    <hyperlink ref="P308" r:id="rId5" display="http://vsolj.cetus-net.org/no47.pdf" xr:uid="{00000000-0004-0000-0100-000004000000}"/>
    <hyperlink ref="P174" r:id="rId6" display="http://www.bav-astro.de/sfs/BAVM_link.php?BAVMnr=152" xr:uid="{00000000-0004-0000-0100-000005000000}"/>
    <hyperlink ref="P175" r:id="rId7" display="http://www.bav-astro.de/sfs/BAVM_link.php?BAVMnr=152" xr:uid="{00000000-0004-0000-0100-000006000000}"/>
    <hyperlink ref="P327" r:id="rId8" display="http://var.astro.cz/oejv/issues/oejv0074.pdf" xr:uid="{00000000-0004-0000-0100-000007000000}"/>
    <hyperlink ref="P328" r:id="rId9" display="http://var.astro.cz/oejv/issues/oejv0074.pdf" xr:uid="{00000000-0004-0000-0100-000008000000}"/>
    <hyperlink ref="P329" r:id="rId10" display="http://var.astro.cz/oejv/issues/oejv0074.pdf" xr:uid="{00000000-0004-0000-0100-000009000000}"/>
    <hyperlink ref="P176" r:id="rId11" display="http://var.astro.cz/oejv/issues/oejv0074.pdf" xr:uid="{00000000-0004-0000-0100-00000A000000}"/>
    <hyperlink ref="P178" r:id="rId12" display="http://www.bav-astro.de/sfs/BAVM_link.php?BAVMnr=158" xr:uid="{00000000-0004-0000-0100-00000B000000}"/>
    <hyperlink ref="P179" r:id="rId13" display="http://www.konkoly.hu/cgi-bin/IBVS?5364" xr:uid="{00000000-0004-0000-0100-00000C000000}"/>
    <hyperlink ref="P180" r:id="rId14" display="http://www.konkoly.hu/cgi-bin/IBVS?5616" xr:uid="{00000000-0004-0000-0100-00000D000000}"/>
    <hyperlink ref="P181" r:id="rId15" display="http://www.konkoly.hu/cgi-bin/IBVS?5616" xr:uid="{00000000-0004-0000-0100-00000E000000}"/>
    <hyperlink ref="P184" r:id="rId16" display="http://www.konkoly.hu/cgi-bin/IBVS?5616" xr:uid="{00000000-0004-0000-0100-00000F000000}"/>
    <hyperlink ref="P339" r:id="rId17" display="http://var.astro.cz/oejv/issues/oejv0074.pdf" xr:uid="{00000000-0004-0000-0100-000010000000}"/>
    <hyperlink ref="P185" r:id="rId18" display="http://var.astro.cz/oejv/issues/oejv0003.pdf" xr:uid="{00000000-0004-0000-0100-000011000000}"/>
    <hyperlink ref="P186" r:id="rId19" display="http://www.konkoly.hu/cgi-bin/IBVS?5662" xr:uid="{00000000-0004-0000-0100-000012000000}"/>
    <hyperlink ref="P187" r:id="rId20" display="http://var.astro.cz/oejv/issues/oejv0003.pdf" xr:uid="{00000000-0004-0000-0100-000013000000}"/>
    <hyperlink ref="P188" r:id="rId21" display="http://www.bav-astro.de/sfs/BAVM_link.php?BAVMnr=178" xr:uid="{00000000-0004-0000-0100-000014000000}"/>
    <hyperlink ref="P190" r:id="rId22" display="http://www.konkoly.hu/cgi-bin/IBVS?5893" xr:uid="{00000000-0004-0000-0100-000015000000}"/>
    <hyperlink ref="P191" r:id="rId23" display="http://www.aavso.org/sites/default/files/jaavso/v36n2/171.pdf" xr:uid="{00000000-0004-0000-0100-000016000000}"/>
    <hyperlink ref="P192" r:id="rId24" display="http://www.aavso.org/sites/default/files/jaavso/v36n2/186.pdf" xr:uid="{00000000-0004-0000-0100-000017000000}"/>
    <hyperlink ref="P193" r:id="rId25" display="http://www.bav-astro.de/sfs/BAVM_link.php?BAVMnr=209" xr:uid="{00000000-0004-0000-0100-000018000000}"/>
    <hyperlink ref="P194" r:id="rId26" display="http://www.aavso.org/sites/default/files/jaavso/v36n2/186.pdf" xr:uid="{00000000-0004-0000-0100-000019000000}"/>
    <hyperlink ref="P195" r:id="rId27" display="http://www.aavso.org/sites/default/files/jaavso/v36n2/186.pdf" xr:uid="{00000000-0004-0000-0100-00001A000000}"/>
    <hyperlink ref="P196" r:id="rId28" display="http://www.aavso.org/sites/default/files/jaavso/v36n2/186.pdf" xr:uid="{00000000-0004-0000-0100-00001B000000}"/>
    <hyperlink ref="P197" r:id="rId29" display="http://www.bav-astro.de/sfs/BAVM_link.php?BAVMnr=209" xr:uid="{00000000-0004-0000-0100-00001C000000}"/>
    <hyperlink ref="P199" r:id="rId30" display="http://www.bav-astro.de/sfs/BAVM_link.php?BAVMnr=209" xr:uid="{00000000-0004-0000-0100-00001D000000}"/>
    <hyperlink ref="P200" r:id="rId31" display="http://www.bav-astro.de/sfs/BAVM_link.php?BAVMnr=214" xr:uid="{00000000-0004-0000-0100-00001E000000}"/>
    <hyperlink ref="P203" r:id="rId32" display="http://www.bav-astro.de/sfs/BAVM_link.php?BAVMnr=214" xr:uid="{00000000-0004-0000-0100-00001F000000}"/>
    <hyperlink ref="P205" r:id="rId33" display="http://www.bav-astro.de/sfs/BAVM_link.php?BAVMnr=214" xr:uid="{00000000-0004-0000-0100-000020000000}"/>
    <hyperlink ref="P206" r:id="rId34" display="http://www.bav-astro.de/sfs/BAVM_link.php?BAVMnr=220" xr:uid="{00000000-0004-0000-0100-000021000000}"/>
    <hyperlink ref="P207" r:id="rId35" display="http://www.bav-astro.de/sfs/BAVM_link.php?BAVMnr=220" xr:uid="{00000000-0004-0000-0100-000022000000}"/>
    <hyperlink ref="P208" r:id="rId36" display="http://www.bav-astro.de/sfs/BAVM_link.php?BAVMnr=220" xr:uid="{00000000-0004-0000-0100-000023000000}"/>
    <hyperlink ref="P209" r:id="rId37" display="http://var.astro.cz/oejv/issues/oejv0160.pdf" xr:uid="{00000000-0004-0000-0100-000024000000}"/>
    <hyperlink ref="P210" r:id="rId38" display="http://var.astro.cz/oejv/issues/oejv0160.pdf" xr:uid="{00000000-0004-0000-0100-000025000000}"/>
    <hyperlink ref="P211" r:id="rId39" display="http://var.astro.cz/oejv/issues/oejv0160.pdf" xr:uid="{00000000-0004-0000-0100-000026000000}"/>
    <hyperlink ref="P212" r:id="rId40" display="http://var.astro.cz/oejv/issues/oejv0160.pdf" xr:uid="{00000000-0004-0000-0100-000027000000}"/>
    <hyperlink ref="P215" r:id="rId41" display="http://www.bav-astro.de/sfs/BAVM_link.php?BAVMnr=238" xr:uid="{00000000-0004-0000-0100-000028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60"/>
  <sheetViews>
    <sheetView workbookViewId="0"/>
  </sheetViews>
  <sheetFormatPr defaultRowHeight="12.75" x14ac:dyDescent="0.2"/>
  <sheetData>
    <row r="1" spans="1:6" x14ac:dyDescent="0.2">
      <c r="A1">
        <v>42917.841</v>
      </c>
      <c r="B1">
        <v>-943</v>
      </c>
      <c r="C1">
        <v>-1E-3</v>
      </c>
      <c r="D1">
        <v>15</v>
      </c>
      <c r="E1" t="s">
        <v>30</v>
      </c>
      <c r="F1" t="s">
        <v>31</v>
      </c>
    </row>
    <row r="2" spans="1:6" x14ac:dyDescent="0.2">
      <c r="A2">
        <v>42921.739000000001</v>
      </c>
      <c r="B2">
        <v>-941</v>
      </c>
      <c r="C2">
        <v>0</v>
      </c>
      <c r="D2">
        <v>17</v>
      </c>
      <c r="E2" t="s">
        <v>32</v>
      </c>
      <c r="F2" t="s">
        <v>33</v>
      </c>
    </row>
    <row r="3" spans="1:6" x14ac:dyDescent="0.2">
      <c r="A3">
        <v>42923.690999999999</v>
      </c>
      <c r="B3">
        <v>-940</v>
      </c>
      <c r="C3">
        <v>3.0000000000000001E-3</v>
      </c>
      <c r="D3">
        <v>12</v>
      </c>
      <c r="E3" t="s">
        <v>34</v>
      </c>
      <c r="F3" t="s">
        <v>35</v>
      </c>
    </row>
    <row r="4" spans="1:6" x14ac:dyDescent="0.2">
      <c r="A4">
        <v>42958.756000000001</v>
      </c>
      <c r="B4">
        <v>-922</v>
      </c>
      <c r="C4">
        <v>-0.01</v>
      </c>
      <c r="D4">
        <v>15</v>
      </c>
      <c r="E4" t="s">
        <v>36</v>
      </c>
      <c r="F4" t="s">
        <v>37</v>
      </c>
    </row>
    <row r="5" spans="1:6" x14ac:dyDescent="0.2">
      <c r="A5">
        <v>42958.76</v>
      </c>
      <c r="B5">
        <v>-922</v>
      </c>
      <c r="C5">
        <v>-6.0000000000000001E-3</v>
      </c>
      <c r="D5">
        <v>18</v>
      </c>
      <c r="E5" t="s">
        <v>38</v>
      </c>
      <c r="F5" t="s">
        <v>39</v>
      </c>
    </row>
    <row r="6" spans="1:6" x14ac:dyDescent="0.2">
      <c r="A6">
        <v>42960.713000000003</v>
      </c>
      <c r="B6">
        <v>-921</v>
      </c>
      <c r="C6">
        <v>-2E-3</v>
      </c>
      <c r="D6">
        <v>11</v>
      </c>
      <c r="E6" t="s">
        <v>40</v>
      </c>
      <c r="F6" t="s">
        <v>41</v>
      </c>
    </row>
    <row r="7" spans="1:6" x14ac:dyDescent="0.2">
      <c r="A7">
        <v>42962.66</v>
      </c>
      <c r="B7">
        <v>-920</v>
      </c>
      <c r="C7">
        <v>-3.0000000000000001E-3</v>
      </c>
      <c r="D7">
        <v>12</v>
      </c>
      <c r="E7" t="s">
        <v>42</v>
      </c>
      <c r="F7" t="s">
        <v>43</v>
      </c>
    </row>
    <row r="8" spans="1:6" x14ac:dyDescent="0.2">
      <c r="A8">
        <v>43040.616000000002</v>
      </c>
      <c r="B8">
        <v>-880</v>
      </c>
      <c r="C8">
        <v>2E-3</v>
      </c>
      <c r="D8">
        <v>16</v>
      </c>
      <c r="E8" t="s">
        <v>32</v>
      </c>
      <c r="F8" t="s">
        <v>44</v>
      </c>
    </row>
    <row r="9" spans="1:6" x14ac:dyDescent="0.2">
      <c r="A9">
        <v>43603.803999999996</v>
      </c>
      <c r="B9">
        <v>-591</v>
      </c>
      <c r="C9">
        <v>-3.0000000000000001E-3</v>
      </c>
      <c r="D9">
        <v>21</v>
      </c>
      <c r="E9" t="s">
        <v>30</v>
      </c>
      <c r="F9" t="s">
        <v>31</v>
      </c>
    </row>
    <row r="10" spans="1:6" x14ac:dyDescent="0.2">
      <c r="A10">
        <v>43683.709000000003</v>
      </c>
      <c r="B10">
        <v>-550</v>
      </c>
      <c r="C10">
        <v>3.0000000000000001E-3</v>
      </c>
      <c r="D10">
        <v>14</v>
      </c>
      <c r="E10" t="s">
        <v>32</v>
      </c>
      <c r="F10" t="s">
        <v>44</v>
      </c>
    </row>
    <row r="11" spans="1:6" x14ac:dyDescent="0.2">
      <c r="A11">
        <v>43798.665999999997</v>
      </c>
      <c r="B11">
        <v>-491</v>
      </c>
      <c r="C11">
        <v>-1.7000000000000001E-2</v>
      </c>
      <c r="D11">
        <v>17</v>
      </c>
      <c r="E11" t="s">
        <v>30</v>
      </c>
      <c r="F11" t="s">
        <v>31</v>
      </c>
    </row>
    <row r="12" spans="1:6" x14ac:dyDescent="0.2">
      <c r="A12">
        <v>44022.79</v>
      </c>
      <c r="B12">
        <v>-376</v>
      </c>
      <c r="C12">
        <v>-1E-3</v>
      </c>
      <c r="D12">
        <v>19</v>
      </c>
      <c r="E12" t="s">
        <v>30</v>
      </c>
      <c r="F12" t="s">
        <v>31</v>
      </c>
    </row>
    <row r="13" spans="1:6" x14ac:dyDescent="0.2">
      <c r="A13">
        <v>44180.642</v>
      </c>
      <c r="B13">
        <v>-295</v>
      </c>
      <c r="C13">
        <v>1E-3</v>
      </c>
      <c r="D13">
        <v>17</v>
      </c>
      <c r="E13" t="s">
        <v>40</v>
      </c>
      <c r="F13" t="s">
        <v>45</v>
      </c>
    </row>
    <row r="14" spans="1:6" x14ac:dyDescent="0.2">
      <c r="A14">
        <v>44484.642</v>
      </c>
      <c r="B14">
        <v>-139</v>
      </c>
      <c r="C14">
        <v>-6.0000000000000001E-3</v>
      </c>
      <c r="D14">
        <v>18</v>
      </c>
      <c r="E14" t="s">
        <v>40</v>
      </c>
      <c r="F14" t="s">
        <v>45</v>
      </c>
    </row>
    <row r="15" spans="1:6" x14ac:dyDescent="0.2">
      <c r="A15">
        <v>44519.724999999999</v>
      </c>
      <c r="B15">
        <v>-121</v>
      </c>
      <c r="C15">
        <v>-1E-3</v>
      </c>
      <c r="D15">
        <v>16</v>
      </c>
      <c r="E15" t="s">
        <v>40</v>
      </c>
      <c r="F15" t="s">
        <v>45</v>
      </c>
    </row>
    <row r="16" spans="1:6" x14ac:dyDescent="0.2">
      <c r="A16">
        <v>44786.705999999998</v>
      </c>
      <c r="B16">
        <v>16</v>
      </c>
      <c r="C16">
        <v>0</v>
      </c>
      <c r="D16">
        <v>14</v>
      </c>
      <c r="E16" t="s">
        <v>30</v>
      </c>
      <c r="F16" t="s">
        <v>31</v>
      </c>
    </row>
    <row r="17" spans="1:6" x14ac:dyDescent="0.2">
      <c r="A17">
        <v>44786.705999999998</v>
      </c>
      <c r="B17">
        <v>16</v>
      </c>
      <c r="C17">
        <v>0</v>
      </c>
      <c r="D17">
        <v>12</v>
      </c>
      <c r="E17" t="s">
        <v>40</v>
      </c>
      <c r="F17" t="s">
        <v>45</v>
      </c>
    </row>
    <row r="18" spans="1:6" x14ac:dyDescent="0.2">
      <c r="A18">
        <v>45084.862999999998</v>
      </c>
      <c r="B18">
        <v>169</v>
      </c>
      <c r="C18">
        <v>-4.0000000000000001E-3</v>
      </c>
      <c r="D18">
        <v>40</v>
      </c>
      <c r="E18" t="s">
        <v>46</v>
      </c>
      <c r="F18" t="s">
        <v>47</v>
      </c>
    </row>
    <row r="19" spans="1:6" x14ac:dyDescent="0.2">
      <c r="A19">
        <v>45203.743000000002</v>
      </c>
      <c r="B19">
        <v>230</v>
      </c>
      <c r="C19">
        <v>1E-3</v>
      </c>
      <c r="D19">
        <v>10</v>
      </c>
      <c r="E19" t="s">
        <v>42</v>
      </c>
      <c r="F19" t="s">
        <v>48</v>
      </c>
    </row>
    <row r="20" spans="1:6" x14ac:dyDescent="0.2">
      <c r="A20">
        <v>45585.705000000002</v>
      </c>
      <c r="B20">
        <v>426</v>
      </c>
      <c r="C20">
        <v>6.0000000000000001E-3</v>
      </c>
      <c r="D20">
        <v>16</v>
      </c>
      <c r="E20" t="s">
        <v>42</v>
      </c>
      <c r="F20" t="s">
        <v>48</v>
      </c>
    </row>
    <row r="21" spans="1:6" x14ac:dyDescent="0.2">
      <c r="A21">
        <v>45587.652000000002</v>
      </c>
      <c r="B21">
        <v>427</v>
      </c>
      <c r="C21">
        <v>4.0000000000000001E-3</v>
      </c>
      <c r="D21">
        <v>14</v>
      </c>
      <c r="E21" t="s">
        <v>42</v>
      </c>
      <c r="F21" t="s">
        <v>48</v>
      </c>
    </row>
    <row r="22" spans="1:6" x14ac:dyDescent="0.2">
      <c r="A22">
        <v>45844.896999999997</v>
      </c>
      <c r="B22">
        <v>559</v>
      </c>
      <c r="C22">
        <v>1.2E-2</v>
      </c>
      <c r="D22">
        <v>12</v>
      </c>
      <c r="E22" t="s">
        <v>49</v>
      </c>
      <c r="F22" t="s">
        <v>50</v>
      </c>
    </row>
    <row r="23" spans="1:6" x14ac:dyDescent="0.2">
      <c r="A23">
        <v>45846.841</v>
      </c>
      <c r="B23">
        <v>560</v>
      </c>
      <c r="C23">
        <v>7.0000000000000001E-3</v>
      </c>
      <c r="D23">
        <v>18</v>
      </c>
      <c r="E23" t="s">
        <v>49</v>
      </c>
      <c r="F23" t="s">
        <v>50</v>
      </c>
    </row>
    <row r="24" spans="1:6" x14ac:dyDescent="0.2">
      <c r="A24">
        <v>45848.790999999997</v>
      </c>
      <c r="B24">
        <v>561</v>
      </c>
      <c r="C24">
        <v>8.9999999999999993E-3</v>
      </c>
      <c r="D24">
        <v>19</v>
      </c>
      <c r="E24" t="s">
        <v>49</v>
      </c>
      <c r="F24" t="s">
        <v>50</v>
      </c>
    </row>
    <row r="25" spans="1:6" x14ac:dyDescent="0.2">
      <c r="A25">
        <v>45850.732000000004</v>
      </c>
      <c r="B25">
        <v>562</v>
      </c>
      <c r="C25">
        <v>1E-3</v>
      </c>
      <c r="D25">
        <v>20</v>
      </c>
      <c r="E25" t="s">
        <v>40</v>
      </c>
      <c r="F25" t="s">
        <v>45</v>
      </c>
    </row>
    <row r="26" spans="1:6" x14ac:dyDescent="0.2">
      <c r="A26">
        <v>46263.875</v>
      </c>
      <c r="B26">
        <v>774</v>
      </c>
      <c r="C26">
        <v>6.0000000000000001E-3</v>
      </c>
      <c r="D26">
        <v>10</v>
      </c>
      <c r="E26" t="s">
        <v>51</v>
      </c>
      <c r="F26" t="s">
        <v>52</v>
      </c>
    </row>
    <row r="27" spans="1:6" x14ac:dyDescent="0.2">
      <c r="A27">
        <v>46269.722000000002</v>
      </c>
      <c r="B27">
        <v>777</v>
      </c>
      <c r="C27">
        <v>7.0000000000000001E-3</v>
      </c>
      <c r="D27">
        <v>12</v>
      </c>
      <c r="E27" t="s">
        <v>42</v>
      </c>
      <c r="F27" t="s">
        <v>48</v>
      </c>
    </row>
    <row r="28" spans="1:6" x14ac:dyDescent="0.2">
      <c r="A28">
        <v>46345.726999999999</v>
      </c>
      <c r="B28">
        <v>816</v>
      </c>
      <c r="C28">
        <v>0.01</v>
      </c>
      <c r="D28">
        <v>11</v>
      </c>
      <c r="E28" t="s">
        <v>49</v>
      </c>
      <c r="F28" t="s">
        <v>50</v>
      </c>
    </row>
    <row r="29" spans="1:6" x14ac:dyDescent="0.2">
      <c r="A29">
        <v>46347.663999999997</v>
      </c>
      <c r="B29">
        <v>817</v>
      </c>
      <c r="C29">
        <v>-2E-3</v>
      </c>
      <c r="D29">
        <v>8</v>
      </c>
      <c r="E29" t="s">
        <v>49</v>
      </c>
      <c r="F29" t="s">
        <v>50</v>
      </c>
    </row>
    <row r="30" spans="1:6" x14ac:dyDescent="0.2">
      <c r="A30">
        <v>46647.784</v>
      </c>
      <c r="B30">
        <v>971</v>
      </c>
      <c r="C30">
        <v>8.0000000000000002E-3</v>
      </c>
      <c r="D30">
        <v>18</v>
      </c>
      <c r="E30" t="s">
        <v>51</v>
      </c>
      <c r="F30" t="s">
        <v>52</v>
      </c>
    </row>
    <row r="31" spans="1:6" x14ac:dyDescent="0.2">
      <c r="A31">
        <v>46686.748</v>
      </c>
      <c r="B31">
        <v>991</v>
      </c>
      <c r="C31">
        <v>-3.0000000000000001E-3</v>
      </c>
      <c r="D31">
        <v>12</v>
      </c>
      <c r="E31" t="s">
        <v>49</v>
      </c>
      <c r="F31" t="s">
        <v>50</v>
      </c>
    </row>
    <row r="32" spans="1:6" x14ac:dyDescent="0.2">
      <c r="A32">
        <v>46947.879000000001</v>
      </c>
      <c r="B32">
        <v>1125</v>
      </c>
      <c r="C32">
        <v>-6.0000000000000001E-3</v>
      </c>
      <c r="D32">
        <v>19</v>
      </c>
      <c r="E32" t="s">
        <v>51</v>
      </c>
      <c r="F32" t="s">
        <v>52</v>
      </c>
    </row>
    <row r="33" spans="1:6" x14ac:dyDescent="0.2">
      <c r="A33">
        <v>47676.722000000002</v>
      </c>
      <c r="B33">
        <v>1499</v>
      </c>
      <c r="C33">
        <v>-1E-3</v>
      </c>
      <c r="D33">
        <v>12</v>
      </c>
      <c r="E33" t="s">
        <v>49</v>
      </c>
      <c r="F33" t="s">
        <v>50</v>
      </c>
    </row>
    <row r="34" spans="1:6" x14ac:dyDescent="0.2">
      <c r="A34">
        <v>47678.67</v>
      </c>
      <c r="B34">
        <v>1500</v>
      </c>
      <c r="C34">
        <v>-2E-3</v>
      </c>
      <c r="D34">
        <v>11</v>
      </c>
      <c r="E34" t="s">
        <v>49</v>
      </c>
      <c r="F34" t="s">
        <v>50</v>
      </c>
    </row>
    <row r="35" spans="1:6" x14ac:dyDescent="0.2">
      <c r="A35">
        <v>47713.741999999998</v>
      </c>
      <c r="B35">
        <v>1518</v>
      </c>
      <c r="C35">
        <v>-7.0000000000000001E-3</v>
      </c>
      <c r="D35">
        <v>11</v>
      </c>
      <c r="E35" t="s">
        <v>40</v>
      </c>
      <c r="F35" t="s">
        <v>41</v>
      </c>
    </row>
    <row r="36" spans="1:6" x14ac:dyDescent="0.2">
      <c r="A36">
        <v>47748.824000000001</v>
      </c>
      <c r="B36">
        <v>1536</v>
      </c>
      <c r="C36">
        <v>-3.0000000000000001E-3</v>
      </c>
      <c r="D36">
        <v>17</v>
      </c>
      <c r="E36" t="s">
        <v>51</v>
      </c>
      <c r="F36" t="s">
        <v>52</v>
      </c>
    </row>
    <row r="37" spans="1:6" x14ac:dyDescent="0.2">
      <c r="A37">
        <v>47791.701000000001</v>
      </c>
      <c r="B37">
        <v>1558</v>
      </c>
      <c r="C37">
        <v>1E-3</v>
      </c>
      <c r="D37">
        <v>19</v>
      </c>
      <c r="E37" t="s">
        <v>49</v>
      </c>
      <c r="F37" t="s">
        <v>50</v>
      </c>
    </row>
    <row r="38" spans="1:6" x14ac:dyDescent="0.2">
      <c r="A38">
        <v>48054.77</v>
      </c>
      <c r="B38">
        <v>1693</v>
      </c>
      <c r="C38">
        <v>-1.2999999999999999E-2</v>
      </c>
      <c r="D38">
        <v>19</v>
      </c>
      <c r="E38" t="s">
        <v>49</v>
      </c>
      <c r="F38" t="s">
        <v>50</v>
      </c>
    </row>
    <row r="39" spans="1:6" x14ac:dyDescent="0.2">
      <c r="A39">
        <v>48056.724000000002</v>
      </c>
      <c r="B39">
        <v>1694</v>
      </c>
      <c r="C39">
        <v>-8.0000000000000002E-3</v>
      </c>
      <c r="D39">
        <v>13</v>
      </c>
      <c r="E39" t="s">
        <v>49</v>
      </c>
      <c r="F39" t="s">
        <v>50</v>
      </c>
    </row>
    <row r="40" spans="1:6" x14ac:dyDescent="0.2">
      <c r="A40">
        <v>48473.745999999999</v>
      </c>
      <c r="B40">
        <v>1908</v>
      </c>
      <c r="C40">
        <v>-2.1000000000000001E-2</v>
      </c>
      <c r="D40">
        <v>17</v>
      </c>
      <c r="E40" t="s">
        <v>40</v>
      </c>
      <c r="F40" t="s">
        <v>41</v>
      </c>
    </row>
    <row r="43" spans="1:6" x14ac:dyDescent="0.2">
      <c r="A43">
        <v>48896.624000000003</v>
      </c>
      <c r="B43">
        <v>11493</v>
      </c>
      <c r="C43">
        <v>0.254</v>
      </c>
      <c r="D43">
        <v>13</v>
      </c>
      <c r="E43" t="s">
        <v>40</v>
      </c>
      <c r="F43" t="s">
        <v>41</v>
      </c>
    </row>
    <row r="44" spans="1:6" x14ac:dyDescent="0.2">
      <c r="A44">
        <v>48898.569000000003</v>
      </c>
      <c r="B44">
        <v>11494</v>
      </c>
      <c r="C44">
        <v>0.25</v>
      </c>
      <c r="D44">
        <v>9</v>
      </c>
      <c r="E44" t="s">
        <v>40</v>
      </c>
      <c r="F44" t="s">
        <v>41</v>
      </c>
    </row>
    <row r="45" spans="1:6" x14ac:dyDescent="0.2">
      <c r="A45">
        <v>49155.802000000003</v>
      </c>
      <c r="B45">
        <v>11626</v>
      </c>
      <c r="C45">
        <v>0.251</v>
      </c>
      <c r="D45">
        <v>18</v>
      </c>
      <c r="E45" t="s">
        <v>40</v>
      </c>
      <c r="F45" t="s">
        <v>41</v>
      </c>
    </row>
    <row r="46" spans="1:6" x14ac:dyDescent="0.2">
      <c r="A46">
        <v>49194.78</v>
      </c>
      <c r="B46">
        <v>11646</v>
      </c>
      <c r="C46">
        <v>0.255</v>
      </c>
      <c r="D46">
        <v>14</v>
      </c>
      <c r="E46" t="s">
        <v>40</v>
      </c>
      <c r="F46" t="s">
        <v>41</v>
      </c>
    </row>
    <row r="47" spans="1:6" x14ac:dyDescent="0.2">
      <c r="A47">
        <v>49235.697999999997</v>
      </c>
      <c r="B47">
        <v>11667</v>
      </c>
      <c r="C47">
        <v>0.25</v>
      </c>
      <c r="D47">
        <v>21</v>
      </c>
      <c r="E47" t="s">
        <v>40</v>
      </c>
      <c r="F47" t="s">
        <v>41</v>
      </c>
    </row>
    <row r="48" spans="1:6" x14ac:dyDescent="0.2">
      <c r="A48">
        <v>49235.701000000001</v>
      </c>
      <c r="B48">
        <v>11667</v>
      </c>
      <c r="C48">
        <v>0.253</v>
      </c>
      <c r="D48">
        <v>12</v>
      </c>
      <c r="E48" t="s">
        <v>42</v>
      </c>
      <c r="F48" t="s">
        <v>48</v>
      </c>
    </row>
    <row r="49" spans="1:6" x14ac:dyDescent="0.2">
      <c r="A49">
        <v>49278.572999999997</v>
      </c>
      <c r="B49">
        <v>11689</v>
      </c>
      <c r="C49">
        <v>0.253</v>
      </c>
      <c r="D49">
        <v>15</v>
      </c>
      <c r="E49" t="s">
        <v>30</v>
      </c>
      <c r="F49" t="s">
        <v>31</v>
      </c>
    </row>
    <row r="50" spans="1:6" x14ac:dyDescent="0.2">
      <c r="A50">
        <v>49878.775000000001</v>
      </c>
      <c r="B50">
        <v>11997</v>
      </c>
      <c r="C50">
        <v>0.248</v>
      </c>
      <c r="D50">
        <v>11</v>
      </c>
      <c r="E50" t="s">
        <v>49</v>
      </c>
      <c r="F50" t="s">
        <v>50</v>
      </c>
    </row>
    <row r="51" spans="1:6" x14ac:dyDescent="0.2">
      <c r="A51">
        <v>49952.822999999997</v>
      </c>
      <c r="B51">
        <v>12035</v>
      </c>
      <c r="C51">
        <v>0.245</v>
      </c>
      <c r="D51">
        <v>14</v>
      </c>
      <c r="E51" t="s">
        <v>40</v>
      </c>
      <c r="F51" t="s">
        <v>41</v>
      </c>
    </row>
    <row r="52" spans="1:6" x14ac:dyDescent="0.2">
      <c r="A52">
        <v>49954.767999999996</v>
      </c>
      <c r="B52">
        <v>12036</v>
      </c>
      <c r="C52">
        <v>0.24099999999999999</v>
      </c>
      <c r="D52">
        <v>19</v>
      </c>
      <c r="E52" t="s">
        <v>40</v>
      </c>
      <c r="F52" t="s">
        <v>41</v>
      </c>
    </row>
    <row r="53" spans="1:6" x14ac:dyDescent="0.2">
      <c r="A53">
        <v>49958.67</v>
      </c>
      <c r="B53">
        <v>12038</v>
      </c>
      <c r="C53">
        <v>0.246</v>
      </c>
      <c r="D53">
        <v>18</v>
      </c>
      <c r="E53" t="s">
        <v>40</v>
      </c>
      <c r="F53" t="s">
        <v>41</v>
      </c>
    </row>
    <row r="54" spans="1:6" x14ac:dyDescent="0.2">
      <c r="A54">
        <v>49960.625</v>
      </c>
      <c r="B54">
        <v>12039</v>
      </c>
      <c r="C54">
        <v>0.252</v>
      </c>
      <c r="D54">
        <v>11</v>
      </c>
      <c r="E54" t="s">
        <v>40</v>
      </c>
      <c r="F54" t="s">
        <v>41</v>
      </c>
    </row>
    <row r="55" spans="1:6" x14ac:dyDescent="0.2">
      <c r="A55">
        <v>50338.671000000002</v>
      </c>
      <c r="B55">
        <v>12233</v>
      </c>
      <c r="C55">
        <v>0.246</v>
      </c>
      <c r="D55">
        <v>13</v>
      </c>
      <c r="E55" t="s">
        <v>40</v>
      </c>
      <c r="F55" t="s">
        <v>41</v>
      </c>
    </row>
    <row r="56" spans="1:6" x14ac:dyDescent="0.2">
      <c r="A56">
        <v>50340.618999999999</v>
      </c>
      <c r="B56">
        <v>12234</v>
      </c>
      <c r="C56">
        <v>0.245</v>
      </c>
      <c r="D56">
        <v>12</v>
      </c>
      <c r="E56" t="s">
        <v>40</v>
      </c>
      <c r="F56" t="s">
        <v>41</v>
      </c>
    </row>
    <row r="57" spans="1:6" x14ac:dyDescent="0.2">
      <c r="A57">
        <v>50981.750999999997</v>
      </c>
      <c r="B57">
        <v>12563</v>
      </c>
      <c r="C57">
        <v>0.247</v>
      </c>
      <c r="D57">
        <v>20</v>
      </c>
      <c r="E57" t="s">
        <v>49</v>
      </c>
      <c r="F57" t="s">
        <v>50</v>
      </c>
    </row>
    <row r="58" spans="1:6" x14ac:dyDescent="0.2">
      <c r="A58">
        <v>50983.692999999999</v>
      </c>
      <c r="B58">
        <v>12564</v>
      </c>
      <c r="C58">
        <v>0.24</v>
      </c>
      <c r="D58">
        <v>18</v>
      </c>
      <c r="E58" t="s">
        <v>49</v>
      </c>
      <c r="F58" t="s">
        <v>50</v>
      </c>
    </row>
    <row r="59" spans="1:6" x14ac:dyDescent="0.2">
      <c r="A59">
        <v>51020.726000000002</v>
      </c>
      <c r="B59">
        <v>12583</v>
      </c>
      <c r="C59">
        <v>0.247</v>
      </c>
      <c r="D59">
        <v>13</v>
      </c>
      <c r="E59" t="s">
        <v>30</v>
      </c>
      <c r="F59" t="s">
        <v>31</v>
      </c>
    </row>
    <row r="60" spans="1:6" x14ac:dyDescent="0.2">
      <c r="A60">
        <v>51141.544000000002</v>
      </c>
      <c r="B60">
        <v>12645</v>
      </c>
      <c r="C60">
        <v>0.245</v>
      </c>
      <c r="D60">
        <v>15</v>
      </c>
      <c r="E60" t="s">
        <v>30</v>
      </c>
      <c r="F60" t="s">
        <v>31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2024-02-19T03:21:02Z</dcterms:modified>
</cp:coreProperties>
</file>