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4F0B69-52DA-49B7-8CDE-AE4254C41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<sst xmlns="http://schemas.openxmlformats.org/spreadsheetml/2006/main" count="54" uniqueCount="50">
  <si>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</si>
  <si>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</si>
  <si>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</si>
  <si>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</si>
  <si>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</si>
  <si>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</si>
  <si>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</si>
  <si>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</si>
  <si>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</si>
  <si>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</si>
  <si>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</si>
  <si>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</si>
  <si>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</si>
  <si>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</si>
  <si>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</si>
  <si>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</si>
  <si>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</si>
  <si>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</si>
  <si>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</si>
  <si>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</si>
  <si>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</si>
  <si>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</si>
  <si>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</si>
  <si>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</si>
  <si>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</si>
  <si>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</si>
  <si>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</si>
  <si>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</si>
  <si>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</si>
  <si>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</si>
  <si>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</si>
  <si>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</si>
  <si>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</si>
  <si>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</si>
  <si>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</si>
  <si>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</si>
  <si>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</si>
  <si>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</si>
  <si>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</si>
  <si>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</si>
  <si>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</si>
  <si>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</si>
  <si>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</si>
  <si>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</si>
  <si>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</si>
  <si>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</si>
  <si>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</si>
  <si>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NSVS 8279096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</si>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</sst>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lef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8279096 Lyr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0.12904766000428936</c:v>
                </c:pt>
                <c:pt idx="2">
                  <c:v>-1.5710589992522728E-2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3.0585177567262617E-4</c:v>
                </c:pt>
                <c:pt idx="1">
                  <c:v>5.6397040834595187E-2</c:v>
                </c:pt>
                <c:pt idx="2">
                  <c:v>5.6634177401498821E-2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38437</c:v>
                </c:pt>
                <c:pt idx="2">
                  <c:v>38599.5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47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45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20">
        <f>M1</f>
        <v>0</v>
      </c>
      <c r="D7" s="21"/>
    </row>
    <row r="8" spans="1:15" s="13" customFormat="1" ht="12.95" customHeight="1" x14ac:dyDescent="0.2">
      <c r="A8" s="13" t="s">
        <v>3</v>
      </c>
      <c r="C8" s="20">
        <v>1.54708282</v>
      </c>
      <c r="D8" s="21" t="s">
        <v>46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3.0585177567262617E-4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1.459301950176199E-6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59715.906402627748</v>
      </c>
      <c r="E15" s="27" t="s">
        <v>30</v>
      </c>
      <c r="F15" s="31">
        <f ca="1">NOW()+15018.5+$C$5/24</f>
        <v>60359.725725578704</v>
      </c>
    </row>
    <row r="16" spans="1:15" s="13" customFormat="1" ht="12.95" customHeight="1" x14ac:dyDescent="0.2">
      <c r="A16" s="17" t="s">
        <v>4</v>
      </c>
      <c r="C16" s="31">
        <f ca="1">+C8+C12</f>
        <v>1.5470842793019501</v>
      </c>
      <c r="E16" s="27" t="s">
        <v>35</v>
      </c>
      <c r="F16" s="32">
        <f ca="1">ROUND(2*(F15-$C$7)/$C$8,0)/2+F14</f>
        <v>39016</v>
      </c>
    </row>
    <row r="17" spans="1:21" s="13" customFormat="1" ht="12.95" customHeight="1" thickBot="1" x14ac:dyDescent="0.25">
      <c r="A17" s="27" t="s">
        <v>27</v>
      </c>
      <c r="C17" s="13">
        <f>COUNT(C21:C2191)</f>
        <v>3</v>
      </c>
      <c r="E17" s="27" t="s">
        <v>36</v>
      </c>
      <c r="F17" s="25">
        <f ca="1">ROUND(2*(F15-$C$15)/$C$16,0)/2+F14</f>
        <v>417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59715.906402627748</v>
      </c>
      <c r="D18" s="34">
        <f ca="1">+C16</f>
        <v>1.5470842793019501</v>
      </c>
      <c r="E18" s="27" t="s">
        <v>31</v>
      </c>
      <c r="F18" s="35">
        <f ca="1">+$C$15+$C$16*F17-15018.5-$C$5/24</f>
        <v>45342.936380429994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>
        <f>D7</f>
        <v>0</v>
      </c>
      <c r="C21" s="39">
        <f>C$7</f>
        <v>0</v>
      </c>
      <c r="D21" s="39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3.0585177567262617E-4</v>
      </c>
      <c r="Q21" s="40">
        <f>+C21-15018.5</f>
        <v>-15018.5</v>
      </c>
    </row>
    <row r="22" spans="1:21" s="13" customFormat="1" ht="12.95" customHeight="1" x14ac:dyDescent="0.2">
      <c r="A22" s="12" t="s">
        <v>48</v>
      </c>
      <c r="B22" s="41" t="s">
        <v>49</v>
      </c>
      <c r="C22" s="42">
        <v>59465.3514</v>
      </c>
      <c r="D22" s="43">
        <v>3.5000000000000001E-3</v>
      </c>
      <c r="E22" s="13">
        <f t="shared" ref="E22:E23" si="0">+(C22-C$7)/C$8</f>
        <v>38437.083413543434</v>
      </c>
      <c r="F22" s="13">
        <f t="shared" ref="F22:F23" si="1">ROUND(2*E22,0)/2</f>
        <v>38437</v>
      </c>
      <c r="G22" s="13">
        <f t="shared" ref="G22:G23" si="2">+C22-(C$7+F22*C$8)</f>
        <v>0.12904766000428936</v>
      </c>
      <c r="K22" s="13">
        <f t="shared" ref="K22:K23" si="3">+G22</f>
        <v>0.12904766000428936</v>
      </c>
      <c r="O22" s="13">
        <f t="shared" ref="O22:O23" ca="1" si="4">+C$11+C$12*$F22</f>
        <v>5.6397040834595187E-2</v>
      </c>
      <c r="Q22" s="40">
        <f t="shared" ref="Q22:Q23" si="5">+C22-15018.5</f>
        <v>44446.8514</v>
      </c>
    </row>
    <row r="23" spans="1:21" s="13" customFormat="1" ht="12.95" customHeight="1" x14ac:dyDescent="0.2">
      <c r="A23" s="12" t="s">
        <v>48</v>
      </c>
      <c r="B23" s="41" t="s">
        <v>49</v>
      </c>
      <c r="C23" s="42">
        <v>59716.607600000003</v>
      </c>
      <c r="D23" s="43">
        <v>3.5000000000000001E-3</v>
      </c>
      <c r="E23" s="13">
        <f t="shared" si="0"/>
        <v>38599.489845023294</v>
      </c>
      <c r="F23" s="13">
        <f t="shared" si="1"/>
        <v>38599.5</v>
      </c>
      <c r="G23" s="13">
        <f t="shared" si="2"/>
        <v>-1.5710589992522728E-2</v>
      </c>
      <c r="K23" s="13">
        <f t="shared" si="3"/>
        <v>-1.5710589992522728E-2</v>
      </c>
      <c r="O23" s="13">
        <f t="shared" ca="1" si="4"/>
        <v>5.6634177401498821E-2</v>
      </c>
      <c r="Q23" s="40">
        <f t="shared" si="5"/>
        <v>44698.107600000003</v>
      </c>
    </row>
    <row r="24" spans="1:21" s="13" customFormat="1" ht="12.95" customHeight="1" x14ac:dyDescent="0.2">
      <c r="C24" s="39"/>
      <c r="D24" s="44"/>
      <c r="Q24" s="40"/>
    </row>
    <row r="25" spans="1:21" s="13" customFormat="1" ht="12.95" customHeight="1" x14ac:dyDescent="0.2">
      <c r="C25" s="39"/>
      <c r="D25" s="44"/>
      <c r="Q25" s="40"/>
    </row>
    <row r="26" spans="1:21" s="13" customFormat="1" ht="12.95" customHeight="1" x14ac:dyDescent="0.2">
      <c r="C26" s="39"/>
      <c r="D26" s="44"/>
      <c r="Q26" s="40"/>
    </row>
    <row r="27" spans="1:21" s="13" customFormat="1" ht="12.95" customHeight="1" x14ac:dyDescent="0.2">
      <c r="C27" s="39"/>
      <c r="D27" s="44"/>
      <c r="Q27" s="40"/>
    </row>
    <row r="28" spans="1:21" s="13" customFormat="1" ht="12.95" customHeight="1" x14ac:dyDescent="0.2">
      <c r="C28" s="39"/>
      <c r="D28" s="44"/>
      <c r="Q28" s="40"/>
    </row>
    <row r="29" spans="1:21" s="13" customFormat="1" ht="12.95" customHeight="1" x14ac:dyDescent="0.2">
      <c r="C29" s="39"/>
      <c r="D29" s="44"/>
      <c r="Q29" s="40"/>
    </row>
    <row r="30" spans="1:21" s="13" customFormat="1" ht="12.95" customHeight="1" x14ac:dyDescent="0.2">
      <c r="C30" s="39"/>
      <c r="D30" s="44"/>
      <c r="Q30" s="40"/>
    </row>
    <row r="31" spans="1:21" s="13" customFormat="1" ht="12.95" customHeight="1" x14ac:dyDescent="0.2">
      <c r="C31" s="39"/>
      <c r="D31" s="44"/>
      <c r="Q31" s="40"/>
    </row>
    <row r="32" spans="1:21" s="13" customFormat="1" ht="12.95" customHeight="1" x14ac:dyDescent="0.2">
      <c r="C32" s="39"/>
      <c r="D32" s="44"/>
      <c r="Q32" s="40"/>
    </row>
    <row r="33" spans="3:17" s="13" customFormat="1" ht="12.95" customHeight="1" x14ac:dyDescent="0.2">
      <c r="C33" s="39"/>
      <c r="D33" s="39"/>
      <c r="Q33" s="40"/>
    </row>
    <row r="34" spans="3:17" s="13" customFormat="1" ht="12.95" customHeight="1" x14ac:dyDescent="0.2">
      <c r="C34" s="39"/>
      <c r="D34" s="39"/>
    </row>
    <row r="35" spans="3:17" s="13" customFormat="1" ht="12.95" customHeight="1" x14ac:dyDescent="0.2">
      <c r="C35" s="39"/>
      <c r="D35" s="39"/>
    </row>
    <row r="36" spans="3:17" s="13" customFormat="1" ht="12.95" customHeight="1" x14ac:dyDescent="0.2">
      <c r="C36" s="39"/>
      <c r="D36" s="39"/>
    </row>
    <row r="37" spans="3:17" s="13" customFormat="1" ht="12.95" customHeight="1" x14ac:dyDescent="0.2">
      <c r="C37" s="39"/>
      <c r="D37" s="39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2024-02-19T04:25:02Z</dcterms:modified>
</cp:coreProperties>
</file>