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EE2D678-3FF1-409B-8E1C-8D96941F06C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2" i="1" l="1"/>
  <c r="F82" i="1"/>
  <c r="G82" i="1"/>
  <c r="K82" i="1"/>
  <c r="Q82" i="1"/>
  <c r="E83" i="1"/>
  <c r="F83" i="1"/>
  <c r="G83" i="1"/>
  <c r="K83" i="1"/>
  <c r="Q83" i="1"/>
  <c r="E84" i="1"/>
  <c r="F84" i="1"/>
  <c r="G84" i="1"/>
  <c r="K84" i="1"/>
  <c r="Q84" i="1"/>
  <c r="E85" i="1"/>
  <c r="F85" i="1"/>
  <c r="G85" i="1"/>
  <c r="K85" i="1"/>
  <c r="Q85" i="1"/>
  <c r="E86" i="1"/>
  <c r="F86" i="1"/>
  <c r="G86" i="1"/>
  <c r="K86" i="1"/>
  <c r="Q86" i="1"/>
  <c r="E87" i="1"/>
  <c r="F87" i="1"/>
  <c r="G87" i="1"/>
  <c r="K87" i="1"/>
  <c r="Q87" i="1"/>
  <c r="E88" i="1"/>
  <c r="F88" i="1"/>
  <c r="G88" i="1"/>
  <c r="K88" i="1"/>
  <c r="Q88" i="1"/>
  <c r="E89" i="1"/>
  <c r="F89" i="1"/>
  <c r="G89" i="1"/>
  <c r="K89" i="1"/>
  <c r="Q89" i="1"/>
  <c r="E90" i="1"/>
  <c r="F90" i="1"/>
  <c r="G90" i="1"/>
  <c r="K90" i="1"/>
  <c r="Q90" i="1"/>
  <c r="E91" i="1"/>
  <c r="F91" i="1"/>
  <c r="G91" i="1"/>
  <c r="K91" i="1"/>
  <c r="Q91" i="1"/>
  <c r="E92" i="1"/>
  <c r="F92" i="1"/>
  <c r="G92" i="1"/>
  <c r="K92" i="1"/>
  <c r="Q92" i="1"/>
  <c r="E93" i="1"/>
  <c r="F93" i="1"/>
  <c r="G93" i="1"/>
  <c r="K93" i="1"/>
  <c r="Q93" i="1"/>
  <c r="E94" i="1"/>
  <c r="F94" i="1"/>
  <c r="G94" i="1"/>
  <c r="K94" i="1"/>
  <c r="Q94" i="1"/>
  <c r="E95" i="1"/>
  <c r="F95" i="1"/>
  <c r="G95" i="1"/>
  <c r="K95" i="1"/>
  <c r="Q95" i="1"/>
  <c r="E96" i="1"/>
  <c r="F96" i="1"/>
  <c r="G96" i="1"/>
  <c r="K96" i="1"/>
  <c r="Q96" i="1"/>
  <c r="E78" i="1"/>
  <c r="F78" i="1"/>
  <c r="G78" i="1"/>
  <c r="K78" i="1"/>
  <c r="E79" i="1"/>
  <c r="F79" i="1"/>
  <c r="G79" i="1"/>
  <c r="K79" i="1"/>
  <c r="E80" i="1"/>
  <c r="F80" i="1"/>
  <c r="G80" i="1"/>
  <c r="K80" i="1"/>
  <c r="E81" i="1"/>
  <c r="F81" i="1"/>
  <c r="G81" i="1"/>
  <c r="K81" i="1"/>
  <c r="Q78" i="1"/>
  <c r="Q79" i="1"/>
  <c r="Q80" i="1"/>
  <c r="Q81" i="1"/>
  <c r="E75" i="1"/>
  <c r="F75" i="1"/>
  <c r="G75" i="1"/>
  <c r="K75" i="1"/>
  <c r="E70" i="1"/>
  <c r="F70" i="1"/>
  <c r="G70" i="1"/>
  <c r="K70" i="1"/>
  <c r="E71" i="1"/>
  <c r="F71" i="1"/>
  <c r="G71" i="1"/>
  <c r="J71" i="1"/>
  <c r="E72" i="1"/>
  <c r="F72" i="1"/>
  <c r="G72" i="1"/>
  <c r="J72" i="1"/>
  <c r="E73" i="1"/>
  <c r="F73" i="1"/>
  <c r="G73" i="1"/>
  <c r="K73" i="1"/>
  <c r="E74" i="1"/>
  <c r="F74" i="1"/>
  <c r="G74" i="1"/>
  <c r="K74" i="1"/>
  <c r="E77" i="1"/>
  <c r="F77" i="1"/>
  <c r="G77" i="1"/>
  <c r="K77" i="1"/>
  <c r="E76" i="1"/>
  <c r="F76" i="1"/>
  <c r="G76" i="1"/>
  <c r="K76" i="1"/>
  <c r="Q75" i="1"/>
  <c r="Q76" i="1"/>
  <c r="E68" i="1"/>
  <c r="F68" i="1"/>
  <c r="G68" i="1"/>
  <c r="K68" i="1"/>
  <c r="E49" i="1"/>
  <c r="F49" i="1"/>
  <c r="G49" i="1"/>
  <c r="K49" i="1"/>
  <c r="E50" i="1"/>
  <c r="F50" i="1"/>
  <c r="G50" i="1"/>
  <c r="K50" i="1"/>
  <c r="E51" i="1"/>
  <c r="F51" i="1"/>
  <c r="G51" i="1"/>
  <c r="K51" i="1"/>
  <c r="E52" i="1"/>
  <c r="F52" i="1"/>
  <c r="G52" i="1"/>
  <c r="K52" i="1"/>
  <c r="E55" i="1"/>
  <c r="F55" i="1"/>
  <c r="G55" i="1"/>
  <c r="K55" i="1"/>
  <c r="E56" i="1"/>
  <c r="F56" i="1"/>
  <c r="G56" i="1"/>
  <c r="K56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7" i="1"/>
  <c r="F47" i="1"/>
  <c r="U47" i="1"/>
  <c r="E46" i="1"/>
  <c r="F46" i="1"/>
  <c r="U46" i="1"/>
  <c r="E21" i="1"/>
  <c r="F21" i="1"/>
  <c r="G21" i="1"/>
  <c r="K21" i="1"/>
  <c r="E23" i="1"/>
  <c r="F23" i="1"/>
  <c r="G23" i="1"/>
  <c r="K23" i="1"/>
  <c r="E53" i="1"/>
  <c r="F53" i="1"/>
  <c r="G53" i="1"/>
  <c r="K53" i="1"/>
  <c r="E54" i="1"/>
  <c r="F54" i="1"/>
  <c r="G54" i="1"/>
  <c r="K54" i="1"/>
  <c r="E59" i="1"/>
  <c r="F59" i="1"/>
  <c r="G59" i="1"/>
  <c r="K59" i="1"/>
  <c r="E58" i="1"/>
  <c r="F58" i="1"/>
  <c r="G58" i="1"/>
  <c r="K58" i="1"/>
  <c r="E62" i="1"/>
  <c r="F62" i="1"/>
  <c r="G62" i="1"/>
  <c r="J62" i="1"/>
  <c r="E63" i="1"/>
  <c r="F63" i="1"/>
  <c r="G63" i="1"/>
  <c r="K63" i="1"/>
  <c r="E64" i="1"/>
  <c r="F64" i="1"/>
  <c r="G64" i="1"/>
  <c r="K64" i="1"/>
  <c r="E65" i="1"/>
  <c r="F65" i="1"/>
  <c r="G65" i="1"/>
  <c r="K65" i="1"/>
  <c r="E66" i="1"/>
  <c r="F66" i="1"/>
  <c r="G66" i="1"/>
  <c r="J66" i="1"/>
  <c r="E67" i="1"/>
  <c r="F67" i="1"/>
  <c r="G67" i="1"/>
  <c r="K67" i="1"/>
  <c r="E69" i="1"/>
  <c r="F69" i="1"/>
  <c r="G69" i="1"/>
  <c r="K69" i="1"/>
  <c r="E60" i="1"/>
  <c r="F60" i="1"/>
  <c r="U60" i="1"/>
  <c r="E61" i="1"/>
  <c r="F61" i="1"/>
  <c r="G61" i="1"/>
  <c r="K61" i="1"/>
  <c r="E22" i="1"/>
  <c r="F22" i="1"/>
  <c r="G22" i="1"/>
  <c r="K22" i="1"/>
  <c r="E24" i="1"/>
  <c r="F24" i="1"/>
  <c r="G24" i="1"/>
  <c r="K24" i="1"/>
  <c r="D9" i="1"/>
  <c r="C9" i="1"/>
  <c r="E48" i="1"/>
  <c r="F48" i="1"/>
  <c r="G48" i="1"/>
  <c r="K48" i="1"/>
  <c r="E57" i="1"/>
  <c r="F57" i="1"/>
  <c r="Q77" i="1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74" i="1"/>
  <c r="Q73" i="1"/>
  <c r="Q71" i="1"/>
  <c r="Q72" i="1"/>
  <c r="Q60" i="1"/>
  <c r="F16" i="1"/>
  <c r="F17" i="1" s="1"/>
  <c r="C17" i="1"/>
  <c r="Q70" i="1"/>
  <c r="Q68" i="1"/>
  <c r="Q67" i="1"/>
  <c r="Q69" i="1"/>
  <c r="Q43" i="1"/>
  <c r="Q44" i="1"/>
  <c r="Q61" i="1"/>
  <c r="Q66" i="1"/>
  <c r="Q65" i="1"/>
  <c r="Q64" i="1"/>
  <c r="Q62" i="1"/>
  <c r="Q63" i="1"/>
  <c r="Q22" i="1"/>
  <c r="Q24" i="1"/>
  <c r="Q25" i="1"/>
  <c r="Q49" i="1"/>
  <c r="Q50" i="1"/>
  <c r="Q51" i="1"/>
  <c r="Q52" i="1"/>
  <c r="Q59" i="1"/>
  <c r="Q57" i="1"/>
  <c r="Q23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5" i="1"/>
  <c r="Q46" i="1"/>
  <c r="Q47" i="1"/>
  <c r="Q48" i="1"/>
  <c r="Q53" i="1"/>
  <c r="Q54" i="1"/>
  <c r="Q55" i="1"/>
  <c r="Q56" i="1"/>
  <c r="Q58" i="1"/>
  <c r="Q21" i="1"/>
  <c r="C11" i="1"/>
  <c r="C12" i="1"/>
  <c r="C16" i="1" l="1"/>
  <c r="D18" i="1" s="1"/>
  <c r="O28" i="1"/>
  <c r="O32" i="1"/>
  <c r="O37" i="1"/>
  <c r="O66" i="1"/>
  <c r="O67" i="1"/>
  <c r="O59" i="1"/>
  <c r="O63" i="1"/>
  <c r="O72" i="1"/>
  <c r="O79" i="1"/>
  <c r="O86" i="1"/>
  <c r="O52" i="1"/>
  <c r="O94" i="1"/>
  <c r="O38" i="1"/>
  <c r="O70" i="1"/>
  <c r="O81" i="1"/>
  <c r="O56" i="1"/>
  <c r="O53" i="1"/>
  <c r="O45" i="1"/>
  <c r="O95" i="1"/>
  <c r="O88" i="1"/>
  <c r="O27" i="1"/>
  <c r="O55" i="1"/>
  <c r="O90" i="1"/>
  <c r="O43" i="1"/>
  <c r="O96" i="1"/>
  <c r="O39" i="1"/>
  <c r="O42" i="1"/>
  <c r="O74" i="1"/>
  <c r="O33" i="1"/>
  <c r="O30" i="1"/>
  <c r="O31" i="1"/>
  <c r="O76" i="1"/>
  <c r="O64" i="1"/>
  <c r="O35" i="1"/>
  <c r="C15" i="1"/>
  <c r="F18" i="1" s="1"/>
  <c r="O50" i="1"/>
  <c r="O60" i="1"/>
  <c r="O62" i="1"/>
  <c r="O75" i="1"/>
  <c r="O68" i="1"/>
  <c r="O48" i="1"/>
  <c r="O54" i="1"/>
  <c r="O21" i="1"/>
  <c r="O46" i="1"/>
  <c r="O24" i="1"/>
  <c r="O91" i="1"/>
  <c r="O29" i="1"/>
  <c r="O34" i="1"/>
  <c r="O25" i="1"/>
  <c r="O69" i="1"/>
  <c r="O40" i="1"/>
  <c r="O93" i="1"/>
  <c r="O26" i="1"/>
  <c r="O36" i="1"/>
  <c r="O71" i="1"/>
  <c r="O73" i="1"/>
  <c r="O49" i="1"/>
  <c r="O84" i="1"/>
  <c r="O65" i="1"/>
  <c r="O61" i="1"/>
  <c r="O92" i="1"/>
  <c r="O85" i="1"/>
  <c r="O78" i="1"/>
  <c r="O87" i="1"/>
  <c r="O22" i="1"/>
  <c r="O57" i="1"/>
  <c r="O82" i="1"/>
  <c r="O41" i="1"/>
  <c r="O44" i="1"/>
  <c r="O47" i="1"/>
  <c r="O51" i="1"/>
  <c r="O89" i="1"/>
  <c r="O23" i="1"/>
  <c r="O58" i="1"/>
  <c r="O80" i="1"/>
  <c r="O83" i="1"/>
  <c r="O77" i="1"/>
  <c r="C18" i="1" l="1"/>
  <c r="F19" i="1"/>
</calcChain>
</file>

<file path=xl/sharedStrings.xml><?xml version="1.0" encoding="utf-8"?>
<sst xmlns="http://schemas.openxmlformats.org/spreadsheetml/2006/main" count="474" uniqueCount="239">
  <si>
    <t>IBVS 6244</t>
  </si>
  <si>
    <t>IBVS 6230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</si>
  <si>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</si>
  <si>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</si>
  <si>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</si>
  <si>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</si>
  <si>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</si>
  <si>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</si>
  <si>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</si>
  <si>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</si>
  <si>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</si>
  <si>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</si>
  <si>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</si>
  <si>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</si>
  <si>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</si>
  <si>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</si>
  <si>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</si>
  <si>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</si>
  <si>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</si>
  <si>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</si>
  <si>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</si>
  <si>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</si>
  <si>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</si>
  <si>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</si>
  <si>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</si>
  <si>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</si>
  <si>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</si>
  <si>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</si>
  <si>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</si>
  <si>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V582 Lyr / GSC 3123-1618</t>
  </si>
  <si>
    <t>not avail.</t>
  </si>
  <si>
    <t>IBVS 5029</t>
  </si>
  <si>
    <t>K.Locher BBS 124</t>
  </si>
  <si>
    <t>K.Locher BBS 125</t>
  </si>
  <si>
    <t>E.Bl„ttler BBS 126</t>
  </si>
  <si>
    <t>K.Locher BBS 127</t>
  </si>
  <si>
    <t>K.Locher BBS 128</t>
  </si>
  <si>
    <t>E.Bl„ttler BBS 128</t>
  </si>
  <si>
    <t>IBVS 5438</t>
  </si>
  <si>
    <t>IBVS 4985</t>
  </si>
  <si>
    <t>II</t>
  </si>
  <si>
    <t>Checked by ToMcat (period search software)</t>
  </si>
  <si>
    <t>IBVS 5543</t>
  </si>
  <si>
    <t>IBVS 5592</t>
  </si>
  <si>
    <t>ROTSE</t>
  </si>
  <si>
    <t>Kaiser</t>
  </si>
  <si>
    <t>PK</t>
  </si>
  <si>
    <t>Billings</t>
  </si>
  <si>
    <t>Shoup</t>
  </si>
  <si>
    <t># of data points:</t>
  </si>
  <si>
    <t>I</t>
  </si>
  <si>
    <t>IBVS 5713</t>
  </si>
  <si>
    <t>IBVS 5760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</si>
  <si>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</si>
  <si>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</si>
  <si>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</si>
  <si>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</si>
  <si>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</si>
  <si>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</si>
  <si>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5781</t>
  </si>
  <si>
    <t>IBVS 5837</t>
  </si>
  <si>
    <t>OEJV 0074</t>
  </si>
  <si>
    <t>CCD</t>
  </si>
  <si>
    <t>EW</t>
  </si>
  <si>
    <t>IBVS 5920</t>
  </si>
  <si>
    <t>IBVS 5945</t>
  </si>
  <si>
    <t>Add cycle</t>
  </si>
  <si>
    <t>Old Cycle</t>
  </si>
  <si>
    <t>IBVS 5966</t>
  </si>
  <si>
    <t>IBVS 6010</t>
  </si>
  <si>
    <t>OEJV 0003</t>
  </si>
  <si>
    <t>IBVS 6029</t>
  </si>
  <si>
    <t>JAVSO..42..426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</si>
  <si>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</si>
  <si>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</si>
  <si>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</si>
  <si>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</si>
  <si>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</si>
  <si>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</si>
  <si>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</si>
  <si>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</si>
  <si>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</si>
  <si>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</si>
  <si>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2451295.8551 </t>
  </si>
  <si>
    <t> 27.04.1999 08:31 </t>
  </si>
  <si>
    <t> -0.0037 </t>
  </si>
  <si>
    <t>E </t>
  </si>
  <si>
    <t>?</t>
  </si>
  <si>
    <t> Blättler&amp;Diethelm </t>
  </si>
  <si>
    <t>IBVS 4985 </t>
  </si>
  <si>
    <t>2451306.7304 </t>
  </si>
  <si>
    <t> 08.05.1999 05:31 </t>
  </si>
  <si>
    <t> -0.0043 </t>
  </si>
  <si>
    <t>2451766.4559 </t>
  </si>
  <si>
    <t> 09.08.2000 22:56 </t>
  </si>
  <si>
    <t> -0.0107 </t>
  </si>
  <si>
    <t> E.Blättler </t>
  </si>
  <si>
    <t> BBS 123 </t>
  </si>
  <si>
    <t>2451766.5841 </t>
  </si>
  <si>
    <t> 10.08.2000 02:01 </t>
  </si>
  <si>
    <t> -0.0105 </t>
  </si>
  <si>
    <t>2451771.4464 </t>
  </si>
  <si>
    <t> 14.08.2000 22:42 </t>
  </si>
  <si>
    <t> -0.0103 </t>
  </si>
  <si>
    <t>2451781.4271 </t>
  </si>
  <si>
    <t> 24.08.2000 22:15 </t>
  </si>
  <si>
    <t> -0.0099 </t>
  </si>
  <si>
    <t>2451781.5543 </t>
  </si>
  <si>
    <t> 25.08.2000 01:18 </t>
  </si>
  <si>
    <t>2451967.594 </t>
  </si>
  <si>
    <t> 27.02.2001 02:15 </t>
  </si>
  <si>
    <t> -0.013 </t>
  </si>
  <si>
    <t>V </t>
  </si>
  <si>
    <t> K.Locher </t>
  </si>
  <si>
    <t> BBS 124 </t>
  </si>
  <si>
    <t>2452049.487 </t>
  </si>
  <si>
    <t> 19.05.2001 23:41 </t>
  </si>
  <si>
    <t> -0.010 </t>
  </si>
  <si>
    <t> BBS 125 </t>
  </si>
  <si>
    <t>2452050.38332 </t>
  </si>
  <si>
    <t> 20.05.2001 21:11 </t>
  </si>
  <si>
    <t> -0.00900 </t>
  </si>
  <si>
    <t>C </t>
  </si>
  <si>
    <t>o</t>
  </si>
  <si>
    <t> J.Šafár </t>
  </si>
  <si>
    <t>OEJV 0074 </t>
  </si>
  <si>
    <t>2452050.51156 </t>
  </si>
  <si>
    <t> 21.05.2001 00:16 </t>
  </si>
  <si>
    <t> -0.00871 </t>
  </si>
  <si>
    <t>2452116.4083 </t>
  </si>
  <si>
    <t> 25.07.2001 21:47 </t>
  </si>
  <si>
    <t> -0.0073 </t>
  </si>
  <si>
    <t> BBS 126 </t>
  </si>
  <si>
    <t>2452224.261 </t>
  </si>
  <si>
    <t> 10.11.2001 18:15 </t>
  </si>
  <si>
    <t> -0.018 </t>
  </si>
  <si>
    <t> BBS 127 </t>
  </si>
  <si>
    <t>2452436.527 </t>
  </si>
  <si>
    <t> 11.06.2002 00:38 </t>
  </si>
  <si>
    <t> -0.025 </t>
  </si>
  <si>
    <t> BBS 128 </t>
  </si>
  <si>
    <t>2452443.453 </t>
  </si>
  <si>
    <t> 17.06.2002 22:52 </t>
  </si>
  <si>
    <t> -0.008 </t>
  </si>
  <si>
    <t>2452652.2695 </t>
  </si>
  <si>
    <t> 12.01.2003 18:28 </t>
  </si>
  <si>
    <t> -0.0095 </t>
  </si>
  <si>
    <t> BBS 129 </t>
  </si>
  <si>
    <t>2452764.488 </t>
  </si>
  <si>
    <t> 04.05.2003 23:42 </t>
  </si>
  <si>
    <t> -0.005 </t>
  </si>
  <si>
    <t>2452840.2340 </t>
  </si>
  <si>
    <t> 19.07.2003 17:36 </t>
  </si>
  <si>
    <t> -0.0066 </t>
  </si>
  <si>
    <t> T.Krajci </t>
  </si>
  <si>
    <t>IBVS 5592 </t>
  </si>
  <si>
    <t>2452840.3612 </t>
  </si>
  <si>
    <t> 19.07.2003 20:40 </t>
  </si>
  <si>
    <t> -0.0074 </t>
  </si>
  <si>
    <t>2452879.373 </t>
  </si>
  <si>
    <t> 27.08.2003 20:57 </t>
  </si>
  <si>
    <t> -0.021 </t>
  </si>
  <si>
    <t> BBS 130 </t>
  </si>
  <si>
    <t>2453136.4436 </t>
  </si>
  <si>
    <t> 10.05.2004 22:38 </t>
  </si>
  <si>
    <t> -0.0061 </t>
  </si>
  <si>
    <t>2453151.4163 </t>
  </si>
  <si>
    <t> 25.05.2004 21:59 </t>
  </si>
  <si>
    <t> -0.0038 </t>
  </si>
  <si>
    <t>2453322.324 </t>
  </si>
  <si>
    <t> 12.11.2004 19:46 </t>
  </si>
  <si>
    <t> -0.040 </t>
  </si>
  <si>
    <t>OEJV 0003 </t>
  </si>
  <si>
    <t>2453525.41792 </t>
  </si>
  <si>
    <t> 03.06.2005 22:01 </t>
  </si>
  <si>
    <t> -0.00621 </t>
  </si>
  <si>
    <t> D.Motl </t>
  </si>
  <si>
    <t>2453629.3154 </t>
  </si>
  <si>
    <t> 15.09.2005 19:34 </t>
  </si>
  <si>
    <t> -0.0058 </t>
  </si>
  <si>
    <t> E. Blättler </t>
  </si>
  <si>
    <t>IBVS 5713 </t>
  </si>
  <si>
    <t>2453822.9076 </t>
  </si>
  <si>
    <t> 28.03.2006 09:46 </t>
  </si>
  <si>
    <t> -0.0052 </t>
  </si>
  <si>
    <t>R</t>
  </si>
  <si>
    <t> R. Nelson </t>
  </si>
  <si>
    <t>IBVS 5760 </t>
  </si>
  <si>
    <t>2454018.2872 </t>
  </si>
  <si>
    <t> 09.10.2006 18:53 </t>
  </si>
  <si>
    <t> -0.0084 </t>
  </si>
  <si>
    <t> BBS 133 (=IBVS 5781) </t>
  </si>
  <si>
    <t>2454018.4202 </t>
  </si>
  <si>
    <t> 09.10.2006 22:05 </t>
  </si>
  <si>
    <t> -0.0034 </t>
  </si>
  <si>
    <t>2454384.3610 </t>
  </si>
  <si>
    <t> 10.10.2007 20:39 </t>
  </si>
  <si>
    <t> -0.0056 </t>
  </si>
  <si>
    <t>IBVS 5837 </t>
  </si>
  <si>
    <t>2455104.3537 </t>
  </si>
  <si>
    <t> 29.09.2009 20:29 </t>
  </si>
  <si>
    <t> 0.0007 </t>
  </si>
  <si>
    <t>IBVS 5920 </t>
  </si>
  <si>
    <t>2455104.482 </t>
  </si>
  <si>
    <t> 29.09.2009 23:34 </t>
  </si>
  <si>
    <t> 0.001 </t>
  </si>
  <si>
    <t>2455339.9114 </t>
  </si>
  <si>
    <t> 23.05.2010 09:52 </t>
  </si>
  <si>
    <t> -0.0015 </t>
  </si>
  <si>
    <t> R.Nelson </t>
  </si>
  <si>
    <t>IBVS 5966 </t>
  </si>
  <si>
    <t>2455341.8320 </t>
  </si>
  <si>
    <t> 25.05.2010 07:58 </t>
  </si>
  <si>
    <t> -0.0001 </t>
  </si>
  <si>
    <t> R.Diethelm </t>
  </si>
  <si>
    <t>IBVS 5945 </t>
  </si>
  <si>
    <t>2455739.3807 </t>
  </si>
  <si>
    <t> 26.06.2011 21:08 </t>
  </si>
  <si>
    <t> 0.0014 </t>
  </si>
  <si>
    <t>-I</t>
  </si>
  <si>
    <t> F.Agerer </t>
  </si>
  <si>
    <t>BAVM 220 </t>
  </si>
  <si>
    <t>2455739.5088 </t>
  </si>
  <si>
    <t> 27.06.2011 00:12 </t>
  </si>
  <si>
    <t>12659</t>
  </si>
  <si>
    <t> 0.0015 </t>
  </si>
  <si>
    <t>2456089.8415 </t>
  </si>
  <si>
    <t> 11.06.2012 08:11 </t>
  </si>
  <si>
    <t>14028</t>
  </si>
  <si>
    <t>IBVS 6029 </t>
  </si>
  <si>
    <t>2456470.3694 </t>
  </si>
  <si>
    <t> 26.06.2013 20:51 </t>
  </si>
  <si>
    <t>15515</t>
  </si>
  <si>
    <t> -0.0003 </t>
  </si>
  <si>
    <t> Y.Ogmen </t>
  </si>
  <si>
    <t> JAAVSO 42;426 </t>
  </si>
  <si>
    <t>IBVS 6196</t>
  </si>
  <si>
    <t>BAD?</t>
  </si>
  <si>
    <t>JAVSO..47..263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</si>
</sst>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30" fillId="0" borderId="0"/>
    <xf numFmtId="0" fontId="1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>
      <alignment vertical="top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35" fillId="0" borderId="0" xfId="43" applyFont="1" applyAlignment="1">
      <alignment horizontal="left" vertical="center" wrapText="1"/>
    </xf>
    <xf numFmtId="0" fontId="35" fillId="0" borderId="0" xfId="43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2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2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2" fontId="5" fillId="0" borderId="0" xfId="0" applyNumberFormat="1" applyFont="1" applyAlignment="1">
      <alignment horizontal="left" vertical="center"/>
    </xf>
    <xf numFmtId="172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72" fontId="12" fillId="0" borderId="0" xfId="0" applyNumberFormat="1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6" fillId="0" borderId="0" xfId="43" applyFont="1" applyAlignment="1">
      <alignment horizontal="left" vertical="center"/>
    </xf>
    <xf numFmtId="0" fontId="36" fillId="0" borderId="0" xfId="43" applyFont="1" applyAlignment="1">
      <alignment horizontal="center" vertical="center" wrapText="1"/>
    </xf>
    <xf numFmtId="0" fontId="36" fillId="0" borderId="0" xfId="43" applyFont="1" applyAlignment="1">
      <alignment horizontal="left" vertical="center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V582 Lyr - O-C Diagr.</a:t>
            </a:r>
          </a:p>
        </c:rich>
      </c:tx>
      <c:layout>
        <c:manualLayout>
          <c:xMode val="edge"/>
          <c:yMode val="edge"/>
          <c:x val="0.3683363650626062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-42.5</c:v>
                </c:pt>
                <c:pt idx="1">
                  <c:v>-2</c:v>
                </c:pt>
                <c:pt idx="2">
                  <c:v>0</c:v>
                </c:pt>
                <c:pt idx="3">
                  <c:v>22</c:v>
                </c:pt>
                <c:pt idx="4">
                  <c:v>65</c:v>
                </c:pt>
                <c:pt idx="5">
                  <c:v>1621.5</c:v>
                </c:pt>
                <c:pt idx="6">
                  <c:v>1626</c:v>
                </c:pt>
                <c:pt idx="7">
                  <c:v>1665</c:v>
                </c:pt>
                <c:pt idx="8">
                  <c:v>1692.5</c:v>
                </c:pt>
                <c:pt idx="9">
                  <c:v>1700</c:v>
                </c:pt>
                <c:pt idx="10">
                  <c:v>1758.5</c:v>
                </c:pt>
                <c:pt idx="11">
                  <c:v>1759</c:v>
                </c:pt>
                <c:pt idx="12">
                  <c:v>1796.5</c:v>
                </c:pt>
                <c:pt idx="13">
                  <c:v>1797</c:v>
                </c:pt>
                <c:pt idx="14">
                  <c:v>1816</c:v>
                </c:pt>
                <c:pt idx="15">
                  <c:v>1855</c:v>
                </c:pt>
                <c:pt idx="16">
                  <c:v>1855.5</c:v>
                </c:pt>
                <c:pt idx="17">
                  <c:v>1891</c:v>
                </c:pt>
                <c:pt idx="18">
                  <c:v>2180</c:v>
                </c:pt>
                <c:pt idx="19">
                  <c:v>2192</c:v>
                </c:pt>
                <c:pt idx="20">
                  <c:v>2582.5</c:v>
                </c:pt>
                <c:pt idx="21">
                  <c:v>2902.5</c:v>
                </c:pt>
                <c:pt idx="22">
                  <c:v>2906</c:v>
                </c:pt>
                <c:pt idx="23">
                  <c:v>2906.5</c:v>
                </c:pt>
                <c:pt idx="24">
                  <c:v>3164</c:v>
                </c:pt>
                <c:pt idx="25">
                  <c:v>3585.5</c:v>
                </c:pt>
                <c:pt idx="26">
                  <c:v>4415</c:v>
                </c:pt>
                <c:pt idx="27">
                  <c:v>4442</c:v>
                </c:pt>
                <c:pt idx="28">
                  <c:v>4732</c:v>
                </c:pt>
                <c:pt idx="29">
                  <c:v>4736</c:v>
                </c:pt>
                <c:pt idx="30">
                  <c:v>4740.5</c:v>
                </c:pt>
                <c:pt idx="31">
                  <c:v>4783</c:v>
                </c:pt>
                <c:pt idx="32">
                  <c:v>5258</c:v>
                </c:pt>
                <c:pt idx="33">
                  <c:v>5696.5</c:v>
                </c:pt>
                <c:pt idx="34">
                  <c:v>5992.5</c:v>
                </c:pt>
                <c:pt idx="35">
                  <c:v>5993</c:v>
                </c:pt>
                <c:pt idx="36">
                  <c:v>6145.5</c:v>
                </c:pt>
                <c:pt idx="37">
                  <c:v>7150</c:v>
                </c:pt>
                <c:pt idx="38">
                  <c:v>7208.5</c:v>
                </c:pt>
                <c:pt idx="39">
                  <c:v>7876.5</c:v>
                </c:pt>
                <c:pt idx="40">
                  <c:v>8670</c:v>
                </c:pt>
                <c:pt idx="41">
                  <c:v>9076</c:v>
                </c:pt>
                <c:pt idx="42">
                  <c:v>9832.5</c:v>
                </c:pt>
                <c:pt idx="43">
                  <c:v>10596</c:v>
                </c:pt>
                <c:pt idx="44">
                  <c:v>10596.5</c:v>
                </c:pt>
                <c:pt idx="45">
                  <c:v>12026.5</c:v>
                </c:pt>
                <c:pt idx="46">
                  <c:v>14840</c:v>
                </c:pt>
                <c:pt idx="47">
                  <c:v>14840.5</c:v>
                </c:pt>
                <c:pt idx="48">
                  <c:v>15760.5</c:v>
                </c:pt>
                <c:pt idx="49">
                  <c:v>15768</c:v>
                </c:pt>
                <c:pt idx="50">
                  <c:v>17321.5</c:v>
                </c:pt>
                <c:pt idx="51">
                  <c:v>17322</c:v>
                </c:pt>
                <c:pt idx="52">
                  <c:v>18691</c:v>
                </c:pt>
                <c:pt idx="53">
                  <c:v>20178</c:v>
                </c:pt>
                <c:pt idx="54">
                  <c:v>20299</c:v>
                </c:pt>
                <c:pt idx="55">
                  <c:v>20299.5</c:v>
                </c:pt>
                <c:pt idx="56">
                  <c:v>23269</c:v>
                </c:pt>
                <c:pt idx="57">
                  <c:v>24438</c:v>
                </c:pt>
                <c:pt idx="58">
                  <c:v>24438.5</c:v>
                </c:pt>
                <c:pt idx="59">
                  <c:v>24461</c:v>
                </c:pt>
                <c:pt idx="60">
                  <c:v>24461.5</c:v>
                </c:pt>
                <c:pt idx="61">
                  <c:v>26318</c:v>
                </c:pt>
                <c:pt idx="62">
                  <c:v>26318</c:v>
                </c:pt>
                <c:pt idx="63">
                  <c:v>26318</c:v>
                </c:pt>
                <c:pt idx="64">
                  <c:v>26322</c:v>
                </c:pt>
                <c:pt idx="65">
                  <c:v>26322</c:v>
                </c:pt>
                <c:pt idx="66">
                  <c:v>26322</c:v>
                </c:pt>
                <c:pt idx="67">
                  <c:v>26415.5</c:v>
                </c:pt>
                <c:pt idx="68">
                  <c:v>26415.5</c:v>
                </c:pt>
                <c:pt idx="69">
                  <c:v>26415.5</c:v>
                </c:pt>
                <c:pt idx="70">
                  <c:v>26423.5</c:v>
                </c:pt>
                <c:pt idx="71">
                  <c:v>26423.5</c:v>
                </c:pt>
                <c:pt idx="72">
                  <c:v>26423.5</c:v>
                </c:pt>
                <c:pt idx="73">
                  <c:v>26439</c:v>
                </c:pt>
                <c:pt idx="74">
                  <c:v>26439</c:v>
                </c:pt>
                <c:pt idx="75">
                  <c:v>26439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94-4765-A45B-4912025AAB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3">
                    <c:v>4.0000000000000001E-3</c:v>
                  </c:pt>
                  <c:pt idx="4">
                    <c:v>6.0000000000000001E-3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2">
                    <c:v>5.9999999999999995E-4</c:v>
                  </c:pt>
                  <c:pt idx="23">
                    <c:v>1.9E-3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6.9999999999999999E-4</c:v>
                  </c:pt>
                  <c:pt idx="31">
                    <c:v>2.9999999999999997E-4</c:v>
                  </c:pt>
                  <c:pt idx="32">
                    <c:v>8.9999999999999998E-4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1E-4</c:v>
                  </c:pt>
                  <c:pt idx="43">
                    <c:v>1.9E-3</c:v>
                  </c:pt>
                  <c:pt idx="44">
                    <c:v>2E-3</c:v>
                  </c:pt>
                  <c:pt idx="46">
                    <c:v>1.1999999999999999E-3</c:v>
                  </c:pt>
                  <c:pt idx="47">
                    <c:v>2E-3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1.2999999999999999E-3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8.0000000000000004E-4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8.9999999999999998E-4</c:v>
                  </c:pt>
                  <c:pt idx="67">
                    <c:v>8.9999999999999998E-4</c:v>
                  </c:pt>
                  <c:pt idx="68">
                    <c:v>2.0000000000000001E-4</c:v>
                  </c:pt>
                  <c:pt idx="69">
                    <c:v>8.0000000000000004E-4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8.0000000000000004E-4</c:v>
                  </c:pt>
                  <c:pt idx="7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3">
                    <c:v>4.0000000000000001E-3</c:v>
                  </c:pt>
                  <c:pt idx="4">
                    <c:v>6.0000000000000001E-3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2">
                    <c:v>5.9999999999999995E-4</c:v>
                  </c:pt>
                  <c:pt idx="23">
                    <c:v>1.9E-3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6.9999999999999999E-4</c:v>
                  </c:pt>
                  <c:pt idx="31">
                    <c:v>2.9999999999999997E-4</c:v>
                  </c:pt>
                  <c:pt idx="32">
                    <c:v>8.9999999999999998E-4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1E-4</c:v>
                  </c:pt>
                  <c:pt idx="43">
                    <c:v>1.9E-3</c:v>
                  </c:pt>
                  <c:pt idx="44">
                    <c:v>2E-3</c:v>
                  </c:pt>
                  <c:pt idx="46">
                    <c:v>1.1999999999999999E-3</c:v>
                  </c:pt>
                  <c:pt idx="47">
                    <c:v>2E-3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1.2999999999999999E-3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8.0000000000000004E-4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8.9999999999999998E-4</c:v>
                  </c:pt>
                  <c:pt idx="67">
                    <c:v>8.9999999999999998E-4</c:v>
                  </c:pt>
                  <c:pt idx="68">
                    <c:v>2.0000000000000001E-4</c:v>
                  </c:pt>
                  <c:pt idx="69">
                    <c:v>8.0000000000000004E-4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8.0000000000000004E-4</c:v>
                  </c:pt>
                  <c:pt idx="7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-42.5</c:v>
                </c:pt>
                <c:pt idx="1">
                  <c:v>-2</c:v>
                </c:pt>
                <c:pt idx="2">
                  <c:v>0</c:v>
                </c:pt>
                <c:pt idx="3">
                  <c:v>22</c:v>
                </c:pt>
                <c:pt idx="4">
                  <c:v>65</c:v>
                </c:pt>
                <c:pt idx="5">
                  <c:v>1621.5</c:v>
                </c:pt>
                <c:pt idx="6">
                  <c:v>1626</c:v>
                </c:pt>
                <c:pt idx="7">
                  <c:v>1665</c:v>
                </c:pt>
                <c:pt idx="8">
                  <c:v>1692.5</c:v>
                </c:pt>
                <c:pt idx="9">
                  <c:v>1700</c:v>
                </c:pt>
                <c:pt idx="10">
                  <c:v>1758.5</c:v>
                </c:pt>
                <c:pt idx="11">
                  <c:v>1759</c:v>
                </c:pt>
                <c:pt idx="12">
                  <c:v>1796.5</c:v>
                </c:pt>
                <c:pt idx="13">
                  <c:v>1797</c:v>
                </c:pt>
                <c:pt idx="14">
                  <c:v>1816</c:v>
                </c:pt>
                <c:pt idx="15">
                  <c:v>1855</c:v>
                </c:pt>
                <c:pt idx="16">
                  <c:v>1855.5</c:v>
                </c:pt>
                <c:pt idx="17">
                  <c:v>1891</c:v>
                </c:pt>
                <c:pt idx="18">
                  <c:v>2180</c:v>
                </c:pt>
                <c:pt idx="19">
                  <c:v>2192</c:v>
                </c:pt>
                <c:pt idx="20">
                  <c:v>2582.5</c:v>
                </c:pt>
                <c:pt idx="21">
                  <c:v>2902.5</c:v>
                </c:pt>
                <c:pt idx="22">
                  <c:v>2906</c:v>
                </c:pt>
                <c:pt idx="23">
                  <c:v>2906.5</c:v>
                </c:pt>
                <c:pt idx="24">
                  <c:v>3164</c:v>
                </c:pt>
                <c:pt idx="25">
                  <c:v>3585.5</c:v>
                </c:pt>
                <c:pt idx="26">
                  <c:v>4415</c:v>
                </c:pt>
                <c:pt idx="27">
                  <c:v>4442</c:v>
                </c:pt>
                <c:pt idx="28">
                  <c:v>4732</c:v>
                </c:pt>
                <c:pt idx="29">
                  <c:v>4736</c:v>
                </c:pt>
                <c:pt idx="30">
                  <c:v>4740.5</c:v>
                </c:pt>
                <c:pt idx="31">
                  <c:v>4783</c:v>
                </c:pt>
                <c:pt idx="32">
                  <c:v>5258</c:v>
                </c:pt>
                <c:pt idx="33">
                  <c:v>5696.5</c:v>
                </c:pt>
                <c:pt idx="34">
                  <c:v>5992.5</c:v>
                </c:pt>
                <c:pt idx="35">
                  <c:v>5993</c:v>
                </c:pt>
                <c:pt idx="36">
                  <c:v>6145.5</c:v>
                </c:pt>
                <c:pt idx="37">
                  <c:v>7150</c:v>
                </c:pt>
                <c:pt idx="38">
                  <c:v>7208.5</c:v>
                </c:pt>
                <c:pt idx="39">
                  <c:v>7876.5</c:v>
                </c:pt>
                <c:pt idx="40">
                  <c:v>8670</c:v>
                </c:pt>
                <c:pt idx="41">
                  <c:v>9076</c:v>
                </c:pt>
                <c:pt idx="42">
                  <c:v>9832.5</c:v>
                </c:pt>
                <c:pt idx="43">
                  <c:v>10596</c:v>
                </c:pt>
                <c:pt idx="44">
                  <c:v>10596.5</c:v>
                </c:pt>
                <c:pt idx="45">
                  <c:v>12026.5</c:v>
                </c:pt>
                <c:pt idx="46">
                  <c:v>14840</c:v>
                </c:pt>
                <c:pt idx="47">
                  <c:v>14840.5</c:v>
                </c:pt>
                <c:pt idx="48">
                  <c:v>15760.5</c:v>
                </c:pt>
                <c:pt idx="49">
                  <c:v>15768</c:v>
                </c:pt>
                <c:pt idx="50">
                  <c:v>17321.5</c:v>
                </c:pt>
                <c:pt idx="51">
                  <c:v>17322</c:v>
                </c:pt>
                <c:pt idx="52">
                  <c:v>18691</c:v>
                </c:pt>
                <c:pt idx="53">
                  <c:v>20178</c:v>
                </c:pt>
                <c:pt idx="54">
                  <c:v>20299</c:v>
                </c:pt>
                <c:pt idx="55">
                  <c:v>20299.5</c:v>
                </c:pt>
                <c:pt idx="56">
                  <c:v>23269</c:v>
                </c:pt>
                <c:pt idx="57">
                  <c:v>24438</c:v>
                </c:pt>
                <c:pt idx="58">
                  <c:v>24438.5</c:v>
                </c:pt>
                <c:pt idx="59">
                  <c:v>24461</c:v>
                </c:pt>
                <c:pt idx="60">
                  <c:v>24461.5</c:v>
                </c:pt>
                <c:pt idx="61">
                  <c:v>26318</c:v>
                </c:pt>
                <c:pt idx="62">
                  <c:v>26318</c:v>
                </c:pt>
                <c:pt idx="63">
                  <c:v>26318</c:v>
                </c:pt>
                <c:pt idx="64">
                  <c:v>26322</c:v>
                </c:pt>
                <c:pt idx="65">
                  <c:v>26322</c:v>
                </c:pt>
                <c:pt idx="66">
                  <c:v>26322</c:v>
                </c:pt>
                <c:pt idx="67">
                  <c:v>26415.5</c:v>
                </c:pt>
                <c:pt idx="68">
                  <c:v>26415.5</c:v>
                </c:pt>
                <c:pt idx="69">
                  <c:v>26415.5</c:v>
                </c:pt>
                <c:pt idx="70">
                  <c:v>26423.5</c:v>
                </c:pt>
                <c:pt idx="71">
                  <c:v>26423.5</c:v>
                </c:pt>
                <c:pt idx="72">
                  <c:v>26423.5</c:v>
                </c:pt>
                <c:pt idx="73">
                  <c:v>26439</c:v>
                </c:pt>
                <c:pt idx="74">
                  <c:v>26439</c:v>
                </c:pt>
                <c:pt idx="75">
                  <c:v>26439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94-4765-A45B-4912025AAB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3">
                    <c:v>4.0000000000000001E-3</c:v>
                  </c:pt>
                  <c:pt idx="4">
                    <c:v>6.0000000000000001E-3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2">
                    <c:v>5.9999999999999995E-4</c:v>
                  </c:pt>
                  <c:pt idx="23">
                    <c:v>1.9E-3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6.9999999999999999E-4</c:v>
                  </c:pt>
                  <c:pt idx="31">
                    <c:v>2.9999999999999997E-4</c:v>
                  </c:pt>
                  <c:pt idx="32">
                    <c:v>8.9999999999999998E-4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1E-4</c:v>
                  </c:pt>
                  <c:pt idx="43">
                    <c:v>1.9E-3</c:v>
                  </c:pt>
                  <c:pt idx="44">
                    <c:v>2E-3</c:v>
                  </c:pt>
                  <c:pt idx="46">
                    <c:v>1.1999999999999999E-3</c:v>
                  </c:pt>
                  <c:pt idx="47">
                    <c:v>2E-3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1.2999999999999999E-3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8.0000000000000004E-4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8.9999999999999998E-4</c:v>
                  </c:pt>
                  <c:pt idx="67">
                    <c:v>8.9999999999999998E-4</c:v>
                  </c:pt>
                  <c:pt idx="68">
                    <c:v>2.0000000000000001E-4</c:v>
                  </c:pt>
                  <c:pt idx="69">
                    <c:v>8.0000000000000004E-4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8.0000000000000004E-4</c:v>
                  </c:pt>
                  <c:pt idx="7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3">
                    <c:v>4.0000000000000001E-3</c:v>
                  </c:pt>
                  <c:pt idx="4">
                    <c:v>6.0000000000000001E-3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2">
                    <c:v>5.9999999999999995E-4</c:v>
                  </c:pt>
                  <c:pt idx="23">
                    <c:v>1.9E-3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6.9999999999999999E-4</c:v>
                  </c:pt>
                  <c:pt idx="31">
                    <c:v>2.9999999999999997E-4</c:v>
                  </c:pt>
                  <c:pt idx="32">
                    <c:v>8.9999999999999998E-4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1E-4</c:v>
                  </c:pt>
                  <c:pt idx="43">
                    <c:v>1.9E-3</c:v>
                  </c:pt>
                  <c:pt idx="44">
                    <c:v>2E-3</c:v>
                  </c:pt>
                  <c:pt idx="46">
                    <c:v>1.1999999999999999E-3</c:v>
                  </c:pt>
                  <c:pt idx="47">
                    <c:v>2E-3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1.2999999999999999E-3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8.0000000000000004E-4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8.9999999999999998E-4</c:v>
                  </c:pt>
                  <c:pt idx="67">
                    <c:v>8.9999999999999998E-4</c:v>
                  </c:pt>
                  <c:pt idx="68">
                    <c:v>2.0000000000000001E-4</c:v>
                  </c:pt>
                  <c:pt idx="69">
                    <c:v>8.0000000000000004E-4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8.0000000000000004E-4</c:v>
                  </c:pt>
                  <c:pt idx="7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-42.5</c:v>
                </c:pt>
                <c:pt idx="1">
                  <c:v>-2</c:v>
                </c:pt>
                <c:pt idx="2">
                  <c:v>0</c:v>
                </c:pt>
                <c:pt idx="3">
                  <c:v>22</c:v>
                </c:pt>
                <c:pt idx="4">
                  <c:v>65</c:v>
                </c:pt>
                <c:pt idx="5">
                  <c:v>1621.5</c:v>
                </c:pt>
                <c:pt idx="6">
                  <c:v>1626</c:v>
                </c:pt>
                <c:pt idx="7">
                  <c:v>1665</c:v>
                </c:pt>
                <c:pt idx="8">
                  <c:v>1692.5</c:v>
                </c:pt>
                <c:pt idx="9">
                  <c:v>1700</c:v>
                </c:pt>
                <c:pt idx="10">
                  <c:v>1758.5</c:v>
                </c:pt>
                <c:pt idx="11">
                  <c:v>1759</c:v>
                </c:pt>
                <c:pt idx="12">
                  <c:v>1796.5</c:v>
                </c:pt>
                <c:pt idx="13">
                  <c:v>1797</c:v>
                </c:pt>
                <c:pt idx="14">
                  <c:v>1816</c:v>
                </c:pt>
                <c:pt idx="15">
                  <c:v>1855</c:v>
                </c:pt>
                <c:pt idx="16">
                  <c:v>1855.5</c:v>
                </c:pt>
                <c:pt idx="17">
                  <c:v>1891</c:v>
                </c:pt>
                <c:pt idx="18">
                  <c:v>2180</c:v>
                </c:pt>
                <c:pt idx="19">
                  <c:v>2192</c:v>
                </c:pt>
                <c:pt idx="20">
                  <c:v>2582.5</c:v>
                </c:pt>
                <c:pt idx="21">
                  <c:v>2902.5</c:v>
                </c:pt>
                <c:pt idx="22">
                  <c:v>2906</c:v>
                </c:pt>
                <c:pt idx="23">
                  <c:v>2906.5</c:v>
                </c:pt>
                <c:pt idx="24">
                  <c:v>3164</c:v>
                </c:pt>
                <c:pt idx="25">
                  <c:v>3585.5</c:v>
                </c:pt>
                <c:pt idx="26">
                  <c:v>4415</c:v>
                </c:pt>
                <c:pt idx="27">
                  <c:v>4442</c:v>
                </c:pt>
                <c:pt idx="28">
                  <c:v>4732</c:v>
                </c:pt>
                <c:pt idx="29">
                  <c:v>4736</c:v>
                </c:pt>
                <c:pt idx="30">
                  <c:v>4740.5</c:v>
                </c:pt>
                <c:pt idx="31">
                  <c:v>4783</c:v>
                </c:pt>
                <c:pt idx="32">
                  <c:v>5258</c:v>
                </c:pt>
                <c:pt idx="33">
                  <c:v>5696.5</c:v>
                </c:pt>
                <c:pt idx="34">
                  <c:v>5992.5</c:v>
                </c:pt>
                <c:pt idx="35">
                  <c:v>5993</c:v>
                </c:pt>
                <c:pt idx="36">
                  <c:v>6145.5</c:v>
                </c:pt>
                <c:pt idx="37">
                  <c:v>7150</c:v>
                </c:pt>
                <c:pt idx="38">
                  <c:v>7208.5</c:v>
                </c:pt>
                <c:pt idx="39">
                  <c:v>7876.5</c:v>
                </c:pt>
                <c:pt idx="40">
                  <c:v>8670</c:v>
                </c:pt>
                <c:pt idx="41">
                  <c:v>9076</c:v>
                </c:pt>
                <c:pt idx="42">
                  <c:v>9832.5</c:v>
                </c:pt>
                <c:pt idx="43">
                  <c:v>10596</c:v>
                </c:pt>
                <c:pt idx="44">
                  <c:v>10596.5</c:v>
                </c:pt>
                <c:pt idx="45">
                  <c:v>12026.5</c:v>
                </c:pt>
                <c:pt idx="46">
                  <c:v>14840</c:v>
                </c:pt>
                <c:pt idx="47">
                  <c:v>14840.5</c:v>
                </c:pt>
                <c:pt idx="48">
                  <c:v>15760.5</c:v>
                </c:pt>
                <c:pt idx="49">
                  <c:v>15768</c:v>
                </c:pt>
                <c:pt idx="50">
                  <c:v>17321.5</c:v>
                </c:pt>
                <c:pt idx="51">
                  <c:v>17322</c:v>
                </c:pt>
                <c:pt idx="52">
                  <c:v>18691</c:v>
                </c:pt>
                <c:pt idx="53">
                  <c:v>20178</c:v>
                </c:pt>
                <c:pt idx="54">
                  <c:v>20299</c:v>
                </c:pt>
                <c:pt idx="55">
                  <c:v>20299.5</c:v>
                </c:pt>
                <c:pt idx="56">
                  <c:v>23269</c:v>
                </c:pt>
                <c:pt idx="57">
                  <c:v>24438</c:v>
                </c:pt>
                <c:pt idx="58">
                  <c:v>24438.5</c:v>
                </c:pt>
                <c:pt idx="59">
                  <c:v>24461</c:v>
                </c:pt>
                <c:pt idx="60">
                  <c:v>24461.5</c:v>
                </c:pt>
                <c:pt idx="61">
                  <c:v>26318</c:v>
                </c:pt>
                <c:pt idx="62">
                  <c:v>26318</c:v>
                </c:pt>
                <c:pt idx="63">
                  <c:v>26318</c:v>
                </c:pt>
                <c:pt idx="64">
                  <c:v>26322</c:v>
                </c:pt>
                <c:pt idx="65">
                  <c:v>26322</c:v>
                </c:pt>
                <c:pt idx="66">
                  <c:v>26322</c:v>
                </c:pt>
                <c:pt idx="67">
                  <c:v>26415.5</c:v>
                </c:pt>
                <c:pt idx="68">
                  <c:v>26415.5</c:v>
                </c:pt>
                <c:pt idx="69">
                  <c:v>26415.5</c:v>
                </c:pt>
                <c:pt idx="70">
                  <c:v>26423.5</c:v>
                </c:pt>
                <c:pt idx="71">
                  <c:v>26423.5</c:v>
                </c:pt>
                <c:pt idx="72">
                  <c:v>26423.5</c:v>
                </c:pt>
                <c:pt idx="73">
                  <c:v>26439</c:v>
                </c:pt>
                <c:pt idx="74">
                  <c:v>26439</c:v>
                </c:pt>
                <c:pt idx="75">
                  <c:v>26439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41">
                  <c:v>-9.723904004204087E-3</c:v>
                </c:pt>
                <c:pt idx="45">
                  <c:v>-1.2133256001106929E-2</c:v>
                </c:pt>
                <c:pt idx="50">
                  <c:v>-9.9589359961100854E-3</c:v>
                </c:pt>
                <c:pt idx="51">
                  <c:v>-9.8114879947388545E-3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94-4765-A45B-4912025AAB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3">
                    <c:v>4.0000000000000001E-3</c:v>
                  </c:pt>
                  <c:pt idx="4">
                    <c:v>6.0000000000000001E-3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2">
                    <c:v>5.9999999999999995E-4</c:v>
                  </c:pt>
                  <c:pt idx="23">
                    <c:v>1.9E-3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6.9999999999999999E-4</c:v>
                  </c:pt>
                  <c:pt idx="31">
                    <c:v>2.9999999999999997E-4</c:v>
                  </c:pt>
                  <c:pt idx="32">
                    <c:v>8.9999999999999998E-4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1E-4</c:v>
                  </c:pt>
                  <c:pt idx="43">
                    <c:v>1.9E-3</c:v>
                  </c:pt>
                  <c:pt idx="44">
                    <c:v>2E-3</c:v>
                  </c:pt>
                  <c:pt idx="46">
                    <c:v>1.1999999999999999E-3</c:v>
                  </c:pt>
                  <c:pt idx="47">
                    <c:v>2E-3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1.2999999999999999E-3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8.0000000000000004E-4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8.9999999999999998E-4</c:v>
                  </c:pt>
                  <c:pt idx="67">
                    <c:v>8.9999999999999998E-4</c:v>
                  </c:pt>
                  <c:pt idx="68">
                    <c:v>2.0000000000000001E-4</c:v>
                  </c:pt>
                  <c:pt idx="69">
                    <c:v>8.0000000000000004E-4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8.0000000000000004E-4</c:v>
                  </c:pt>
                  <c:pt idx="7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3">
                    <c:v>4.0000000000000001E-3</c:v>
                  </c:pt>
                  <c:pt idx="4">
                    <c:v>6.0000000000000001E-3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2">
                    <c:v>5.9999999999999995E-4</c:v>
                  </c:pt>
                  <c:pt idx="23">
                    <c:v>1.9E-3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6.9999999999999999E-4</c:v>
                  </c:pt>
                  <c:pt idx="31">
                    <c:v>2.9999999999999997E-4</c:v>
                  </c:pt>
                  <c:pt idx="32">
                    <c:v>8.9999999999999998E-4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1E-4</c:v>
                  </c:pt>
                  <c:pt idx="43">
                    <c:v>1.9E-3</c:v>
                  </c:pt>
                  <c:pt idx="44">
                    <c:v>2E-3</c:v>
                  </c:pt>
                  <c:pt idx="46">
                    <c:v>1.1999999999999999E-3</c:v>
                  </c:pt>
                  <c:pt idx="47">
                    <c:v>2E-3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1.2999999999999999E-3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8.0000000000000004E-4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8.9999999999999998E-4</c:v>
                  </c:pt>
                  <c:pt idx="67">
                    <c:v>8.9999999999999998E-4</c:v>
                  </c:pt>
                  <c:pt idx="68">
                    <c:v>2.0000000000000001E-4</c:v>
                  </c:pt>
                  <c:pt idx="69">
                    <c:v>8.0000000000000004E-4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8.0000000000000004E-4</c:v>
                  </c:pt>
                  <c:pt idx="7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-42.5</c:v>
                </c:pt>
                <c:pt idx="1">
                  <c:v>-2</c:v>
                </c:pt>
                <c:pt idx="2">
                  <c:v>0</c:v>
                </c:pt>
                <c:pt idx="3">
                  <c:v>22</c:v>
                </c:pt>
                <c:pt idx="4">
                  <c:v>65</c:v>
                </c:pt>
                <c:pt idx="5">
                  <c:v>1621.5</c:v>
                </c:pt>
                <c:pt idx="6">
                  <c:v>1626</c:v>
                </c:pt>
                <c:pt idx="7">
                  <c:v>1665</c:v>
                </c:pt>
                <c:pt idx="8">
                  <c:v>1692.5</c:v>
                </c:pt>
                <c:pt idx="9">
                  <c:v>1700</c:v>
                </c:pt>
                <c:pt idx="10">
                  <c:v>1758.5</c:v>
                </c:pt>
                <c:pt idx="11">
                  <c:v>1759</c:v>
                </c:pt>
                <c:pt idx="12">
                  <c:v>1796.5</c:v>
                </c:pt>
                <c:pt idx="13">
                  <c:v>1797</c:v>
                </c:pt>
                <c:pt idx="14">
                  <c:v>1816</c:v>
                </c:pt>
                <c:pt idx="15">
                  <c:v>1855</c:v>
                </c:pt>
                <c:pt idx="16">
                  <c:v>1855.5</c:v>
                </c:pt>
                <c:pt idx="17">
                  <c:v>1891</c:v>
                </c:pt>
                <c:pt idx="18">
                  <c:v>2180</c:v>
                </c:pt>
                <c:pt idx="19">
                  <c:v>2192</c:v>
                </c:pt>
                <c:pt idx="20">
                  <c:v>2582.5</c:v>
                </c:pt>
                <c:pt idx="21">
                  <c:v>2902.5</c:v>
                </c:pt>
                <c:pt idx="22">
                  <c:v>2906</c:v>
                </c:pt>
                <c:pt idx="23">
                  <c:v>2906.5</c:v>
                </c:pt>
                <c:pt idx="24">
                  <c:v>3164</c:v>
                </c:pt>
                <c:pt idx="25">
                  <c:v>3585.5</c:v>
                </c:pt>
                <c:pt idx="26">
                  <c:v>4415</c:v>
                </c:pt>
                <c:pt idx="27">
                  <c:v>4442</c:v>
                </c:pt>
                <c:pt idx="28">
                  <c:v>4732</c:v>
                </c:pt>
                <c:pt idx="29">
                  <c:v>4736</c:v>
                </c:pt>
                <c:pt idx="30">
                  <c:v>4740.5</c:v>
                </c:pt>
                <c:pt idx="31">
                  <c:v>4783</c:v>
                </c:pt>
                <c:pt idx="32">
                  <c:v>5258</c:v>
                </c:pt>
                <c:pt idx="33">
                  <c:v>5696.5</c:v>
                </c:pt>
                <c:pt idx="34">
                  <c:v>5992.5</c:v>
                </c:pt>
                <c:pt idx="35">
                  <c:v>5993</c:v>
                </c:pt>
                <c:pt idx="36">
                  <c:v>6145.5</c:v>
                </c:pt>
                <c:pt idx="37">
                  <c:v>7150</c:v>
                </c:pt>
                <c:pt idx="38">
                  <c:v>7208.5</c:v>
                </c:pt>
                <c:pt idx="39">
                  <c:v>7876.5</c:v>
                </c:pt>
                <c:pt idx="40">
                  <c:v>8670</c:v>
                </c:pt>
                <c:pt idx="41">
                  <c:v>9076</c:v>
                </c:pt>
                <c:pt idx="42">
                  <c:v>9832.5</c:v>
                </c:pt>
                <c:pt idx="43">
                  <c:v>10596</c:v>
                </c:pt>
                <c:pt idx="44">
                  <c:v>10596.5</c:v>
                </c:pt>
                <c:pt idx="45">
                  <c:v>12026.5</c:v>
                </c:pt>
                <c:pt idx="46">
                  <c:v>14840</c:v>
                </c:pt>
                <c:pt idx="47">
                  <c:v>14840.5</c:v>
                </c:pt>
                <c:pt idx="48">
                  <c:v>15760.5</c:v>
                </c:pt>
                <c:pt idx="49">
                  <c:v>15768</c:v>
                </c:pt>
                <c:pt idx="50">
                  <c:v>17321.5</c:v>
                </c:pt>
                <c:pt idx="51">
                  <c:v>17322</c:v>
                </c:pt>
                <c:pt idx="52">
                  <c:v>18691</c:v>
                </c:pt>
                <c:pt idx="53">
                  <c:v>20178</c:v>
                </c:pt>
                <c:pt idx="54">
                  <c:v>20299</c:v>
                </c:pt>
                <c:pt idx="55">
                  <c:v>20299.5</c:v>
                </c:pt>
                <c:pt idx="56">
                  <c:v>23269</c:v>
                </c:pt>
                <c:pt idx="57">
                  <c:v>24438</c:v>
                </c:pt>
                <c:pt idx="58">
                  <c:v>24438.5</c:v>
                </c:pt>
                <c:pt idx="59">
                  <c:v>24461</c:v>
                </c:pt>
                <c:pt idx="60">
                  <c:v>24461.5</c:v>
                </c:pt>
                <c:pt idx="61">
                  <c:v>26318</c:v>
                </c:pt>
                <c:pt idx="62">
                  <c:v>26318</c:v>
                </c:pt>
                <c:pt idx="63">
                  <c:v>26318</c:v>
                </c:pt>
                <c:pt idx="64">
                  <c:v>26322</c:v>
                </c:pt>
                <c:pt idx="65">
                  <c:v>26322</c:v>
                </c:pt>
                <c:pt idx="66">
                  <c:v>26322</c:v>
                </c:pt>
                <c:pt idx="67">
                  <c:v>26415.5</c:v>
                </c:pt>
                <c:pt idx="68">
                  <c:v>26415.5</c:v>
                </c:pt>
                <c:pt idx="69">
                  <c:v>26415.5</c:v>
                </c:pt>
                <c:pt idx="70">
                  <c:v>26423.5</c:v>
                </c:pt>
                <c:pt idx="71">
                  <c:v>26423.5</c:v>
                </c:pt>
                <c:pt idx="72">
                  <c:v>26423.5</c:v>
                </c:pt>
                <c:pt idx="73">
                  <c:v>26439</c:v>
                </c:pt>
                <c:pt idx="74">
                  <c:v>26439</c:v>
                </c:pt>
                <c:pt idx="75">
                  <c:v>26439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0">
                  <c:v>6.6692000109469518E-4</c:v>
                </c:pt>
                <c:pt idx="1">
                  <c:v>-4.6997919998830184E-3</c:v>
                </c:pt>
                <c:pt idx="2">
                  <c:v>0</c:v>
                </c:pt>
                <c:pt idx="3">
                  <c:v>2.9177120013628155E-3</c:v>
                </c:pt>
                <c:pt idx="4">
                  <c:v>-3.1175999902188778E-4</c:v>
                </c:pt>
                <c:pt idx="5">
                  <c:v>-7.6261360009084456E-3</c:v>
                </c:pt>
                <c:pt idx="6">
                  <c:v>-8.2991040035267361E-3</c:v>
                </c:pt>
                <c:pt idx="7">
                  <c:v>-8.0981599967344664E-3</c:v>
                </c:pt>
                <c:pt idx="8">
                  <c:v>-8.4885199976270087E-3</c:v>
                </c:pt>
                <c:pt idx="9">
                  <c:v>-8.0768000043462962E-3</c:v>
                </c:pt>
                <c:pt idx="10">
                  <c:v>-8.1253840035060421E-3</c:v>
                </c:pt>
                <c:pt idx="11">
                  <c:v>-8.0779359996085986E-3</c:v>
                </c:pt>
                <c:pt idx="12">
                  <c:v>-8.0193359972327016E-3</c:v>
                </c:pt>
                <c:pt idx="13">
                  <c:v>-7.7718879983876832E-3</c:v>
                </c:pt>
                <c:pt idx="14">
                  <c:v>-7.6688639965141192E-3</c:v>
                </c:pt>
                <c:pt idx="15">
                  <c:v>-7.2679200020502321E-3</c:v>
                </c:pt>
                <c:pt idx="16">
                  <c:v>-8.0204719997709617E-3</c:v>
                </c:pt>
                <c:pt idx="17">
                  <c:v>-7.7516640012618154E-3</c:v>
                </c:pt>
                <c:pt idx="18">
                  <c:v>-7.3267199986730702E-3</c:v>
                </c:pt>
                <c:pt idx="19">
                  <c:v>-7.3879679985111579E-3</c:v>
                </c:pt>
                <c:pt idx="20">
                  <c:v>-1.1331080000672955E-2</c:v>
                </c:pt>
                <c:pt idx="21">
                  <c:v>-7.9643599965493195E-3</c:v>
                </c:pt>
                <c:pt idx="22">
                  <c:v>-7.3122239991789684E-3</c:v>
                </c:pt>
                <c:pt idx="23">
                  <c:v>-7.0247760013444349E-3</c:v>
                </c:pt>
                <c:pt idx="24">
                  <c:v>-5.8490559968049638E-3</c:v>
                </c:pt>
                <c:pt idx="27">
                  <c:v>-7.8719680022913963E-3</c:v>
                </c:pt>
                <c:pt idx="28">
                  <c:v>-8.2521279982756823E-3</c:v>
                </c:pt>
                <c:pt idx="29">
                  <c:v>-6.77254400216043E-3</c:v>
                </c:pt>
                <c:pt idx="30">
                  <c:v>-7.4455120047787204E-3</c:v>
                </c:pt>
                <c:pt idx="31">
                  <c:v>-8.1124320058734156E-3</c:v>
                </c:pt>
                <c:pt idx="32">
                  <c:v>-9.9368320006760769E-3</c:v>
                </c:pt>
                <c:pt idx="33">
                  <c:v>-5.8249360008630902E-3</c:v>
                </c:pt>
                <c:pt idx="34">
                  <c:v>-7.7357200061669573E-3</c:v>
                </c:pt>
                <c:pt idx="35">
                  <c:v>-8.4882720038876869E-3</c:v>
                </c:pt>
                <c:pt idx="37">
                  <c:v>-8.2936000035260804E-3</c:v>
                </c:pt>
                <c:pt idx="38">
                  <c:v>-6.0421840025810525E-3</c:v>
                </c:pt>
                <c:pt idx="40">
                  <c:v>-9.7316800020053051E-3</c:v>
                </c:pt>
                <c:pt idx="42">
                  <c:v>-9.7350799987907521E-3</c:v>
                </c:pt>
                <c:pt idx="43">
                  <c:v>-1.3681984004506376E-2</c:v>
                </c:pt>
                <c:pt idx="44">
                  <c:v>-8.634536003228277E-3</c:v>
                </c:pt>
                <c:pt idx="46">
                  <c:v>-8.443359998636879E-3</c:v>
                </c:pt>
                <c:pt idx="47">
                  <c:v>-8.0959119950421154E-3</c:v>
                </c:pt>
                <c:pt idx="48">
                  <c:v>-1.139159200101858E-2</c:v>
                </c:pt>
                <c:pt idx="49">
                  <c:v>-1.0079872001369949E-2</c:v>
                </c:pt>
                <c:pt idx="52">
                  <c:v>-1.1198863998288289E-2</c:v>
                </c:pt>
                <c:pt idx="53">
                  <c:v>-1.4188511995598674E-2</c:v>
                </c:pt>
                <c:pt idx="54">
                  <c:v>-1.4406096001039259E-2</c:v>
                </c:pt>
                <c:pt idx="55">
                  <c:v>-1.3158647998352535E-2</c:v>
                </c:pt>
                <c:pt idx="56">
                  <c:v>-1.5964975995302666E-2</c:v>
                </c:pt>
                <c:pt idx="57">
                  <c:v>-1.7231551995791961E-2</c:v>
                </c:pt>
                <c:pt idx="58">
                  <c:v>-1.6784103994723409E-2</c:v>
                </c:pt>
                <c:pt idx="59">
                  <c:v>-1.724894400103949E-2</c:v>
                </c:pt>
                <c:pt idx="60">
                  <c:v>-1.6201496000576299E-2</c:v>
                </c:pt>
                <c:pt idx="61">
                  <c:v>-1.7927072003658395E-2</c:v>
                </c:pt>
                <c:pt idx="62">
                  <c:v>-1.6827072002342902E-2</c:v>
                </c:pt>
                <c:pt idx="63">
                  <c:v>-1.5827072005777154E-2</c:v>
                </c:pt>
                <c:pt idx="64">
                  <c:v>-1.7747487996530253E-2</c:v>
                </c:pt>
                <c:pt idx="65">
                  <c:v>-1.664748799521476E-2</c:v>
                </c:pt>
                <c:pt idx="66">
                  <c:v>-1.5647487998649012E-2</c:v>
                </c:pt>
                <c:pt idx="67">
                  <c:v>-1.9774711996433325E-2</c:v>
                </c:pt>
                <c:pt idx="68">
                  <c:v>-1.8174712000472937E-2</c:v>
                </c:pt>
                <c:pt idx="69">
                  <c:v>-1.567471199814463E-2</c:v>
                </c:pt>
                <c:pt idx="70">
                  <c:v>-1.7915543998242356E-2</c:v>
                </c:pt>
                <c:pt idx="71">
                  <c:v>-1.6815543996926863E-2</c:v>
                </c:pt>
                <c:pt idx="72">
                  <c:v>-1.5915543997834902E-2</c:v>
                </c:pt>
                <c:pt idx="73">
                  <c:v>-1.8344656004046556E-2</c:v>
                </c:pt>
                <c:pt idx="74">
                  <c:v>-1.824465599929681E-2</c:v>
                </c:pt>
                <c:pt idx="75">
                  <c:v>-1.734465600020485E-2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94-4765-A45B-4912025AAB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3">
                    <c:v>4.0000000000000001E-3</c:v>
                  </c:pt>
                  <c:pt idx="4">
                    <c:v>6.0000000000000001E-3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2">
                    <c:v>5.9999999999999995E-4</c:v>
                  </c:pt>
                  <c:pt idx="23">
                    <c:v>1.9E-3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6.9999999999999999E-4</c:v>
                  </c:pt>
                  <c:pt idx="31">
                    <c:v>2.9999999999999997E-4</c:v>
                  </c:pt>
                  <c:pt idx="32">
                    <c:v>8.9999999999999998E-4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1E-4</c:v>
                  </c:pt>
                  <c:pt idx="43">
                    <c:v>1.9E-3</c:v>
                  </c:pt>
                  <c:pt idx="44">
                    <c:v>2E-3</c:v>
                  </c:pt>
                  <c:pt idx="46">
                    <c:v>1.1999999999999999E-3</c:v>
                  </c:pt>
                  <c:pt idx="47">
                    <c:v>2E-3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1.2999999999999999E-3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8.0000000000000004E-4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8.9999999999999998E-4</c:v>
                  </c:pt>
                  <c:pt idx="67">
                    <c:v>8.9999999999999998E-4</c:v>
                  </c:pt>
                  <c:pt idx="68">
                    <c:v>2.0000000000000001E-4</c:v>
                  </c:pt>
                  <c:pt idx="69">
                    <c:v>8.0000000000000004E-4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8.0000000000000004E-4</c:v>
                  </c:pt>
                  <c:pt idx="7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3">
                    <c:v>4.0000000000000001E-3</c:v>
                  </c:pt>
                  <c:pt idx="4">
                    <c:v>6.0000000000000001E-3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2">
                    <c:v>5.9999999999999995E-4</c:v>
                  </c:pt>
                  <c:pt idx="23">
                    <c:v>1.9E-3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6.9999999999999999E-4</c:v>
                  </c:pt>
                  <c:pt idx="31">
                    <c:v>2.9999999999999997E-4</c:v>
                  </c:pt>
                  <c:pt idx="32">
                    <c:v>8.9999999999999998E-4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1E-4</c:v>
                  </c:pt>
                  <c:pt idx="43">
                    <c:v>1.9E-3</c:v>
                  </c:pt>
                  <c:pt idx="44">
                    <c:v>2E-3</c:v>
                  </c:pt>
                  <c:pt idx="46">
                    <c:v>1.1999999999999999E-3</c:v>
                  </c:pt>
                  <c:pt idx="47">
                    <c:v>2E-3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1.2999999999999999E-3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8.0000000000000004E-4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8.9999999999999998E-4</c:v>
                  </c:pt>
                  <c:pt idx="67">
                    <c:v>8.9999999999999998E-4</c:v>
                  </c:pt>
                  <c:pt idx="68">
                    <c:v>2.0000000000000001E-4</c:v>
                  </c:pt>
                  <c:pt idx="69">
                    <c:v>8.0000000000000004E-4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8.0000000000000004E-4</c:v>
                  </c:pt>
                  <c:pt idx="7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-42.5</c:v>
                </c:pt>
                <c:pt idx="1">
                  <c:v>-2</c:v>
                </c:pt>
                <c:pt idx="2">
                  <c:v>0</c:v>
                </c:pt>
                <c:pt idx="3">
                  <c:v>22</c:v>
                </c:pt>
                <c:pt idx="4">
                  <c:v>65</c:v>
                </c:pt>
                <c:pt idx="5">
                  <c:v>1621.5</c:v>
                </c:pt>
                <c:pt idx="6">
                  <c:v>1626</c:v>
                </c:pt>
                <c:pt idx="7">
                  <c:v>1665</c:v>
                </c:pt>
                <c:pt idx="8">
                  <c:v>1692.5</c:v>
                </c:pt>
                <c:pt idx="9">
                  <c:v>1700</c:v>
                </c:pt>
                <c:pt idx="10">
                  <c:v>1758.5</c:v>
                </c:pt>
                <c:pt idx="11">
                  <c:v>1759</c:v>
                </c:pt>
                <c:pt idx="12">
                  <c:v>1796.5</c:v>
                </c:pt>
                <c:pt idx="13">
                  <c:v>1797</c:v>
                </c:pt>
                <c:pt idx="14">
                  <c:v>1816</c:v>
                </c:pt>
                <c:pt idx="15">
                  <c:v>1855</c:v>
                </c:pt>
                <c:pt idx="16">
                  <c:v>1855.5</c:v>
                </c:pt>
                <c:pt idx="17">
                  <c:v>1891</c:v>
                </c:pt>
                <c:pt idx="18">
                  <c:v>2180</c:v>
                </c:pt>
                <c:pt idx="19">
                  <c:v>2192</c:v>
                </c:pt>
                <c:pt idx="20">
                  <c:v>2582.5</c:v>
                </c:pt>
                <c:pt idx="21">
                  <c:v>2902.5</c:v>
                </c:pt>
                <c:pt idx="22">
                  <c:v>2906</c:v>
                </c:pt>
                <c:pt idx="23">
                  <c:v>2906.5</c:v>
                </c:pt>
                <c:pt idx="24">
                  <c:v>3164</c:v>
                </c:pt>
                <c:pt idx="25">
                  <c:v>3585.5</c:v>
                </c:pt>
                <c:pt idx="26">
                  <c:v>4415</c:v>
                </c:pt>
                <c:pt idx="27">
                  <c:v>4442</c:v>
                </c:pt>
                <c:pt idx="28">
                  <c:v>4732</c:v>
                </c:pt>
                <c:pt idx="29">
                  <c:v>4736</c:v>
                </c:pt>
                <c:pt idx="30">
                  <c:v>4740.5</c:v>
                </c:pt>
                <c:pt idx="31">
                  <c:v>4783</c:v>
                </c:pt>
                <c:pt idx="32">
                  <c:v>5258</c:v>
                </c:pt>
                <c:pt idx="33">
                  <c:v>5696.5</c:v>
                </c:pt>
                <c:pt idx="34">
                  <c:v>5992.5</c:v>
                </c:pt>
                <c:pt idx="35">
                  <c:v>5993</c:v>
                </c:pt>
                <c:pt idx="36">
                  <c:v>6145.5</c:v>
                </c:pt>
                <c:pt idx="37">
                  <c:v>7150</c:v>
                </c:pt>
                <c:pt idx="38">
                  <c:v>7208.5</c:v>
                </c:pt>
                <c:pt idx="39">
                  <c:v>7876.5</c:v>
                </c:pt>
                <c:pt idx="40">
                  <c:v>8670</c:v>
                </c:pt>
                <c:pt idx="41">
                  <c:v>9076</c:v>
                </c:pt>
                <c:pt idx="42">
                  <c:v>9832.5</c:v>
                </c:pt>
                <c:pt idx="43">
                  <c:v>10596</c:v>
                </c:pt>
                <c:pt idx="44">
                  <c:v>10596.5</c:v>
                </c:pt>
                <c:pt idx="45">
                  <c:v>12026.5</c:v>
                </c:pt>
                <c:pt idx="46">
                  <c:v>14840</c:v>
                </c:pt>
                <c:pt idx="47">
                  <c:v>14840.5</c:v>
                </c:pt>
                <c:pt idx="48">
                  <c:v>15760.5</c:v>
                </c:pt>
                <c:pt idx="49">
                  <c:v>15768</c:v>
                </c:pt>
                <c:pt idx="50">
                  <c:v>17321.5</c:v>
                </c:pt>
                <c:pt idx="51">
                  <c:v>17322</c:v>
                </c:pt>
                <c:pt idx="52">
                  <c:v>18691</c:v>
                </c:pt>
                <c:pt idx="53">
                  <c:v>20178</c:v>
                </c:pt>
                <c:pt idx="54">
                  <c:v>20299</c:v>
                </c:pt>
                <c:pt idx="55">
                  <c:v>20299.5</c:v>
                </c:pt>
                <c:pt idx="56">
                  <c:v>23269</c:v>
                </c:pt>
                <c:pt idx="57">
                  <c:v>24438</c:v>
                </c:pt>
                <c:pt idx="58">
                  <c:v>24438.5</c:v>
                </c:pt>
                <c:pt idx="59">
                  <c:v>24461</c:v>
                </c:pt>
                <c:pt idx="60">
                  <c:v>24461.5</c:v>
                </c:pt>
                <c:pt idx="61">
                  <c:v>26318</c:v>
                </c:pt>
                <c:pt idx="62">
                  <c:v>26318</c:v>
                </c:pt>
                <c:pt idx="63">
                  <c:v>26318</c:v>
                </c:pt>
                <c:pt idx="64">
                  <c:v>26322</c:v>
                </c:pt>
                <c:pt idx="65">
                  <c:v>26322</c:v>
                </c:pt>
                <c:pt idx="66">
                  <c:v>26322</c:v>
                </c:pt>
                <c:pt idx="67">
                  <c:v>26415.5</c:v>
                </c:pt>
                <c:pt idx="68">
                  <c:v>26415.5</c:v>
                </c:pt>
                <c:pt idx="69">
                  <c:v>26415.5</c:v>
                </c:pt>
                <c:pt idx="70">
                  <c:v>26423.5</c:v>
                </c:pt>
                <c:pt idx="71">
                  <c:v>26423.5</c:v>
                </c:pt>
                <c:pt idx="72">
                  <c:v>26423.5</c:v>
                </c:pt>
                <c:pt idx="73">
                  <c:v>26439</c:v>
                </c:pt>
                <c:pt idx="74">
                  <c:v>26439</c:v>
                </c:pt>
                <c:pt idx="75">
                  <c:v>26439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94-4765-A45B-4912025AAB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3">
                    <c:v>4.0000000000000001E-3</c:v>
                  </c:pt>
                  <c:pt idx="4">
                    <c:v>6.0000000000000001E-3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2">
                    <c:v>5.9999999999999995E-4</c:v>
                  </c:pt>
                  <c:pt idx="23">
                    <c:v>1.9E-3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6.9999999999999999E-4</c:v>
                  </c:pt>
                  <c:pt idx="31">
                    <c:v>2.9999999999999997E-4</c:v>
                  </c:pt>
                  <c:pt idx="32">
                    <c:v>8.9999999999999998E-4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1E-4</c:v>
                  </c:pt>
                  <c:pt idx="43">
                    <c:v>1.9E-3</c:v>
                  </c:pt>
                  <c:pt idx="44">
                    <c:v>2E-3</c:v>
                  </c:pt>
                  <c:pt idx="46">
                    <c:v>1.1999999999999999E-3</c:v>
                  </c:pt>
                  <c:pt idx="47">
                    <c:v>2E-3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1.2999999999999999E-3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8.0000000000000004E-4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8.9999999999999998E-4</c:v>
                  </c:pt>
                  <c:pt idx="67">
                    <c:v>8.9999999999999998E-4</c:v>
                  </c:pt>
                  <c:pt idx="68">
                    <c:v>2.0000000000000001E-4</c:v>
                  </c:pt>
                  <c:pt idx="69">
                    <c:v>8.0000000000000004E-4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8.0000000000000004E-4</c:v>
                  </c:pt>
                  <c:pt idx="7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3">
                    <c:v>4.0000000000000001E-3</c:v>
                  </c:pt>
                  <c:pt idx="4">
                    <c:v>6.0000000000000001E-3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2">
                    <c:v>5.9999999999999995E-4</c:v>
                  </c:pt>
                  <c:pt idx="23">
                    <c:v>1.9E-3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6.9999999999999999E-4</c:v>
                  </c:pt>
                  <c:pt idx="31">
                    <c:v>2.9999999999999997E-4</c:v>
                  </c:pt>
                  <c:pt idx="32">
                    <c:v>8.9999999999999998E-4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1E-4</c:v>
                  </c:pt>
                  <c:pt idx="43">
                    <c:v>1.9E-3</c:v>
                  </c:pt>
                  <c:pt idx="44">
                    <c:v>2E-3</c:v>
                  </c:pt>
                  <c:pt idx="46">
                    <c:v>1.1999999999999999E-3</c:v>
                  </c:pt>
                  <c:pt idx="47">
                    <c:v>2E-3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1.2999999999999999E-3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8.0000000000000004E-4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8.9999999999999998E-4</c:v>
                  </c:pt>
                  <c:pt idx="67">
                    <c:v>8.9999999999999998E-4</c:v>
                  </c:pt>
                  <c:pt idx="68">
                    <c:v>2.0000000000000001E-4</c:v>
                  </c:pt>
                  <c:pt idx="69">
                    <c:v>8.0000000000000004E-4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8.0000000000000004E-4</c:v>
                  </c:pt>
                  <c:pt idx="7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-42.5</c:v>
                </c:pt>
                <c:pt idx="1">
                  <c:v>-2</c:v>
                </c:pt>
                <c:pt idx="2">
                  <c:v>0</c:v>
                </c:pt>
                <c:pt idx="3">
                  <c:v>22</c:v>
                </c:pt>
                <c:pt idx="4">
                  <c:v>65</c:v>
                </c:pt>
                <c:pt idx="5">
                  <c:v>1621.5</c:v>
                </c:pt>
                <c:pt idx="6">
                  <c:v>1626</c:v>
                </c:pt>
                <c:pt idx="7">
                  <c:v>1665</c:v>
                </c:pt>
                <c:pt idx="8">
                  <c:v>1692.5</c:v>
                </c:pt>
                <c:pt idx="9">
                  <c:v>1700</c:v>
                </c:pt>
                <c:pt idx="10">
                  <c:v>1758.5</c:v>
                </c:pt>
                <c:pt idx="11">
                  <c:v>1759</c:v>
                </c:pt>
                <c:pt idx="12">
                  <c:v>1796.5</c:v>
                </c:pt>
                <c:pt idx="13">
                  <c:v>1797</c:v>
                </c:pt>
                <c:pt idx="14">
                  <c:v>1816</c:v>
                </c:pt>
                <c:pt idx="15">
                  <c:v>1855</c:v>
                </c:pt>
                <c:pt idx="16">
                  <c:v>1855.5</c:v>
                </c:pt>
                <c:pt idx="17">
                  <c:v>1891</c:v>
                </c:pt>
                <c:pt idx="18">
                  <c:v>2180</c:v>
                </c:pt>
                <c:pt idx="19">
                  <c:v>2192</c:v>
                </c:pt>
                <c:pt idx="20">
                  <c:v>2582.5</c:v>
                </c:pt>
                <c:pt idx="21">
                  <c:v>2902.5</c:v>
                </c:pt>
                <c:pt idx="22">
                  <c:v>2906</c:v>
                </c:pt>
                <c:pt idx="23">
                  <c:v>2906.5</c:v>
                </c:pt>
                <c:pt idx="24">
                  <c:v>3164</c:v>
                </c:pt>
                <c:pt idx="25">
                  <c:v>3585.5</c:v>
                </c:pt>
                <c:pt idx="26">
                  <c:v>4415</c:v>
                </c:pt>
                <c:pt idx="27">
                  <c:v>4442</c:v>
                </c:pt>
                <c:pt idx="28">
                  <c:v>4732</c:v>
                </c:pt>
                <c:pt idx="29">
                  <c:v>4736</c:v>
                </c:pt>
                <c:pt idx="30">
                  <c:v>4740.5</c:v>
                </c:pt>
                <c:pt idx="31">
                  <c:v>4783</c:v>
                </c:pt>
                <c:pt idx="32">
                  <c:v>5258</c:v>
                </c:pt>
                <c:pt idx="33">
                  <c:v>5696.5</c:v>
                </c:pt>
                <c:pt idx="34">
                  <c:v>5992.5</c:v>
                </c:pt>
                <c:pt idx="35">
                  <c:v>5993</c:v>
                </c:pt>
                <c:pt idx="36">
                  <c:v>6145.5</c:v>
                </c:pt>
                <c:pt idx="37">
                  <c:v>7150</c:v>
                </c:pt>
                <c:pt idx="38">
                  <c:v>7208.5</c:v>
                </c:pt>
                <c:pt idx="39">
                  <c:v>7876.5</c:v>
                </c:pt>
                <c:pt idx="40">
                  <c:v>8670</c:v>
                </c:pt>
                <c:pt idx="41">
                  <c:v>9076</c:v>
                </c:pt>
                <c:pt idx="42">
                  <c:v>9832.5</c:v>
                </c:pt>
                <c:pt idx="43">
                  <c:v>10596</c:v>
                </c:pt>
                <c:pt idx="44">
                  <c:v>10596.5</c:v>
                </c:pt>
                <c:pt idx="45">
                  <c:v>12026.5</c:v>
                </c:pt>
                <c:pt idx="46">
                  <c:v>14840</c:v>
                </c:pt>
                <c:pt idx="47">
                  <c:v>14840.5</c:v>
                </c:pt>
                <c:pt idx="48">
                  <c:v>15760.5</c:v>
                </c:pt>
                <c:pt idx="49">
                  <c:v>15768</c:v>
                </c:pt>
                <c:pt idx="50">
                  <c:v>17321.5</c:v>
                </c:pt>
                <c:pt idx="51">
                  <c:v>17322</c:v>
                </c:pt>
                <c:pt idx="52">
                  <c:v>18691</c:v>
                </c:pt>
                <c:pt idx="53">
                  <c:v>20178</c:v>
                </c:pt>
                <c:pt idx="54">
                  <c:v>20299</c:v>
                </c:pt>
                <c:pt idx="55">
                  <c:v>20299.5</c:v>
                </c:pt>
                <c:pt idx="56">
                  <c:v>23269</c:v>
                </c:pt>
                <c:pt idx="57">
                  <c:v>24438</c:v>
                </c:pt>
                <c:pt idx="58">
                  <c:v>24438.5</c:v>
                </c:pt>
                <c:pt idx="59">
                  <c:v>24461</c:v>
                </c:pt>
                <c:pt idx="60">
                  <c:v>24461.5</c:v>
                </c:pt>
                <c:pt idx="61">
                  <c:v>26318</c:v>
                </c:pt>
                <c:pt idx="62">
                  <c:v>26318</c:v>
                </c:pt>
                <c:pt idx="63">
                  <c:v>26318</c:v>
                </c:pt>
                <c:pt idx="64">
                  <c:v>26322</c:v>
                </c:pt>
                <c:pt idx="65">
                  <c:v>26322</c:v>
                </c:pt>
                <c:pt idx="66">
                  <c:v>26322</c:v>
                </c:pt>
                <c:pt idx="67">
                  <c:v>26415.5</c:v>
                </c:pt>
                <c:pt idx="68">
                  <c:v>26415.5</c:v>
                </c:pt>
                <c:pt idx="69">
                  <c:v>26415.5</c:v>
                </c:pt>
                <c:pt idx="70">
                  <c:v>26423.5</c:v>
                </c:pt>
                <c:pt idx="71">
                  <c:v>26423.5</c:v>
                </c:pt>
                <c:pt idx="72">
                  <c:v>26423.5</c:v>
                </c:pt>
                <c:pt idx="73">
                  <c:v>26439</c:v>
                </c:pt>
                <c:pt idx="74">
                  <c:v>26439</c:v>
                </c:pt>
                <c:pt idx="75">
                  <c:v>26439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94-4765-A45B-4912025AAB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3">
                    <c:v>4.0000000000000001E-3</c:v>
                  </c:pt>
                  <c:pt idx="4">
                    <c:v>6.0000000000000001E-3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2">
                    <c:v>5.9999999999999995E-4</c:v>
                  </c:pt>
                  <c:pt idx="23">
                    <c:v>1.9E-3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6.9999999999999999E-4</c:v>
                  </c:pt>
                  <c:pt idx="31">
                    <c:v>2.9999999999999997E-4</c:v>
                  </c:pt>
                  <c:pt idx="32">
                    <c:v>8.9999999999999998E-4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1E-4</c:v>
                  </c:pt>
                  <c:pt idx="43">
                    <c:v>1.9E-3</c:v>
                  </c:pt>
                  <c:pt idx="44">
                    <c:v>2E-3</c:v>
                  </c:pt>
                  <c:pt idx="46">
                    <c:v>1.1999999999999999E-3</c:v>
                  </c:pt>
                  <c:pt idx="47">
                    <c:v>2E-3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1.2999999999999999E-3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8.0000000000000004E-4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8.9999999999999998E-4</c:v>
                  </c:pt>
                  <c:pt idx="67">
                    <c:v>8.9999999999999998E-4</c:v>
                  </c:pt>
                  <c:pt idx="68">
                    <c:v>2.0000000000000001E-4</c:v>
                  </c:pt>
                  <c:pt idx="69">
                    <c:v>8.0000000000000004E-4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8.0000000000000004E-4</c:v>
                  </c:pt>
                  <c:pt idx="75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3">
                    <c:v>4.0000000000000001E-3</c:v>
                  </c:pt>
                  <c:pt idx="4">
                    <c:v>6.0000000000000001E-3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5.9999999999999995E-4</c:v>
                  </c:pt>
                  <c:pt idx="15">
                    <c:v>1E-3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2">
                    <c:v>5.9999999999999995E-4</c:v>
                  </c:pt>
                  <c:pt idx="23">
                    <c:v>1.9E-3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6.9999999999999999E-4</c:v>
                  </c:pt>
                  <c:pt idx="31">
                    <c:v>2.9999999999999997E-4</c:v>
                  </c:pt>
                  <c:pt idx="32">
                    <c:v>8.9999999999999998E-4</c:v>
                  </c:pt>
                  <c:pt idx="33">
                    <c:v>2E-3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8.0000000000000004E-4</c:v>
                  </c:pt>
                  <c:pt idx="39">
                    <c:v>5.0000000000000001E-3</c:v>
                  </c:pt>
                  <c:pt idx="40">
                    <c:v>0</c:v>
                  </c:pt>
                  <c:pt idx="41">
                    <c:v>1.4E-3</c:v>
                  </c:pt>
                  <c:pt idx="42">
                    <c:v>1E-4</c:v>
                  </c:pt>
                  <c:pt idx="43">
                    <c:v>1.9E-3</c:v>
                  </c:pt>
                  <c:pt idx="44">
                    <c:v>2E-3</c:v>
                  </c:pt>
                  <c:pt idx="46">
                    <c:v>1.1999999999999999E-3</c:v>
                  </c:pt>
                  <c:pt idx="47">
                    <c:v>2E-3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8.0000000000000004E-4</c:v>
                  </c:pt>
                  <c:pt idx="51">
                    <c:v>1.2999999999999999E-3</c:v>
                  </c:pt>
                  <c:pt idx="52">
                    <c:v>4.0000000000000002E-4</c:v>
                  </c:pt>
                  <c:pt idx="53">
                    <c:v>1E-4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8.0000000000000004E-4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8.9999999999999998E-4</c:v>
                  </c:pt>
                  <c:pt idx="67">
                    <c:v>8.9999999999999998E-4</c:v>
                  </c:pt>
                  <c:pt idx="68">
                    <c:v>2.0000000000000001E-4</c:v>
                  </c:pt>
                  <c:pt idx="69">
                    <c:v>8.0000000000000004E-4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8.0000000000000004E-4</c:v>
                  </c:pt>
                  <c:pt idx="7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-42.5</c:v>
                </c:pt>
                <c:pt idx="1">
                  <c:v>-2</c:v>
                </c:pt>
                <c:pt idx="2">
                  <c:v>0</c:v>
                </c:pt>
                <c:pt idx="3">
                  <c:v>22</c:v>
                </c:pt>
                <c:pt idx="4">
                  <c:v>65</c:v>
                </c:pt>
                <c:pt idx="5">
                  <c:v>1621.5</c:v>
                </c:pt>
                <c:pt idx="6">
                  <c:v>1626</c:v>
                </c:pt>
                <c:pt idx="7">
                  <c:v>1665</c:v>
                </c:pt>
                <c:pt idx="8">
                  <c:v>1692.5</c:v>
                </c:pt>
                <c:pt idx="9">
                  <c:v>1700</c:v>
                </c:pt>
                <c:pt idx="10">
                  <c:v>1758.5</c:v>
                </c:pt>
                <c:pt idx="11">
                  <c:v>1759</c:v>
                </c:pt>
                <c:pt idx="12">
                  <c:v>1796.5</c:v>
                </c:pt>
                <c:pt idx="13">
                  <c:v>1797</c:v>
                </c:pt>
                <c:pt idx="14">
                  <c:v>1816</c:v>
                </c:pt>
                <c:pt idx="15">
                  <c:v>1855</c:v>
                </c:pt>
                <c:pt idx="16">
                  <c:v>1855.5</c:v>
                </c:pt>
                <c:pt idx="17">
                  <c:v>1891</c:v>
                </c:pt>
                <c:pt idx="18">
                  <c:v>2180</c:v>
                </c:pt>
                <c:pt idx="19">
                  <c:v>2192</c:v>
                </c:pt>
                <c:pt idx="20">
                  <c:v>2582.5</c:v>
                </c:pt>
                <c:pt idx="21">
                  <c:v>2902.5</c:v>
                </c:pt>
                <c:pt idx="22">
                  <c:v>2906</c:v>
                </c:pt>
                <c:pt idx="23">
                  <c:v>2906.5</c:v>
                </c:pt>
                <c:pt idx="24">
                  <c:v>3164</c:v>
                </c:pt>
                <c:pt idx="25">
                  <c:v>3585.5</c:v>
                </c:pt>
                <c:pt idx="26">
                  <c:v>4415</c:v>
                </c:pt>
                <c:pt idx="27">
                  <c:v>4442</c:v>
                </c:pt>
                <c:pt idx="28">
                  <c:v>4732</c:v>
                </c:pt>
                <c:pt idx="29">
                  <c:v>4736</c:v>
                </c:pt>
                <c:pt idx="30">
                  <c:v>4740.5</c:v>
                </c:pt>
                <c:pt idx="31">
                  <c:v>4783</c:v>
                </c:pt>
                <c:pt idx="32">
                  <c:v>5258</c:v>
                </c:pt>
                <c:pt idx="33">
                  <c:v>5696.5</c:v>
                </c:pt>
                <c:pt idx="34">
                  <c:v>5992.5</c:v>
                </c:pt>
                <c:pt idx="35">
                  <c:v>5993</c:v>
                </c:pt>
                <c:pt idx="36">
                  <c:v>6145.5</c:v>
                </c:pt>
                <c:pt idx="37">
                  <c:v>7150</c:v>
                </c:pt>
                <c:pt idx="38">
                  <c:v>7208.5</c:v>
                </c:pt>
                <c:pt idx="39">
                  <c:v>7876.5</c:v>
                </c:pt>
                <c:pt idx="40">
                  <c:v>8670</c:v>
                </c:pt>
                <c:pt idx="41">
                  <c:v>9076</c:v>
                </c:pt>
                <c:pt idx="42">
                  <c:v>9832.5</c:v>
                </c:pt>
                <c:pt idx="43">
                  <c:v>10596</c:v>
                </c:pt>
                <c:pt idx="44">
                  <c:v>10596.5</c:v>
                </c:pt>
                <c:pt idx="45">
                  <c:v>12026.5</c:v>
                </c:pt>
                <c:pt idx="46">
                  <c:v>14840</c:v>
                </c:pt>
                <c:pt idx="47">
                  <c:v>14840.5</c:v>
                </c:pt>
                <c:pt idx="48">
                  <c:v>15760.5</c:v>
                </c:pt>
                <c:pt idx="49">
                  <c:v>15768</c:v>
                </c:pt>
                <c:pt idx="50">
                  <c:v>17321.5</c:v>
                </c:pt>
                <c:pt idx="51">
                  <c:v>17322</c:v>
                </c:pt>
                <c:pt idx="52">
                  <c:v>18691</c:v>
                </c:pt>
                <c:pt idx="53">
                  <c:v>20178</c:v>
                </c:pt>
                <c:pt idx="54">
                  <c:v>20299</c:v>
                </c:pt>
                <c:pt idx="55">
                  <c:v>20299.5</c:v>
                </c:pt>
                <c:pt idx="56">
                  <c:v>23269</c:v>
                </c:pt>
                <c:pt idx="57">
                  <c:v>24438</c:v>
                </c:pt>
                <c:pt idx="58">
                  <c:v>24438.5</c:v>
                </c:pt>
                <c:pt idx="59">
                  <c:v>24461</c:v>
                </c:pt>
                <c:pt idx="60">
                  <c:v>24461.5</c:v>
                </c:pt>
                <c:pt idx="61">
                  <c:v>26318</c:v>
                </c:pt>
                <c:pt idx="62">
                  <c:v>26318</c:v>
                </c:pt>
                <c:pt idx="63">
                  <c:v>26318</c:v>
                </c:pt>
                <c:pt idx="64">
                  <c:v>26322</c:v>
                </c:pt>
                <c:pt idx="65">
                  <c:v>26322</c:v>
                </c:pt>
                <c:pt idx="66">
                  <c:v>26322</c:v>
                </c:pt>
                <c:pt idx="67">
                  <c:v>26415.5</c:v>
                </c:pt>
                <c:pt idx="68">
                  <c:v>26415.5</c:v>
                </c:pt>
                <c:pt idx="69">
                  <c:v>26415.5</c:v>
                </c:pt>
                <c:pt idx="70">
                  <c:v>26423.5</c:v>
                </c:pt>
                <c:pt idx="71">
                  <c:v>26423.5</c:v>
                </c:pt>
                <c:pt idx="72">
                  <c:v>26423.5</c:v>
                </c:pt>
                <c:pt idx="73">
                  <c:v>26439</c:v>
                </c:pt>
                <c:pt idx="74">
                  <c:v>26439</c:v>
                </c:pt>
                <c:pt idx="75">
                  <c:v>26439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94-4765-A45B-4912025AAB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-42.5</c:v>
                </c:pt>
                <c:pt idx="1">
                  <c:v>-2</c:v>
                </c:pt>
                <c:pt idx="2">
                  <c:v>0</c:v>
                </c:pt>
                <c:pt idx="3">
                  <c:v>22</c:v>
                </c:pt>
                <c:pt idx="4">
                  <c:v>65</c:v>
                </c:pt>
                <c:pt idx="5">
                  <c:v>1621.5</c:v>
                </c:pt>
                <c:pt idx="6">
                  <c:v>1626</c:v>
                </c:pt>
                <c:pt idx="7">
                  <c:v>1665</c:v>
                </c:pt>
                <c:pt idx="8">
                  <c:v>1692.5</c:v>
                </c:pt>
                <c:pt idx="9">
                  <c:v>1700</c:v>
                </c:pt>
                <c:pt idx="10">
                  <c:v>1758.5</c:v>
                </c:pt>
                <c:pt idx="11">
                  <c:v>1759</c:v>
                </c:pt>
                <c:pt idx="12">
                  <c:v>1796.5</c:v>
                </c:pt>
                <c:pt idx="13">
                  <c:v>1797</c:v>
                </c:pt>
                <c:pt idx="14">
                  <c:v>1816</c:v>
                </c:pt>
                <c:pt idx="15">
                  <c:v>1855</c:v>
                </c:pt>
                <c:pt idx="16">
                  <c:v>1855.5</c:v>
                </c:pt>
                <c:pt idx="17">
                  <c:v>1891</c:v>
                </c:pt>
                <c:pt idx="18">
                  <c:v>2180</c:v>
                </c:pt>
                <c:pt idx="19">
                  <c:v>2192</c:v>
                </c:pt>
                <c:pt idx="20">
                  <c:v>2582.5</c:v>
                </c:pt>
                <c:pt idx="21">
                  <c:v>2902.5</c:v>
                </c:pt>
                <c:pt idx="22">
                  <c:v>2906</c:v>
                </c:pt>
                <c:pt idx="23">
                  <c:v>2906.5</c:v>
                </c:pt>
                <c:pt idx="24">
                  <c:v>3164</c:v>
                </c:pt>
                <c:pt idx="25">
                  <c:v>3585.5</c:v>
                </c:pt>
                <c:pt idx="26">
                  <c:v>4415</c:v>
                </c:pt>
                <c:pt idx="27">
                  <c:v>4442</c:v>
                </c:pt>
                <c:pt idx="28">
                  <c:v>4732</c:v>
                </c:pt>
                <c:pt idx="29">
                  <c:v>4736</c:v>
                </c:pt>
                <c:pt idx="30">
                  <c:v>4740.5</c:v>
                </c:pt>
                <c:pt idx="31">
                  <c:v>4783</c:v>
                </c:pt>
                <c:pt idx="32">
                  <c:v>5258</c:v>
                </c:pt>
                <c:pt idx="33">
                  <c:v>5696.5</c:v>
                </c:pt>
                <c:pt idx="34">
                  <c:v>5992.5</c:v>
                </c:pt>
                <c:pt idx="35">
                  <c:v>5993</c:v>
                </c:pt>
                <c:pt idx="36">
                  <c:v>6145.5</c:v>
                </c:pt>
                <c:pt idx="37">
                  <c:v>7150</c:v>
                </c:pt>
                <c:pt idx="38">
                  <c:v>7208.5</c:v>
                </c:pt>
                <c:pt idx="39">
                  <c:v>7876.5</c:v>
                </c:pt>
                <c:pt idx="40">
                  <c:v>8670</c:v>
                </c:pt>
                <c:pt idx="41">
                  <c:v>9076</c:v>
                </c:pt>
                <c:pt idx="42">
                  <c:v>9832.5</c:v>
                </c:pt>
                <c:pt idx="43">
                  <c:v>10596</c:v>
                </c:pt>
                <c:pt idx="44">
                  <c:v>10596.5</c:v>
                </c:pt>
                <c:pt idx="45">
                  <c:v>12026.5</c:v>
                </c:pt>
                <c:pt idx="46">
                  <c:v>14840</c:v>
                </c:pt>
                <c:pt idx="47">
                  <c:v>14840.5</c:v>
                </c:pt>
                <c:pt idx="48">
                  <c:v>15760.5</c:v>
                </c:pt>
                <c:pt idx="49">
                  <c:v>15768</c:v>
                </c:pt>
                <c:pt idx="50">
                  <c:v>17321.5</c:v>
                </c:pt>
                <c:pt idx="51">
                  <c:v>17322</c:v>
                </c:pt>
                <c:pt idx="52">
                  <c:v>18691</c:v>
                </c:pt>
                <c:pt idx="53">
                  <c:v>20178</c:v>
                </c:pt>
                <c:pt idx="54">
                  <c:v>20299</c:v>
                </c:pt>
                <c:pt idx="55">
                  <c:v>20299.5</c:v>
                </c:pt>
                <c:pt idx="56">
                  <c:v>23269</c:v>
                </c:pt>
                <c:pt idx="57">
                  <c:v>24438</c:v>
                </c:pt>
                <c:pt idx="58">
                  <c:v>24438.5</c:v>
                </c:pt>
                <c:pt idx="59">
                  <c:v>24461</c:v>
                </c:pt>
                <c:pt idx="60">
                  <c:v>24461.5</c:v>
                </c:pt>
                <c:pt idx="61">
                  <c:v>26318</c:v>
                </c:pt>
                <c:pt idx="62">
                  <c:v>26318</c:v>
                </c:pt>
                <c:pt idx="63">
                  <c:v>26318</c:v>
                </c:pt>
                <c:pt idx="64">
                  <c:v>26322</c:v>
                </c:pt>
                <c:pt idx="65">
                  <c:v>26322</c:v>
                </c:pt>
                <c:pt idx="66">
                  <c:v>26322</c:v>
                </c:pt>
                <c:pt idx="67">
                  <c:v>26415.5</c:v>
                </c:pt>
                <c:pt idx="68">
                  <c:v>26415.5</c:v>
                </c:pt>
                <c:pt idx="69">
                  <c:v>26415.5</c:v>
                </c:pt>
                <c:pt idx="70">
                  <c:v>26423.5</c:v>
                </c:pt>
                <c:pt idx="71">
                  <c:v>26423.5</c:v>
                </c:pt>
                <c:pt idx="72">
                  <c:v>26423.5</c:v>
                </c:pt>
                <c:pt idx="73">
                  <c:v>26439</c:v>
                </c:pt>
                <c:pt idx="74">
                  <c:v>26439</c:v>
                </c:pt>
                <c:pt idx="75">
                  <c:v>26439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1.51876287163352E-3</c:v>
                </c:pt>
                <c:pt idx="1">
                  <c:v>1.4896267783790279E-3</c:v>
                </c:pt>
                <c:pt idx="2">
                  <c:v>1.488187958959053E-3</c:v>
                </c:pt>
                <c:pt idx="3">
                  <c:v>1.4723609453393288E-3</c:v>
                </c:pt>
                <c:pt idx="4">
                  <c:v>1.441426327809868E-3</c:v>
                </c:pt>
                <c:pt idx="5">
                  <c:v>3.2166511421438345E-4</c:v>
                </c:pt>
                <c:pt idx="6">
                  <c:v>3.1842777051943995E-4</c:v>
                </c:pt>
                <c:pt idx="7">
                  <c:v>2.9037079182992896E-4</c:v>
                </c:pt>
                <c:pt idx="8">
                  <c:v>2.7058702480527359E-4</c:v>
                </c:pt>
                <c:pt idx="9">
                  <c:v>2.6519145198036775E-4</c:v>
                </c:pt>
                <c:pt idx="10">
                  <c:v>2.2310598394610116E-4</c:v>
                </c:pt>
                <c:pt idx="11">
                  <c:v>2.2274627909110744E-4</c:v>
                </c:pt>
                <c:pt idx="12">
                  <c:v>1.9576841496657762E-4</c:v>
                </c:pt>
                <c:pt idx="13">
                  <c:v>1.954087101115839E-4</c:v>
                </c:pt>
                <c:pt idx="14">
                  <c:v>1.8173992562182223E-4</c:v>
                </c:pt>
                <c:pt idx="15">
                  <c:v>1.5368294693231103E-4</c:v>
                </c:pt>
                <c:pt idx="16">
                  <c:v>1.5332324207731731E-4</c:v>
                </c:pt>
                <c:pt idx="17">
                  <c:v>1.2778419737276259E-4</c:v>
                </c:pt>
                <c:pt idx="18">
                  <c:v>-8.0125208813614087E-5</c:v>
                </c:pt>
                <c:pt idx="19">
                  <c:v>-8.8758125333463639E-5</c:v>
                </c:pt>
                <c:pt idx="20">
                  <c:v>-3.6968761708356746E-4</c:v>
                </c:pt>
                <c:pt idx="21">
                  <c:v>-5.9989872427955535E-4</c:v>
                </c:pt>
                <c:pt idx="22">
                  <c:v>-6.0241665826451119E-4</c:v>
                </c:pt>
                <c:pt idx="23">
                  <c:v>-6.0277636311950513E-4</c:v>
                </c:pt>
                <c:pt idx="24">
                  <c:v>-7.8802436344127666E-4</c:v>
                </c:pt>
                <c:pt idx="25">
                  <c:v>-1.0912555562009917E-3</c:v>
                </c:pt>
                <c:pt idx="26">
                  <c:v>-1.6880059106355915E-3</c:v>
                </c:pt>
                <c:pt idx="27">
                  <c:v>-1.7074299728052529E-3</c:v>
                </c:pt>
                <c:pt idx="28">
                  <c:v>-1.9160587887016166E-3</c:v>
                </c:pt>
                <c:pt idx="29">
                  <c:v>-1.9189364275415668E-3</c:v>
                </c:pt>
                <c:pt idx="30">
                  <c:v>-1.9221737712365101E-3</c:v>
                </c:pt>
                <c:pt idx="31">
                  <c:v>-1.9527486839109776E-3</c:v>
                </c:pt>
                <c:pt idx="32">
                  <c:v>-2.294468296155022E-3</c:v>
                </c:pt>
                <c:pt idx="33">
                  <c:v>-2.609929453984524E-3</c:v>
                </c:pt>
                <c:pt idx="34">
                  <c:v>-2.8228747281408128E-3</c:v>
                </c:pt>
                <c:pt idx="35">
                  <c:v>-2.8232344329958059E-3</c:v>
                </c:pt>
                <c:pt idx="36">
                  <c:v>-2.932944413768894E-3</c:v>
                </c:pt>
                <c:pt idx="37">
                  <c:v>-3.6555914674512996E-3</c:v>
                </c:pt>
                <c:pt idx="38">
                  <c:v>-3.6976769354855662E-3</c:v>
                </c:pt>
                <c:pt idx="39">
                  <c:v>-4.1782426217571904E-3</c:v>
                </c:pt>
                <c:pt idx="40">
                  <c:v>-4.7490942266322422E-3</c:v>
                </c:pt>
                <c:pt idx="41">
                  <c:v>-5.0411745688871516E-3</c:v>
                </c:pt>
                <c:pt idx="42">
                  <c:v>-5.5854080144926667E-3</c:v>
                </c:pt>
                <c:pt idx="43">
                  <c:v>-6.1346773280680934E-3</c:v>
                </c:pt>
                <c:pt idx="44">
                  <c:v>-6.1350370329230873E-3</c:v>
                </c:pt>
                <c:pt idx="45">
                  <c:v>-7.1637929182051582E-3</c:v>
                </c:pt>
                <c:pt idx="46">
                  <c:v>-9.1878521372548826E-3</c:v>
                </c:pt>
                <c:pt idx="47">
                  <c:v>-9.1882118421098748E-3</c:v>
                </c:pt>
                <c:pt idx="48">
                  <c:v>-9.8500687752983412E-3</c:v>
                </c:pt>
                <c:pt idx="49">
                  <c:v>-9.8554643481232468E-3</c:v>
                </c:pt>
                <c:pt idx="50">
                  <c:v>-1.0973067332588769E-2</c:v>
                </c:pt>
                <c:pt idx="51">
                  <c:v>-1.0973427037443763E-2</c:v>
                </c:pt>
                <c:pt idx="52">
                  <c:v>-1.1958298930416597E-2</c:v>
                </c:pt>
                <c:pt idx="53">
                  <c:v>-1.3028061169167953E-2</c:v>
                </c:pt>
                <c:pt idx="54">
                  <c:v>-1.3115109744076436E-2</c:v>
                </c:pt>
                <c:pt idx="55">
                  <c:v>-1.311546944893143E-2</c:v>
                </c:pt>
                <c:pt idx="56">
                  <c:v>-1.5251756582739199E-2</c:v>
                </c:pt>
                <c:pt idx="57">
                  <c:v>-1.6092746533714543E-2</c:v>
                </c:pt>
                <c:pt idx="58">
                  <c:v>-1.6093106238569535E-2</c:v>
                </c:pt>
                <c:pt idx="59">
                  <c:v>-1.6109292957044254E-2</c:v>
                </c:pt>
                <c:pt idx="60">
                  <c:v>-1.6109652661899246E-2</c:v>
                </c:pt>
                <c:pt idx="61">
                  <c:v>-1.744523678849097E-2</c:v>
                </c:pt>
                <c:pt idx="62">
                  <c:v>-1.744523678849097E-2</c:v>
                </c:pt>
                <c:pt idx="63">
                  <c:v>-1.744523678849097E-2</c:v>
                </c:pt>
                <c:pt idx="64">
                  <c:v>-1.7448114427330918E-2</c:v>
                </c:pt>
                <c:pt idx="65">
                  <c:v>-1.7448114427330918E-2</c:v>
                </c:pt>
                <c:pt idx="66">
                  <c:v>-1.7448114427330918E-2</c:v>
                </c:pt>
                <c:pt idx="67">
                  <c:v>-1.7515379235214748E-2</c:v>
                </c:pt>
                <c:pt idx="68">
                  <c:v>-1.7515379235214748E-2</c:v>
                </c:pt>
                <c:pt idx="69">
                  <c:v>-1.7515379235214748E-2</c:v>
                </c:pt>
                <c:pt idx="70">
                  <c:v>-1.7521134512894648E-2</c:v>
                </c:pt>
                <c:pt idx="71">
                  <c:v>-1.7521134512894648E-2</c:v>
                </c:pt>
                <c:pt idx="72">
                  <c:v>-1.7521134512894648E-2</c:v>
                </c:pt>
                <c:pt idx="73">
                  <c:v>-1.7532285363399451E-2</c:v>
                </c:pt>
                <c:pt idx="74">
                  <c:v>-1.7532285363399451E-2</c:v>
                </c:pt>
                <c:pt idx="75">
                  <c:v>-1.7532285363399451E-2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94-4765-A45B-4912025AABF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-42.5</c:v>
                </c:pt>
                <c:pt idx="1">
                  <c:v>-2</c:v>
                </c:pt>
                <c:pt idx="2">
                  <c:v>0</c:v>
                </c:pt>
                <c:pt idx="3">
                  <c:v>22</c:v>
                </c:pt>
                <c:pt idx="4">
                  <c:v>65</c:v>
                </c:pt>
                <c:pt idx="5">
                  <c:v>1621.5</c:v>
                </c:pt>
                <c:pt idx="6">
                  <c:v>1626</c:v>
                </c:pt>
                <c:pt idx="7">
                  <c:v>1665</c:v>
                </c:pt>
                <c:pt idx="8">
                  <c:v>1692.5</c:v>
                </c:pt>
                <c:pt idx="9">
                  <c:v>1700</c:v>
                </c:pt>
                <c:pt idx="10">
                  <c:v>1758.5</c:v>
                </c:pt>
                <c:pt idx="11">
                  <c:v>1759</c:v>
                </c:pt>
                <c:pt idx="12">
                  <c:v>1796.5</c:v>
                </c:pt>
                <c:pt idx="13">
                  <c:v>1797</c:v>
                </c:pt>
                <c:pt idx="14">
                  <c:v>1816</c:v>
                </c:pt>
                <c:pt idx="15">
                  <c:v>1855</c:v>
                </c:pt>
                <c:pt idx="16">
                  <c:v>1855.5</c:v>
                </c:pt>
                <c:pt idx="17">
                  <c:v>1891</c:v>
                </c:pt>
                <c:pt idx="18">
                  <c:v>2180</c:v>
                </c:pt>
                <c:pt idx="19">
                  <c:v>2192</c:v>
                </c:pt>
                <c:pt idx="20">
                  <c:v>2582.5</c:v>
                </c:pt>
                <c:pt idx="21">
                  <c:v>2902.5</c:v>
                </c:pt>
                <c:pt idx="22">
                  <c:v>2906</c:v>
                </c:pt>
                <c:pt idx="23">
                  <c:v>2906.5</c:v>
                </c:pt>
                <c:pt idx="24">
                  <c:v>3164</c:v>
                </c:pt>
                <c:pt idx="25">
                  <c:v>3585.5</c:v>
                </c:pt>
                <c:pt idx="26">
                  <c:v>4415</c:v>
                </c:pt>
                <c:pt idx="27">
                  <c:v>4442</c:v>
                </c:pt>
                <c:pt idx="28">
                  <c:v>4732</c:v>
                </c:pt>
                <c:pt idx="29">
                  <c:v>4736</c:v>
                </c:pt>
                <c:pt idx="30">
                  <c:v>4740.5</c:v>
                </c:pt>
                <c:pt idx="31">
                  <c:v>4783</c:v>
                </c:pt>
                <c:pt idx="32">
                  <c:v>5258</c:v>
                </c:pt>
                <c:pt idx="33">
                  <c:v>5696.5</c:v>
                </c:pt>
                <c:pt idx="34">
                  <c:v>5992.5</c:v>
                </c:pt>
                <c:pt idx="35">
                  <c:v>5993</c:v>
                </c:pt>
                <c:pt idx="36">
                  <c:v>6145.5</c:v>
                </c:pt>
                <c:pt idx="37">
                  <c:v>7150</c:v>
                </c:pt>
                <c:pt idx="38">
                  <c:v>7208.5</c:v>
                </c:pt>
                <c:pt idx="39">
                  <c:v>7876.5</c:v>
                </c:pt>
                <c:pt idx="40">
                  <c:v>8670</c:v>
                </c:pt>
                <c:pt idx="41">
                  <c:v>9076</c:v>
                </c:pt>
                <c:pt idx="42">
                  <c:v>9832.5</c:v>
                </c:pt>
                <c:pt idx="43">
                  <c:v>10596</c:v>
                </c:pt>
                <c:pt idx="44">
                  <c:v>10596.5</c:v>
                </c:pt>
                <c:pt idx="45">
                  <c:v>12026.5</c:v>
                </c:pt>
                <c:pt idx="46">
                  <c:v>14840</c:v>
                </c:pt>
                <c:pt idx="47">
                  <c:v>14840.5</c:v>
                </c:pt>
                <c:pt idx="48">
                  <c:v>15760.5</c:v>
                </c:pt>
                <c:pt idx="49">
                  <c:v>15768</c:v>
                </c:pt>
                <c:pt idx="50">
                  <c:v>17321.5</c:v>
                </c:pt>
                <c:pt idx="51">
                  <c:v>17322</c:v>
                </c:pt>
                <c:pt idx="52">
                  <c:v>18691</c:v>
                </c:pt>
                <c:pt idx="53">
                  <c:v>20178</c:v>
                </c:pt>
                <c:pt idx="54">
                  <c:v>20299</c:v>
                </c:pt>
                <c:pt idx="55">
                  <c:v>20299.5</c:v>
                </c:pt>
                <c:pt idx="56">
                  <c:v>23269</c:v>
                </c:pt>
                <c:pt idx="57">
                  <c:v>24438</c:v>
                </c:pt>
                <c:pt idx="58">
                  <c:v>24438.5</c:v>
                </c:pt>
                <c:pt idx="59">
                  <c:v>24461</c:v>
                </c:pt>
                <c:pt idx="60">
                  <c:v>24461.5</c:v>
                </c:pt>
                <c:pt idx="61">
                  <c:v>26318</c:v>
                </c:pt>
                <c:pt idx="62">
                  <c:v>26318</c:v>
                </c:pt>
                <c:pt idx="63">
                  <c:v>26318</c:v>
                </c:pt>
                <c:pt idx="64">
                  <c:v>26322</c:v>
                </c:pt>
                <c:pt idx="65">
                  <c:v>26322</c:v>
                </c:pt>
                <c:pt idx="66">
                  <c:v>26322</c:v>
                </c:pt>
                <c:pt idx="67">
                  <c:v>26415.5</c:v>
                </c:pt>
                <c:pt idx="68">
                  <c:v>26415.5</c:v>
                </c:pt>
                <c:pt idx="69">
                  <c:v>26415.5</c:v>
                </c:pt>
                <c:pt idx="70">
                  <c:v>26423.5</c:v>
                </c:pt>
                <c:pt idx="71">
                  <c:v>26423.5</c:v>
                </c:pt>
                <c:pt idx="72">
                  <c:v>26423.5</c:v>
                </c:pt>
                <c:pt idx="73">
                  <c:v>26439</c:v>
                </c:pt>
                <c:pt idx="74">
                  <c:v>26439</c:v>
                </c:pt>
                <c:pt idx="75">
                  <c:v>26439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5">
                  <c:v>-1.7150391999166459E-2</c:v>
                </c:pt>
                <c:pt idx="26">
                  <c:v>-2.4434159997326788E-2</c:v>
                </c:pt>
                <c:pt idx="36">
                  <c:v>-2.2216632001800463E-2</c:v>
                </c:pt>
                <c:pt idx="39">
                  <c:v>-4.2951656003424432E-2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94-4765-A45B-4912025AA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51176"/>
        <c:axId val="1"/>
      </c:scatterChart>
      <c:valAx>
        <c:axId val="831551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51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2004036652123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371475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8F54CD5-8899-CC75-49DE-5A34258C8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13" Type="http://schemas.openxmlformats.org/officeDocument/2006/relationships/hyperlink" Target="http://www.konkoly.hu/cgi-bin/IBVS?5920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592" TargetMode="External"/><Relationship Id="rId12" Type="http://schemas.openxmlformats.org/officeDocument/2006/relationships/hyperlink" Target="http://www.konkoly.hu/cgi-bin/IBVS?5837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4985" TargetMode="External"/><Relationship Id="rId16" Type="http://schemas.openxmlformats.org/officeDocument/2006/relationships/hyperlink" Target="http://www.konkoly.hu/cgi-bin/IBVS?5945" TargetMode="External"/><Relationship Id="rId1" Type="http://schemas.openxmlformats.org/officeDocument/2006/relationships/hyperlink" Target="http://www.konkoly.hu/cgi-bin/IBVS?4985" TargetMode="External"/><Relationship Id="rId6" Type="http://schemas.openxmlformats.org/officeDocument/2006/relationships/hyperlink" Target="http://www.konkoly.hu/cgi-bin/IBVS?5592" TargetMode="External"/><Relationship Id="rId11" Type="http://schemas.openxmlformats.org/officeDocument/2006/relationships/hyperlink" Target="http://www.konkoly.hu/cgi-bin/IBVS?5760" TargetMode="External"/><Relationship Id="rId5" Type="http://schemas.openxmlformats.org/officeDocument/2006/relationships/hyperlink" Target="http://www.konkoly.hu/cgi-bin/IBVS?5592" TargetMode="External"/><Relationship Id="rId15" Type="http://schemas.openxmlformats.org/officeDocument/2006/relationships/hyperlink" Target="http://www.konkoly.hu/cgi-bin/IBVS?5966" TargetMode="External"/><Relationship Id="rId10" Type="http://schemas.openxmlformats.org/officeDocument/2006/relationships/hyperlink" Target="http://www.konkoly.hu/cgi-bin/IBVS?5713" TargetMode="External"/><Relationship Id="rId19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33"/>
  <sheetViews>
    <sheetView tabSelected="1" workbookViewId="0">
      <pane xSplit="14" ySplit="22" topLeftCell="O77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29</v>
      </c>
    </row>
    <row r="2" spans="1:6" s="25" customFormat="1" ht="12.95" customHeight="1" x14ac:dyDescent="0.2">
      <c r="A2" s="25" t="s">
        <v>25</v>
      </c>
      <c r="B2" s="26" t="s">
        <v>63</v>
      </c>
    </row>
    <row r="3" spans="1:6" s="25" customFormat="1" ht="12.95" customHeight="1" x14ac:dyDescent="0.2"/>
    <row r="4" spans="1:6" s="25" customFormat="1" ht="12.95" customHeight="1" thickTop="1" thickBot="1" x14ac:dyDescent="0.25">
      <c r="A4" s="27" t="s">
        <v>2</v>
      </c>
      <c r="C4" s="28" t="s">
        <v>30</v>
      </c>
      <c r="D4" s="29" t="s">
        <v>30</v>
      </c>
    </row>
    <row r="5" spans="1:6" s="25" customFormat="1" ht="12.95" customHeight="1" thickTop="1" x14ac:dyDescent="0.2">
      <c r="A5" s="30" t="s">
        <v>53</v>
      </c>
      <c r="C5" s="31">
        <v>-9.5</v>
      </c>
      <c r="D5" s="25" t="s">
        <v>54</v>
      </c>
    </row>
    <row r="6" spans="1:6" s="25" customFormat="1" ht="12.95" customHeight="1" x14ac:dyDescent="0.2">
      <c r="A6" s="27" t="s">
        <v>3</v>
      </c>
    </row>
    <row r="7" spans="1:6" s="25" customFormat="1" ht="12.95" customHeight="1" x14ac:dyDescent="0.2">
      <c r="A7" s="25" t="s">
        <v>4</v>
      </c>
      <c r="C7" s="32">
        <v>51306.7304</v>
      </c>
    </row>
    <row r="8" spans="1:6" s="25" customFormat="1" ht="12.95" customHeight="1" x14ac:dyDescent="0.2">
      <c r="A8" s="25" t="s">
        <v>5</v>
      </c>
      <c r="C8" s="25">
        <v>0.25590510399999999</v>
      </c>
      <c r="D8" s="31" t="s">
        <v>41</v>
      </c>
    </row>
    <row r="9" spans="1:6" s="25" customFormat="1" ht="12.95" customHeight="1" x14ac:dyDescent="0.2">
      <c r="A9" s="33" t="s">
        <v>58</v>
      </c>
      <c r="B9" s="34">
        <v>70</v>
      </c>
      <c r="C9" s="35" t="str">
        <f>"F"&amp;B9</f>
        <v>F70</v>
      </c>
      <c r="D9" s="36" t="str">
        <f>"G"&amp;B9</f>
        <v>G70</v>
      </c>
    </row>
    <row r="10" spans="1:6" s="25" customFormat="1" ht="12.95" customHeight="1" thickBot="1" x14ac:dyDescent="0.25">
      <c r="C10" s="37" t="s">
        <v>21</v>
      </c>
      <c r="D10" s="37" t="s">
        <v>22</v>
      </c>
    </row>
    <row r="11" spans="1:6" s="25" customFormat="1" ht="12.95" customHeight="1" x14ac:dyDescent="0.2">
      <c r="A11" s="25" t="s">
        <v>17</v>
      </c>
      <c r="C11" s="36">
        <f ca="1">INTERCEPT(INDIRECT($D$9):G992,INDIRECT($C$9):F992)</f>
        <v>1.488187958959053E-3</v>
      </c>
      <c r="D11" s="38"/>
    </row>
    <row r="12" spans="1:6" s="25" customFormat="1" ht="12.95" customHeight="1" x14ac:dyDescent="0.2">
      <c r="A12" s="25" t="s">
        <v>18</v>
      </c>
      <c r="C12" s="36">
        <f ca="1">SLOPE(INDIRECT($D$9):G992,INDIRECT($C$9):F992)</f>
        <v>-7.1940970998746192E-7</v>
      </c>
      <c r="D12" s="38"/>
    </row>
    <row r="13" spans="1:6" s="25" customFormat="1" ht="12.95" customHeight="1" x14ac:dyDescent="0.2">
      <c r="A13" s="25" t="s">
        <v>20</v>
      </c>
      <c r="C13" s="38" t="s">
        <v>15</v>
      </c>
    </row>
    <row r="14" spans="1:6" s="25" customFormat="1" ht="12.95" customHeight="1" x14ac:dyDescent="0.2"/>
    <row r="15" spans="1:6" s="25" customFormat="1" ht="12.95" customHeight="1" x14ac:dyDescent="0.2">
      <c r="A15" s="39" t="s">
        <v>19</v>
      </c>
      <c r="C15" s="40">
        <f ca="1">(C7+C11)+(C8+C12)*INT(MAX(F21:F3533))</f>
        <v>58072.58791237064</v>
      </c>
      <c r="E15" s="41" t="s">
        <v>66</v>
      </c>
      <c r="F15" s="31">
        <v>1</v>
      </c>
    </row>
    <row r="16" spans="1:6" s="25" customFormat="1" ht="12.95" customHeight="1" x14ac:dyDescent="0.2">
      <c r="A16" s="27" t="s">
        <v>6</v>
      </c>
      <c r="C16" s="42">
        <f ca="1">+C8+C12</f>
        <v>0.25590438459029002</v>
      </c>
      <c r="E16" s="41" t="s">
        <v>55</v>
      </c>
      <c r="F16" s="43">
        <f ca="1">NOW()+15018.5+$C$5/24</f>
        <v>60359.796225578699</v>
      </c>
    </row>
    <row r="17" spans="1:21" s="25" customFormat="1" ht="12.95" customHeight="1" thickBot="1" x14ac:dyDescent="0.25">
      <c r="A17" s="41" t="s">
        <v>49</v>
      </c>
      <c r="C17" s="25">
        <f>COUNT(C21:C2191)</f>
        <v>76</v>
      </c>
      <c r="E17" s="41" t="s">
        <v>67</v>
      </c>
      <c r="F17" s="43">
        <f ca="1">ROUND(2*(F16-$C$7)/$C$8,0)/2+F15</f>
        <v>35377.5</v>
      </c>
    </row>
    <row r="18" spans="1:21" s="25" customFormat="1" ht="12.95" customHeight="1" thickTop="1" thickBot="1" x14ac:dyDescent="0.25">
      <c r="A18" s="27" t="s">
        <v>7</v>
      </c>
      <c r="C18" s="44">
        <f ca="1">+C15</f>
        <v>58072.58791237064</v>
      </c>
      <c r="D18" s="45">
        <f ca="1">+C16</f>
        <v>0.25590438459029002</v>
      </c>
      <c r="E18" s="41" t="s">
        <v>56</v>
      </c>
      <c r="F18" s="36">
        <f ca="1">ROUND(2*(F16-$C$15)/$C$16,0)/2+F15</f>
        <v>8938.5</v>
      </c>
    </row>
    <row r="19" spans="1:21" s="25" customFormat="1" ht="12.95" customHeight="1" thickTop="1" x14ac:dyDescent="0.2">
      <c r="E19" s="41" t="s">
        <v>57</v>
      </c>
      <c r="F19" s="46">
        <f ca="1">+$C$15+$C$16*F18-15018.5-$C$5/24</f>
        <v>45341.88508736428</v>
      </c>
    </row>
    <row r="20" spans="1:21" s="25" customFormat="1" ht="12.95" customHeight="1" thickBot="1" x14ac:dyDescent="0.25">
      <c r="A20" s="37" t="s">
        <v>8</v>
      </c>
      <c r="B20" s="37" t="s">
        <v>9</v>
      </c>
      <c r="C20" s="37" t="s">
        <v>10</v>
      </c>
      <c r="D20" s="37" t="s">
        <v>14</v>
      </c>
      <c r="E20" s="37" t="s">
        <v>11</v>
      </c>
      <c r="F20" s="37" t="s">
        <v>12</v>
      </c>
      <c r="G20" s="37" t="s">
        <v>13</v>
      </c>
      <c r="H20" s="47" t="s">
        <v>79</v>
      </c>
      <c r="I20" s="47" t="s">
        <v>82</v>
      </c>
      <c r="J20" s="47" t="s">
        <v>76</v>
      </c>
      <c r="K20" s="47" t="s">
        <v>62</v>
      </c>
      <c r="L20" s="47" t="s">
        <v>26</v>
      </c>
      <c r="M20" s="47" t="s">
        <v>27</v>
      </c>
      <c r="N20" s="47" t="s">
        <v>28</v>
      </c>
      <c r="O20" s="47" t="s">
        <v>24</v>
      </c>
      <c r="P20" s="48" t="s">
        <v>23</v>
      </c>
      <c r="Q20" s="37" t="s">
        <v>16</v>
      </c>
      <c r="U20" s="49" t="s">
        <v>237</v>
      </c>
    </row>
    <row r="21" spans="1:21" s="25" customFormat="1" ht="12.95" customHeight="1" x14ac:dyDescent="0.2">
      <c r="A21" s="50" t="s">
        <v>39</v>
      </c>
      <c r="B21" s="51"/>
      <c r="C21" s="52">
        <v>51295.855100000001</v>
      </c>
      <c r="D21" s="53"/>
      <c r="E21" s="25">
        <f t="shared" ref="E21:E52" si="0">+(C21-C$7)/C$8</f>
        <v>-42.497393877691856</v>
      </c>
      <c r="F21" s="25">
        <f t="shared" ref="F21:F52" si="1">ROUND(2*E21,0)/2</f>
        <v>-42.5</v>
      </c>
      <c r="G21" s="25">
        <f t="shared" ref="G21:G45" si="2">+C21-(C$7+F21*C$8)</f>
        <v>6.6692000109469518E-4</v>
      </c>
      <c r="K21" s="25">
        <f>G21</f>
        <v>6.6692000109469518E-4</v>
      </c>
      <c r="O21" s="25">
        <f t="shared" ref="O21:O52" ca="1" si="3">+C$11+C$12*$F21</f>
        <v>1.51876287163352E-3</v>
      </c>
      <c r="Q21" s="54">
        <f t="shared" ref="Q21:Q52" si="4">+C21-15018.5</f>
        <v>36277.355100000001</v>
      </c>
    </row>
    <row r="22" spans="1:21" s="25" customFormat="1" ht="12.95" customHeight="1" x14ac:dyDescent="0.2">
      <c r="A22" s="51" t="s">
        <v>44</v>
      </c>
      <c r="C22" s="55">
        <v>51306.213889999999</v>
      </c>
      <c r="D22" s="55"/>
      <c r="E22" s="25">
        <f t="shared" si="0"/>
        <v>-2.0183653703182487</v>
      </c>
      <c r="F22" s="25">
        <f t="shared" si="1"/>
        <v>-2</v>
      </c>
      <c r="G22" s="25">
        <f t="shared" si="2"/>
        <v>-4.6997919998830184E-3</v>
      </c>
      <c r="K22" s="25">
        <f>G22</f>
        <v>-4.6997919998830184E-3</v>
      </c>
      <c r="O22" s="25">
        <f t="shared" ca="1" si="3"/>
        <v>1.4896267783790279E-3</v>
      </c>
      <c r="Q22" s="54">
        <f t="shared" si="4"/>
        <v>36287.713889999999</v>
      </c>
    </row>
    <row r="23" spans="1:21" s="25" customFormat="1" ht="12.95" customHeight="1" x14ac:dyDescent="0.2">
      <c r="A23" s="50" t="s">
        <v>39</v>
      </c>
      <c r="B23" s="51"/>
      <c r="C23" s="52">
        <v>51306.7304</v>
      </c>
      <c r="D23" s="53"/>
      <c r="E23" s="25">
        <f t="shared" si="0"/>
        <v>0</v>
      </c>
      <c r="F23" s="25">
        <f t="shared" si="1"/>
        <v>0</v>
      </c>
      <c r="G23" s="25">
        <f t="shared" si="2"/>
        <v>0</v>
      </c>
      <c r="K23" s="25">
        <f>+G23</f>
        <v>0</v>
      </c>
      <c r="O23" s="25">
        <f t="shared" ca="1" si="3"/>
        <v>1.488187958959053E-3</v>
      </c>
      <c r="Q23" s="54">
        <f t="shared" si="4"/>
        <v>36288.2304</v>
      </c>
    </row>
    <row r="24" spans="1:21" s="25" customFormat="1" ht="12.95" customHeight="1" x14ac:dyDescent="0.2">
      <c r="A24" s="51" t="s">
        <v>44</v>
      </c>
      <c r="B24" s="38"/>
      <c r="C24" s="55">
        <v>51312.363230000003</v>
      </c>
      <c r="D24" s="55">
        <v>4.0000000000000001E-3</v>
      </c>
      <c r="E24" s="25">
        <f t="shared" si="0"/>
        <v>22.011401538916889</v>
      </c>
      <c r="F24" s="25">
        <f t="shared" si="1"/>
        <v>22</v>
      </c>
      <c r="G24" s="25">
        <f t="shared" si="2"/>
        <v>2.9177120013628155E-3</v>
      </c>
      <c r="K24" s="25">
        <f>+G24</f>
        <v>2.9177120013628155E-3</v>
      </c>
      <c r="O24" s="25">
        <f t="shared" ca="1" si="3"/>
        <v>1.4723609453393288E-3</v>
      </c>
      <c r="Q24" s="54">
        <f t="shared" si="4"/>
        <v>36293.863230000003</v>
      </c>
    </row>
    <row r="25" spans="1:21" s="25" customFormat="1" ht="12.95" customHeight="1" x14ac:dyDescent="0.2">
      <c r="A25" s="51" t="s">
        <v>44</v>
      </c>
      <c r="B25" s="38"/>
      <c r="C25" s="55">
        <v>51323.363920000003</v>
      </c>
      <c r="D25" s="55">
        <v>6.0000000000000001E-3</v>
      </c>
      <c r="E25" s="25">
        <f t="shared" si="0"/>
        <v>64.998781735916637</v>
      </c>
      <c r="F25" s="25">
        <f t="shared" si="1"/>
        <v>65</v>
      </c>
      <c r="G25" s="25">
        <f t="shared" si="2"/>
        <v>-3.1175999902188778E-4</v>
      </c>
      <c r="K25" s="25">
        <f t="shared" ref="K25:K45" si="5">+G25</f>
        <v>-3.1175999902188778E-4</v>
      </c>
      <c r="O25" s="25">
        <f t="shared" ca="1" si="3"/>
        <v>1.441426327809868E-3</v>
      </c>
      <c r="Q25" s="54">
        <f t="shared" si="4"/>
        <v>36304.863920000003</v>
      </c>
    </row>
    <row r="26" spans="1:21" s="25" customFormat="1" ht="12.95" customHeight="1" x14ac:dyDescent="0.2">
      <c r="A26" s="51" t="s">
        <v>31</v>
      </c>
      <c r="B26" s="38" t="s">
        <v>40</v>
      </c>
      <c r="C26" s="5">
        <v>51721.672899999998</v>
      </c>
      <c r="D26" s="55">
        <v>2.9999999999999997E-4</v>
      </c>
      <c r="E26" s="25">
        <f t="shared" si="0"/>
        <v>1621.4701993595149</v>
      </c>
      <c r="F26" s="25">
        <f t="shared" si="1"/>
        <v>1621.5</v>
      </c>
      <c r="G26" s="25">
        <f t="shared" si="2"/>
        <v>-7.6261360009084456E-3</v>
      </c>
      <c r="K26" s="25">
        <f t="shared" si="5"/>
        <v>-7.6261360009084456E-3</v>
      </c>
      <c r="O26" s="25">
        <f t="shared" ca="1" si="3"/>
        <v>3.2166511421438345E-4</v>
      </c>
      <c r="Q26" s="54">
        <f t="shared" si="4"/>
        <v>36703.172899999998</v>
      </c>
    </row>
    <row r="27" spans="1:21" s="25" customFormat="1" ht="12.95" customHeight="1" x14ac:dyDescent="0.2">
      <c r="A27" s="51" t="s">
        <v>31</v>
      </c>
      <c r="B27" s="51"/>
      <c r="C27" s="5">
        <v>51722.823799999998</v>
      </c>
      <c r="D27" s="55">
        <v>1E-4</v>
      </c>
      <c r="E27" s="25">
        <f t="shared" si="0"/>
        <v>1625.9675696034494</v>
      </c>
      <c r="F27" s="25">
        <f t="shared" si="1"/>
        <v>1626</v>
      </c>
      <c r="G27" s="25">
        <f t="shared" si="2"/>
        <v>-8.2991040035267361E-3</v>
      </c>
      <c r="K27" s="25">
        <f t="shared" si="5"/>
        <v>-8.2991040035267361E-3</v>
      </c>
      <c r="O27" s="25">
        <f t="shared" ca="1" si="3"/>
        <v>3.1842777051943995E-4</v>
      </c>
      <c r="Q27" s="54">
        <f t="shared" si="4"/>
        <v>36704.323799999998</v>
      </c>
    </row>
    <row r="28" spans="1:21" s="25" customFormat="1" ht="12.95" customHeight="1" x14ac:dyDescent="0.2">
      <c r="A28" s="51" t="s">
        <v>31</v>
      </c>
      <c r="B28" s="51"/>
      <c r="C28" s="5">
        <v>51732.804300000003</v>
      </c>
      <c r="D28" s="55">
        <v>1E-4</v>
      </c>
      <c r="E28" s="25">
        <f t="shared" si="0"/>
        <v>1664.9683548320438</v>
      </c>
      <c r="F28" s="25">
        <f t="shared" si="1"/>
        <v>1665</v>
      </c>
      <c r="G28" s="25">
        <f t="shared" si="2"/>
        <v>-8.0981599967344664E-3</v>
      </c>
      <c r="K28" s="25">
        <f t="shared" si="5"/>
        <v>-8.0981599967344664E-3</v>
      </c>
      <c r="O28" s="25">
        <f t="shared" ca="1" si="3"/>
        <v>2.9037079182992896E-4</v>
      </c>
      <c r="Q28" s="54">
        <f t="shared" si="4"/>
        <v>36714.304300000003</v>
      </c>
    </row>
    <row r="29" spans="1:21" s="25" customFormat="1" ht="12.95" customHeight="1" x14ac:dyDescent="0.2">
      <c r="A29" s="51" t="s">
        <v>31</v>
      </c>
      <c r="B29" s="38" t="s">
        <v>40</v>
      </c>
      <c r="C29" s="5">
        <v>51739.8413</v>
      </c>
      <c r="D29" s="55">
        <v>2.0000000000000001E-4</v>
      </c>
      <c r="E29" s="25">
        <f t="shared" si="0"/>
        <v>1692.4668294228304</v>
      </c>
      <c r="F29" s="25">
        <f t="shared" si="1"/>
        <v>1692.5</v>
      </c>
      <c r="G29" s="25">
        <f t="shared" si="2"/>
        <v>-8.4885199976270087E-3</v>
      </c>
      <c r="K29" s="25">
        <f t="shared" si="5"/>
        <v>-8.4885199976270087E-3</v>
      </c>
      <c r="O29" s="25">
        <f t="shared" ca="1" si="3"/>
        <v>2.7058702480527359E-4</v>
      </c>
      <c r="Q29" s="54">
        <f t="shared" si="4"/>
        <v>36721.3413</v>
      </c>
    </row>
    <row r="30" spans="1:21" s="25" customFormat="1" ht="12.95" customHeight="1" x14ac:dyDescent="0.2">
      <c r="A30" s="51" t="s">
        <v>31</v>
      </c>
      <c r="B30" s="51"/>
      <c r="C30" s="5">
        <v>51741.760999999999</v>
      </c>
      <c r="D30" s="55">
        <v>1E-4</v>
      </c>
      <c r="E30" s="25">
        <f t="shared" si="0"/>
        <v>1699.9684383004656</v>
      </c>
      <c r="F30" s="25">
        <f t="shared" si="1"/>
        <v>1700</v>
      </c>
      <c r="G30" s="25">
        <f t="shared" si="2"/>
        <v>-8.0768000043462962E-3</v>
      </c>
      <c r="K30" s="25">
        <f t="shared" si="5"/>
        <v>-8.0768000043462962E-3</v>
      </c>
      <c r="O30" s="25">
        <f t="shared" ca="1" si="3"/>
        <v>2.6519145198036775E-4</v>
      </c>
      <c r="Q30" s="54">
        <f t="shared" si="4"/>
        <v>36723.260999999999</v>
      </c>
    </row>
    <row r="31" spans="1:21" s="25" customFormat="1" ht="12.95" customHeight="1" x14ac:dyDescent="0.2">
      <c r="A31" s="51" t="s">
        <v>31</v>
      </c>
      <c r="B31" s="38" t="s">
        <v>40</v>
      </c>
      <c r="C31" s="5">
        <v>51756.731399999997</v>
      </c>
      <c r="D31" s="55">
        <v>5.0000000000000001E-4</v>
      </c>
      <c r="E31" s="25">
        <f t="shared" si="0"/>
        <v>1758.4682484488335</v>
      </c>
      <c r="F31" s="25">
        <f t="shared" si="1"/>
        <v>1758.5</v>
      </c>
      <c r="G31" s="25">
        <f t="shared" si="2"/>
        <v>-8.1253840035060421E-3</v>
      </c>
      <c r="K31" s="25">
        <f t="shared" si="5"/>
        <v>-8.1253840035060421E-3</v>
      </c>
      <c r="O31" s="25">
        <f t="shared" ca="1" si="3"/>
        <v>2.2310598394610116E-4</v>
      </c>
      <c r="Q31" s="54">
        <f t="shared" si="4"/>
        <v>36738.231399999997</v>
      </c>
    </row>
    <row r="32" spans="1:21" s="25" customFormat="1" ht="12.95" customHeight="1" x14ac:dyDescent="0.2">
      <c r="A32" s="51" t="s">
        <v>31</v>
      </c>
      <c r="B32" s="51"/>
      <c r="C32" s="5">
        <v>51756.859400000001</v>
      </c>
      <c r="D32" s="55">
        <v>2.0000000000000001E-4</v>
      </c>
      <c r="E32" s="25">
        <f t="shared" si="0"/>
        <v>1758.9684338613301</v>
      </c>
      <c r="F32" s="25">
        <f t="shared" si="1"/>
        <v>1759</v>
      </c>
      <c r="G32" s="25">
        <f t="shared" si="2"/>
        <v>-8.0779359996085986E-3</v>
      </c>
      <c r="K32" s="25">
        <f t="shared" si="5"/>
        <v>-8.0779359996085986E-3</v>
      </c>
      <c r="O32" s="25">
        <f t="shared" ca="1" si="3"/>
        <v>2.2274627909110744E-4</v>
      </c>
      <c r="Q32" s="54">
        <f t="shared" si="4"/>
        <v>36738.359400000001</v>
      </c>
    </row>
    <row r="33" spans="1:21" s="25" customFormat="1" ht="12.95" customHeight="1" x14ac:dyDescent="0.2">
      <c r="A33" s="51" t="s">
        <v>31</v>
      </c>
      <c r="B33" s="38" t="s">
        <v>40</v>
      </c>
      <c r="C33" s="5">
        <v>51766.455900000001</v>
      </c>
      <c r="D33" s="55">
        <v>5.0000000000000001E-4</v>
      </c>
      <c r="E33" s="25">
        <f t="shared" si="0"/>
        <v>1796.468662852463</v>
      </c>
      <c r="F33" s="25">
        <f t="shared" si="1"/>
        <v>1796.5</v>
      </c>
      <c r="G33" s="25">
        <f t="shared" si="2"/>
        <v>-8.0193359972327016E-3</v>
      </c>
      <c r="K33" s="25">
        <f t="shared" si="5"/>
        <v>-8.0193359972327016E-3</v>
      </c>
      <c r="O33" s="25">
        <f t="shared" ca="1" si="3"/>
        <v>1.9576841496657762E-4</v>
      </c>
      <c r="Q33" s="54">
        <f t="shared" si="4"/>
        <v>36747.955900000001</v>
      </c>
    </row>
    <row r="34" spans="1:21" s="25" customFormat="1" ht="12.95" customHeight="1" x14ac:dyDescent="0.2">
      <c r="A34" s="51" t="s">
        <v>31</v>
      </c>
      <c r="B34" s="51"/>
      <c r="C34" s="5">
        <v>51766.5841</v>
      </c>
      <c r="D34" s="55">
        <v>5.0000000000000001E-4</v>
      </c>
      <c r="E34" s="25">
        <f t="shared" si="0"/>
        <v>1796.969629804647</v>
      </c>
      <c r="F34" s="25">
        <f t="shared" si="1"/>
        <v>1797</v>
      </c>
      <c r="G34" s="25">
        <f t="shared" si="2"/>
        <v>-7.7718879983876832E-3</v>
      </c>
      <c r="K34" s="25">
        <f t="shared" si="5"/>
        <v>-7.7718879983876832E-3</v>
      </c>
      <c r="O34" s="25">
        <f t="shared" ca="1" si="3"/>
        <v>1.954087101115839E-4</v>
      </c>
      <c r="Q34" s="54">
        <f t="shared" si="4"/>
        <v>36748.0841</v>
      </c>
    </row>
    <row r="35" spans="1:21" s="25" customFormat="1" ht="12.95" customHeight="1" x14ac:dyDescent="0.2">
      <c r="A35" s="51" t="s">
        <v>31</v>
      </c>
      <c r="B35" s="51"/>
      <c r="C35" s="5">
        <v>51771.446400000001</v>
      </c>
      <c r="D35" s="55">
        <v>5.9999999999999995E-4</v>
      </c>
      <c r="E35" s="25">
        <f t="shared" si="0"/>
        <v>1815.9700323913835</v>
      </c>
      <c r="F35" s="25">
        <f t="shared" si="1"/>
        <v>1816</v>
      </c>
      <c r="G35" s="25">
        <f t="shared" si="2"/>
        <v>-7.6688639965141192E-3</v>
      </c>
      <c r="K35" s="25">
        <f t="shared" si="5"/>
        <v>-7.6688639965141192E-3</v>
      </c>
      <c r="O35" s="25">
        <f t="shared" ca="1" si="3"/>
        <v>1.8173992562182223E-4</v>
      </c>
      <c r="Q35" s="54">
        <f t="shared" si="4"/>
        <v>36752.946400000001</v>
      </c>
    </row>
    <row r="36" spans="1:21" s="25" customFormat="1" ht="12.95" customHeight="1" x14ac:dyDescent="0.2">
      <c r="A36" s="51" t="s">
        <v>31</v>
      </c>
      <c r="B36" s="51"/>
      <c r="C36" s="5">
        <v>51781.427100000001</v>
      </c>
      <c r="D36" s="55">
        <v>1E-3</v>
      </c>
      <c r="E36" s="25">
        <f t="shared" si="0"/>
        <v>1854.9715991596652</v>
      </c>
      <c r="F36" s="25">
        <f t="shared" si="1"/>
        <v>1855</v>
      </c>
      <c r="G36" s="25">
        <f t="shared" si="2"/>
        <v>-7.2679200020502321E-3</v>
      </c>
      <c r="K36" s="25">
        <f t="shared" si="5"/>
        <v>-7.2679200020502321E-3</v>
      </c>
      <c r="O36" s="25">
        <f t="shared" ca="1" si="3"/>
        <v>1.5368294693231103E-4</v>
      </c>
      <c r="Q36" s="54">
        <f t="shared" si="4"/>
        <v>36762.927100000001</v>
      </c>
    </row>
    <row r="37" spans="1:21" s="25" customFormat="1" ht="12.95" customHeight="1" x14ac:dyDescent="0.2">
      <c r="A37" s="51" t="s">
        <v>31</v>
      </c>
      <c r="B37" s="38" t="s">
        <v>40</v>
      </c>
      <c r="C37" s="5">
        <v>51781.554300000003</v>
      </c>
      <c r="D37" s="55">
        <v>1.5E-3</v>
      </c>
      <c r="E37" s="25">
        <f t="shared" si="0"/>
        <v>1855.4686584133276</v>
      </c>
      <c r="F37" s="25">
        <f t="shared" si="1"/>
        <v>1855.5</v>
      </c>
      <c r="G37" s="25">
        <f t="shared" si="2"/>
        <v>-8.0204719997709617E-3</v>
      </c>
      <c r="K37" s="25">
        <f t="shared" si="5"/>
        <v>-8.0204719997709617E-3</v>
      </c>
      <c r="O37" s="25">
        <f t="shared" ca="1" si="3"/>
        <v>1.5332324207731731E-4</v>
      </c>
      <c r="Q37" s="54">
        <f t="shared" si="4"/>
        <v>36763.054300000003</v>
      </c>
    </row>
    <row r="38" spans="1:21" s="25" customFormat="1" ht="12.95" customHeight="1" x14ac:dyDescent="0.2">
      <c r="A38" s="51" t="s">
        <v>31</v>
      </c>
      <c r="B38" s="51"/>
      <c r="C38" s="5">
        <v>51790.639199999998</v>
      </c>
      <c r="D38" s="55">
        <v>1E-4</v>
      </c>
      <c r="E38" s="25">
        <f t="shared" si="0"/>
        <v>1890.9697088339333</v>
      </c>
      <c r="F38" s="25">
        <f t="shared" si="1"/>
        <v>1891</v>
      </c>
      <c r="G38" s="25">
        <f t="shared" si="2"/>
        <v>-7.7516640012618154E-3</v>
      </c>
      <c r="K38" s="25">
        <f t="shared" si="5"/>
        <v>-7.7516640012618154E-3</v>
      </c>
      <c r="O38" s="25">
        <f t="shared" ca="1" si="3"/>
        <v>1.2778419737276259E-4</v>
      </c>
      <c r="Q38" s="54">
        <f t="shared" si="4"/>
        <v>36772.139199999998</v>
      </c>
    </row>
    <row r="39" spans="1:21" s="25" customFormat="1" ht="12.95" customHeight="1" x14ac:dyDescent="0.2">
      <c r="A39" s="51" t="s">
        <v>31</v>
      </c>
      <c r="B39" s="51"/>
      <c r="C39" s="5">
        <v>51864.5962</v>
      </c>
      <c r="D39" s="55">
        <v>1E-4</v>
      </c>
      <c r="E39" s="25">
        <f t="shared" si="0"/>
        <v>2179.971369386988</v>
      </c>
      <c r="F39" s="25">
        <f t="shared" si="1"/>
        <v>2180</v>
      </c>
      <c r="G39" s="25">
        <f t="shared" si="2"/>
        <v>-7.3267199986730702E-3</v>
      </c>
      <c r="K39" s="25">
        <f t="shared" si="5"/>
        <v>-7.3267199986730702E-3</v>
      </c>
      <c r="O39" s="25">
        <f t="shared" ca="1" si="3"/>
        <v>-8.0125208813614087E-5</v>
      </c>
      <c r="Q39" s="54">
        <f t="shared" si="4"/>
        <v>36846.0962</v>
      </c>
    </row>
    <row r="40" spans="1:21" s="25" customFormat="1" ht="12.95" customHeight="1" x14ac:dyDescent="0.2">
      <c r="A40" s="51" t="s">
        <v>31</v>
      </c>
      <c r="B40" s="51"/>
      <c r="C40" s="5">
        <v>51867.667000000001</v>
      </c>
      <c r="D40" s="55">
        <v>1E-4</v>
      </c>
      <c r="E40" s="25">
        <f t="shared" si="0"/>
        <v>2191.9711300482732</v>
      </c>
      <c r="F40" s="25">
        <f t="shared" si="1"/>
        <v>2192</v>
      </c>
      <c r="G40" s="25">
        <f t="shared" si="2"/>
        <v>-7.3879679985111579E-3</v>
      </c>
      <c r="K40" s="25">
        <f t="shared" si="5"/>
        <v>-7.3879679985111579E-3</v>
      </c>
      <c r="O40" s="25">
        <f t="shared" ca="1" si="3"/>
        <v>-8.8758125333463639E-5</v>
      </c>
      <c r="Q40" s="54">
        <f t="shared" si="4"/>
        <v>36849.167000000001</v>
      </c>
    </row>
    <row r="41" spans="1:21" s="25" customFormat="1" ht="12.95" customHeight="1" x14ac:dyDescent="0.2">
      <c r="A41" s="51" t="s">
        <v>32</v>
      </c>
      <c r="B41" s="51"/>
      <c r="C41" s="52">
        <v>51967.593999999997</v>
      </c>
      <c r="D41" s="52"/>
      <c r="E41" s="25">
        <f t="shared" si="0"/>
        <v>2582.4557215552722</v>
      </c>
      <c r="F41" s="25">
        <f t="shared" si="1"/>
        <v>2582.5</v>
      </c>
      <c r="G41" s="25">
        <f t="shared" si="2"/>
        <v>-1.1331080000672955E-2</v>
      </c>
      <c r="K41" s="25">
        <f t="shared" si="5"/>
        <v>-1.1331080000672955E-2</v>
      </c>
      <c r="N41" s="36"/>
      <c r="O41" s="25">
        <f t="shared" ca="1" si="3"/>
        <v>-3.6968761708356746E-4</v>
      </c>
      <c r="Q41" s="54">
        <f t="shared" si="4"/>
        <v>36949.093999999997</v>
      </c>
    </row>
    <row r="42" spans="1:21" s="25" customFormat="1" ht="12.95" customHeight="1" x14ac:dyDescent="0.2">
      <c r="A42" s="51" t="s">
        <v>33</v>
      </c>
      <c r="B42" s="51"/>
      <c r="C42" s="52">
        <v>52049.487000000001</v>
      </c>
      <c r="D42" s="52"/>
      <c r="E42" s="25">
        <f t="shared" si="0"/>
        <v>2902.4688776820981</v>
      </c>
      <c r="F42" s="25">
        <f t="shared" si="1"/>
        <v>2902.5</v>
      </c>
      <c r="G42" s="25">
        <f t="shared" si="2"/>
        <v>-7.9643599965493195E-3</v>
      </c>
      <c r="K42" s="25">
        <f t="shared" si="5"/>
        <v>-7.9643599965493195E-3</v>
      </c>
      <c r="O42" s="25">
        <f t="shared" ca="1" si="3"/>
        <v>-5.9989872427955535E-4</v>
      </c>
      <c r="Q42" s="54">
        <f t="shared" si="4"/>
        <v>37030.987000000001</v>
      </c>
    </row>
    <row r="43" spans="1:21" s="25" customFormat="1" ht="12.95" customHeight="1" x14ac:dyDescent="0.2">
      <c r="A43" s="56" t="s">
        <v>61</v>
      </c>
      <c r="B43" s="57" t="s">
        <v>50</v>
      </c>
      <c r="C43" s="56">
        <v>52050.383320000001</v>
      </c>
      <c r="D43" s="56">
        <v>5.9999999999999995E-4</v>
      </c>
      <c r="E43" s="51">
        <f t="shared" si="0"/>
        <v>2905.9714260329893</v>
      </c>
      <c r="F43" s="25">
        <f t="shared" si="1"/>
        <v>2906</v>
      </c>
      <c r="G43" s="25">
        <f t="shared" si="2"/>
        <v>-7.3122239991789684E-3</v>
      </c>
      <c r="K43" s="25">
        <f t="shared" si="5"/>
        <v>-7.3122239991789684E-3</v>
      </c>
      <c r="O43" s="25">
        <f t="shared" ca="1" si="3"/>
        <v>-6.0241665826451119E-4</v>
      </c>
      <c r="Q43" s="54">
        <f t="shared" si="4"/>
        <v>37031.883320000001</v>
      </c>
    </row>
    <row r="44" spans="1:21" s="25" customFormat="1" ht="12.95" customHeight="1" x14ac:dyDescent="0.2">
      <c r="A44" s="56" t="s">
        <v>61</v>
      </c>
      <c r="B44" s="57" t="s">
        <v>40</v>
      </c>
      <c r="C44" s="56">
        <v>52050.511559999999</v>
      </c>
      <c r="D44" s="56">
        <v>1.9E-3</v>
      </c>
      <c r="E44" s="51">
        <f t="shared" si="0"/>
        <v>2906.4725492931107</v>
      </c>
      <c r="F44" s="25">
        <f t="shared" si="1"/>
        <v>2906.5</v>
      </c>
      <c r="G44" s="25">
        <f t="shared" si="2"/>
        <v>-7.0247760013444349E-3</v>
      </c>
      <c r="K44" s="25">
        <f t="shared" si="5"/>
        <v>-7.0247760013444349E-3</v>
      </c>
      <c r="O44" s="25">
        <f t="shared" ca="1" si="3"/>
        <v>-6.0277636311950513E-4</v>
      </c>
      <c r="Q44" s="54">
        <f t="shared" si="4"/>
        <v>37032.011559999999</v>
      </c>
    </row>
    <row r="45" spans="1:21" s="25" customFormat="1" ht="12.95" customHeight="1" x14ac:dyDescent="0.2">
      <c r="A45" s="51" t="s">
        <v>34</v>
      </c>
      <c r="B45" s="51"/>
      <c r="C45" s="52">
        <v>52116.408300000003</v>
      </c>
      <c r="D45" s="52"/>
      <c r="E45" s="25">
        <f t="shared" si="0"/>
        <v>3163.977143652447</v>
      </c>
      <c r="F45" s="25">
        <f t="shared" si="1"/>
        <v>3164</v>
      </c>
      <c r="G45" s="25">
        <f t="shared" si="2"/>
        <v>-5.8490559968049638E-3</v>
      </c>
      <c r="K45" s="25">
        <f t="shared" si="5"/>
        <v>-5.8490559968049638E-3</v>
      </c>
      <c r="O45" s="25">
        <f t="shared" ca="1" si="3"/>
        <v>-7.8802436344127666E-4</v>
      </c>
      <c r="Q45" s="54">
        <f t="shared" si="4"/>
        <v>37097.908300000003</v>
      </c>
    </row>
    <row r="46" spans="1:21" s="25" customFormat="1" ht="12.95" customHeight="1" x14ac:dyDescent="0.2">
      <c r="A46" s="51" t="s">
        <v>35</v>
      </c>
      <c r="B46" s="51"/>
      <c r="C46" s="52">
        <v>52224.260999999999</v>
      </c>
      <c r="D46" s="53"/>
      <c r="E46" s="25">
        <f t="shared" si="0"/>
        <v>3585.4329814383</v>
      </c>
      <c r="F46" s="25">
        <f t="shared" si="1"/>
        <v>3585.5</v>
      </c>
      <c r="N46" s="36"/>
      <c r="O46" s="25">
        <f t="shared" ca="1" si="3"/>
        <v>-1.0912555562009917E-3</v>
      </c>
      <c r="Q46" s="54">
        <f t="shared" si="4"/>
        <v>37205.760999999999</v>
      </c>
      <c r="U46" s="25">
        <f>+C46-(C$7+F46*C$8)</f>
        <v>-1.7150391999166459E-2</v>
      </c>
    </row>
    <row r="47" spans="1:21" s="25" customFormat="1" ht="12.95" customHeight="1" x14ac:dyDescent="0.2">
      <c r="A47" s="51" t="s">
        <v>36</v>
      </c>
      <c r="B47" s="51"/>
      <c r="C47" s="52">
        <v>52436.527000000002</v>
      </c>
      <c r="D47" s="52"/>
      <c r="E47" s="51">
        <f t="shared" si="0"/>
        <v>4414.9045186687699</v>
      </c>
      <c r="F47" s="25">
        <f t="shared" si="1"/>
        <v>4415</v>
      </c>
      <c r="N47" s="36"/>
      <c r="O47" s="25">
        <f t="shared" ca="1" si="3"/>
        <v>-1.6880059106355915E-3</v>
      </c>
      <c r="Q47" s="54">
        <f t="shared" si="4"/>
        <v>37418.027000000002</v>
      </c>
      <c r="U47" s="25">
        <f>+C47-(C$7+F47*C$8)</f>
        <v>-2.4434159997326788E-2</v>
      </c>
    </row>
    <row r="48" spans="1:21" s="25" customFormat="1" ht="12.95" customHeight="1" x14ac:dyDescent="0.2">
      <c r="A48" s="51" t="s">
        <v>37</v>
      </c>
      <c r="B48" s="51"/>
      <c r="C48" s="52">
        <v>52443.453000000001</v>
      </c>
      <c r="D48" s="52"/>
      <c r="E48" s="51">
        <f t="shared" si="0"/>
        <v>4441.969238722183</v>
      </c>
      <c r="F48" s="25">
        <f t="shared" si="1"/>
        <v>4442</v>
      </c>
      <c r="G48" s="25">
        <f t="shared" ref="G48:G54" si="6">+C48-(C$7+F48*C$8)</f>
        <v>-7.8719680022913963E-3</v>
      </c>
      <c r="K48" s="25">
        <f>+G48</f>
        <v>-7.8719680022913963E-3</v>
      </c>
      <c r="O48" s="25">
        <f t="shared" ca="1" si="3"/>
        <v>-1.7074299728052529E-3</v>
      </c>
      <c r="Q48" s="54">
        <f t="shared" si="4"/>
        <v>37424.953000000001</v>
      </c>
    </row>
    <row r="49" spans="1:21" s="25" customFormat="1" ht="12.95" customHeight="1" x14ac:dyDescent="0.2">
      <c r="A49" s="51" t="s">
        <v>45</v>
      </c>
      <c r="B49" s="58"/>
      <c r="C49" s="5">
        <v>52517.665099999998</v>
      </c>
      <c r="D49" s="5">
        <v>2.0000000000000001E-4</v>
      </c>
      <c r="E49" s="51">
        <f t="shared" si="0"/>
        <v>4731.967753171496</v>
      </c>
      <c r="F49" s="25">
        <f t="shared" si="1"/>
        <v>4732</v>
      </c>
      <c r="G49" s="25">
        <f t="shared" si="6"/>
        <v>-8.2521279982756823E-3</v>
      </c>
      <c r="K49" s="25">
        <f t="shared" ref="K49:K54" si="7">+G49</f>
        <v>-8.2521279982756823E-3</v>
      </c>
      <c r="O49" s="25">
        <f t="shared" ca="1" si="3"/>
        <v>-1.9160587887016166E-3</v>
      </c>
      <c r="Q49" s="54">
        <f t="shared" si="4"/>
        <v>37499.165099999998</v>
      </c>
    </row>
    <row r="50" spans="1:21" s="25" customFormat="1" ht="12.95" customHeight="1" x14ac:dyDescent="0.2">
      <c r="A50" s="51" t="s">
        <v>46</v>
      </c>
      <c r="B50" s="58"/>
      <c r="C50" s="5">
        <v>52518.690199999997</v>
      </c>
      <c r="D50" s="5">
        <v>2.9999999999999997E-4</v>
      </c>
      <c r="E50" s="51">
        <f t="shared" si="0"/>
        <v>4735.9735349397206</v>
      </c>
      <c r="F50" s="25">
        <f t="shared" si="1"/>
        <v>4736</v>
      </c>
      <c r="G50" s="25">
        <f t="shared" si="6"/>
        <v>-6.77254400216043E-3</v>
      </c>
      <c r="K50" s="25">
        <f t="shared" si="7"/>
        <v>-6.77254400216043E-3</v>
      </c>
      <c r="O50" s="25">
        <f t="shared" ca="1" si="3"/>
        <v>-1.9189364275415668E-3</v>
      </c>
      <c r="Q50" s="54">
        <f t="shared" si="4"/>
        <v>37500.190199999997</v>
      </c>
    </row>
    <row r="51" spans="1:21" s="25" customFormat="1" ht="12.95" customHeight="1" x14ac:dyDescent="0.2">
      <c r="A51" s="51" t="s">
        <v>47</v>
      </c>
      <c r="B51" s="58" t="s">
        <v>40</v>
      </c>
      <c r="C51" s="5">
        <v>52519.841099999998</v>
      </c>
      <c r="D51" s="5">
        <v>6.9999999999999999E-4</v>
      </c>
      <c r="E51" s="51">
        <f t="shared" si="0"/>
        <v>4740.4709051836553</v>
      </c>
      <c r="F51" s="25">
        <f t="shared" si="1"/>
        <v>4740.5</v>
      </c>
      <c r="G51" s="25">
        <f t="shared" si="6"/>
        <v>-7.4455120047787204E-3</v>
      </c>
      <c r="K51" s="25">
        <f t="shared" si="7"/>
        <v>-7.4455120047787204E-3</v>
      </c>
      <c r="O51" s="25">
        <f t="shared" ca="1" si="3"/>
        <v>-1.9221737712365101E-3</v>
      </c>
      <c r="Q51" s="54">
        <f t="shared" si="4"/>
        <v>37501.341099999998</v>
      </c>
    </row>
    <row r="52" spans="1:21" s="25" customFormat="1" ht="12.95" customHeight="1" x14ac:dyDescent="0.2">
      <c r="A52" s="51" t="s">
        <v>48</v>
      </c>
      <c r="B52" s="6"/>
      <c r="C52" s="5">
        <v>52530.716399999998</v>
      </c>
      <c r="D52" s="5">
        <v>2.9999999999999997E-4</v>
      </c>
      <c r="E52" s="51">
        <f t="shared" si="0"/>
        <v>4782.9682990613474</v>
      </c>
      <c r="F52" s="25">
        <f t="shared" si="1"/>
        <v>4783</v>
      </c>
      <c r="G52" s="25">
        <f t="shared" si="6"/>
        <v>-8.1124320058734156E-3</v>
      </c>
      <c r="K52" s="25">
        <f t="shared" si="7"/>
        <v>-8.1124320058734156E-3</v>
      </c>
      <c r="O52" s="25">
        <f t="shared" ca="1" si="3"/>
        <v>-1.9527486839109776E-3</v>
      </c>
      <c r="Q52" s="54">
        <f t="shared" si="4"/>
        <v>37512.216399999998</v>
      </c>
    </row>
    <row r="53" spans="1:21" s="25" customFormat="1" ht="12.95" customHeight="1" x14ac:dyDescent="0.2">
      <c r="A53" s="51" t="s">
        <v>38</v>
      </c>
      <c r="B53" s="51"/>
      <c r="C53" s="52">
        <v>52652.269500000002</v>
      </c>
      <c r="D53" s="52">
        <v>8.9999999999999998E-4</v>
      </c>
      <c r="E53" s="51">
        <f t="shared" ref="E53:E77" si="8">+(C53-C$7)/C$8</f>
        <v>5257.9611698561584</v>
      </c>
      <c r="F53" s="25">
        <f t="shared" ref="F53:F81" si="9">ROUND(2*E53,0)/2</f>
        <v>5258</v>
      </c>
      <c r="G53" s="25">
        <f t="shared" si="6"/>
        <v>-9.9368320006760769E-3</v>
      </c>
      <c r="K53" s="25">
        <f t="shared" si="7"/>
        <v>-9.9368320006760769E-3</v>
      </c>
      <c r="O53" s="25">
        <f t="shared" ref="O53:O77" ca="1" si="10">+C$11+C$12*$F53</f>
        <v>-2.294468296155022E-3</v>
      </c>
      <c r="Q53" s="54">
        <f t="shared" ref="Q53:Q77" si="11">+C53-15018.5</f>
        <v>37633.769500000002</v>
      </c>
    </row>
    <row r="54" spans="1:21" s="25" customFormat="1" ht="12.95" customHeight="1" x14ac:dyDescent="0.2">
      <c r="A54" s="51" t="s">
        <v>38</v>
      </c>
      <c r="B54" s="6" t="s">
        <v>40</v>
      </c>
      <c r="C54" s="52">
        <v>52764.487999999998</v>
      </c>
      <c r="D54" s="52">
        <v>2E-3</v>
      </c>
      <c r="E54" s="51">
        <f t="shared" si="8"/>
        <v>5696.4772379061151</v>
      </c>
      <c r="F54" s="25">
        <f t="shared" si="9"/>
        <v>5696.5</v>
      </c>
      <c r="G54" s="25">
        <f t="shared" si="6"/>
        <v>-5.8249360008630902E-3</v>
      </c>
      <c r="K54" s="25">
        <f t="shared" si="7"/>
        <v>-5.8249360008630902E-3</v>
      </c>
      <c r="O54" s="25">
        <f t="shared" ca="1" si="10"/>
        <v>-2.609929453984524E-3</v>
      </c>
      <c r="Q54" s="54">
        <f t="shared" si="11"/>
        <v>37745.987999999998</v>
      </c>
    </row>
    <row r="55" spans="1:21" s="25" customFormat="1" ht="12.95" customHeight="1" x14ac:dyDescent="0.2">
      <c r="A55" s="5" t="s">
        <v>43</v>
      </c>
      <c r="B55" s="6" t="s">
        <v>40</v>
      </c>
      <c r="C55" s="52">
        <v>52840.233999999997</v>
      </c>
      <c r="D55" s="52">
        <v>1E-4</v>
      </c>
      <c r="E55" s="51">
        <f t="shared" si="8"/>
        <v>5992.4697711382751</v>
      </c>
      <c r="F55" s="25">
        <f t="shared" si="9"/>
        <v>5992.5</v>
      </c>
      <c r="G55" s="25">
        <f>+C55-(C$7+F55*C$8)</f>
        <v>-7.7357200061669573E-3</v>
      </c>
      <c r="K55" s="25">
        <f>+G55</f>
        <v>-7.7357200061669573E-3</v>
      </c>
      <c r="O55" s="25">
        <f t="shared" ca="1" si="10"/>
        <v>-2.8228747281408128E-3</v>
      </c>
      <c r="Q55" s="54">
        <f t="shared" si="11"/>
        <v>37821.733999999997</v>
      </c>
    </row>
    <row r="56" spans="1:21" s="25" customFormat="1" ht="12.95" customHeight="1" x14ac:dyDescent="0.2">
      <c r="A56" s="5" t="s">
        <v>43</v>
      </c>
      <c r="B56" s="51"/>
      <c r="C56" s="52">
        <v>52840.361199999999</v>
      </c>
      <c r="D56" s="52">
        <v>1E-4</v>
      </c>
      <c r="E56" s="51">
        <f t="shared" si="8"/>
        <v>5992.966830391937</v>
      </c>
      <c r="F56" s="25">
        <f t="shared" si="9"/>
        <v>5993</v>
      </c>
      <c r="G56" s="25">
        <f>+C56-(C$7+F56*C$8)</f>
        <v>-8.4882720038876869E-3</v>
      </c>
      <c r="K56" s="25">
        <f>+G56</f>
        <v>-8.4882720038876869E-3</v>
      </c>
      <c r="O56" s="25">
        <f t="shared" ca="1" si="10"/>
        <v>-2.8232344329958059E-3</v>
      </c>
      <c r="Q56" s="54">
        <f t="shared" si="11"/>
        <v>37821.861199999999</v>
      </c>
    </row>
    <row r="57" spans="1:21" s="25" customFormat="1" ht="12.95" customHeight="1" x14ac:dyDescent="0.2">
      <c r="A57" s="5" t="s">
        <v>42</v>
      </c>
      <c r="B57" s="6" t="s">
        <v>40</v>
      </c>
      <c r="C57" s="8">
        <v>52879.373</v>
      </c>
      <c r="D57" s="7">
        <v>5.0000000000000001E-3</v>
      </c>
      <c r="E57" s="51">
        <f t="shared" si="8"/>
        <v>6145.4131840996779</v>
      </c>
      <c r="F57" s="25">
        <f t="shared" si="9"/>
        <v>6145.5</v>
      </c>
      <c r="O57" s="25">
        <f t="shared" ca="1" si="10"/>
        <v>-2.932944413768894E-3</v>
      </c>
      <c r="Q57" s="54">
        <f t="shared" si="11"/>
        <v>37860.873</v>
      </c>
      <c r="U57" s="36">
        <v>-2.2216632001800463E-2</v>
      </c>
    </row>
    <row r="58" spans="1:21" s="25" customFormat="1" ht="12.95" customHeight="1" x14ac:dyDescent="0.2">
      <c r="A58" s="5" t="s">
        <v>43</v>
      </c>
      <c r="B58" s="51"/>
      <c r="C58" s="52">
        <v>53136.443599999999</v>
      </c>
      <c r="D58" s="52">
        <v>2.0000000000000001E-4</v>
      </c>
      <c r="E58" s="51">
        <f t="shared" si="8"/>
        <v>7149.9675911114236</v>
      </c>
      <c r="F58" s="25">
        <f t="shared" si="9"/>
        <v>7150</v>
      </c>
      <c r="G58" s="25">
        <f>+C58-(C$7+F58*C$8)</f>
        <v>-8.2936000035260804E-3</v>
      </c>
      <c r="K58" s="25">
        <f>+G58</f>
        <v>-8.2936000035260804E-3</v>
      </c>
      <c r="O58" s="25">
        <f t="shared" ca="1" si="10"/>
        <v>-3.6555914674512996E-3</v>
      </c>
      <c r="Q58" s="54">
        <f t="shared" si="11"/>
        <v>38117.943599999999</v>
      </c>
    </row>
    <row r="59" spans="1:21" s="25" customFormat="1" ht="12.95" customHeight="1" x14ac:dyDescent="0.2">
      <c r="A59" s="5" t="s">
        <v>42</v>
      </c>
      <c r="B59" s="6" t="s">
        <v>40</v>
      </c>
      <c r="C59" s="5">
        <v>53151.416299999997</v>
      </c>
      <c r="D59" s="7">
        <v>8.0000000000000004E-4</v>
      </c>
      <c r="E59" s="51">
        <f t="shared" si="8"/>
        <v>7208.4763889664227</v>
      </c>
      <c r="F59" s="25">
        <f t="shared" si="9"/>
        <v>7208.5</v>
      </c>
      <c r="G59" s="25">
        <f>+C59-(C$7+F59*C$8)</f>
        <v>-6.0421840025810525E-3</v>
      </c>
      <c r="K59" s="25">
        <f>+G59</f>
        <v>-6.0421840025810525E-3</v>
      </c>
      <c r="O59" s="25">
        <f t="shared" ca="1" si="10"/>
        <v>-3.6976769354855662E-3</v>
      </c>
      <c r="Q59" s="54">
        <f t="shared" si="11"/>
        <v>38132.916299999997</v>
      </c>
    </row>
    <row r="60" spans="1:21" s="25" customFormat="1" ht="12.95" customHeight="1" x14ac:dyDescent="0.2">
      <c r="A60" s="5" t="s">
        <v>70</v>
      </c>
      <c r="B60" s="6" t="s">
        <v>40</v>
      </c>
      <c r="C60" s="5">
        <v>53322.324000000001</v>
      </c>
      <c r="D60" s="5">
        <v>5.0000000000000001E-3</v>
      </c>
      <c r="E60" s="51">
        <f t="shared" si="8"/>
        <v>7876.3321578767736</v>
      </c>
      <c r="F60" s="25">
        <f t="shared" si="9"/>
        <v>7876.5</v>
      </c>
      <c r="O60" s="25">
        <f t="shared" ca="1" si="10"/>
        <v>-4.1782426217571904E-3</v>
      </c>
      <c r="Q60" s="54">
        <f t="shared" si="11"/>
        <v>38303.824000000001</v>
      </c>
      <c r="U60" s="25">
        <f>+C60-(C$7+F60*C$8)</f>
        <v>-4.2951656003424432E-2</v>
      </c>
    </row>
    <row r="61" spans="1:21" s="25" customFormat="1" ht="12.95" customHeight="1" x14ac:dyDescent="0.2">
      <c r="A61" s="56" t="s">
        <v>61</v>
      </c>
      <c r="B61" s="57" t="s">
        <v>50</v>
      </c>
      <c r="C61" s="56">
        <v>53525.41792</v>
      </c>
      <c r="D61" s="56" t="s">
        <v>62</v>
      </c>
      <c r="E61" s="51">
        <f t="shared" si="8"/>
        <v>8669.9619715283188</v>
      </c>
      <c r="F61" s="25">
        <f t="shared" si="9"/>
        <v>8670</v>
      </c>
      <c r="G61" s="25">
        <f t="shared" ref="G61:G77" si="12">+C61-(C$7+F61*C$8)</f>
        <v>-9.7316800020053051E-3</v>
      </c>
      <c r="K61" s="25">
        <f>+G61</f>
        <v>-9.7316800020053051E-3</v>
      </c>
      <c r="O61" s="25">
        <f t="shared" ca="1" si="10"/>
        <v>-4.7490942266322422E-3</v>
      </c>
      <c r="Q61" s="54">
        <f t="shared" si="11"/>
        <v>38506.91792</v>
      </c>
    </row>
    <row r="62" spans="1:21" s="25" customFormat="1" ht="12.95" customHeight="1" x14ac:dyDescent="0.2">
      <c r="A62" s="51" t="s">
        <v>51</v>
      </c>
      <c r="B62" s="6" t="s">
        <v>50</v>
      </c>
      <c r="C62" s="5">
        <v>53629.315399999999</v>
      </c>
      <c r="D62" s="5">
        <v>1.4E-3</v>
      </c>
      <c r="E62" s="51">
        <f t="shared" si="8"/>
        <v>9075.9620019145823</v>
      </c>
      <c r="F62" s="25">
        <f t="shared" si="9"/>
        <v>9076</v>
      </c>
      <c r="G62" s="25">
        <f t="shared" si="12"/>
        <v>-9.723904004204087E-3</v>
      </c>
      <c r="J62" s="25">
        <f>G62</f>
        <v>-9.723904004204087E-3</v>
      </c>
      <c r="O62" s="25">
        <f t="shared" ca="1" si="10"/>
        <v>-5.0411745688871516E-3</v>
      </c>
      <c r="Q62" s="54">
        <f t="shared" si="11"/>
        <v>38610.815399999999</v>
      </c>
    </row>
    <row r="63" spans="1:21" s="25" customFormat="1" ht="12.95" customHeight="1" x14ac:dyDescent="0.2">
      <c r="A63" s="59" t="s">
        <v>52</v>
      </c>
      <c r="B63" s="51"/>
      <c r="C63" s="5">
        <v>53822.907599999999</v>
      </c>
      <c r="D63" s="5">
        <v>1E-4</v>
      </c>
      <c r="E63" s="51">
        <f t="shared" si="8"/>
        <v>9832.4619582421401</v>
      </c>
      <c r="F63" s="25">
        <f t="shared" si="9"/>
        <v>9832.5</v>
      </c>
      <c r="G63" s="25">
        <f t="shared" si="12"/>
        <v>-9.7350799987907521E-3</v>
      </c>
      <c r="K63" s="25">
        <f>+G63</f>
        <v>-9.7350799987907521E-3</v>
      </c>
      <c r="O63" s="25">
        <f t="shared" ca="1" si="10"/>
        <v>-5.5854080144926667E-3</v>
      </c>
      <c r="Q63" s="54">
        <f t="shared" si="11"/>
        <v>38804.407599999999</v>
      </c>
    </row>
    <row r="64" spans="1:21" s="25" customFormat="1" ht="12.95" customHeight="1" x14ac:dyDescent="0.2">
      <c r="A64" s="5" t="s">
        <v>59</v>
      </c>
      <c r="B64" s="6" t="s">
        <v>50</v>
      </c>
      <c r="C64" s="5">
        <v>54018.287199999999</v>
      </c>
      <c r="D64" s="5">
        <v>1.9E-3</v>
      </c>
      <c r="E64" s="51">
        <f t="shared" si="8"/>
        <v>10595.946534931161</v>
      </c>
      <c r="F64" s="25">
        <f t="shared" si="9"/>
        <v>10596</v>
      </c>
      <c r="G64" s="25">
        <f t="shared" si="12"/>
        <v>-1.3681984004506376E-2</v>
      </c>
      <c r="K64" s="25">
        <f>+G64</f>
        <v>-1.3681984004506376E-2</v>
      </c>
      <c r="O64" s="25">
        <f t="shared" ca="1" si="10"/>
        <v>-6.1346773280680934E-3</v>
      </c>
      <c r="Q64" s="54">
        <f t="shared" si="11"/>
        <v>38999.787199999999</v>
      </c>
    </row>
    <row r="65" spans="1:17" s="25" customFormat="1" ht="12.95" customHeight="1" x14ac:dyDescent="0.2">
      <c r="A65" s="5" t="s">
        <v>59</v>
      </c>
      <c r="B65" s="6" t="s">
        <v>40</v>
      </c>
      <c r="C65" s="5">
        <v>54018.4202</v>
      </c>
      <c r="D65" s="5">
        <v>2E-3</v>
      </c>
      <c r="E65" s="51">
        <f t="shared" si="8"/>
        <v>10596.466258836323</v>
      </c>
      <c r="F65" s="25">
        <f t="shared" si="9"/>
        <v>10596.5</v>
      </c>
      <c r="G65" s="25">
        <f t="shared" si="12"/>
        <v>-8.634536003228277E-3</v>
      </c>
      <c r="K65" s="25">
        <f>G65</f>
        <v>-8.634536003228277E-3</v>
      </c>
      <c r="O65" s="25">
        <f t="shared" ca="1" si="10"/>
        <v>-6.1350370329230873E-3</v>
      </c>
      <c r="Q65" s="54">
        <f t="shared" si="11"/>
        <v>38999.9202</v>
      </c>
    </row>
    <row r="66" spans="1:17" s="25" customFormat="1" ht="12.95" customHeight="1" x14ac:dyDescent="0.2">
      <c r="A66" s="51" t="s">
        <v>60</v>
      </c>
      <c r="B66" s="6" t="s">
        <v>40</v>
      </c>
      <c r="C66" s="26">
        <v>54384.360999999997</v>
      </c>
      <c r="D66" s="26"/>
      <c r="E66" s="51">
        <f t="shared" si="8"/>
        <v>12026.452586893292</v>
      </c>
      <c r="F66" s="25">
        <f t="shared" si="9"/>
        <v>12026.5</v>
      </c>
      <c r="G66" s="25">
        <f t="shared" si="12"/>
        <v>-1.2133256001106929E-2</v>
      </c>
      <c r="J66" s="25">
        <f>+G66</f>
        <v>-1.2133256001106929E-2</v>
      </c>
      <c r="O66" s="25">
        <f t="shared" ca="1" si="10"/>
        <v>-7.1637929182051582E-3</v>
      </c>
      <c r="Q66" s="54">
        <f t="shared" si="11"/>
        <v>39365.860999999997</v>
      </c>
    </row>
    <row r="67" spans="1:17" s="25" customFormat="1" ht="12.95" customHeight="1" x14ac:dyDescent="0.2">
      <c r="A67" s="5" t="s">
        <v>64</v>
      </c>
      <c r="B67" s="6" t="s">
        <v>50</v>
      </c>
      <c r="C67" s="5">
        <v>55104.3537</v>
      </c>
      <c r="D67" s="5">
        <v>1.1999999999999999E-3</v>
      </c>
      <c r="E67" s="51">
        <f t="shared" si="8"/>
        <v>14839.967005894496</v>
      </c>
      <c r="F67" s="25">
        <f t="shared" si="9"/>
        <v>14840</v>
      </c>
      <c r="G67" s="25">
        <f t="shared" si="12"/>
        <v>-8.443359998636879E-3</v>
      </c>
      <c r="K67" s="25">
        <f>+G67</f>
        <v>-8.443359998636879E-3</v>
      </c>
      <c r="O67" s="25">
        <f t="shared" ca="1" si="10"/>
        <v>-9.1878521372548826E-3</v>
      </c>
      <c r="Q67" s="54">
        <f t="shared" si="11"/>
        <v>40085.8537</v>
      </c>
    </row>
    <row r="68" spans="1:17" s="25" customFormat="1" ht="12.95" customHeight="1" x14ac:dyDescent="0.2">
      <c r="A68" s="5" t="s">
        <v>64</v>
      </c>
      <c r="B68" s="6" t="s">
        <v>40</v>
      </c>
      <c r="C68" s="5">
        <v>55104.482000000004</v>
      </c>
      <c r="D68" s="5">
        <v>2E-3</v>
      </c>
      <c r="E68" s="51">
        <f t="shared" si="8"/>
        <v>14840.468363616552</v>
      </c>
      <c r="F68" s="25">
        <f t="shared" si="9"/>
        <v>14840.5</v>
      </c>
      <c r="G68" s="25">
        <f t="shared" si="12"/>
        <v>-8.0959119950421154E-3</v>
      </c>
      <c r="K68" s="25">
        <f>+G68</f>
        <v>-8.0959119950421154E-3</v>
      </c>
      <c r="O68" s="25">
        <f t="shared" ca="1" si="10"/>
        <v>-9.1882118421098748E-3</v>
      </c>
      <c r="Q68" s="54">
        <f t="shared" si="11"/>
        <v>40085.982000000004</v>
      </c>
    </row>
    <row r="69" spans="1:17" s="25" customFormat="1" ht="12.95" customHeight="1" x14ac:dyDescent="0.2">
      <c r="A69" s="59" t="s">
        <v>68</v>
      </c>
      <c r="B69" s="51"/>
      <c r="C69" s="60">
        <v>55339.911399999997</v>
      </c>
      <c r="D69" s="5">
        <v>1E-4</v>
      </c>
      <c r="E69" s="51">
        <f t="shared" si="8"/>
        <v>15760.455485092618</v>
      </c>
      <c r="F69" s="25">
        <f t="shared" si="9"/>
        <v>15760.5</v>
      </c>
      <c r="G69" s="25">
        <f t="shared" si="12"/>
        <v>-1.139159200101858E-2</v>
      </c>
      <c r="K69" s="25">
        <f>+G69</f>
        <v>-1.139159200101858E-2</v>
      </c>
      <c r="O69" s="25">
        <f t="shared" ca="1" si="10"/>
        <v>-9.8500687752983412E-3</v>
      </c>
      <c r="Q69" s="54">
        <f t="shared" si="11"/>
        <v>40321.411399999997</v>
      </c>
    </row>
    <row r="70" spans="1:17" s="25" customFormat="1" ht="12.95" customHeight="1" x14ac:dyDescent="0.2">
      <c r="A70" s="5" t="s">
        <v>65</v>
      </c>
      <c r="B70" s="6" t="s">
        <v>50</v>
      </c>
      <c r="C70" s="5">
        <v>55341.832000000002</v>
      </c>
      <c r="D70" s="5">
        <v>5.0000000000000001E-4</v>
      </c>
      <c r="E70" s="51">
        <f t="shared" si="8"/>
        <v>15767.960610898959</v>
      </c>
      <c r="F70" s="25">
        <f t="shared" si="9"/>
        <v>15768</v>
      </c>
      <c r="G70" s="25">
        <f t="shared" si="12"/>
        <v>-1.0079872001369949E-2</v>
      </c>
      <c r="K70" s="25">
        <f>+G70</f>
        <v>-1.0079872001369949E-2</v>
      </c>
      <c r="O70" s="25">
        <f t="shared" ca="1" si="10"/>
        <v>-9.8554643481232468E-3</v>
      </c>
      <c r="Q70" s="54">
        <f t="shared" si="11"/>
        <v>40323.332000000002</v>
      </c>
    </row>
    <row r="71" spans="1:17" s="25" customFormat="1" ht="12.95" customHeight="1" x14ac:dyDescent="0.2">
      <c r="A71" s="5" t="s">
        <v>69</v>
      </c>
      <c r="B71" s="6" t="s">
        <v>50</v>
      </c>
      <c r="C71" s="5">
        <v>55739.380700000002</v>
      </c>
      <c r="D71" s="5">
        <v>8.0000000000000004E-4</v>
      </c>
      <c r="E71" s="51">
        <f t="shared" si="8"/>
        <v>17321.461083480386</v>
      </c>
      <c r="F71" s="25">
        <f t="shared" si="9"/>
        <v>17321.5</v>
      </c>
      <c r="G71" s="25">
        <f t="shared" si="12"/>
        <v>-9.9589359961100854E-3</v>
      </c>
      <c r="J71" s="25">
        <f>G71</f>
        <v>-9.9589359961100854E-3</v>
      </c>
      <c r="O71" s="25">
        <f t="shared" ca="1" si="10"/>
        <v>-1.0973067332588769E-2</v>
      </c>
      <c r="Q71" s="54">
        <f t="shared" si="11"/>
        <v>40720.880700000002</v>
      </c>
    </row>
    <row r="72" spans="1:17" s="25" customFormat="1" ht="12.95" customHeight="1" x14ac:dyDescent="0.2">
      <c r="A72" s="5" t="s">
        <v>69</v>
      </c>
      <c r="B72" s="6" t="s">
        <v>50</v>
      </c>
      <c r="C72" s="5">
        <v>55739.508800000003</v>
      </c>
      <c r="D72" s="5">
        <v>1.2999999999999999E-3</v>
      </c>
      <c r="E72" s="51">
        <f t="shared" si="8"/>
        <v>17321.961659662727</v>
      </c>
      <c r="F72" s="25">
        <f t="shared" si="9"/>
        <v>17322</v>
      </c>
      <c r="G72" s="25">
        <f t="shared" si="12"/>
        <v>-9.8114879947388545E-3</v>
      </c>
      <c r="J72" s="25">
        <f>+G72</f>
        <v>-9.8114879947388545E-3</v>
      </c>
      <c r="O72" s="25">
        <f t="shared" ca="1" si="10"/>
        <v>-1.0973427037443763E-2</v>
      </c>
      <c r="Q72" s="54">
        <f t="shared" si="11"/>
        <v>40721.008800000003</v>
      </c>
    </row>
    <row r="73" spans="1:17" s="25" customFormat="1" ht="12.95" customHeight="1" x14ac:dyDescent="0.2">
      <c r="A73" s="5" t="s">
        <v>71</v>
      </c>
      <c r="B73" s="6" t="s">
        <v>50</v>
      </c>
      <c r="C73" s="5">
        <v>56089.841500000002</v>
      </c>
      <c r="D73" s="5">
        <v>4.0000000000000002E-4</v>
      </c>
      <c r="E73" s="51">
        <f t="shared" si="8"/>
        <v>18690.95623821556</v>
      </c>
      <c r="F73" s="25">
        <f t="shared" si="9"/>
        <v>18691</v>
      </c>
      <c r="G73" s="25">
        <f t="shared" si="12"/>
        <v>-1.1198863998288289E-2</v>
      </c>
      <c r="K73" s="25">
        <f>+G73</f>
        <v>-1.1198863998288289E-2</v>
      </c>
      <c r="O73" s="25">
        <f t="shared" ca="1" si="10"/>
        <v>-1.1958298930416597E-2</v>
      </c>
      <c r="Q73" s="54">
        <f t="shared" si="11"/>
        <v>41071.341500000002</v>
      </c>
    </row>
    <row r="74" spans="1:17" s="25" customFormat="1" ht="12.95" customHeight="1" x14ac:dyDescent="0.2">
      <c r="A74" s="51" t="s">
        <v>72</v>
      </c>
      <c r="B74" s="6" t="s">
        <v>50</v>
      </c>
      <c r="C74" s="5">
        <v>56470.369400000003</v>
      </c>
      <c r="D74" s="5">
        <v>1E-4</v>
      </c>
      <c r="E74" s="51">
        <f t="shared" si="8"/>
        <v>20177.944555572456</v>
      </c>
      <c r="F74" s="25">
        <f t="shared" si="9"/>
        <v>20178</v>
      </c>
      <c r="G74" s="25">
        <f t="shared" si="12"/>
        <v>-1.4188511995598674E-2</v>
      </c>
      <c r="K74" s="25">
        <f>+G74</f>
        <v>-1.4188511995598674E-2</v>
      </c>
      <c r="O74" s="25">
        <f t="shared" ca="1" si="10"/>
        <v>-1.3028061169167953E-2</v>
      </c>
      <c r="Q74" s="54">
        <f t="shared" si="11"/>
        <v>41451.869400000003</v>
      </c>
    </row>
    <row r="75" spans="1:17" s="25" customFormat="1" ht="12.95" customHeight="1" x14ac:dyDescent="0.2">
      <c r="A75" s="23" t="s">
        <v>1</v>
      </c>
      <c r="B75" s="24" t="s">
        <v>50</v>
      </c>
      <c r="C75" s="23">
        <v>56501.333700000003</v>
      </c>
      <c r="D75" s="23">
        <v>4.0000000000000002E-4</v>
      </c>
      <c r="E75" s="51">
        <f t="shared" si="8"/>
        <v>20298.943705319776</v>
      </c>
      <c r="F75" s="25">
        <f t="shared" si="9"/>
        <v>20299</v>
      </c>
      <c r="G75" s="25">
        <f t="shared" si="12"/>
        <v>-1.4406096001039259E-2</v>
      </c>
      <c r="K75" s="25">
        <f t="shared" ref="K75:K81" si="13">G75</f>
        <v>-1.4406096001039259E-2</v>
      </c>
      <c r="O75" s="25">
        <f t="shared" ca="1" si="10"/>
        <v>-1.3115109744076436E-2</v>
      </c>
      <c r="Q75" s="54">
        <f t="shared" si="11"/>
        <v>41482.833700000003</v>
      </c>
    </row>
    <row r="76" spans="1:17" s="25" customFormat="1" ht="12.95" customHeight="1" x14ac:dyDescent="0.2">
      <c r="A76" s="23" t="s">
        <v>1</v>
      </c>
      <c r="B76" s="24" t="s">
        <v>40</v>
      </c>
      <c r="C76" s="23">
        <v>56501.462899999999</v>
      </c>
      <c r="D76" s="23">
        <v>4.0000000000000002E-4</v>
      </c>
      <c r="E76" s="51">
        <f t="shared" si="8"/>
        <v>20299.448579970482</v>
      </c>
      <c r="F76" s="25">
        <f t="shared" si="9"/>
        <v>20299.5</v>
      </c>
      <c r="G76" s="25">
        <f t="shared" si="12"/>
        <v>-1.3158647998352535E-2</v>
      </c>
      <c r="K76" s="25">
        <f t="shared" si="13"/>
        <v>-1.3158647998352535E-2</v>
      </c>
      <c r="O76" s="25">
        <f t="shared" ca="1" si="10"/>
        <v>-1.311546944893143E-2</v>
      </c>
      <c r="Q76" s="54">
        <f t="shared" si="11"/>
        <v>41482.962899999999</v>
      </c>
    </row>
    <row r="77" spans="1:17" s="25" customFormat="1" ht="12.95" customHeight="1" x14ac:dyDescent="0.2">
      <c r="A77" s="61" t="s">
        <v>236</v>
      </c>
      <c r="B77" s="62" t="s">
        <v>50</v>
      </c>
      <c r="C77" s="63">
        <v>57261.370300000002</v>
      </c>
      <c r="D77" s="63">
        <v>1E-4</v>
      </c>
      <c r="E77" s="51">
        <f t="shared" si="8"/>
        <v>23268.937613686681</v>
      </c>
      <c r="F77" s="25">
        <f t="shared" si="9"/>
        <v>23269</v>
      </c>
      <c r="G77" s="25">
        <f t="shared" si="12"/>
        <v>-1.5964975995302666E-2</v>
      </c>
      <c r="K77" s="25">
        <f t="shared" si="13"/>
        <v>-1.5964975995302666E-2</v>
      </c>
      <c r="O77" s="25">
        <f t="shared" ca="1" si="10"/>
        <v>-1.5251756582739199E-2</v>
      </c>
      <c r="Q77" s="54">
        <f t="shared" si="11"/>
        <v>42242.870300000002</v>
      </c>
    </row>
    <row r="78" spans="1:17" s="25" customFormat="1" ht="12.95" customHeight="1" x14ac:dyDescent="0.2">
      <c r="A78" s="64" t="s">
        <v>0</v>
      </c>
      <c r="B78" s="65" t="s">
        <v>50</v>
      </c>
      <c r="C78" s="66">
        <v>57560.522100000002</v>
      </c>
      <c r="D78" s="66">
        <v>0</v>
      </c>
      <c r="E78" s="51">
        <f>+(C78-C$7)/C$8</f>
        <v>24437.932664289499</v>
      </c>
      <c r="F78" s="25">
        <f t="shared" si="9"/>
        <v>24438</v>
      </c>
      <c r="G78" s="25">
        <f>+C78-(C$7+F78*C$8)</f>
        <v>-1.7231551995791961E-2</v>
      </c>
      <c r="K78" s="25">
        <f t="shared" si="13"/>
        <v>-1.7231551995791961E-2</v>
      </c>
      <c r="O78" s="25">
        <f ca="1">+C$11+C$12*$F78</f>
        <v>-1.6092746533714543E-2</v>
      </c>
      <c r="Q78" s="54">
        <f>+C78-15018.5</f>
        <v>42542.022100000002</v>
      </c>
    </row>
    <row r="79" spans="1:17" s="25" customFormat="1" ht="12.95" customHeight="1" x14ac:dyDescent="0.2">
      <c r="A79" s="64" t="s">
        <v>0</v>
      </c>
      <c r="B79" s="65" t="s">
        <v>50</v>
      </c>
      <c r="C79" s="66">
        <v>57560.650500000003</v>
      </c>
      <c r="D79" s="66">
        <v>1E-4</v>
      </c>
      <c r="E79" s="51">
        <f>+(C79-C$7)/C$8</f>
        <v>24438.4344127814</v>
      </c>
      <c r="F79" s="25">
        <f t="shared" si="9"/>
        <v>24438.5</v>
      </c>
      <c r="G79" s="25">
        <f>+C79-(C$7+F79*C$8)</f>
        <v>-1.6784103994723409E-2</v>
      </c>
      <c r="K79" s="25">
        <f t="shared" si="13"/>
        <v>-1.6784103994723409E-2</v>
      </c>
      <c r="O79" s="25">
        <f ca="1">+C$11+C$12*$F79</f>
        <v>-1.6093106238569535E-2</v>
      </c>
      <c r="Q79" s="54">
        <f>+C79-15018.5</f>
        <v>42542.150500000003</v>
      </c>
    </row>
    <row r="80" spans="1:17" s="25" customFormat="1" ht="12.95" customHeight="1" x14ac:dyDescent="0.2">
      <c r="A80" s="64" t="s">
        <v>0</v>
      </c>
      <c r="B80" s="65" t="s">
        <v>50</v>
      </c>
      <c r="C80" s="66">
        <v>57566.407899999998</v>
      </c>
      <c r="D80" s="66">
        <v>2.0000000000000001E-4</v>
      </c>
      <c r="E80" s="51">
        <f>+(C80-C$7)/C$8</f>
        <v>24460.932596326795</v>
      </c>
      <c r="F80" s="25">
        <f t="shared" si="9"/>
        <v>24461</v>
      </c>
      <c r="G80" s="25">
        <f>+C80-(C$7+F80*C$8)</f>
        <v>-1.724894400103949E-2</v>
      </c>
      <c r="K80" s="25">
        <f t="shared" si="13"/>
        <v>-1.724894400103949E-2</v>
      </c>
      <c r="O80" s="25">
        <f ca="1">+C$11+C$12*$F80</f>
        <v>-1.6109292957044254E-2</v>
      </c>
      <c r="Q80" s="54">
        <f>+C80-15018.5</f>
        <v>42547.907899999998</v>
      </c>
    </row>
    <row r="81" spans="1:17" s="25" customFormat="1" ht="12.95" customHeight="1" x14ac:dyDescent="0.2">
      <c r="A81" s="64" t="s">
        <v>0</v>
      </c>
      <c r="B81" s="65" t="s">
        <v>50</v>
      </c>
      <c r="C81" s="66">
        <v>57566.536899999999</v>
      </c>
      <c r="D81" s="66">
        <v>1E-4</v>
      </c>
      <c r="E81" s="51">
        <f>+(C81-C$7)/C$8</f>
        <v>24461.436689437811</v>
      </c>
      <c r="F81" s="25">
        <f t="shared" si="9"/>
        <v>24461.5</v>
      </c>
      <c r="G81" s="25">
        <f>+C81-(C$7+F81*C$8)</f>
        <v>-1.6201496000576299E-2</v>
      </c>
      <c r="K81" s="25">
        <f t="shared" si="13"/>
        <v>-1.6201496000576299E-2</v>
      </c>
      <c r="O81" s="25">
        <f ca="1">+C$11+C$12*$F81</f>
        <v>-1.6109652661899246E-2</v>
      </c>
      <c r="Q81" s="54">
        <f>+C81-15018.5</f>
        <v>42548.036899999999</v>
      </c>
    </row>
    <row r="82" spans="1:17" s="25" customFormat="1" ht="12.95" customHeight="1" x14ac:dyDescent="0.2">
      <c r="A82" s="67" t="s">
        <v>238</v>
      </c>
      <c r="B82" s="68" t="s">
        <v>50</v>
      </c>
      <c r="C82" s="69">
        <v>58041.623</v>
      </c>
      <c r="D82" s="69">
        <v>8.0000000000000004E-4</v>
      </c>
      <c r="E82" s="51">
        <f t="shared" ref="E82:E96" si="14">+(C82-C$7)/C$8</f>
        <v>26317.929946407006</v>
      </c>
      <c r="F82" s="25">
        <f t="shared" ref="F82:F96" si="15">ROUND(2*E82,0)/2</f>
        <v>26318</v>
      </c>
      <c r="G82" s="25">
        <f t="shared" ref="G82:G96" si="16">+C82-(C$7+F82*C$8)</f>
        <v>-1.7927072003658395E-2</v>
      </c>
      <c r="K82" s="25">
        <f t="shared" ref="K82:K96" si="17">G82</f>
        <v>-1.7927072003658395E-2</v>
      </c>
      <c r="O82" s="25">
        <f t="shared" ref="O82:O96" ca="1" si="18">+C$11+C$12*$F82</f>
        <v>-1.744523678849097E-2</v>
      </c>
      <c r="Q82" s="54">
        <f t="shared" ref="Q82:Q96" si="19">+C82-15018.5</f>
        <v>43023.123</v>
      </c>
    </row>
    <row r="83" spans="1:17" s="25" customFormat="1" ht="12.95" customHeight="1" x14ac:dyDescent="0.2">
      <c r="A83" s="67" t="s">
        <v>238</v>
      </c>
      <c r="B83" s="68" t="s">
        <v>50</v>
      </c>
      <c r="C83" s="69">
        <v>58041.624100000001</v>
      </c>
      <c r="D83" s="69">
        <v>1E-4</v>
      </c>
      <c r="E83" s="51">
        <f t="shared" si="14"/>
        <v>26317.9342448754</v>
      </c>
      <c r="F83" s="25">
        <f t="shared" si="15"/>
        <v>26318</v>
      </c>
      <c r="G83" s="25">
        <f t="shared" si="16"/>
        <v>-1.6827072002342902E-2</v>
      </c>
      <c r="K83" s="25">
        <f t="shared" si="17"/>
        <v>-1.6827072002342902E-2</v>
      </c>
      <c r="O83" s="25">
        <f t="shared" ca="1" si="18"/>
        <v>-1.744523678849097E-2</v>
      </c>
      <c r="Q83" s="54">
        <f t="shared" si="19"/>
        <v>43023.124100000001</v>
      </c>
    </row>
    <row r="84" spans="1:17" s="25" customFormat="1" ht="12.95" customHeight="1" x14ac:dyDescent="0.2">
      <c r="A84" s="67" t="s">
        <v>238</v>
      </c>
      <c r="B84" s="68" t="s">
        <v>50</v>
      </c>
      <c r="C84" s="69">
        <v>58041.625099999997</v>
      </c>
      <c r="D84" s="69">
        <v>5.0000000000000001E-4</v>
      </c>
      <c r="E84" s="51">
        <f t="shared" si="14"/>
        <v>26317.938152573923</v>
      </c>
      <c r="F84" s="25">
        <f t="shared" si="15"/>
        <v>26318</v>
      </c>
      <c r="G84" s="25">
        <f t="shared" si="16"/>
        <v>-1.5827072005777154E-2</v>
      </c>
      <c r="K84" s="25">
        <f t="shared" si="17"/>
        <v>-1.5827072005777154E-2</v>
      </c>
      <c r="O84" s="25">
        <f t="shared" ca="1" si="18"/>
        <v>-1.744523678849097E-2</v>
      </c>
      <c r="Q84" s="54">
        <f t="shared" si="19"/>
        <v>43023.125099999997</v>
      </c>
    </row>
    <row r="85" spans="1:17" s="25" customFormat="1" ht="12.95" customHeight="1" x14ac:dyDescent="0.2">
      <c r="A85" s="67" t="s">
        <v>238</v>
      </c>
      <c r="B85" s="68" t="s">
        <v>50</v>
      </c>
      <c r="C85" s="69">
        <v>58042.646800000002</v>
      </c>
      <c r="D85" s="69">
        <v>4.0000000000000002E-4</v>
      </c>
      <c r="E85" s="51">
        <f t="shared" si="14"/>
        <v>26321.930648167152</v>
      </c>
      <c r="F85" s="25">
        <f t="shared" si="15"/>
        <v>26322</v>
      </c>
      <c r="G85" s="25">
        <f t="shared" si="16"/>
        <v>-1.7747487996530253E-2</v>
      </c>
      <c r="K85" s="25">
        <f t="shared" si="17"/>
        <v>-1.7747487996530253E-2</v>
      </c>
      <c r="O85" s="25">
        <f t="shared" ca="1" si="18"/>
        <v>-1.7448114427330918E-2</v>
      </c>
      <c r="Q85" s="54">
        <f t="shared" si="19"/>
        <v>43024.146800000002</v>
      </c>
    </row>
    <row r="86" spans="1:17" s="25" customFormat="1" ht="12.95" customHeight="1" x14ac:dyDescent="0.2">
      <c r="A86" s="67" t="s">
        <v>238</v>
      </c>
      <c r="B86" s="68" t="s">
        <v>50</v>
      </c>
      <c r="C86" s="69">
        <v>58042.647900000004</v>
      </c>
      <c r="D86" s="69">
        <v>2.0000000000000001E-4</v>
      </c>
      <c r="E86" s="51">
        <f t="shared" si="14"/>
        <v>26321.934946635545</v>
      </c>
      <c r="F86" s="25">
        <f t="shared" si="15"/>
        <v>26322</v>
      </c>
      <c r="G86" s="25">
        <f t="shared" si="16"/>
        <v>-1.664748799521476E-2</v>
      </c>
      <c r="K86" s="25">
        <f t="shared" si="17"/>
        <v>-1.664748799521476E-2</v>
      </c>
      <c r="O86" s="25">
        <f t="shared" ca="1" si="18"/>
        <v>-1.7448114427330918E-2</v>
      </c>
      <c r="Q86" s="54">
        <f t="shared" si="19"/>
        <v>43024.147900000004</v>
      </c>
    </row>
    <row r="87" spans="1:17" s="25" customFormat="1" ht="12.95" customHeight="1" x14ac:dyDescent="0.2">
      <c r="A87" s="67" t="s">
        <v>238</v>
      </c>
      <c r="B87" s="68" t="s">
        <v>50</v>
      </c>
      <c r="C87" s="69">
        <v>58042.6489</v>
      </c>
      <c r="D87" s="69">
        <v>8.9999999999999998E-4</v>
      </c>
      <c r="E87" s="51">
        <f t="shared" si="14"/>
        <v>26321.938854334065</v>
      </c>
      <c r="F87" s="25">
        <f t="shared" si="15"/>
        <v>26322</v>
      </c>
      <c r="G87" s="25">
        <f t="shared" si="16"/>
        <v>-1.5647487998649012E-2</v>
      </c>
      <c r="K87" s="25">
        <f t="shared" si="17"/>
        <v>-1.5647487998649012E-2</v>
      </c>
      <c r="O87" s="25">
        <f t="shared" ca="1" si="18"/>
        <v>-1.7448114427330918E-2</v>
      </c>
      <c r="Q87" s="54">
        <f t="shared" si="19"/>
        <v>43024.1489</v>
      </c>
    </row>
    <row r="88" spans="1:17" s="25" customFormat="1" ht="12.95" customHeight="1" x14ac:dyDescent="0.2">
      <c r="A88" s="67" t="s">
        <v>238</v>
      </c>
      <c r="B88" s="68" t="s">
        <v>40</v>
      </c>
      <c r="C88" s="69">
        <v>58066.571900000003</v>
      </c>
      <c r="D88" s="69">
        <v>8.9999999999999998E-4</v>
      </c>
      <c r="E88" s="51">
        <f t="shared" si="14"/>
        <v>26415.422726386896</v>
      </c>
      <c r="F88" s="25">
        <f t="shared" si="15"/>
        <v>26415.5</v>
      </c>
      <c r="G88" s="25">
        <f t="shared" si="16"/>
        <v>-1.9774711996433325E-2</v>
      </c>
      <c r="K88" s="25">
        <f t="shared" si="17"/>
        <v>-1.9774711996433325E-2</v>
      </c>
      <c r="O88" s="25">
        <f t="shared" ca="1" si="18"/>
        <v>-1.7515379235214748E-2</v>
      </c>
      <c r="Q88" s="54">
        <f t="shared" si="19"/>
        <v>43048.071900000003</v>
      </c>
    </row>
    <row r="89" spans="1:17" s="25" customFormat="1" ht="12.95" customHeight="1" x14ac:dyDescent="0.2">
      <c r="A89" s="67" t="s">
        <v>238</v>
      </c>
      <c r="B89" s="68" t="s">
        <v>40</v>
      </c>
      <c r="C89" s="69">
        <v>58066.573499999999</v>
      </c>
      <c r="D89" s="69">
        <v>2.0000000000000001E-4</v>
      </c>
      <c r="E89" s="51">
        <f t="shared" si="14"/>
        <v>26415.428978704538</v>
      </c>
      <c r="F89" s="25">
        <f t="shared" si="15"/>
        <v>26415.5</v>
      </c>
      <c r="G89" s="25">
        <f t="shared" si="16"/>
        <v>-1.8174712000472937E-2</v>
      </c>
      <c r="K89" s="25">
        <f t="shared" si="17"/>
        <v>-1.8174712000472937E-2</v>
      </c>
      <c r="O89" s="25">
        <f t="shared" ca="1" si="18"/>
        <v>-1.7515379235214748E-2</v>
      </c>
      <c r="Q89" s="54">
        <f t="shared" si="19"/>
        <v>43048.073499999999</v>
      </c>
    </row>
    <row r="90" spans="1:17" s="25" customFormat="1" ht="12.95" customHeight="1" x14ac:dyDescent="0.2">
      <c r="A90" s="67" t="s">
        <v>238</v>
      </c>
      <c r="B90" s="68" t="s">
        <v>40</v>
      </c>
      <c r="C90" s="69">
        <v>58066.576000000001</v>
      </c>
      <c r="D90" s="69">
        <v>8.0000000000000004E-4</v>
      </c>
      <c r="E90" s="51">
        <f t="shared" si="14"/>
        <v>26415.438747950884</v>
      </c>
      <c r="F90" s="25">
        <f t="shared" si="15"/>
        <v>26415.5</v>
      </c>
      <c r="G90" s="25">
        <f t="shared" si="16"/>
        <v>-1.567471199814463E-2</v>
      </c>
      <c r="K90" s="25">
        <f t="shared" si="17"/>
        <v>-1.567471199814463E-2</v>
      </c>
      <c r="O90" s="25">
        <f t="shared" ca="1" si="18"/>
        <v>-1.7515379235214748E-2</v>
      </c>
      <c r="Q90" s="54">
        <f t="shared" si="19"/>
        <v>43048.076000000001</v>
      </c>
    </row>
    <row r="91" spans="1:17" s="25" customFormat="1" ht="12.95" customHeight="1" x14ac:dyDescent="0.2">
      <c r="A91" s="67" t="s">
        <v>238</v>
      </c>
      <c r="B91" s="68" t="s">
        <v>40</v>
      </c>
      <c r="C91" s="69">
        <v>58068.620999999999</v>
      </c>
      <c r="D91" s="69">
        <v>4.0000000000000002E-4</v>
      </c>
      <c r="E91" s="51">
        <f t="shared" si="14"/>
        <v>26423.429991454952</v>
      </c>
      <c r="F91" s="25">
        <f t="shared" si="15"/>
        <v>26423.5</v>
      </c>
      <c r="G91" s="25">
        <f t="shared" si="16"/>
        <v>-1.7915543998242356E-2</v>
      </c>
      <c r="K91" s="25">
        <f t="shared" si="17"/>
        <v>-1.7915543998242356E-2</v>
      </c>
      <c r="O91" s="25">
        <f t="shared" ca="1" si="18"/>
        <v>-1.7521134512894648E-2</v>
      </c>
      <c r="Q91" s="54">
        <f t="shared" si="19"/>
        <v>43050.120999999999</v>
      </c>
    </row>
    <row r="92" spans="1:17" s="25" customFormat="1" ht="12.95" customHeight="1" x14ac:dyDescent="0.2">
      <c r="A92" s="67" t="s">
        <v>238</v>
      </c>
      <c r="B92" s="68" t="s">
        <v>40</v>
      </c>
      <c r="C92" s="69">
        <v>58068.622100000001</v>
      </c>
      <c r="D92" s="69">
        <v>5.0000000000000001E-4</v>
      </c>
      <c r="E92" s="51">
        <f t="shared" si="14"/>
        <v>26423.434289923349</v>
      </c>
      <c r="F92" s="25">
        <f t="shared" si="15"/>
        <v>26423.5</v>
      </c>
      <c r="G92" s="25">
        <f t="shared" si="16"/>
        <v>-1.6815543996926863E-2</v>
      </c>
      <c r="K92" s="25">
        <f t="shared" si="17"/>
        <v>-1.6815543996926863E-2</v>
      </c>
      <c r="O92" s="25">
        <f t="shared" ca="1" si="18"/>
        <v>-1.7521134512894648E-2</v>
      </c>
      <c r="Q92" s="54">
        <f t="shared" si="19"/>
        <v>43050.122100000001</v>
      </c>
    </row>
    <row r="93" spans="1:17" s="25" customFormat="1" ht="12.95" customHeight="1" x14ac:dyDescent="0.2">
      <c r="A93" s="67" t="s">
        <v>238</v>
      </c>
      <c r="B93" s="68" t="s">
        <v>40</v>
      </c>
      <c r="C93" s="69">
        <v>58068.623</v>
      </c>
      <c r="D93" s="69">
        <v>4.0000000000000002E-4</v>
      </c>
      <c r="E93" s="51">
        <f t="shared" si="14"/>
        <v>26423.437806852024</v>
      </c>
      <c r="F93" s="25">
        <f t="shared" si="15"/>
        <v>26423.5</v>
      </c>
      <c r="G93" s="25">
        <f t="shared" si="16"/>
        <v>-1.5915543997834902E-2</v>
      </c>
      <c r="K93" s="25">
        <f t="shared" si="17"/>
        <v>-1.5915543997834902E-2</v>
      </c>
      <c r="O93" s="25">
        <f t="shared" ca="1" si="18"/>
        <v>-1.7521134512894648E-2</v>
      </c>
      <c r="Q93" s="54">
        <f t="shared" si="19"/>
        <v>43050.123</v>
      </c>
    </row>
    <row r="94" spans="1:17" s="25" customFormat="1" ht="12.95" customHeight="1" x14ac:dyDescent="0.2">
      <c r="A94" s="67" t="s">
        <v>238</v>
      </c>
      <c r="B94" s="68" t="s">
        <v>50</v>
      </c>
      <c r="C94" s="69">
        <v>58072.587099999997</v>
      </c>
      <c r="D94" s="69">
        <v>5.9999999999999995E-4</v>
      </c>
      <c r="E94" s="51">
        <f t="shared" si="14"/>
        <v>26438.928314614612</v>
      </c>
      <c r="F94" s="25">
        <f t="shared" si="15"/>
        <v>26439</v>
      </c>
      <c r="G94" s="25">
        <f t="shared" si="16"/>
        <v>-1.8344656004046556E-2</v>
      </c>
      <c r="K94" s="25">
        <f t="shared" si="17"/>
        <v>-1.8344656004046556E-2</v>
      </c>
      <c r="O94" s="25">
        <f t="shared" ca="1" si="18"/>
        <v>-1.7532285363399451E-2</v>
      </c>
      <c r="Q94" s="54">
        <f t="shared" si="19"/>
        <v>43054.087099999997</v>
      </c>
    </row>
    <row r="95" spans="1:17" s="25" customFormat="1" ht="12.95" customHeight="1" x14ac:dyDescent="0.2">
      <c r="A95" s="67" t="s">
        <v>238</v>
      </c>
      <c r="B95" s="68" t="s">
        <v>50</v>
      </c>
      <c r="C95" s="69">
        <v>58072.587200000002</v>
      </c>
      <c r="D95" s="69">
        <v>8.0000000000000004E-4</v>
      </c>
      <c r="E95" s="51">
        <f t="shared" si="14"/>
        <v>26438.928705384482</v>
      </c>
      <c r="F95" s="25">
        <f t="shared" si="15"/>
        <v>26439</v>
      </c>
      <c r="G95" s="25">
        <f t="shared" si="16"/>
        <v>-1.824465599929681E-2</v>
      </c>
      <c r="K95" s="25">
        <f t="shared" si="17"/>
        <v>-1.824465599929681E-2</v>
      </c>
      <c r="O95" s="25">
        <f t="shared" ca="1" si="18"/>
        <v>-1.7532285363399451E-2</v>
      </c>
      <c r="Q95" s="54">
        <f t="shared" si="19"/>
        <v>43054.087200000002</v>
      </c>
    </row>
    <row r="96" spans="1:17" s="25" customFormat="1" ht="12.95" customHeight="1" x14ac:dyDescent="0.2">
      <c r="A96" s="67" t="s">
        <v>238</v>
      </c>
      <c r="B96" s="68" t="s">
        <v>50</v>
      </c>
      <c r="C96" s="69">
        <v>58072.588100000001</v>
      </c>
      <c r="D96" s="69">
        <v>2.9999999999999997E-4</v>
      </c>
      <c r="E96" s="51">
        <f t="shared" si="14"/>
        <v>26438.93222231316</v>
      </c>
      <c r="F96" s="25">
        <f t="shared" si="15"/>
        <v>26439</v>
      </c>
      <c r="G96" s="25">
        <f t="shared" si="16"/>
        <v>-1.734465600020485E-2</v>
      </c>
      <c r="K96" s="25">
        <f t="shared" si="17"/>
        <v>-1.734465600020485E-2</v>
      </c>
      <c r="O96" s="25">
        <f t="shared" ca="1" si="18"/>
        <v>-1.7532285363399451E-2</v>
      </c>
      <c r="Q96" s="54">
        <f t="shared" si="19"/>
        <v>43054.088100000001</v>
      </c>
    </row>
    <row r="97" spans="1:4" s="25" customFormat="1" ht="12.95" customHeight="1" x14ac:dyDescent="0.2">
      <c r="A97" s="70"/>
      <c r="C97" s="55"/>
      <c r="D97" s="55"/>
    </row>
    <row r="98" spans="1:4" s="25" customFormat="1" ht="12.95" customHeight="1" x14ac:dyDescent="0.2">
      <c r="A98" s="70"/>
      <c r="C98" s="55"/>
      <c r="D98" s="55"/>
    </row>
    <row r="99" spans="1:4" s="25" customFormat="1" ht="12.95" customHeight="1" x14ac:dyDescent="0.2">
      <c r="A99" s="70"/>
      <c r="C99" s="55"/>
      <c r="D99" s="55"/>
    </row>
    <row r="100" spans="1:4" s="25" customFormat="1" ht="12.95" customHeight="1" x14ac:dyDescent="0.2">
      <c r="A100" s="70"/>
      <c r="C100" s="55"/>
      <c r="D100" s="55"/>
    </row>
    <row r="101" spans="1:4" s="25" customFormat="1" ht="12.95" customHeight="1" x14ac:dyDescent="0.2">
      <c r="A101" s="70"/>
      <c r="C101" s="55"/>
      <c r="D101" s="55"/>
    </row>
    <row r="102" spans="1:4" s="25" customFormat="1" ht="12.95" customHeight="1" x14ac:dyDescent="0.2">
      <c r="A102" s="70"/>
      <c r="C102" s="55"/>
      <c r="D102" s="55"/>
    </row>
    <row r="103" spans="1:4" s="25" customFormat="1" ht="12.95" customHeight="1" x14ac:dyDescent="0.2">
      <c r="A103" s="70"/>
      <c r="C103" s="55"/>
      <c r="D103" s="55"/>
    </row>
    <row r="104" spans="1:4" s="25" customFormat="1" ht="12.95" customHeight="1" x14ac:dyDescent="0.2">
      <c r="A104" s="70"/>
      <c r="C104" s="55"/>
      <c r="D104" s="55"/>
    </row>
    <row r="105" spans="1:4" s="25" customFormat="1" ht="12.95" customHeight="1" x14ac:dyDescent="0.2">
      <c r="A105" s="70"/>
      <c r="C105" s="55"/>
      <c r="D105" s="55"/>
    </row>
    <row r="106" spans="1:4" s="25" customFormat="1" ht="12.95" customHeight="1" x14ac:dyDescent="0.2">
      <c r="A106" s="70"/>
      <c r="C106" s="55"/>
      <c r="D106" s="55"/>
    </row>
    <row r="107" spans="1:4" s="25" customFormat="1" ht="12.95" customHeight="1" x14ac:dyDescent="0.2">
      <c r="A107" s="70"/>
      <c r="C107" s="55"/>
      <c r="D107" s="55"/>
    </row>
    <row r="108" spans="1:4" s="25" customFormat="1" ht="12.95" customHeight="1" x14ac:dyDescent="0.2">
      <c r="A108" s="70"/>
      <c r="C108" s="55"/>
      <c r="D108" s="55"/>
    </row>
    <row r="109" spans="1:4" s="25" customFormat="1" ht="12.95" customHeight="1" x14ac:dyDescent="0.2">
      <c r="A109" s="70"/>
      <c r="C109" s="55"/>
      <c r="D109" s="55"/>
    </row>
    <row r="110" spans="1:4" s="25" customFormat="1" ht="12.95" customHeight="1" x14ac:dyDescent="0.2">
      <c r="A110" s="70"/>
      <c r="C110" s="55"/>
      <c r="D110" s="55"/>
    </row>
    <row r="111" spans="1:4" s="25" customFormat="1" ht="12.95" customHeight="1" x14ac:dyDescent="0.2">
      <c r="A111" s="70"/>
      <c r="C111" s="55"/>
      <c r="D111" s="55"/>
    </row>
    <row r="112" spans="1:4" s="25" customFormat="1" ht="12.95" customHeight="1" x14ac:dyDescent="0.2">
      <c r="A112" s="70"/>
      <c r="C112" s="55"/>
      <c r="D112" s="55"/>
    </row>
    <row r="113" spans="1:4" s="25" customFormat="1" ht="12.95" customHeight="1" x14ac:dyDescent="0.2">
      <c r="A113" s="70"/>
      <c r="C113" s="55"/>
      <c r="D113" s="55"/>
    </row>
    <row r="114" spans="1:4" s="25" customFormat="1" ht="12.95" customHeight="1" x14ac:dyDescent="0.2">
      <c r="A114" s="70"/>
      <c r="C114" s="55"/>
      <c r="D114" s="55"/>
    </row>
    <row r="115" spans="1:4" s="25" customFormat="1" ht="12.95" customHeight="1" x14ac:dyDescent="0.2">
      <c r="A115" s="70"/>
      <c r="C115" s="55"/>
      <c r="D115" s="55"/>
    </row>
    <row r="116" spans="1:4" s="25" customFormat="1" ht="12.95" customHeight="1" x14ac:dyDescent="0.2">
      <c r="A116" s="70"/>
      <c r="C116" s="55"/>
      <c r="D116" s="55"/>
    </row>
    <row r="117" spans="1:4" s="25" customFormat="1" ht="12.95" customHeight="1" x14ac:dyDescent="0.2">
      <c r="A117" s="70"/>
      <c r="C117" s="55"/>
      <c r="D117" s="55"/>
    </row>
    <row r="118" spans="1:4" s="25" customFormat="1" ht="12.95" customHeight="1" x14ac:dyDescent="0.2">
      <c r="A118" s="70"/>
      <c r="C118" s="55"/>
      <c r="D118" s="55"/>
    </row>
    <row r="119" spans="1:4" s="25" customFormat="1" ht="12.95" customHeight="1" x14ac:dyDescent="0.2">
      <c r="A119" s="70"/>
      <c r="C119" s="55"/>
      <c r="D119" s="55"/>
    </row>
    <row r="120" spans="1:4" s="25" customFormat="1" ht="12.95" customHeight="1" x14ac:dyDescent="0.2">
      <c r="A120" s="70"/>
      <c r="C120" s="55"/>
      <c r="D120" s="55"/>
    </row>
    <row r="121" spans="1:4" s="25" customFormat="1" ht="12.95" customHeight="1" x14ac:dyDescent="0.2">
      <c r="A121" s="70"/>
      <c r="C121" s="55"/>
      <c r="D121" s="55"/>
    </row>
    <row r="122" spans="1:4" s="25" customFormat="1" ht="12.95" customHeight="1" x14ac:dyDescent="0.2">
      <c r="A122" s="70"/>
      <c r="C122" s="55"/>
      <c r="D122" s="55"/>
    </row>
    <row r="123" spans="1:4" s="25" customFormat="1" ht="12.95" customHeight="1" x14ac:dyDescent="0.2">
      <c r="A123" s="70"/>
      <c r="C123" s="55"/>
      <c r="D123" s="55"/>
    </row>
    <row r="124" spans="1:4" s="25" customFormat="1" ht="12.95" customHeight="1" x14ac:dyDescent="0.2">
      <c r="A124" s="70"/>
      <c r="C124" s="55"/>
      <c r="D124" s="55"/>
    </row>
    <row r="125" spans="1:4" s="25" customFormat="1" ht="12.95" customHeight="1" x14ac:dyDescent="0.2">
      <c r="A125" s="70"/>
      <c r="C125" s="55"/>
      <c r="D125" s="55"/>
    </row>
    <row r="126" spans="1:4" s="25" customFormat="1" ht="12.95" customHeight="1" x14ac:dyDescent="0.2">
      <c r="A126" s="70"/>
      <c r="C126" s="55"/>
      <c r="D126" s="55"/>
    </row>
    <row r="127" spans="1:4" s="25" customFormat="1" ht="12.95" customHeight="1" x14ac:dyDescent="0.2">
      <c r="A127" s="70"/>
      <c r="C127" s="55"/>
      <c r="D127" s="55"/>
    </row>
    <row r="128" spans="1:4" s="25" customFormat="1" ht="12.95" customHeight="1" x14ac:dyDescent="0.2">
      <c r="A128" s="70"/>
      <c r="C128" s="55"/>
      <c r="D128" s="55"/>
    </row>
    <row r="129" spans="1:4" s="25" customFormat="1" ht="12.95" customHeight="1" x14ac:dyDescent="0.2">
      <c r="A129" s="70"/>
      <c r="C129" s="55"/>
      <c r="D129" s="55"/>
    </row>
    <row r="130" spans="1:4" s="25" customFormat="1" ht="12.95" customHeight="1" x14ac:dyDescent="0.2">
      <c r="A130" s="70"/>
      <c r="C130" s="55"/>
      <c r="D130" s="55"/>
    </row>
    <row r="131" spans="1:4" s="25" customFormat="1" ht="12.95" customHeight="1" x14ac:dyDescent="0.2">
      <c r="A131" s="70"/>
      <c r="C131" s="55"/>
      <c r="D131" s="55"/>
    </row>
    <row r="132" spans="1:4" s="25" customFormat="1" ht="12.95" customHeight="1" x14ac:dyDescent="0.2">
      <c r="A132" s="70"/>
      <c r="C132" s="55"/>
      <c r="D132" s="55"/>
    </row>
    <row r="133" spans="1:4" s="25" customFormat="1" ht="12.95" customHeight="1" x14ac:dyDescent="0.2">
      <c r="A133" s="70"/>
      <c r="C133" s="55"/>
      <c r="D133" s="55"/>
    </row>
    <row r="134" spans="1:4" s="25" customFormat="1" ht="12.95" customHeight="1" x14ac:dyDescent="0.2">
      <c r="A134" s="70"/>
      <c r="C134" s="55"/>
      <c r="D134" s="55"/>
    </row>
    <row r="135" spans="1:4" s="25" customFormat="1" ht="12.95" customHeight="1" x14ac:dyDescent="0.2">
      <c r="A135" s="70"/>
      <c r="C135" s="55"/>
      <c r="D135" s="55"/>
    </row>
    <row r="136" spans="1:4" s="25" customFormat="1" ht="12.95" customHeight="1" x14ac:dyDescent="0.2">
      <c r="A136" s="70"/>
      <c r="C136" s="55"/>
      <c r="D136" s="55"/>
    </row>
    <row r="137" spans="1:4" s="25" customFormat="1" ht="12.95" customHeight="1" x14ac:dyDescent="0.2">
      <c r="A137" s="70"/>
      <c r="C137" s="55"/>
      <c r="D137" s="55"/>
    </row>
    <row r="138" spans="1:4" s="25" customFormat="1" ht="12.95" customHeight="1" x14ac:dyDescent="0.2">
      <c r="A138" s="70"/>
      <c r="C138" s="55"/>
      <c r="D138" s="55"/>
    </row>
    <row r="139" spans="1:4" s="25" customFormat="1" ht="12.95" customHeight="1" x14ac:dyDescent="0.2">
      <c r="A139" s="70"/>
      <c r="C139" s="55"/>
      <c r="D139" s="55"/>
    </row>
    <row r="140" spans="1:4" s="25" customFormat="1" ht="12.95" customHeight="1" x14ac:dyDescent="0.2">
      <c r="A140" s="70"/>
      <c r="C140" s="55"/>
      <c r="D140" s="55"/>
    </row>
    <row r="141" spans="1:4" s="25" customFormat="1" ht="12.95" customHeight="1" x14ac:dyDescent="0.2">
      <c r="A141" s="70"/>
      <c r="C141" s="55"/>
      <c r="D141" s="55"/>
    </row>
    <row r="142" spans="1:4" s="25" customFormat="1" ht="12.95" customHeight="1" x14ac:dyDescent="0.2">
      <c r="A142" s="70"/>
      <c r="C142" s="55"/>
      <c r="D142" s="55"/>
    </row>
    <row r="143" spans="1:4" s="25" customFormat="1" ht="12.95" customHeight="1" x14ac:dyDescent="0.2">
      <c r="A143" s="70"/>
      <c r="C143" s="55"/>
      <c r="D143" s="55"/>
    </row>
    <row r="144" spans="1:4" s="25" customFormat="1" ht="12.95" customHeight="1" x14ac:dyDescent="0.2">
      <c r="A144" s="70"/>
      <c r="C144" s="55"/>
      <c r="D144" s="55"/>
    </row>
    <row r="145" spans="1:4" s="25" customFormat="1" ht="12.95" customHeight="1" x14ac:dyDescent="0.2">
      <c r="A145" s="70"/>
      <c r="C145" s="55"/>
      <c r="D145" s="55"/>
    </row>
    <row r="146" spans="1:4" s="25" customFormat="1" ht="12.95" customHeight="1" x14ac:dyDescent="0.2">
      <c r="A146" s="70"/>
      <c r="C146" s="55"/>
      <c r="D146" s="55"/>
    </row>
    <row r="147" spans="1:4" s="25" customFormat="1" ht="12.95" customHeight="1" x14ac:dyDescent="0.2">
      <c r="A147" s="70"/>
      <c r="C147" s="55"/>
      <c r="D147" s="55"/>
    </row>
    <row r="148" spans="1:4" s="25" customFormat="1" ht="12.95" customHeight="1" x14ac:dyDescent="0.2">
      <c r="A148" s="70"/>
      <c r="C148" s="55"/>
      <c r="D148" s="55"/>
    </row>
    <row r="149" spans="1:4" s="25" customFormat="1" ht="12.95" customHeight="1" x14ac:dyDescent="0.2">
      <c r="A149" s="70"/>
      <c r="C149" s="55"/>
      <c r="D149" s="55"/>
    </row>
    <row r="150" spans="1:4" s="25" customFormat="1" ht="12.95" customHeight="1" x14ac:dyDescent="0.2">
      <c r="A150" s="70"/>
      <c r="C150" s="55"/>
      <c r="D150" s="55"/>
    </row>
    <row r="151" spans="1:4" s="25" customFormat="1" ht="12.95" customHeight="1" x14ac:dyDescent="0.2">
      <c r="A151" s="70"/>
      <c r="C151" s="55"/>
      <c r="D151" s="55"/>
    </row>
    <row r="152" spans="1:4" s="25" customFormat="1" ht="12.95" customHeight="1" x14ac:dyDescent="0.2">
      <c r="A152" s="70"/>
      <c r="C152" s="55"/>
      <c r="D152" s="55"/>
    </row>
    <row r="153" spans="1:4" s="25" customFormat="1" ht="12.95" customHeight="1" x14ac:dyDescent="0.2">
      <c r="A153" s="70"/>
      <c r="C153" s="55"/>
      <c r="D153" s="55"/>
    </row>
    <row r="154" spans="1:4" s="25" customFormat="1" ht="12.95" customHeight="1" x14ac:dyDescent="0.2">
      <c r="A154" s="70"/>
      <c r="C154" s="55"/>
      <c r="D154" s="55"/>
    </row>
    <row r="155" spans="1:4" s="25" customFormat="1" ht="12.95" customHeight="1" x14ac:dyDescent="0.2">
      <c r="A155" s="70"/>
      <c r="C155" s="55"/>
      <c r="D155" s="55"/>
    </row>
    <row r="156" spans="1:4" s="25" customFormat="1" ht="12.95" customHeight="1" x14ac:dyDescent="0.2">
      <c r="A156" s="70"/>
      <c r="C156" s="55"/>
      <c r="D156" s="55"/>
    </row>
    <row r="157" spans="1:4" s="25" customFormat="1" ht="12.95" customHeight="1" x14ac:dyDescent="0.2">
      <c r="A157" s="70"/>
      <c r="C157" s="55"/>
      <c r="D157" s="55"/>
    </row>
    <row r="158" spans="1:4" s="25" customFormat="1" ht="12.95" customHeight="1" x14ac:dyDescent="0.2">
      <c r="A158" s="70"/>
      <c r="C158" s="55"/>
      <c r="D158" s="55"/>
    </row>
    <row r="159" spans="1:4" s="25" customFormat="1" ht="12.95" customHeight="1" x14ac:dyDescent="0.2">
      <c r="A159" s="70"/>
      <c r="C159" s="55"/>
      <c r="D159" s="55"/>
    </row>
    <row r="160" spans="1:4" s="25" customFormat="1" ht="12.95" customHeight="1" x14ac:dyDescent="0.2">
      <c r="A160" s="70"/>
      <c r="C160" s="55"/>
      <c r="D160" s="55"/>
    </row>
    <row r="161" spans="1:4" s="25" customFormat="1" ht="12.95" customHeight="1" x14ac:dyDescent="0.2">
      <c r="A161" s="70"/>
      <c r="C161" s="55"/>
      <c r="D161" s="55"/>
    </row>
    <row r="162" spans="1:4" s="25" customFormat="1" ht="12.95" customHeight="1" x14ac:dyDescent="0.2">
      <c r="A162" s="70"/>
      <c r="C162" s="55"/>
      <c r="D162" s="55"/>
    </row>
    <row r="163" spans="1:4" s="25" customFormat="1" ht="12.95" customHeight="1" x14ac:dyDescent="0.2">
      <c r="A163" s="70"/>
      <c r="C163" s="55"/>
      <c r="D163" s="55"/>
    </row>
    <row r="164" spans="1:4" s="25" customFormat="1" ht="12.95" customHeight="1" x14ac:dyDescent="0.2">
      <c r="A164" s="70"/>
      <c r="C164" s="55"/>
      <c r="D164" s="55"/>
    </row>
    <row r="165" spans="1:4" s="25" customFormat="1" ht="12.95" customHeight="1" x14ac:dyDescent="0.2">
      <c r="A165" s="70"/>
      <c r="C165" s="55"/>
      <c r="D165" s="55"/>
    </row>
    <row r="166" spans="1:4" s="25" customFormat="1" ht="12.95" customHeight="1" x14ac:dyDescent="0.2">
      <c r="A166" s="70"/>
      <c r="C166" s="55"/>
      <c r="D166" s="55"/>
    </row>
    <row r="167" spans="1:4" s="25" customFormat="1" ht="12.95" customHeight="1" x14ac:dyDescent="0.2">
      <c r="A167" s="70"/>
      <c r="C167" s="55"/>
      <c r="D167" s="55"/>
    </row>
    <row r="168" spans="1:4" s="25" customFormat="1" ht="12.95" customHeight="1" x14ac:dyDescent="0.2">
      <c r="A168" s="70"/>
      <c r="C168" s="55"/>
      <c r="D168" s="55"/>
    </row>
    <row r="169" spans="1:4" s="25" customFormat="1" ht="12.95" customHeight="1" x14ac:dyDescent="0.2">
      <c r="A169" s="70"/>
      <c r="C169" s="55"/>
      <c r="D169" s="55"/>
    </row>
    <row r="170" spans="1:4" s="25" customFormat="1" ht="12.95" customHeight="1" x14ac:dyDescent="0.2">
      <c r="A170" s="70"/>
      <c r="C170" s="55"/>
      <c r="D170" s="55"/>
    </row>
    <row r="171" spans="1:4" s="25" customFormat="1" ht="12.95" customHeight="1" x14ac:dyDescent="0.2">
      <c r="A171" s="70"/>
      <c r="C171" s="55"/>
      <c r="D171" s="55"/>
    </row>
    <row r="172" spans="1:4" s="25" customFormat="1" ht="12.95" customHeight="1" x14ac:dyDescent="0.2">
      <c r="A172" s="70"/>
      <c r="C172" s="55"/>
      <c r="D172" s="55"/>
    </row>
    <row r="173" spans="1:4" s="25" customFormat="1" ht="12.95" customHeight="1" x14ac:dyDescent="0.2">
      <c r="A173" s="70"/>
      <c r="C173" s="55"/>
      <c r="D173" s="55"/>
    </row>
    <row r="174" spans="1:4" s="25" customFormat="1" ht="12.95" customHeight="1" x14ac:dyDescent="0.2">
      <c r="A174" s="70"/>
      <c r="C174" s="55"/>
      <c r="D174" s="55"/>
    </row>
    <row r="175" spans="1:4" s="25" customFormat="1" ht="12.95" customHeight="1" x14ac:dyDescent="0.2">
      <c r="A175" s="70"/>
      <c r="C175" s="55"/>
      <c r="D175" s="55"/>
    </row>
    <row r="176" spans="1:4" s="25" customFormat="1" ht="12.95" customHeight="1" x14ac:dyDescent="0.2">
      <c r="A176" s="70"/>
      <c r="C176" s="55"/>
      <c r="D176" s="55"/>
    </row>
    <row r="177" spans="1:4" s="25" customFormat="1" ht="12.95" customHeight="1" x14ac:dyDescent="0.2">
      <c r="A177" s="70"/>
      <c r="C177" s="55"/>
      <c r="D177" s="55"/>
    </row>
    <row r="178" spans="1:4" s="25" customFormat="1" ht="12.95" customHeight="1" x14ac:dyDescent="0.2">
      <c r="A178" s="70"/>
      <c r="C178" s="55"/>
      <c r="D178" s="55"/>
    </row>
    <row r="179" spans="1:4" s="25" customFormat="1" ht="12.95" customHeight="1" x14ac:dyDescent="0.2">
      <c r="A179" s="70"/>
      <c r="C179" s="55"/>
      <c r="D179" s="55"/>
    </row>
    <row r="180" spans="1:4" s="25" customFormat="1" ht="12.95" customHeight="1" x14ac:dyDescent="0.2">
      <c r="A180" s="70"/>
      <c r="C180" s="55"/>
      <c r="D180" s="55"/>
    </row>
    <row r="181" spans="1:4" s="25" customFormat="1" ht="12.95" customHeight="1" x14ac:dyDescent="0.2">
      <c r="A181" s="70"/>
      <c r="C181" s="55"/>
      <c r="D181" s="55"/>
    </row>
    <row r="182" spans="1:4" s="25" customFormat="1" ht="12.95" customHeight="1" x14ac:dyDescent="0.2">
      <c r="A182" s="70"/>
      <c r="C182" s="55"/>
      <c r="D182" s="55"/>
    </row>
    <row r="183" spans="1:4" s="25" customFormat="1" ht="12.95" customHeight="1" x14ac:dyDescent="0.2">
      <c r="A183" s="70"/>
      <c r="C183" s="55"/>
      <c r="D183" s="55"/>
    </row>
    <row r="184" spans="1:4" s="25" customFormat="1" ht="12.95" customHeight="1" x14ac:dyDescent="0.2">
      <c r="A184" s="70"/>
      <c r="C184" s="55"/>
      <c r="D184" s="55"/>
    </row>
    <row r="185" spans="1:4" s="25" customFormat="1" ht="12.95" customHeight="1" x14ac:dyDescent="0.2">
      <c r="A185" s="70"/>
      <c r="C185" s="55"/>
      <c r="D185" s="55"/>
    </row>
    <row r="186" spans="1:4" s="25" customFormat="1" ht="12.95" customHeight="1" x14ac:dyDescent="0.2">
      <c r="A186" s="70"/>
      <c r="C186" s="55"/>
      <c r="D186" s="55"/>
    </row>
    <row r="187" spans="1:4" s="25" customFormat="1" ht="12.95" customHeight="1" x14ac:dyDescent="0.2">
      <c r="A187" s="70"/>
      <c r="C187" s="55"/>
      <c r="D187" s="55"/>
    </row>
    <row r="188" spans="1:4" s="25" customFormat="1" ht="12.95" customHeight="1" x14ac:dyDescent="0.2">
      <c r="A188" s="70"/>
      <c r="C188" s="55"/>
      <c r="D188" s="55"/>
    </row>
    <row r="189" spans="1:4" s="25" customFormat="1" ht="12.95" customHeight="1" x14ac:dyDescent="0.2">
      <c r="A189" s="70"/>
      <c r="C189" s="55"/>
      <c r="D189" s="55"/>
    </row>
    <row r="190" spans="1:4" s="25" customFormat="1" ht="12.95" customHeight="1" x14ac:dyDescent="0.2">
      <c r="A190" s="70"/>
      <c r="C190" s="55"/>
      <c r="D190" s="55"/>
    </row>
    <row r="191" spans="1:4" s="25" customFormat="1" ht="12.95" customHeight="1" x14ac:dyDescent="0.2">
      <c r="A191" s="70"/>
      <c r="C191" s="55"/>
      <c r="D191" s="55"/>
    </row>
    <row r="192" spans="1:4" s="25" customFormat="1" ht="12.95" customHeight="1" x14ac:dyDescent="0.2">
      <c r="A192" s="70"/>
      <c r="C192" s="55"/>
      <c r="D192" s="55"/>
    </row>
    <row r="193" spans="1:4" s="25" customFormat="1" ht="12.95" customHeight="1" x14ac:dyDescent="0.2">
      <c r="A193" s="70"/>
      <c r="C193" s="55"/>
      <c r="D193" s="55"/>
    </row>
    <row r="194" spans="1:4" s="25" customFormat="1" ht="12.95" customHeight="1" x14ac:dyDescent="0.2">
      <c r="A194" s="70"/>
      <c r="C194" s="55"/>
      <c r="D194" s="55"/>
    </row>
    <row r="195" spans="1:4" s="25" customFormat="1" ht="12.95" customHeight="1" x14ac:dyDescent="0.2">
      <c r="A195" s="70"/>
      <c r="C195" s="55"/>
      <c r="D195" s="55"/>
    </row>
    <row r="196" spans="1:4" s="25" customFormat="1" ht="12.95" customHeight="1" x14ac:dyDescent="0.2">
      <c r="A196" s="70"/>
      <c r="C196" s="55"/>
      <c r="D196" s="55"/>
    </row>
    <row r="197" spans="1:4" s="25" customFormat="1" ht="12.95" customHeight="1" x14ac:dyDescent="0.2">
      <c r="A197" s="70"/>
      <c r="C197" s="55"/>
      <c r="D197" s="55"/>
    </row>
    <row r="198" spans="1:4" s="25" customFormat="1" ht="12.95" customHeight="1" x14ac:dyDescent="0.2">
      <c r="A198" s="70"/>
      <c r="C198" s="55"/>
      <c r="D198" s="55"/>
    </row>
    <row r="199" spans="1:4" s="25" customFormat="1" ht="12.95" customHeight="1" x14ac:dyDescent="0.2">
      <c r="A199" s="70"/>
      <c r="C199" s="55"/>
      <c r="D199" s="55"/>
    </row>
    <row r="200" spans="1:4" s="25" customFormat="1" ht="12.95" customHeight="1" x14ac:dyDescent="0.2">
      <c r="A200" s="70"/>
      <c r="C200" s="55"/>
      <c r="D200" s="55"/>
    </row>
    <row r="201" spans="1:4" s="25" customFormat="1" ht="12.95" customHeight="1" x14ac:dyDescent="0.2">
      <c r="A201" s="70"/>
      <c r="C201" s="55"/>
      <c r="D201" s="55"/>
    </row>
    <row r="202" spans="1:4" s="25" customFormat="1" ht="12.95" customHeight="1" x14ac:dyDescent="0.2">
      <c r="A202" s="70"/>
      <c r="C202" s="55"/>
      <c r="D202" s="55"/>
    </row>
    <row r="203" spans="1:4" s="25" customFormat="1" ht="12.95" customHeight="1" x14ac:dyDescent="0.2">
      <c r="A203" s="70"/>
      <c r="C203" s="55"/>
      <c r="D203" s="55"/>
    </row>
    <row r="204" spans="1:4" s="25" customFormat="1" ht="12.95" customHeight="1" x14ac:dyDescent="0.2">
      <c r="A204" s="70"/>
      <c r="C204" s="55"/>
      <c r="D204" s="55"/>
    </row>
    <row r="205" spans="1:4" s="25" customFormat="1" ht="12.95" customHeight="1" x14ac:dyDescent="0.2">
      <c r="A205" s="70"/>
      <c r="C205" s="55"/>
      <c r="D205" s="55"/>
    </row>
    <row r="206" spans="1:4" s="25" customFormat="1" ht="12.95" customHeight="1" x14ac:dyDescent="0.2">
      <c r="A206" s="70"/>
      <c r="C206" s="55"/>
      <c r="D206" s="55"/>
    </row>
    <row r="207" spans="1:4" s="25" customFormat="1" ht="12.95" customHeight="1" x14ac:dyDescent="0.2">
      <c r="A207" s="70"/>
      <c r="C207" s="55"/>
      <c r="D207" s="55"/>
    </row>
    <row r="208" spans="1:4" s="25" customFormat="1" ht="12.95" customHeight="1" x14ac:dyDescent="0.2">
      <c r="A208" s="70"/>
      <c r="C208" s="55"/>
      <c r="D208" s="55"/>
    </row>
    <row r="209" spans="1:4" s="25" customFormat="1" ht="12.95" customHeight="1" x14ac:dyDescent="0.2">
      <c r="A209" s="70"/>
      <c r="C209" s="55"/>
      <c r="D209" s="55"/>
    </row>
    <row r="210" spans="1:4" s="25" customFormat="1" ht="12.95" customHeight="1" x14ac:dyDescent="0.2">
      <c r="A210" s="70"/>
      <c r="C210" s="55"/>
      <c r="D210" s="55"/>
    </row>
    <row r="211" spans="1:4" s="25" customFormat="1" ht="12.95" customHeight="1" x14ac:dyDescent="0.2">
      <c r="A211" s="70"/>
      <c r="C211" s="55"/>
      <c r="D211" s="55"/>
    </row>
    <row r="212" spans="1:4" s="25" customFormat="1" ht="12.95" customHeight="1" x14ac:dyDescent="0.2">
      <c r="A212" s="70"/>
      <c r="C212" s="55"/>
      <c r="D212" s="55"/>
    </row>
    <row r="213" spans="1:4" s="25" customFormat="1" ht="12.95" customHeight="1" x14ac:dyDescent="0.2">
      <c r="A213" s="70"/>
      <c r="C213" s="55"/>
      <c r="D213" s="55"/>
    </row>
    <row r="214" spans="1:4" s="25" customFormat="1" ht="12.95" customHeight="1" x14ac:dyDescent="0.2">
      <c r="A214" s="70"/>
      <c r="C214" s="55"/>
      <c r="D214" s="55"/>
    </row>
    <row r="215" spans="1:4" s="25" customFormat="1" ht="12.95" customHeight="1" x14ac:dyDescent="0.2">
      <c r="A215" s="70"/>
      <c r="C215" s="55"/>
      <c r="D215" s="55"/>
    </row>
    <row r="216" spans="1:4" s="25" customFormat="1" ht="12.95" customHeight="1" x14ac:dyDescent="0.2">
      <c r="A216" s="70"/>
      <c r="C216" s="55"/>
      <c r="D216" s="55"/>
    </row>
    <row r="217" spans="1:4" s="25" customFormat="1" ht="12.95" customHeight="1" x14ac:dyDescent="0.2">
      <c r="A217" s="70"/>
      <c r="C217" s="55"/>
      <c r="D217" s="55"/>
    </row>
    <row r="218" spans="1:4" s="25" customFormat="1" ht="12.95" customHeight="1" x14ac:dyDescent="0.2">
      <c r="A218" s="70"/>
      <c r="C218" s="55"/>
      <c r="D218" s="55"/>
    </row>
    <row r="219" spans="1:4" s="25" customFormat="1" ht="12.95" customHeight="1" x14ac:dyDescent="0.2">
      <c r="A219" s="70"/>
      <c r="C219" s="55"/>
      <c r="D219" s="55"/>
    </row>
    <row r="220" spans="1:4" s="25" customFormat="1" ht="12.95" customHeight="1" x14ac:dyDescent="0.2">
      <c r="A220" s="70"/>
      <c r="C220" s="55"/>
      <c r="D220" s="55"/>
    </row>
    <row r="221" spans="1:4" s="25" customFormat="1" ht="12.95" customHeight="1" x14ac:dyDescent="0.2">
      <c r="A221" s="70"/>
      <c r="C221" s="55"/>
      <c r="D221" s="55"/>
    </row>
    <row r="222" spans="1:4" s="25" customFormat="1" ht="12.95" customHeight="1" x14ac:dyDescent="0.2">
      <c r="A222" s="70"/>
      <c r="C222" s="55"/>
      <c r="D222" s="55"/>
    </row>
    <row r="223" spans="1:4" s="25" customFormat="1" ht="12.95" customHeight="1" x14ac:dyDescent="0.2">
      <c r="A223" s="70"/>
      <c r="C223" s="55"/>
      <c r="D223" s="55"/>
    </row>
    <row r="224" spans="1:4" s="25" customFormat="1" ht="12.95" customHeight="1" x14ac:dyDescent="0.2">
      <c r="A224" s="70"/>
      <c r="C224" s="55"/>
      <c r="D224" s="55"/>
    </row>
    <row r="225" spans="1:4" s="25" customFormat="1" ht="12.95" customHeight="1" x14ac:dyDescent="0.2">
      <c r="A225" s="70"/>
      <c r="C225" s="55"/>
      <c r="D225" s="55"/>
    </row>
    <row r="226" spans="1:4" s="25" customFormat="1" ht="12.95" customHeight="1" x14ac:dyDescent="0.2">
      <c r="A226" s="70"/>
      <c r="C226" s="55"/>
      <c r="D226" s="55"/>
    </row>
    <row r="227" spans="1:4" s="25" customFormat="1" ht="12.95" customHeight="1" x14ac:dyDescent="0.2">
      <c r="A227" s="70"/>
      <c r="C227" s="55"/>
      <c r="D227" s="55"/>
    </row>
    <row r="228" spans="1:4" s="25" customFormat="1" ht="12.95" customHeight="1" x14ac:dyDescent="0.2">
      <c r="A228" s="70"/>
      <c r="C228" s="55"/>
      <c r="D228" s="55"/>
    </row>
    <row r="229" spans="1:4" s="25" customFormat="1" ht="12.95" customHeight="1" x14ac:dyDescent="0.2">
      <c r="A229" s="70"/>
      <c r="C229" s="55"/>
      <c r="D229" s="55"/>
    </row>
    <row r="230" spans="1:4" s="25" customFormat="1" ht="12.95" customHeight="1" x14ac:dyDescent="0.2">
      <c r="A230" s="70"/>
      <c r="C230" s="55"/>
      <c r="D230" s="55"/>
    </row>
    <row r="231" spans="1:4" s="25" customFormat="1" ht="12.95" customHeight="1" x14ac:dyDescent="0.2">
      <c r="A231" s="70"/>
      <c r="C231" s="55"/>
      <c r="D231" s="55"/>
    </row>
    <row r="232" spans="1:4" s="25" customFormat="1" ht="12.95" customHeight="1" x14ac:dyDescent="0.2">
      <c r="A232" s="70"/>
      <c r="C232" s="55"/>
      <c r="D232" s="55"/>
    </row>
    <row r="233" spans="1:4" s="25" customFormat="1" ht="12.95" customHeight="1" x14ac:dyDescent="0.2">
      <c r="A233" s="70"/>
      <c r="C233" s="55"/>
      <c r="D233" s="55"/>
    </row>
    <row r="234" spans="1:4" s="25" customFormat="1" ht="12.95" customHeight="1" x14ac:dyDescent="0.2">
      <c r="A234" s="70"/>
      <c r="C234" s="55"/>
      <c r="D234" s="55"/>
    </row>
    <row r="235" spans="1:4" s="25" customFormat="1" ht="12.95" customHeight="1" x14ac:dyDescent="0.2">
      <c r="A235" s="70"/>
      <c r="C235" s="55"/>
      <c r="D235" s="55"/>
    </row>
    <row r="236" spans="1:4" s="25" customFormat="1" ht="12.95" customHeight="1" x14ac:dyDescent="0.2">
      <c r="A236" s="70"/>
      <c r="C236" s="55"/>
      <c r="D236" s="55"/>
    </row>
    <row r="237" spans="1:4" s="25" customFormat="1" ht="12.95" customHeight="1" x14ac:dyDescent="0.2">
      <c r="A237" s="70"/>
      <c r="C237" s="55"/>
      <c r="D237" s="55"/>
    </row>
    <row r="238" spans="1:4" s="25" customFormat="1" ht="12.95" customHeight="1" x14ac:dyDescent="0.2">
      <c r="A238" s="70"/>
      <c r="C238" s="55"/>
      <c r="D238" s="55"/>
    </row>
    <row r="239" spans="1:4" s="25" customFormat="1" ht="12.95" customHeight="1" x14ac:dyDescent="0.2">
      <c r="A239" s="70"/>
      <c r="C239" s="55"/>
      <c r="D239" s="55"/>
    </row>
    <row r="240" spans="1:4" s="25" customFormat="1" ht="12.95" customHeight="1" x14ac:dyDescent="0.2">
      <c r="A240" s="70"/>
      <c r="C240" s="55"/>
      <c r="D240" s="55"/>
    </row>
    <row r="241" spans="1:4" s="25" customFormat="1" ht="12.95" customHeight="1" x14ac:dyDescent="0.2">
      <c r="A241" s="70"/>
      <c r="C241" s="55"/>
      <c r="D241" s="55"/>
    </row>
    <row r="242" spans="1:4" s="25" customFormat="1" ht="12.95" customHeight="1" x14ac:dyDescent="0.2">
      <c r="A242" s="70"/>
      <c r="C242" s="55"/>
      <c r="D242" s="55"/>
    </row>
    <row r="243" spans="1:4" s="25" customFormat="1" ht="12.95" customHeight="1" x14ac:dyDescent="0.2">
      <c r="A243" s="70"/>
      <c r="C243" s="55"/>
      <c r="D243" s="55"/>
    </row>
    <row r="244" spans="1:4" s="25" customFormat="1" ht="12.95" customHeight="1" x14ac:dyDescent="0.2">
      <c r="A244" s="70"/>
      <c r="C244" s="55"/>
      <c r="D244" s="55"/>
    </row>
    <row r="245" spans="1:4" s="25" customFormat="1" ht="12.95" customHeight="1" x14ac:dyDescent="0.2">
      <c r="A245" s="70"/>
      <c r="C245" s="55"/>
      <c r="D245" s="55"/>
    </row>
    <row r="246" spans="1:4" s="25" customFormat="1" ht="12.95" customHeight="1" x14ac:dyDescent="0.2">
      <c r="A246" s="70"/>
      <c r="C246" s="55"/>
      <c r="D246" s="55"/>
    </row>
    <row r="247" spans="1:4" s="25" customFormat="1" ht="12.95" customHeight="1" x14ac:dyDescent="0.2">
      <c r="A247" s="70"/>
      <c r="C247" s="55"/>
      <c r="D247" s="55"/>
    </row>
    <row r="248" spans="1:4" s="25" customFormat="1" ht="12.95" customHeight="1" x14ac:dyDescent="0.2">
      <c r="A248" s="70"/>
      <c r="C248" s="55"/>
      <c r="D248" s="55"/>
    </row>
    <row r="249" spans="1:4" s="25" customFormat="1" ht="12.95" customHeight="1" x14ac:dyDescent="0.2">
      <c r="A249" s="70"/>
      <c r="C249" s="55"/>
      <c r="D249" s="55"/>
    </row>
    <row r="250" spans="1:4" s="25" customFormat="1" ht="12.95" customHeight="1" x14ac:dyDescent="0.2">
      <c r="A250" s="70"/>
      <c r="C250" s="55"/>
      <c r="D250" s="55"/>
    </row>
    <row r="251" spans="1:4" s="25" customFormat="1" ht="12.95" customHeight="1" x14ac:dyDescent="0.2">
      <c r="A251" s="70"/>
      <c r="C251" s="55"/>
      <c r="D251" s="55"/>
    </row>
    <row r="252" spans="1:4" s="25" customFormat="1" ht="12.95" customHeight="1" x14ac:dyDescent="0.2">
      <c r="A252" s="70"/>
      <c r="C252" s="55"/>
      <c r="D252" s="55"/>
    </row>
    <row r="253" spans="1:4" s="25" customFormat="1" ht="12.95" customHeight="1" x14ac:dyDescent="0.2">
      <c r="A253" s="70"/>
      <c r="C253" s="55"/>
      <c r="D253" s="55"/>
    </row>
    <row r="254" spans="1:4" s="25" customFormat="1" ht="12.95" customHeight="1" x14ac:dyDescent="0.2">
      <c r="A254" s="70"/>
      <c r="C254" s="55"/>
      <c r="D254" s="55"/>
    </row>
    <row r="255" spans="1:4" s="25" customFormat="1" ht="12.95" customHeight="1" x14ac:dyDescent="0.2">
      <c r="A255" s="70"/>
      <c r="C255" s="55"/>
      <c r="D255" s="55"/>
    </row>
    <row r="256" spans="1:4" s="25" customFormat="1" ht="12.95" customHeight="1" x14ac:dyDescent="0.2">
      <c r="A256" s="70"/>
      <c r="C256" s="55"/>
      <c r="D256" s="55"/>
    </row>
    <row r="257" spans="1:4" s="25" customFormat="1" ht="12.95" customHeight="1" x14ac:dyDescent="0.2">
      <c r="A257" s="70"/>
      <c r="C257" s="55"/>
      <c r="D257" s="55"/>
    </row>
    <row r="258" spans="1:4" s="25" customFormat="1" ht="12.95" customHeight="1" x14ac:dyDescent="0.2">
      <c r="A258" s="70"/>
      <c r="C258" s="55"/>
      <c r="D258" s="55"/>
    </row>
    <row r="259" spans="1:4" s="25" customFormat="1" ht="12.95" customHeight="1" x14ac:dyDescent="0.2">
      <c r="A259" s="70"/>
      <c r="C259" s="55"/>
      <c r="D259" s="55"/>
    </row>
    <row r="260" spans="1:4" s="25" customFormat="1" ht="12.95" customHeight="1" x14ac:dyDescent="0.2">
      <c r="A260" s="70"/>
      <c r="C260" s="55"/>
      <c r="D260" s="55"/>
    </row>
    <row r="261" spans="1:4" s="25" customFormat="1" ht="12.95" customHeight="1" x14ac:dyDescent="0.2">
      <c r="A261" s="70"/>
      <c r="C261" s="55"/>
      <c r="D261" s="55"/>
    </row>
    <row r="262" spans="1:4" s="25" customFormat="1" ht="12.95" customHeight="1" x14ac:dyDescent="0.2">
      <c r="A262" s="70"/>
      <c r="C262" s="55"/>
      <c r="D262" s="55"/>
    </row>
    <row r="263" spans="1:4" s="25" customFormat="1" ht="12.95" customHeight="1" x14ac:dyDescent="0.2">
      <c r="A263" s="70"/>
      <c r="C263" s="55"/>
      <c r="D263" s="55"/>
    </row>
    <row r="264" spans="1:4" s="25" customFormat="1" ht="12.95" customHeight="1" x14ac:dyDescent="0.2">
      <c r="A264" s="70"/>
      <c r="C264" s="55"/>
      <c r="D264" s="55"/>
    </row>
    <row r="265" spans="1:4" s="25" customFormat="1" ht="12.95" customHeight="1" x14ac:dyDescent="0.2">
      <c r="A265" s="70"/>
      <c r="C265" s="55"/>
      <c r="D265" s="55"/>
    </row>
    <row r="266" spans="1:4" s="25" customFormat="1" ht="12.95" customHeight="1" x14ac:dyDescent="0.2">
      <c r="A266" s="70"/>
      <c r="C266" s="55"/>
      <c r="D266" s="55"/>
    </row>
    <row r="267" spans="1:4" s="25" customFormat="1" ht="12.95" customHeight="1" x14ac:dyDescent="0.2">
      <c r="A267" s="70"/>
      <c r="C267" s="55"/>
      <c r="D267" s="55"/>
    </row>
    <row r="268" spans="1:4" s="25" customFormat="1" ht="12.95" customHeight="1" x14ac:dyDescent="0.2">
      <c r="A268" s="70"/>
      <c r="C268" s="55"/>
      <c r="D268" s="55"/>
    </row>
    <row r="269" spans="1:4" s="25" customFormat="1" ht="12.95" customHeight="1" x14ac:dyDescent="0.2">
      <c r="A269" s="70"/>
      <c r="C269" s="55"/>
      <c r="D269" s="55"/>
    </row>
    <row r="270" spans="1:4" s="25" customFormat="1" ht="12.95" customHeight="1" x14ac:dyDescent="0.2">
      <c r="A270" s="70"/>
      <c r="C270" s="55"/>
      <c r="D270" s="55"/>
    </row>
    <row r="271" spans="1:4" s="25" customFormat="1" ht="12.95" customHeight="1" x14ac:dyDescent="0.2">
      <c r="A271" s="70"/>
      <c r="C271" s="55"/>
      <c r="D271" s="55"/>
    </row>
    <row r="272" spans="1:4" s="25" customFormat="1" ht="12.95" customHeight="1" x14ac:dyDescent="0.2">
      <c r="A272" s="70"/>
      <c r="C272" s="55"/>
      <c r="D272" s="55"/>
    </row>
    <row r="273" spans="1:4" s="25" customFormat="1" ht="12.95" customHeight="1" x14ac:dyDescent="0.2">
      <c r="A273" s="70"/>
      <c r="C273" s="55"/>
      <c r="D273" s="55"/>
    </row>
    <row r="274" spans="1:4" s="25" customFormat="1" ht="12.95" customHeight="1" x14ac:dyDescent="0.2">
      <c r="A274" s="70"/>
      <c r="C274" s="55"/>
      <c r="D274" s="55"/>
    </row>
    <row r="275" spans="1:4" s="25" customFormat="1" ht="12.95" customHeight="1" x14ac:dyDescent="0.2">
      <c r="A275" s="70"/>
      <c r="C275" s="55"/>
      <c r="D275" s="55"/>
    </row>
    <row r="276" spans="1:4" s="25" customFormat="1" ht="12.95" customHeight="1" x14ac:dyDescent="0.2">
      <c r="A276" s="70"/>
      <c r="C276" s="55"/>
      <c r="D276" s="55"/>
    </row>
    <row r="277" spans="1:4" s="25" customFormat="1" ht="12.95" customHeight="1" x14ac:dyDescent="0.2">
      <c r="A277" s="70"/>
      <c r="C277" s="55"/>
      <c r="D277" s="55"/>
    </row>
    <row r="278" spans="1:4" s="25" customFormat="1" ht="12.95" customHeight="1" x14ac:dyDescent="0.2">
      <c r="A278" s="70"/>
      <c r="C278" s="55"/>
      <c r="D278" s="55"/>
    </row>
    <row r="279" spans="1:4" s="25" customFormat="1" ht="12.95" customHeight="1" x14ac:dyDescent="0.2">
      <c r="A279" s="70"/>
      <c r="C279" s="55"/>
      <c r="D279" s="55"/>
    </row>
    <row r="280" spans="1:4" s="25" customFormat="1" ht="12.95" customHeight="1" x14ac:dyDescent="0.2">
      <c r="A280" s="70"/>
      <c r="C280" s="55"/>
      <c r="D280" s="55"/>
    </row>
    <row r="281" spans="1:4" s="25" customFormat="1" ht="12.95" customHeight="1" x14ac:dyDescent="0.2">
      <c r="A281" s="70"/>
      <c r="C281" s="55"/>
      <c r="D281" s="55"/>
    </row>
    <row r="282" spans="1:4" s="25" customFormat="1" ht="12.95" customHeight="1" x14ac:dyDescent="0.2">
      <c r="A282" s="70"/>
      <c r="C282" s="55"/>
      <c r="D282" s="55"/>
    </row>
    <row r="283" spans="1:4" s="25" customFormat="1" ht="12.95" customHeight="1" x14ac:dyDescent="0.2">
      <c r="A283" s="70"/>
      <c r="C283" s="55"/>
      <c r="D283" s="55"/>
    </row>
    <row r="284" spans="1:4" s="25" customFormat="1" ht="12.95" customHeight="1" x14ac:dyDescent="0.2">
      <c r="A284" s="70"/>
      <c r="C284" s="55"/>
      <c r="D284" s="55"/>
    </row>
    <row r="285" spans="1:4" s="25" customFormat="1" ht="12.95" customHeight="1" x14ac:dyDescent="0.2">
      <c r="A285" s="70"/>
      <c r="C285" s="55"/>
      <c r="D285" s="55"/>
    </row>
    <row r="286" spans="1:4" s="25" customFormat="1" ht="12.95" customHeight="1" x14ac:dyDescent="0.2">
      <c r="A286" s="70"/>
      <c r="C286" s="55"/>
      <c r="D286" s="55"/>
    </row>
    <row r="287" spans="1:4" s="25" customFormat="1" ht="12.95" customHeight="1" x14ac:dyDescent="0.2">
      <c r="A287" s="70"/>
      <c r="C287" s="55"/>
      <c r="D287" s="55"/>
    </row>
    <row r="288" spans="1:4" s="25" customFormat="1" ht="12.95" customHeight="1" x14ac:dyDescent="0.2">
      <c r="A288" s="70"/>
      <c r="C288" s="55"/>
      <c r="D288" s="55"/>
    </row>
    <row r="289" spans="1:4" s="25" customFormat="1" ht="12.95" customHeight="1" x14ac:dyDescent="0.2">
      <c r="A289" s="70"/>
      <c r="C289" s="55"/>
      <c r="D289" s="55"/>
    </row>
    <row r="290" spans="1:4" s="25" customFormat="1" ht="12.95" customHeight="1" x14ac:dyDescent="0.2">
      <c r="A290" s="70"/>
      <c r="C290" s="55"/>
      <c r="D290" s="55"/>
    </row>
    <row r="291" spans="1:4" s="25" customFormat="1" ht="12.95" customHeight="1" x14ac:dyDescent="0.2">
      <c r="A291" s="70"/>
      <c r="C291" s="55"/>
      <c r="D291" s="55"/>
    </row>
    <row r="292" spans="1:4" s="25" customFormat="1" ht="12.95" customHeight="1" x14ac:dyDescent="0.2">
      <c r="A292" s="70"/>
      <c r="C292" s="55"/>
      <c r="D292" s="55"/>
    </row>
    <row r="293" spans="1:4" s="25" customFormat="1" ht="12.95" customHeight="1" x14ac:dyDescent="0.2">
      <c r="A293" s="70"/>
      <c r="C293" s="55"/>
      <c r="D293" s="55"/>
    </row>
    <row r="294" spans="1:4" s="25" customFormat="1" ht="12.95" customHeight="1" x14ac:dyDescent="0.2">
      <c r="A294" s="70"/>
      <c r="C294" s="55"/>
      <c r="D294" s="55"/>
    </row>
    <row r="295" spans="1:4" s="25" customFormat="1" ht="12.95" customHeight="1" x14ac:dyDescent="0.2">
      <c r="A295" s="70"/>
      <c r="C295" s="55"/>
      <c r="D295" s="55"/>
    </row>
    <row r="296" spans="1:4" s="25" customFormat="1" ht="12.95" customHeight="1" x14ac:dyDescent="0.2">
      <c r="A296" s="70"/>
      <c r="C296" s="55"/>
      <c r="D296" s="55"/>
    </row>
    <row r="297" spans="1:4" s="25" customFormat="1" ht="12.95" customHeight="1" x14ac:dyDescent="0.2">
      <c r="A297" s="70"/>
      <c r="C297" s="55"/>
      <c r="D297" s="55"/>
    </row>
    <row r="298" spans="1:4" s="25" customFormat="1" ht="12.95" customHeight="1" x14ac:dyDescent="0.2">
      <c r="A298" s="70"/>
      <c r="C298" s="55"/>
      <c r="D298" s="55"/>
    </row>
    <row r="299" spans="1:4" s="25" customFormat="1" ht="12.95" customHeight="1" x14ac:dyDescent="0.2">
      <c r="A299" s="70"/>
      <c r="C299" s="55"/>
      <c r="D299" s="55"/>
    </row>
    <row r="300" spans="1:4" s="25" customFormat="1" ht="12.95" customHeight="1" x14ac:dyDescent="0.2">
      <c r="A300" s="70"/>
      <c r="C300" s="55"/>
      <c r="D300" s="55"/>
    </row>
    <row r="301" spans="1:4" s="25" customFormat="1" ht="12.95" customHeight="1" x14ac:dyDescent="0.2">
      <c r="A301" s="70"/>
      <c r="C301" s="55"/>
      <c r="D301" s="55"/>
    </row>
    <row r="302" spans="1:4" s="25" customFormat="1" ht="12.95" customHeight="1" x14ac:dyDescent="0.2">
      <c r="A302" s="70"/>
      <c r="C302" s="55"/>
      <c r="D302" s="55"/>
    </row>
    <row r="303" spans="1:4" s="25" customFormat="1" ht="12.95" customHeight="1" x14ac:dyDescent="0.2">
      <c r="A303" s="70"/>
      <c r="C303" s="55"/>
      <c r="D303" s="55"/>
    </row>
    <row r="304" spans="1:4" s="25" customFormat="1" ht="12.95" customHeight="1" x14ac:dyDescent="0.2">
      <c r="A304" s="70"/>
      <c r="C304" s="55"/>
      <c r="D304" s="55"/>
    </row>
    <row r="305" spans="1:4" s="25" customFormat="1" ht="12.95" customHeight="1" x14ac:dyDescent="0.2">
      <c r="A305" s="70"/>
      <c r="C305" s="55"/>
      <c r="D305" s="55"/>
    </row>
    <row r="306" spans="1:4" x14ac:dyDescent="0.2">
      <c r="A306" s="3"/>
      <c r="C306" s="4"/>
      <c r="D306" s="4"/>
    </row>
    <row r="307" spans="1:4" x14ac:dyDescent="0.2">
      <c r="A307" s="3"/>
      <c r="C307" s="4"/>
      <c r="D307" s="4"/>
    </row>
    <row r="308" spans="1:4" x14ac:dyDescent="0.2">
      <c r="A308" s="3"/>
      <c r="C308" s="4"/>
      <c r="D308" s="4"/>
    </row>
    <row r="309" spans="1:4" x14ac:dyDescent="0.2">
      <c r="A309" s="3"/>
      <c r="C309" s="4"/>
      <c r="D309" s="4"/>
    </row>
    <row r="310" spans="1:4" x14ac:dyDescent="0.2">
      <c r="A310" s="3"/>
      <c r="C310" s="4"/>
      <c r="D310" s="4"/>
    </row>
    <row r="311" spans="1:4" x14ac:dyDescent="0.2">
      <c r="A311" s="3"/>
      <c r="C311" s="4"/>
      <c r="D311" s="4"/>
    </row>
    <row r="312" spans="1:4" x14ac:dyDescent="0.2">
      <c r="A312" s="3"/>
      <c r="C312" s="4"/>
      <c r="D312" s="4"/>
    </row>
    <row r="313" spans="1:4" x14ac:dyDescent="0.2">
      <c r="A313" s="3"/>
      <c r="C313" s="4"/>
      <c r="D313" s="4"/>
    </row>
    <row r="314" spans="1:4" x14ac:dyDescent="0.2">
      <c r="A314" s="3"/>
      <c r="C314" s="4"/>
      <c r="D314" s="4"/>
    </row>
    <row r="315" spans="1:4" x14ac:dyDescent="0.2">
      <c r="A315" s="3"/>
      <c r="C315" s="4"/>
      <c r="D315" s="4"/>
    </row>
    <row r="316" spans="1:4" x14ac:dyDescent="0.2">
      <c r="A316" s="3"/>
      <c r="C316" s="4"/>
      <c r="D316" s="4"/>
    </row>
    <row r="317" spans="1:4" x14ac:dyDescent="0.2">
      <c r="A317" s="3"/>
      <c r="C317" s="4"/>
      <c r="D317" s="4"/>
    </row>
    <row r="318" spans="1:4" x14ac:dyDescent="0.2">
      <c r="A318" s="3"/>
      <c r="C318" s="4"/>
      <c r="D318" s="4"/>
    </row>
    <row r="319" spans="1:4" x14ac:dyDescent="0.2">
      <c r="A319" s="3"/>
      <c r="C319" s="4"/>
      <c r="D319" s="4"/>
    </row>
    <row r="320" spans="1:4" x14ac:dyDescent="0.2">
      <c r="A320" s="3"/>
      <c r="C320" s="4"/>
      <c r="D320" s="4"/>
    </row>
    <row r="321" spans="1:4" x14ac:dyDescent="0.2">
      <c r="A321" s="3"/>
      <c r="C321" s="4"/>
      <c r="D321" s="4"/>
    </row>
    <row r="322" spans="1:4" x14ac:dyDescent="0.2">
      <c r="A322" s="3"/>
      <c r="C322" s="4"/>
      <c r="D322" s="4"/>
    </row>
    <row r="323" spans="1:4" x14ac:dyDescent="0.2">
      <c r="A323" s="3"/>
      <c r="C323" s="4"/>
      <c r="D323" s="4"/>
    </row>
    <row r="324" spans="1:4" x14ac:dyDescent="0.2">
      <c r="A324" s="3"/>
      <c r="C324" s="4"/>
      <c r="D324" s="4"/>
    </row>
    <row r="325" spans="1:4" x14ac:dyDescent="0.2">
      <c r="A325" s="3"/>
      <c r="C325" s="4"/>
      <c r="D325" s="4"/>
    </row>
    <row r="326" spans="1:4" x14ac:dyDescent="0.2">
      <c r="A326" s="3"/>
      <c r="C326" s="4"/>
      <c r="D326" s="4"/>
    </row>
    <row r="327" spans="1:4" x14ac:dyDescent="0.2">
      <c r="A327" s="3"/>
      <c r="C327" s="4"/>
      <c r="D327" s="4"/>
    </row>
    <row r="328" spans="1:4" x14ac:dyDescent="0.2">
      <c r="A328" s="3"/>
      <c r="C328" s="4"/>
      <c r="D328" s="4"/>
    </row>
    <row r="329" spans="1:4" x14ac:dyDescent="0.2">
      <c r="A329" s="3"/>
      <c r="C329" s="4"/>
      <c r="D329" s="4"/>
    </row>
    <row r="330" spans="1:4" x14ac:dyDescent="0.2">
      <c r="A330" s="3"/>
      <c r="C330" s="4"/>
      <c r="D330" s="4"/>
    </row>
    <row r="331" spans="1:4" x14ac:dyDescent="0.2">
      <c r="A331" s="3"/>
      <c r="C331" s="4"/>
      <c r="D331" s="4"/>
    </row>
    <row r="332" spans="1:4" x14ac:dyDescent="0.2">
      <c r="A332" s="3"/>
      <c r="C332" s="4"/>
      <c r="D332" s="4"/>
    </row>
    <row r="333" spans="1:4" x14ac:dyDescent="0.2">
      <c r="A333" s="3"/>
      <c r="C333" s="4"/>
      <c r="D333" s="4"/>
    </row>
    <row r="334" spans="1:4" x14ac:dyDescent="0.2">
      <c r="A334" s="3"/>
      <c r="C334" s="4"/>
      <c r="D334" s="4"/>
    </row>
    <row r="335" spans="1:4" x14ac:dyDescent="0.2">
      <c r="A335" s="3"/>
      <c r="C335" s="4"/>
      <c r="D335" s="4"/>
    </row>
    <row r="336" spans="1:4" x14ac:dyDescent="0.2">
      <c r="A336" s="3"/>
      <c r="C336" s="4"/>
      <c r="D336" s="4"/>
    </row>
    <row r="337" spans="1:4" x14ac:dyDescent="0.2">
      <c r="A337" s="3"/>
      <c r="C337" s="4"/>
      <c r="D337" s="4"/>
    </row>
    <row r="338" spans="1:4" x14ac:dyDescent="0.2">
      <c r="A338" s="3"/>
      <c r="C338" s="4"/>
      <c r="D338" s="4"/>
    </row>
    <row r="339" spans="1:4" x14ac:dyDescent="0.2">
      <c r="A339" s="3"/>
      <c r="C339" s="4"/>
      <c r="D339" s="4"/>
    </row>
    <row r="340" spans="1:4" x14ac:dyDescent="0.2">
      <c r="A340" s="3"/>
      <c r="C340" s="4"/>
      <c r="D340" s="4"/>
    </row>
    <row r="341" spans="1:4" x14ac:dyDescent="0.2">
      <c r="A341" s="3"/>
      <c r="C341" s="4"/>
      <c r="D341" s="4"/>
    </row>
    <row r="342" spans="1:4" x14ac:dyDescent="0.2">
      <c r="A342" s="3"/>
      <c r="C342" s="4"/>
      <c r="D342" s="4"/>
    </row>
    <row r="343" spans="1:4" x14ac:dyDescent="0.2">
      <c r="A343" s="3"/>
      <c r="C343" s="4"/>
      <c r="D343" s="4"/>
    </row>
    <row r="344" spans="1:4" x14ac:dyDescent="0.2">
      <c r="A344" s="3"/>
      <c r="C344" s="4"/>
      <c r="D344" s="4"/>
    </row>
    <row r="345" spans="1:4" x14ac:dyDescent="0.2">
      <c r="A345" s="3"/>
      <c r="C345" s="4"/>
      <c r="D345" s="4"/>
    </row>
    <row r="346" spans="1:4" x14ac:dyDescent="0.2">
      <c r="A346" s="3"/>
      <c r="C346" s="4"/>
      <c r="D346" s="4"/>
    </row>
    <row r="347" spans="1:4" x14ac:dyDescent="0.2">
      <c r="A347" s="3"/>
      <c r="C347" s="4"/>
      <c r="D347" s="4"/>
    </row>
    <row r="348" spans="1:4" x14ac:dyDescent="0.2">
      <c r="A348" s="3"/>
      <c r="C348" s="4"/>
      <c r="D348" s="4"/>
    </row>
    <row r="349" spans="1:4" x14ac:dyDescent="0.2">
      <c r="A349" s="3"/>
      <c r="C349" s="4"/>
      <c r="D349" s="4"/>
    </row>
    <row r="350" spans="1:4" x14ac:dyDescent="0.2">
      <c r="A350" s="3"/>
      <c r="C350" s="4"/>
      <c r="D350" s="4"/>
    </row>
    <row r="351" spans="1:4" x14ac:dyDescent="0.2">
      <c r="A351" s="3"/>
      <c r="C351" s="4"/>
      <c r="D351" s="4"/>
    </row>
    <row r="352" spans="1:4" x14ac:dyDescent="0.2">
      <c r="A352" s="3"/>
      <c r="C352" s="4"/>
      <c r="D352" s="4"/>
    </row>
    <row r="353" spans="1:4" x14ac:dyDescent="0.2">
      <c r="A353" s="3"/>
      <c r="C353" s="4"/>
      <c r="D353" s="4"/>
    </row>
    <row r="354" spans="1:4" x14ac:dyDescent="0.2">
      <c r="A354" s="3"/>
      <c r="C354" s="4"/>
      <c r="D354" s="4"/>
    </row>
    <row r="355" spans="1:4" x14ac:dyDescent="0.2">
      <c r="A355" s="3"/>
      <c r="C355" s="4"/>
      <c r="D355" s="4"/>
    </row>
    <row r="356" spans="1:4" x14ac:dyDescent="0.2">
      <c r="A356" s="3"/>
      <c r="C356" s="4"/>
      <c r="D356" s="4"/>
    </row>
    <row r="357" spans="1:4" x14ac:dyDescent="0.2">
      <c r="A357" s="3"/>
      <c r="C357" s="4"/>
      <c r="D357" s="4"/>
    </row>
    <row r="358" spans="1:4" x14ac:dyDescent="0.2">
      <c r="A358" s="3"/>
      <c r="C358" s="4"/>
      <c r="D358" s="4"/>
    </row>
    <row r="359" spans="1:4" x14ac:dyDescent="0.2">
      <c r="A359" s="3"/>
      <c r="C359" s="4"/>
      <c r="D359" s="4"/>
    </row>
    <row r="360" spans="1:4" x14ac:dyDescent="0.2">
      <c r="A360" s="3"/>
      <c r="C360" s="4"/>
      <c r="D360" s="4"/>
    </row>
    <row r="361" spans="1:4" x14ac:dyDescent="0.2">
      <c r="A361" s="3"/>
      <c r="C361" s="4"/>
      <c r="D361" s="4"/>
    </row>
    <row r="362" spans="1:4" x14ac:dyDescent="0.2">
      <c r="A362" s="3"/>
      <c r="C362" s="4"/>
      <c r="D362" s="4"/>
    </row>
    <row r="363" spans="1:4" x14ac:dyDescent="0.2">
      <c r="A363" s="3"/>
      <c r="C363" s="4"/>
      <c r="D363" s="4"/>
    </row>
    <row r="364" spans="1:4" x14ac:dyDescent="0.2">
      <c r="A364" s="3"/>
      <c r="C364" s="4"/>
      <c r="D364" s="4"/>
    </row>
    <row r="365" spans="1:4" x14ac:dyDescent="0.2">
      <c r="A365" s="3"/>
      <c r="C365" s="4"/>
      <c r="D365" s="4"/>
    </row>
    <row r="366" spans="1:4" x14ac:dyDescent="0.2">
      <c r="A366" s="3"/>
      <c r="C366" s="4"/>
      <c r="D366" s="4"/>
    </row>
    <row r="367" spans="1:4" x14ac:dyDescent="0.2">
      <c r="A367" s="3"/>
      <c r="C367" s="4"/>
      <c r="D367" s="4"/>
    </row>
    <row r="368" spans="1:4" x14ac:dyDescent="0.2">
      <c r="A368" s="3"/>
      <c r="C368" s="4"/>
      <c r="D368" s="4"/>
    </row>
    <row r="369" spans="1:4" x14ac:dyDescent="0.2">
      <c r="A369" s="3"/>
      <c r="C369" s="4"/>
      <c r="D369" s="4"/>
    </row>
    <row r="370" spans="1:4" x14ac:dyDescent="0.2">
      <c r="A370" s="3"/>
      <c r="C370" s="4"/>
      <c r="D370" s="4"/>
    </row>
    <row r="371" spans="1:4" x14ac:dyDescent="0.2">
      <c r="A371" s="3"/>
      <c r="C371" s="4"/>
      <c r="D371" s="4"/>
    </row>
    <row r="372" spans="1:4" x14ac:dyDescent="0.2">
      <c r="A372" s="3"/>
      <c r="C372" s="4"/>
      <c r="D372" s="4"/>
    </row>
    <row r="373" spans="1:4" x14ac:dyDescent="0.2">
      <c r="A373" s="3"/>
      <c r="C373" s="4"/>
      <c r="D373" s="4"/>
    </row>
    <row r="374" spans="1:4" x14ac:dyDescent="0.2">
      <c r="A374" s="3"/>
      <c r="C374" s="4"/>
      <c r="D374" s="4"/>
    </row>
    <row r="375" spans="1:4" x14ac:dyDescent="0.2">
      <c r="A375" s="3"/>
      <c r="C375" s="4"/>
      <c r="D375" s="4"/>
    </row>
    <row r="376" spans="1:4" x14ac:dyDescent="0.2">
      <c r="A376" s="3"/>
      <c r="C376" s="4"/>
      <c r="D376" s="4"/>
    </row>
    <row r="377" spans="1:4" x14ac:dyDescent="0.2">
      <c r="A377" s="3"/>
      <c r="C377" s="4"/>
      <c r="D377" s="4"/>
    </row>
    <row r="378" spans="1:4" x14ac:dyDescent="0.2">
      <c r="A378" s="3"/>
      <c r="C378" s="4"/>
      <c r="D378" s="4"/>
    </row>
    <row r="379" spans="1:4" x14ac:dyDescent="0.2">
      <c r="A379" s="3"/>
      <c r="C379" s="4"/>
      <c r="D379" s="4"/>
    </row>
    <row r="380" spans="1:4" x14ac:dyDescent="0.2">
      <c r="A380" s="3"/>
      <c r="C380" s="4"/>
      <c r="D380" s="4"/>
    </row>
    <row r="381" spans="1:4" x14ac:dyDescent="0.2">
      <c r="A381" s="3"/>
      <c r="C381" s="4"/>
      <c r="D381" s="4"/>
    </row>
    <row r="382" spans="1:4" x14ac:dyDescent="0.2">
      <c r="A382" s="3"/>
      <c r="C382" s="4"/>
      <c r="D382" s="4"/>
    </row>
    <row r="383" spans="1:4" x14ac:dyDescent="0.2">
      <c r="A383" s="3"/>
      <c r="C383" s="4"/>
      <c r="D383" s="4"/>
    </row>
    <row r="384" spans="1:4" x14ac:dyDescent="0.2">
      <c r="A384" s="3"/>
      <c r="C384" s="4"/>
      <c r="D384" s="4"/>
    </row>
    <row r="385" spans="1:4" x14ac:dyDescent="0.2">
      <c r="A385" s="3"/>
      <c r="C385" s="4"/>
      <c r="D385" s="4"/>
    </row>
    <row r="386" spans="1:4" x14ac:dyDescent="0.2">
      <c r="A386" s="3"/>
      <c r="C386" s="4"/>
      <c r="D386" s="4"/>
    </row>
    <row r="387" spans="1:4" x14ac:dyDescent="0.2">
      <c r="A387" s="3"/>
      <c r="C387" s="4"/>
      <c r="D387" s="4"/>
    </row>
    <row r="388" spans="1:4" x14ac:dyDescent="0.2">
      <c r="A388" s="3"/>
      <c r="C388" s="4"/>
      <c r="D388" s="4"/>
    </row>
    <row r="389" spans="1:4" x14ac:dyDescent="0.2">
      <c r="A389" s="3"/>
      <c r="C389" s="4"/>
      <c r="D389" s="4"/>
    </row>
    <row r="390" spans="1:4" x14ac:dyDescent="0.2">
      <c r="A390" s="3"/>
      <c r="C390" s="4"/>
      <c r="D390" s="4"/>
    </row>
    <row r="391" spans="1:4" x14ac:dyDescent="0.2">
      <c r="A391" s="3"/>
      <c r="C391" s="4"/>
      <c r="D391" s="4"/>
    </row>
    <row r="392" spans="1:4" x14ac:dyDescent="0.2">
      <c r="A392" s="3"/>
      <c r="C392" s="4"/>
      <c r="D392" s="4"/>
    </row>
    <row r="393" spans="1:4" x14ac:dyDescent="0.2">
      <c r="A393" s="3"/>
      <c r="C393" s="4"/>
      <c r="D393" s="4"/>
    </row>
    <row r="394" spans="1:4" x14ac:dyDescent="0.2">
      <c r="A394" s="3"/>
      <c r="C394" s="4"/>
      <c r="D394" s="4"/>
    </row>
    <row r="395" spans="1:4" x14ac:dyDescent="0.2">
      <c r="A395" s="3"/>
      <c r="C395" s="4"/>
      <c r="D395" s="4"/>
    </row>
    <row r="396" spans="1:4" x14ac:dyDescent="0.2">
      <c r="A396" s="3"/>
      <c r="C396" s="4"/>
      <c r="D396" s="4"/>
    </row>
    <row r="397" spans="1:4" x14ac:dyDescent="0.2">
      <c r="A397" s="3"/>
      <c r="C397" s="4"/>
      <c r="D397" s="4"/>
    </row>
    <row r="398" spans="1:4" x14ac:dyDescent="0.2">
      <c r="A398" s="3"/>
      <c r="C398" s="4"/>
      <c r="D398" s="4"/>
    </row>
    <row r="399" spans="1:4" x14ac:dyDescent="0.2">
      <c r="A399" s="3"/>
      <c r="C399" s="4"/>
      <c r="D399" s="4"/>
    </row>
    <row r="400" spans="1:4" x14ac:dyDescent="0.2">
      <c r="A400" s="3"/>
      <c r="C400" s="4"/>
      <c r="D400" s="4"/>
    </row>
    <row r="401" spans="1:4" x14ac:dyDescent="0.2">
      <c r="A401" s="3"/>
      <c r="C401" s="4"/>
      <c r="D401" s="4"/>
    </row>
    <row r="402" spans="1:4" x14ac:dyDescent="0.2">
      <c r="A402" s="3"/>
      <c r="C402" s="4"/>
      <c r="D402" s="4"/>
    </row>
    <row r="403" spans="1:4" x14ac:dyDescent="0.2">
      <c r="A403" s="3"/>
      <c r="C403" s="4"/>
      <c r="D403" s="4"/>
    </row>
    <row r="404" spans="1:4" x14ac:dyDescent="0.2">
      <c r="A404" s="3"/>
      <c r="C404" s="4"/>
      <c r="D404" s="4"/>
    </row>
    <row r="405" spans="1:4" x14ac:dyDescent="0.2">
      <c r="A405" s="3"/>
      <c r="C405" s="4"/>
      <c r="D405" s="4"/>
    </row>
    <row r="406" spans="1:4" x14ac:dyDescent="0.2">
      <c r="A406" s="3"/>
      <c r="C406" s="4"/>
      <c r="D406" s="4"/>
    </row>
    <row r="407" spans="1:4" x14ac:dyDescent="0.2">
      <c r="A407" s="3"/>
      <c r="C407" s="4"/>
      <c r="D407" s="4"/>
    </row>
    <row r="408" spans="1:4" x14ac:dyDescent="0.2">
      <c r="A408" s="3"/>
      <c r="C408" s="4"/>
      <c r="D408" s="4"/>
    </row>
    <row r="409" spans="1:4" x14ac:dyDescent="0.2">
      <c r="A409" s="3"/>
      <c r="C409" s="4"/>
      <c r="D409" s="4"/>
    </row>
    <row r="410" spans="1:4" x14ac:dyDescent="0.2">
      <c r="A410" s="3"/>
      <c r="C410" s="4"/>
      <c r="D410" s="4"/>
    </row>
    <row r="411" spans="1:4" x14ac:dyDescent="0.2">
      <c r="A411" s="3"/>
      <c r="C411" s="4"/>
      <c r="D411" s="4"/>
    </row>
    <row r="412" spans="1:4" x14ac:dyDescent="0.2">
      <c r="A412" s="3"/>
      <c r="C412" s="4"/>
      <c r="D412" s="4"/>
    </row>
    <row r="413" spans="1:4" x14ac:dyDescent="0.2">
      <c r="A413" s="3"/>
      <c r="C413" s="4"/>
      <c r="D413" s="4"/>
    </row>
    <row r="414" spans="1:4" x14ac:dyDescent="0.2">
      <c r="A414" s="3"/>
      <c r="C414" s="4"/>
      <c r="D414" s="4"/>
    </row>
    <row r="415" spans="1:4" x14ac:dyDescent="0.2">
      <c r="A415" s="3"/>
      <c r="C415" s="4"/>
      <c r="D415" s="4"/>
    </row>
    <row r="416" spans="1:4" x14ac:dyDescent="0.2">
      <c r="A416" s="3"/>
      <c r="C416" s="4"/>
      <c r="D416" s="4"/>
    </row>
    <row r="417" spans="1:4" x14ac:dyDescent="0.2">
      <c r="A417" s="3"/>
      <c r="C417" s="4"/>
      <c r="D417" s="4"/>
    </row>
    <row r="418" spans="1:4" x14ac:dyDescent="0.2">
      <c r="A418" s="3"/>
      <c r="C418" s="4"/>
      <c r="D418" s="4"/>
    </row>
    <row r="419" spans="1:4" x14ac:dyDescent="0.2">
      <c r="A419" s="3"/>
      <c r="C419" s="4"/>
      <c r="D419" s="4"/>
    </row>
    <row r="420" spans="1:4" x14ac:dyDescent="0.2">
      <c r="A420" s="3"/>
      <c r="C420" s="4"/>
      <c r="D420" s="4"/>
    </row>
    <row r="421" spans="1:4" x14ac:dyDescent="0.2">
      <c r="A421" s="3"/>
      <c r="C421" s="4"/>
      <c r="D421" s="4"/>
    </row>
    <row r="422" spans="1:4" x14ac:dyDescent="0.2">
      <c r="A422" s="3"/>
      <c r="C422" s="4"/>
      <c r="D422" s="4"/>
    </row>
    <row r="423" spans="1:4" x14ac:dyDescent="0.2">
      <c r="A423" s="3"/>
      <c r="C423" s="4"/>
      <c r="D423" s="4"/>
    </row>
    <row r="424" spans="1:4" x14ac:dyDescent="0.2">
      <c r="A424" s="3"/>
      <c r="C424" s="4"/>
      <c r="D424" s="4"/>
    </row>
    <row r="425" spans="1:4" x14ac:dyDescent="0.2">
      <c r="A425" s="3"/>
      <c r="C425" s="4"/>
      <c r="D425" s="4"/>
    </row>
    <row r="426" spans="1:4" x14ac:dyDescent="0.2">
      <c r="A426" s="3"/>
      <c r="C426" s="4"/>
      <c r="D426" s="4"/>
    </row>
    <row r="427" spans="1:4" x14ac:dyDescent="0.2">
      <c r="A427" s="3"/>
      <c r="C427" s="4"/>
      <c r="D427" s="4"/>
    </row>
    <row r="428" spans="1:4" x14ac:dyDescent="0.2">
      <c r="A428" s="3"/>
      <c r="C428" s="4"/>
      <c r="D428" s="4"/>
    </row>
    <row r="429" spans="1:4" x14ac:dyDescent="0.2">
      <c r="A429" s="3"/>
      <c r="C429" s="4"/>
      <c r="D429" s="4"/>
    </row>
    <row r="430" spans="1:4" x14ac:dyDescent="0.2">
      <c r="A430" s="3"/>
      <c r="C430" s="4"/>
      <c r="D430" s="4"/>
    </row>
    <row r="431" spans="1:4" x14ac:dyDescent="0.2">
      <c r="A431" s="3"/>
      <c r="C431" s="4"/>
      <c r="D431" s="4"/>
    </row>
    <row r="432" spans="1:4" x14ac:dyDescent="0.2">
      <c r="A432" s="3"/>
      <c r="C432" s="4"/>
      <c r="D432" s="4"/>
    </row>
    <row r="433" spans="1:4" x14ac:dyDescent="0.2">
      <c r="A433" s="3"/>
      <c r="C433" s="4"/>
      <c r="D433" s="4"/>
    </row>
    <row r="434" spans="1:4" x14ac:dyDescent="0.2">
      <c r="A434" s="3"/>
      <c r="C434" s="4"/>
      <c r="D434" s="4"/>
    </row>
    <row r="435" spans="1:4" x14ac:dyDescent="0.2">
      <c r="A435" s="3"/>
      <c r="C435" s="4"/>
      <c r="D435" s="4"/>
    </row>
    <row r="436" spans="1:4" x14ac:dyDescent="0.2">
      <c r="A436" s="3"/>
      <c r="C436" s="4"/>
      <c r="D436" s="4"/>
    </row>
    <row r="437" spans="1:4" x14ac:dyDescent="0.2">
      <c r="A437" s="3"/>
      <c r="C437" s="4"/>
      <c r="D437" s="4"/>
    </row>
    <row r="438" spans="1:4" x14ac:dyDescent="0.2">
      <c r="A438" s="3"/>
      <c r="C438" s="4"/>
      <c r="D438" s="4"/>
    </row>
    <row r="439" spans="1:4" x14ac:dyDescent="0.2">
      <c r="A439" s="3"/>
      <c r="C439" s="4"/>
      <c r="D439" s="4"/>
    </row>
    <row r="440" spans="1:4" x14ac:dyDescent="0.2">
      <c r="A440" s="3"/>
      <c r="C440" s="4"/>
      <c r="D440" s="4"/>
    </row>
    <row r="441" spans="1:4" x14ac:dyDescent="0.2">
      <c r="A441" s="3"/>
      <c r="C441" s="4"/>
      <c r="D441" s="4"/>
    </row>
    <row r="442" spans="1:4" x14ac:dyDescent="0.2">
      <c r="A442" s="3"/>
      <c r="C442" s="4"/>
      <c r="D442" s="4"/>
    </row>
    <row r="443" spans="1:4" x14ac:dyDescent="0.2">
      <c r="A443" s="3"/>
      <c r="C443" s="4"/>
      <c r="D443" s="4"/>
    </row>
    <row r="444" spans="1:4" x14ac:dyDescent="0.2">
      <c r="A444" s="3"/>
      <c r="C444" s="4"/>
      <c r="D444" s="4"/>
    </row>
    <row r="445" spans="1:4" x14ac:dyDescent="0.2">
      <c r="A445" s="3"/>
      <c r="C445" s="4"/>
      <c r="D445" s="4"/>
    </row>
    <row r="446" spans="1:4" x14ac:dyDescent="0.2">
      <c r="A446" s="3"/>
      <c r="C446" s="4"/>
      <c r="D446" s="4"/>
    </row>
    <row r="447" spans="1:4" x14ac:dyDescent="0.2">
      <c r="A447" s="3"/>
      <c r="C447" s="4"/>
      <c r="D447" s="4"/>
    </row>
    <row r="448" spans="1:4" x14ac:dyDescent="0.2">
      <c r="A448" s="3"/>
      <c r="C448" s="4"/>
      <c r="D448" s="4"/>
    </row>
    <row r="449" spans="1:4" x14ac:dyDescent="0.2">
      <c r="A449" s="3"/>
      <c r="C449" s="4"/>
      <c r="D449" s="4"/>
    </row>
    <row r="450" spans="1:4" x14ac:dyDescent="0.2">
      <c r="A450" s="3"/>
      <c r="C450" s="4"/>
      <c r="D450" s="4"/>
    </row>
    <row r="451" spans="1:4" x14ac:dyDescent="0.2">
      <c r="A451" s="3"/>
      <c r="C451" s="4"/>
      <c r="D451" s="4"/>
    </row>
    <row r="452" spans="1:4" x14ac:dyDescent="0.2">
      <c r="A452" s="3"/>
      <c r="C452" s="4"/>
      <c r="D452" s="4"/>
    </row>
    <row r="453" spans="1:4" x14ac:dyDescent="0.2">
      <c r="A453" s="3"/>
      <c r="C453" s="4"/>
      <c r="D453" s="4"/>
    </row>
    <row r="454" spans="1:4" x14ac:dyDescent="0.2">
      <c r="A454" s="3"/>
      <c r="C454" s="4"/>
      <c r="D454" s="4"/>
    </row>
    <row r="455" spans="1:4" x14ac:dyDescent="0.2">
      <c r="A455" s="3"/>
      <c r="C455" s="4"/>
      <c r="D455" s="4"/>
    </row>
    <row r="456" spans="1:4" x14ac:dyDescent="0.2">
      <c r="A456" s="3"/>
      <c r="C456" s="4"/>
      <c r="D456" s="4"/>
    </row>
    <row r="457" spans="1:4" x14ac:dyDescent="0.2">
      <c r="A457" s="3"/>
      <c r="C457" s="4"/>
      <c r="D457" s="4"/>
    </row>
    <row r="458" spans="1:4" x14ac:dyDescent="0.2">
      <c r="A458" s="3"/>
      <c r="C458" s="4"/>
      <c r="D458" s="4"/>
    </row>
    <row r="459" spans="1:4" x14ac:dyDescent="0.2">
      <c r="A459" s="3"/>
      <c r="C459" s="4"/>
      <c r="D459" s="4"/>
    </row>
    <row r="460" spans="1:4" x14ac:dyDescent="0.2">
      <c r="A460" s="3"/>
      <c r="C460" s="4"/>
      <c r="D460" s="4"/>
    </row>
    <row r="461" spans="1:4" x14ac:dyDescent="0.2">
      <c r="A461" s="3"/>
      <c r="C461" s="4"/>
      <c r="D461" s="4"/>
    </row>
    <row r="462" spans="1:4" x14ac:dyDescent="0.2">
      <c r="A462" s="3"/>
      <c r="C462" s="4"/>
      <c r="D462" s="4"/>
    </row>
    <row r="463" spans="1:4" x14ac:dyDescent="0.2">
      <c r="A463" s="3"/>
      <c r="C463" s="4"/>
      <c r="D463" s="4"/>
    </row>
    <row r="464" spans="1:4" x14ac:dyDescent="0.2">
      <c r="A464" s="3"/>
      <c r="C464" s="4"/>
      <c r="D464" s="4"/>
    </row>
    <row r="465" spans="1:4" x14ac:dyDescent="0.2">
      <c r="A465" s="3"/>
      <c r="C465" s="4"/>
      <c r="D465" s="4"/>
    </row>
    <row r="466" spans="1:4" x14ac:dyDescent="0.2">
      <c r="A466" s="3"/>
      <c r="C466" s="4"/>
      <c r="D466" s="4"/>
    </row>
    <row r="467" spans="1:4" x14ac:dyDescent="0.2">
      <c r="A467" s="3"/>
      <c r="C467" s="4"/>
      <c r="D467" s="4"/>
    </row>
    <row r="468" spans="1:4" x14ac:dyDescent="0.2">
      <c r="A468" s="3"/>
      <c r="C468" s="4"/>
      <c r="D468" s="4"/>
    </row>
    <row r="469" spans="1:4" x14ac:dyDescent="0.2">
      <c r="A469" s="3"/>
      <c r="C469" s="4"/>
      <c r="D469" s="4"/>
    </row>
    <row r="470" spans="1:4" x14ac:dyDescent="0.2">
      <c r="A470" s="3"/>
      <c r="C470" s="4"/>
      <c r="D470" s="4"/>
    </row>
    <row r="471" spans="1:4" x14ac:dyDescent="0.2">
      <c r="A471" s="3"/>
      <c r="C471" s="4"/>
      <c r="D471" s="4"/>
    </row>
    <row r="472" spans="1:4" x14ac:dyDescent="0.2">
      <c r="A472" s="3"/>
      <c r="C472" s="4"/>
      <c r="D472" s="4"/>
    </row>
    <row r="473" spans="1:4" x14ac:dyDescent="0.2">
      <c r="A473" s="3"/>
      <c r="C473" s="4"/>
      <c r="D473" s="4"/>
    </row>
    <row r="474" spans="1:4" x14ac:dyDescent="0.2">
      <c r="A474" s="3"/>
      <c r="C474" s="4"/>
      <c r="D474" s="4"/>
    </row>
    <row r="475" spans="1:4" x14ac:dyDescent="0.2">
      <c r="A475" s="3"/>
      <c r="C475" s="4"/>
      <c r="D475" s="4"/>
    </row>
    <row r="476" spans="1:4" x14ac:dyDescent="0.2">
      <c r="A476" s="3"/>
      <c r="C476" s="4"/>
      <c r="D476" s="4"/>
    </row>
    <row r="477" spans="1:4" x14ac:dyDescent="0.2">
      <c r="A477" s="3"/>
      <c r="C477" s="4"/>
      <c r="D477" s="4"/>
    </row>
    <row r="478" spans="1:4" x14ac:dyDescent="0.2">
      <c r="A478" s="3"/>
      <c r="C478" s="4"/>
      <c r="D478" s="4"/>
    </row>
    <row r="479" spans="1:4" x14ac:dyDescent="0.2">
      <c r="A479" s="3"/>
      <c r="C479" s="4"/>
      <c r="D479" s="4"/>
    </row>
    <row r="480" spans="1:4" x14ac:dyDescent="0.2">
      <c r="A480" s="3"/>
      <c r="C480" s="4"/>
      <c r="D480" s="4"/>
    </row>
    <row r="481" spans="1:4" x14ac:dyDescent="0.2">
      <c r="A481" s="3"/>
      <c r="C481" s="4"/>
      <c r="D481" s="4"/>
    </row>
    <row r="482" spans="1:4" x14ac:dyDescent="0.2">
      <c r="A482" s="3"/>
      <c r="C482" s="4"/>
      <c r="D482" s="4"/>
    </row>
    <row r="483" spans="1:4" x14ac:dyDescent="0.2">
      <c r="A483" s="3"/>
      <c r="C483" s="4"/>
      <c r="D483" s="4"/>
    </row>
    <row r="484" spans="1:4" x14ac:dyDescent="0.2">
      <c r="A484" s="3"/>
      <c r="C484" s="4"/>
      <c r="D484" s="4"/>
    </row>
    <row r="485" spans="1:4" x14ac:dyDescent="0.2">
      <c r="A485" s="3"/>
      <c r="C485" s="4"/>
      <c r="D485" s="4"/>
    </row>
    <row r="486" spans="1:4" x14ac:dyDescent="0.2">
      <c r="A486" s="3"/>
      <c r="C486" s="4"/>
      <c r="D486" s="4"/>
    </row>
    <row r="487" spans="1:4" x14ac:dyDescent="0.2">
      <c r="A487" s="3"/>
      <c r="C487" s="4"/>
      <c r="D487" s="4"/>
    </row>
    <row r="488" spans="1:4" x14ac:dyDescent="0.2">
      <c r="A488" s="3"/>
      <c r="C488" s="4"/>
      <c r="D488" s="4"/>
    </row>
    <row r="489" spans="1:4" x14ac:dyDescent="0.2">
      <c r="A489" s="3"/>
      <c r="C489" s="4"/>
      <c r="D489" s="4"/>
    </row>
    <row r="490" spans="1:4" x14ac:dyDescent="0.2">
      <c r="A490" s="3"/>
      <c r="C490" s="4"/>
      <c r="D490" s="4"/>
    </row>
    <row r="491" spans="1:4" x14ac:dyDescent="0.2">
      <c r="A491" s="3"/>
      <c r="C491" s="4"/>
      <c r="D491" s="4"/>
    </row>
    <row r="492" spans="1:4" x14ac:dyDescent="0.2">
      <c r="A492" s="3"/>
      <c r="C492" s="4"/>
      <c r="D492" s="4"/>
    </row>
    <row r="493" spans="1:4" x14ac:dyDescent="0.2">
      <c r="A493" s="3"/>
      <c r="C493" s="4"/>
      <c r="D493" s="4"/>
    </row>
    <row r="494" spans="1:4" x14ac:dyDescent="0.2">
      <c r="A494" s="3"/>
      <c r="C494" s="4"/>
      <c r="D494" s="4"/>
    </row>
    <row r="495" spans="1:4" x14ac:dyDescent="0.2">
      <c r="A495" s="3"/>
      <c r="C495" s="4"/>
      <c r="D495" s="4"/>
    </row>
    <row r="496" spans="1:4" x14ac:dyDescent="0.2">
      <c r="A496" s="3"/>
      <c r="C496" s="4"/>
      <c r="D496" s="4"/>
    </row>
    <row r="497" spans="1:4" x14ac:dyDescent="0.2">
      <c r="A497" s="3"/>
      <c r="C497" s="4"/>
      <c r="D497" s="4"/>
    </row>
    <row r="498" spans="1:4" x14ac:dyDescent="0.2">
      <c r="A498" s="3"/>
      <c r="C498" s="4"/>
      <c r="D498" s="4"/>
    </row>
    <row r="499" spans="1:4" x14ac:dyDescent="0.2">
      <c r="A499" s="3"/>
      <c r="C499" s="4"/>
      <c r="D499" s="4"/>
    </row>
    <row r="500" spans="1:4" x14ac:dyDescent="0.2">
      <c r="A500" s="3"/>
      <c r="C500" s="4"/>
      <c r="D500" s="4"/>
    </row>
    <row r="501" spans="1:4" x14ac:dyDescent="0.2">
      <c r="A501" s="3"/>
      <c r="C501" s="4"/>
      <c r="D501" s="4"/>
    </row>
    <row r="502" spans="1:4" x14ac:dyDescent="0.2">
      <c r="A502" s="3"/>
      <c r="C502" s="4"/>
      <c r="D502" s="4"/>
    </row>
    <row r="503" spans="1:4" x14ac:dyDescent="0.2">
      <c r="A503" s="3"/>
      <c r="C503" s="4"/>
      <c r="D503" s="4"/>
    </row>
    <row r="504" spans="1:4" x14ac:dyDescent="0.2">
      <c r="A504" s="3"/>
      <c r="C504" s="4"/>
      <c r="D504" s="4"/>
    </row>
    <row r="505" spans="1:4" x14ac:dyDescent="0.2">
      <c r="A505" s="3"/>
      <c r="C505" s="4"/>
      <c r="D505" s="4"/>
    </row>
    <row r="506" spans="1:4" x14ac:dyDescent="0.2">
      <c r="A506" s="3"/>
      <c r="C506" s="4"/>
      <c r="D506" s="4"/>
    </row>
    <row r="507" spans="1:4" x14ac:dyDescent="0.2">
      <c r="A507" s="3"/>
      <c r="C507" s="4"/>
      <c r="D507" s="4"/>
    </row>
    <row r="508" spans="1:4" x14ac:dyDescent="0.2">
      <c r="A508" s="3"/>
      <c r="C508" s="4"/>
      <c r="D508" s="4"/>
    </row>
    <row r="509" spans="1:4" x14ac:dyDescent="0.2">
      <c r="A509" s="3"/>
      <c r="C509" s="4"/>
      <c r="D509" s="4"/>
    </row>
    <row r="510" spans="1:4" x14ac:dyDescent="0.2">
      <c r="A510" s="3"/>
      <c r="C510" s="4"/>
      <c r="D510" s="4"/>
    </row>
    <row r="511" spans="1:4" x14ac:dyDescent="0.2">
      <c r="A511" s="3"/>
      <c r="C511" s="4"/>
      <c r="D511" s="4"/>
    </row>
    <row r="512" spans="1:4" x14ac:dyDescent="0.2">
      <c r="A512" s="3"/>
      <c r="C512" s="4"/>
      <c r="D512" s="4"/>
    </row>
    <row r="513" spans="1:4" x14ac:dyDescent="0.2">
      <c r="A513" s="3"/>
      <c r="C513" s="4"/>
      <c r="D513" s="4"/>
    </row>
    <row r="514" spans="1:4" x14ac:dyDescent="0.2">
      <c r="A514" s="3"/>
      <c r="C514" s="4"/>
      <c r="D514" s="4"/>
    </row>
    <row r="515" spans="1:4" x14ac:dyDescent="0.2">
      <c r="A515" s="3"/>
      <c r="C515" s="4"/>
      <c r="D515" s="4"/>
    </row>
    <row r="516" spans="1:4" x14ac:dyDescent="0.2">
      <c r="A516" s="3"/>
      <c r="C516" s="4"/>
      <c r="D516" s="4"/>
    </row>
    <row r="517" spans="1:4" x14ac:dyDescent="0.2">
      <c r="A517" s="3"/>
      <c r="C517" s="4"/>
      <c r="D517" s="4"/>
    </row>
    <row r="518" spans="1:4" x14ac:dyDescent="0.2">
      <c r="A518" s="3"/>
      <c r="C518" s="4"/>
      <c r="D518" s="4"/>
    </row>
    <row r="519" spans="1:4" x14ac:dyDescent="0.2">
      <c r="A519" s="3"/>
      <c r="C519" s="4"/>
      <c r="D519" s="4"/>
    </row>
    <row r="520" spans="1:4" x14ac:dyDescent="0.2">
      <c r="A520" s="3"/>
      <c r="C520" s="4"/>
      <c r="D520" s="4"/>
    </row>
    <row r="521" spans="1:4" x14ac:dyDescent="0.2">
      <c r="A521" s="3"/>
      <c r="C521" s="4"/>
      <c r="D521" s="4"/>
    </row>
    <row r="522" spans="1:4" x14ac:dyDescent="0.2">
      <c r="A522" s="3"/>
      <c r="C522" s="4"/>
      <c r="D522" s="4"/>
    </row>
    <row r="523" spans="1:4" x14ac:dyDescent="0.2">
      <c r="A523" s="3"/>
      <c r="C523" s="4"/>
      <c r="D523" s="4"/>
    </row>
    <row r="524" spans="1:4" x14ac:dyDescent="0.2">
      <c r="A524" s="3"/>
      <c r="C524" s="4"/>
      <c r="D524" s="4"/>
    </row>
    <row r="525" spans="1:4" x14ac:dyDescent="0.2">
      <c r="A525" s="3"/>
      <c r="C525" s="4"/>
      <c r="D525" s="4"/>
    </row>
    <row r="526" spans="1:4" x14ac:dyDescent="0.2">
      <c r="A526" s="3"/>
      <c r="C526" s="4"/>
      <c r="D526" s="4"/>
    </row>
    <row r="527" spans="1:4" x14ac:dyDescent="0.2">
      <c r="A527" s="3"/>
      <c r="C527" s="4"/>
      <c r="D527" s="4"/>
    </row>
    <row r="528" spans="1:4" x14ac:dyDescent="0.2">
      <c r="A528" s="3"/>
      <c r="C528" s="4"/>
      <c r="D528" s="4"/>
    </row>
    <row r="529" spans="1:4" x14ac:dyDescent="0.2">
      <c r="A529" s="3"/>
      <c r="C529" s="4"/>
      <c r="D529" s="4"/>
    </row>
    <row r="530" spans="1:4" x14ac:dyDescent="0.2">
      <c r="A530" s="3"/>
      <c r="C530" s="4"/>
      <c r="D530" s="4"/>
    </row>
    <row r="531" spans="1:4" x14ac:dyDescent="0.2">
      <c r="A531" s="3"/>
      <c r="C531" s="4"/>
      <c r="D531" s="4"/>
    </row>
    <row r="532" spans="1:4" x14ac:dyDescent="0.2">
      <c r="A532" s="3"/>
      <c r="C532" s="4"/>
      <c r="D532" s="4"/>
    </row>
    <row r="533" spans="1:4" x14ac:dyDescent="0.2">
      <c r="A533" s="3"/>
      <c r="C533" s="4"/>
      <c r="D533" s="4"/>
    </row>
    <row r="534" spans="1:4" x14ac:dyDescent="0.2">
      <c r="A534" s="3"/>
      <c r="C534" s="4"/>
      <c r="D534" s="4"/>
    </row>
    <row r="535" spans="1:4" x14ac:dyDescent="0.2">
      <c r="A535" s="3"/>
      <c r="C535" s="4"/>
      <c r="D535" s="4"/>
    </row>
    <row r="536" spans="1:4" x14ac:dyDescent="0.2">
      <c r="A536" s="3"/>
      <c r="C536" s="4"/>
      <c r="D536" s="4"/>
    </row>
    <row r="537" spans="1:4" x14ac:dyDescent="0.2">
      <c r="A537" s="3"/>
      <c r="C537" s="4"/>
      <c r="D537" s="4"/>
    </row>
    <row r="538" spans="1:4" x14ac:dyDescent="0.2">
      <c r="A538" s="3"/>
      <c r="C538" s="4"/>
      <c r="D538" s="4"/>
    </row>
    <row r="539" spans="1:4" x14ac:dyDescent="0.2">
      <c r="A539" s="3"/>
      <c r="C539" s="4"/>
      <c r="D539" s="4"/>
    </row>
    <row r="540" spans="1:4" x14ac:dyDescent="0.2">
      <c r="A540" s="3"/>
      <c r="C540" s="4"/>
      <c r="D540" s="4"/>
    </row>
    <row r="541" spans="1:4" x14ac:dyDescent="0.2">
      <c r="A541" s="3"/>
      <c r="C541" s="4"/>
      <c r="D541" s="4"/>
    </row>
    <row r="542" spans="1:4" x14ac:dyDescent="0.2">
      <c r="A542" s="3"/>
      <c r="C542" s="4"/>
      <c r="D542" s="4"/>
    </row>
    <row r="543" spans="1:4" x14ac:dyDescent="0.2">
      <c r="A543" s="3"/>
      <c r="C543" s="4"/>
      <c r="D543" s="4"/>
    </row>
    <row r="544" spans="1:4" x14ac:dyDescent="0.2">
      <c r="A544" s="3"/>
      <c r="C544" s="4"/>
      <c r="D544" s="4"/>
    </row>
    <row r="545" spans="1:4" x14ac:dyDescent="0.2">
      <c r="A545" s="3"/>
      <c r="C545" s="4"/>
      <c r="D545" s="4"/>
    </row>
    <row r="546" spans="1:4" x14ac:dyDescent="0.2">
      <c r="A546" s="3"/>
      <c r="C546" s="4"/>
      <c r="D546" s="4"/>
    </row>
    <row r="547" spans="1:4" x14ac:dyDescent="0.2">
      <c r="A547" s="3"/>
      <c r="C547" s="4"/>
      <c r="D547" s="4"/>
    </row>
    <row r="548" spans="1:4" x14ac:dyDescent="0.2">
      <c r="A548" s="3"/>
      <c r="C548" s="4"/>
      <c r="D548" s="4"/>
    </row>
    <row r="549" spans="1:4" x14ac:dyDescent="0.2">
      <c r="A549" s="3"/>
      <c r="C549" s="4"/>
      <c r="D549" s="4"/>
    </row>
    <row r="550" spans="1:4" x14ac:dyDescent="0.2">
      <c r="A550" s="3"/>
      <c r="C550" s="4"/>
      <c r="D550" s="4"/>
    </row>
    <row r="551" spans="1:4" x14ac:dyDescent="0.2">
      <c r="A551" s="3"/>
      <c r="C551" s="4"/>
      <c r="D551" s="4"/>
    </row>
    <row r="552" spans="1:4" x14ac:dyDescent="0.2">
      <c r="A552" s="3"/>
      <c r="C552" s="4"/>
      <c r="D552" s="4"/>
    </row>
    <row r="553" spans="1:4" x14ac:dyDescent="0.2">
      <c r="A553" s="3"/>
      <c r="C553" s="4"/>
      <c r="D553" s="4"/>
    </row>
    <row r="554" spans="1:4" x14ac:dyDescent="0.2">
      <c r="A554" s="3"/>
      <c r="C554" s="4"/>
      <c r="D554" s="4"/>
    </row>
    <row r="555" spans="1:4" x14ac:dyDescent="0.2">
      <c r="A555" s="3"/>
      <c r="C555" s="4"/>
      <c r="D555" s="4"/>
    </row>
    <row r="556" spans="1:4" x14ac:dyDescent="0.2">
      <c r="A556" s="3"/>
      <c r="C556" s="4"/>
      <c r="D556" s="4"/>
    </row>
    <row r="557" spans="1:4" x14ac:dyDescent="0.2">
      <c r="A557" s="3"/>
      <c r="C557" s="4"/>
      <c r="D557" s="4"/>
    </row>
    <row r="558" spans="1:4" x14ac:dyDescent="0.2">
      <c r="A558" s="3"/>
      <c r="C558" s="4"/>
      <c r="D558" s="4"/>
    </row>
    <row r="559" spans="1:4" x14ac:dyDescent="0.2">
      <c r="A559" s="3"/>
      <c r="C559" s="4"/>
      <c r="D559" s="4"/>
    </row>
    <row r="560" spans="1:4" x14ac:dyDescent="0.2">
      <c r="A560" s="3"/>
      <c r="C560" s="4"/>
      <c r="D560" s="4"/>
    </row>
    <row r="561" spans="1:4" x14ac:dyDescent="0.2">
      <c r="A561" s="3"/>
      <c r="C561" s="4"/>
      <c r="D561" s="4"/>
    </row>
    <row r="562" spans="1:4" x14ac:dyDescent="0.2">
      <c r="A562" s="3"/>
      <c r="C562" s="4"/>
      <c r="D562" s="4"/>
    </row>
    <row r="563" spans="1:4" x14ac:dyDescent="0.2">
      <c r="A563" s="3"/>
      <c r="C563" s="4"/>
      <c r="D563" s="4"/>
    </row>
    <row r="564" spans="1:4" x14ac:dyDescent="0.2">
      <c r="A564" s="3"/>
      <c r="C564" s="4"/>
      <c r="D564" s="4"/>
    </row>
    <row r="565" spans="1:4" x14ac:dyDescent="0.2">
      <c r="A565" s="3"/>
      <c r="C565" s="4"/>
      <c r="D565" s="4"/>
    </row>
    <row r="566" spans="1:4" x14ac:dyDescent="0.2">
      <c r="A566" s="3"/>
      <c r="C566" s="4"/>
      <c r="D566" s="4"/>
    </row>
    <row r="567" spans="1:4" x14ac:dyDescent="0.2">
      <c r="A567" s="3"/>
      <c r="C567" s="4"/>
      <c r="D567" s="4"/>
    </row>
    <row r="568" spans="1:4" x14ac:dyDescent="0.2">
      <c r="A568" s="3"/>
      <c r="C568" s="4"/>
      <c r="D568" s="4"/>
    </row>
    <row r="569" spans="1:4" x14ac:dyDescent="0.2">
      <c r="A569" s="3"/>
      <c r="C569" s="4"/>
      <c r="D569" s="4"/>
    </row>
    <row r="570" spans="1:4" x14ac:dyDescent="0.2">
      <c r="A570" s="3"/>
      <c r="C570" s="4"/>
      <c r="D570" s="4"/>
    </row>
    <row r="571" spans="1:4" x14ac:dyDescent="0.2">
      <c r="A571" s="3"/>
      <c r="C571" s="4"/>
      <c r="D571" s="4"/>
    </row>
    <row r="572" spans="1:4" x14ac:dyDescent="0.2">
      <c r="A572" s="3"/>
      <c r="C572" s="4"/>
      <c r="D572" s="4"/>
    </row>
    <row r="573" spans="1:4" x14ac:dyDescent="0.2">
      <c r="A573" s="3"/>
      <c r="C573" s="4"/>
      <c r="D573" s="4"/>
    </row>
    <row r="574" spans="1:4" x14ac:dyDescent="0.2">
      <c r="A574" s="3"/>
      <c r="C574" s="4"/>
      <c r="D574" s="4"/>
    </row>
    <row r="575" spans="1:4" x14ac:dyDescent="0.2">
      <c r="A575" s="3"/>
      <c r="C575" s="4"/>
      <c r="D575" s="4"/>
    </row>
    <row r="576" spans="1:4" x14ac:dyDescent="0.2">
      <c r="A576" s="3"/>
      <c r="C576" s="4"/>
      <c r="D576" s="4"/>
    </row>
    <row r="577" spans="1:4" x14ac:dyDescent="0.2">
      <c r="A577" s="3"/>
      <c r="C577" s="4"/>
      <c r="D577" s="4"/>
    </row>
    <row r="578" spans="1:4" x14ac:dyDescent="0.2">
      <c r="A578" s="3"/>
      <c r="C578" s="4"/>
      <c r="D578" s="4"/>
    </row>
    <row r="579" spans="1:4" x14ac:dyDescent="0.2">
      <c r="A579" s="3"/>
      <c r="C579" s="4"/>
      <c r="D579" s="4"/>
    </row>
    <row r="580" spans="1:4" x14ac:dyDescent="0.2">
      <c r="A580" s="3"/>
      <c r="C580" s="4"/>
      <c r="D580" s="4"/>
    </row>
    <row r="581" spans="1:4" x14ac:dyDescent="0.2">
      <c r="A581" s="3"/>
      <c r="C581" s="4"/>
      <c r="D581" s="4"/>
    </row>
    <row r="582" spans="1:4" x14ac:dyDescent="0.2">
      <c r="A582" s="3"/>
      <c r="C582" s="4"/>
      <c r="D582" s="4"/>
    </row>
    <row r="583" spans="1:4" x14ac:dyDescent="0.2">
      <c r="A583" s="3"/>
      <c r="C583" s="4"/>
      <c r="D583" s="4"/>
    </row>
    <row r="584" spans="1:4" x14ac:dyDescent="0.2">
      <c r="A584" s="3"/>
      <c r="C584" s="4"/>
      <c r="D584" s="4"/>
    </row>
    <row r="585" spans="1:4" x14ac:dyDescent="0.2">
      <c r="A585" s="3"/>
      <c r="C585" s="4"/>
      <c r="D585" s="4"/>
    </row>
    <row r="586" spans="1:4" x14ac:dyDescent="0.2">
      <c r="A586" s="3"/>
      <c r="C586" s="4"/>
      <c r="D586" s="4"/>
    </row>
    <row r="587" spans="1:4" x14ac:dyDescent="0.2">
      <c r="A587" s="3"/>
      <c r="C587" s="4"/>
      <c r="D587" s="4"/>
    </row>
    <row r="588" spans="1:4" x14ac:dyDescent="0.2">
      <c r="A588" s="3"/>
      <c r="C588" s="4"/>
      <c r="D588" s="4"/>
    </row>
    <row r="589" spans="1:4" x14ac:dyDescent="0.2">
      <c r="A589" s="3"/>
      <c r="C589" s="4"/>
      <c r="D589" s="4"/>
    </row>
    <row r="590" spans="1:4" x14ac:dyDescent="0.2">
      <c r="A590" s="3"/>
      <c r="C590" s="4"/>
      <c r="D590" s="4"/>
    </row>
    <row r="591" spans="1:4" x14ac:dyDescent="0.2">
      <c r="A591" s="3"/>
      <c r="C591" s="4"/>
      <c r="D591" s="4"/>
    </row>
    <row r="592" spans="1:4" x14ac:dyDescent="0.2">
      <c r="A592" s="3"/>
      <c r="C592" s="4"/>
      <c r="D592" s="4"/>
    </row>
    <row r="593" spans="1:4" x14ac:dyDescent="0.2">
      <c r="A593" s="3"/>
      <c r="C593" s="4"/>
      <c r="D593" s="4"/>
    </row>
    <row r="594" spans="1:4" x14ac:dyDescent="0.2">
      <c r="A594" s="3"/>
      <c r="C594" s="4"/>
      <c r="D594" s="4"/>
    </row>
    <row r="595" spans="1:4" x14ac:dyDescent="0.2">
      <c r="A595" s="3"/>
      <c r="C595" s="4"/>
      <c r="D595" s="4"/>
    </row>
    <row r="596" spans="1:4" x14ac:dyDescent="0.2">
      <c r="A596" s="3"/>
      <c r="C596" s="4"/>
      <c r="D596" s="4"/>
    </row>
    <row r="597" spans="1:4" x14ac:dyDescent="0.2">
      <c r="A597" s="3"/>
      <c r="C597" s="4"/>
      <c r="D597" s="4"/>
    </row>
    <row r="598" spans="1:4" x14ac:dyDescent="0.2">
      <c r="A598" s="3"/>
      <c r="C598" s="4"/>
      <c r="D598" s="4"/>
    </row>
    <row r="599" spans="1:4" x14ac:dyDescent="0.2">
      <c r="A599" s="3"/>
      <c r="C599" s="4"/>
      <c r="D599" s="4"/>
    </row>
    <row r="600" spans="1:4" x14ac:dyDescent="0.2">
      <c r="A600" s="3"/>
      <c r="C600" s="4"/>
      <c r="D600" s="4"/>
    </row>
    <row r="601" spans="1:4" x14ac:dyDescent="0.2">
      <c r="A601" s="3"/>
      <c r="C601" s="4"/>
      <c r="D601" s="4"/>
    </row>
    <row r="602" spans="1:4" x14ac:dyDescent="0.2">
      <c r="A602" s="3"/>
      <c r="C602" s="4"/>
      <c r="D602" s="4"/>
    </row>
    <row r="603" spans="1:4" x14ac:dyDescent="0.2">
      <c r="A603" s="3"/>
      <c r="C603" s="4"/>
      <c r="D603" s="4"/>
    </row>
    <row r="604" spans="1:4" x14ac:dyDescent="0.2">
      <c r="A604" s="3"/>
      <c r="C604" s="4"/>
      <c r="D604" s="4"/>
    </row>
    <row r="605" spans="1:4" x14ac:dyDescent="0.2">
      <c r="A605" s="3"/>
      <c r="C605" s="4"/>
      <c r="D605" s="4"/>
    </row>
    <row r="606" spans="1:4" x14ac:dyDescent="0.2">
      <c r="A606" s="3"/>
      <c r="C606" s="4"/>
      <c r="D606" s="4"/>
    </row>
    <row r="607" spans="1:4" x14ac:dyDescent="0.2">
      <c r="A607" s="3"/>
      <c r="C607" s="4"/>
      <c r="D607" s="4"/>
    </row>
    <row r="608" spans="1:4" x14ac:dyDescent="0.2">
      <c r="A608" s="3"/>
      <c r="C608" s="4"/>
      <c r="D608" s="4"/>
    </row>
    <row r="609" spans="1:4" x14ac:dyDescent="0.2">
      <c r="A609" s="3"/>
      <c r="C609" s="4"/>
      <c r="D609" s="4"/>
    </row>
    <row r="610" spans="1:4" x14ac:dyDescent="0.2">
      <c r="A610" s="3"/>
      <c r="C610" s="4"/>
      <c r="D610" s="4"/>
    </row>
    <row r="611" spans="1:4" x14ac:dyDescent="0.2">
      <c r="A611" s="3"/>
      <c r="C611" s="4"/>
      <c r="D611" s="4"/>
    </row>
    <row r="612" spans="1:4" x14ac:dyDescent="0.2">
      <c r="A612" s="3"/>
      <c r="C612" s="4"/>
      <c r="D612" s="4"/>
    </row>
    <row r="613" spans="1:4" x14ac:dyDescent="0.2">
      <c r="A613" s="3"/>
      <c r="C613" s="4"/>
      <c r="D613" s="4"/>
    </row>
    <row r="614" spans="1:4" x14ac:dyDescent="0.2">
      <c r="A614" s="3"/>
      <c r="C614" s="4"/>
      <c r="D614" s="4"/>
    </row>
    <row r="615" spans="1:4" x14ac:dyDescent="0.2">
      <c r="A615" s="3"/>
      <c r="C615" s="4"/>
      <c r="D615" s="4"/>
    </row>
    <row r="616" spans="1:4" x14ac:dyDescent="0.2">
      <c r="A616" s="3"/>
      <c r="C616" s="4"/>
      <c r="D616" s="4"/>
    </row>
    <row r="617" spans="1:4" x14ac:dyDescent="0.2">
      <c r="A617" s="3"/>
      <c r="C617" s="4"/>
      <c r="D617" s="4"/>
    </row>
    <row r="618" spans="1:4" x14ac:dyDescent="0.2">
      <c r="A618" s="3"/>
      <c r="C618" s="4"/>
      <c r="D618" s="4"/>
    </row>
    <row r="619" spans="1:4" x14ac:dyDescent="0.2">
      <c r="A619" s="3"/>
      <c r="C619" s="4"/>
      <c r="D619" s="4"/>
    </row>
    <row r="620" spans="1:4" x14ac:dyDescent="0.2">
      <c r="A620" s="3"/>
      <c r="C620" s="4"/>
      <c r="D620" s="4"/>
    </row>
    <row r="621" spans="1:4" x14ac:dyDescent="0.2">
      <c r="A621" s="3"/>
      <c r="C621" s="4"/>
      <c r="D621" s="4"/>
    </row>
    <row r="622" spans="1:4" x14ac:dyDescent="0.2">
      <c r="A622" s="3"/>
      <c r="C622" s="4"/>
      <c r="D622" s="4"/>
    </row>
    <row r="623" spans="1:4" x14ac:dyDescent="0.2">
      <c r="A623" s="3"/>
      <c r="C623" s="4"/>
      <c r="D623" s="4"/>
    </row>
    <row r="624" spans="1:4" x14ac:dyDescent="0.2">
      <c r="A624" s="3"/>
      <c r="C624" s="4"/>
      <c r="D624" s="4"/>
    </row>
    <row r="625" spans="1:4" x14ac:dyDescent="0.2">
      <c r="A625" s="3"/>
      <c r="C625" s="4"/>
      <c r="D625" s="4"/>
    </row>
    <row r="626" spans="1:4" x14ac:dyDescent="0.2">
      <c r="A626" s="3"/>
      <c r="C626" s="4"/>
      <c r="D626" s="4"/>
    </row>
    <row r="627" spans="1:4" x14ac:dyDescent="0.2">
      <c r="A627" s="3"/>
      <c r="C627" s="4"/>
      <c r="D627" s="4"/>
    </row>
    <row r="628" spans="1:4" x14ac:dyDescent="0.2">
      <c r="A628" s="3"/>
      <c r="C628" s="4"/>
      <c r="D628" s="4"/>
    </row>
    <row r="629" spans="1:4" x14ac:dyDescent="0.2">
      <c r="A629" s="3"/>
      <c r="C629" s="4"/>
      <c r="D629" s="4"/>
    </row>
    <row r="630" spans="1:4" x14ac:dyDescent="0.2">
      <c r="A630" s="3"/>
      <c r="C630" s="4"/>
      <c r="D630" s="4"/>
    </row>
    <row r="631" spans="1:4" x14ac:dyDescent="0.2">
      <c r="A631" s="3"/>
      <c r="C631" s="4"/>
      <c r="D631" s="4"/>
    </row>
    <row r="632" spans="1:4" x14ac:dyDescent="0.2">
      <c r="A632" s="3"/>
      <c r="C632" s="4"/>
      <c r="D632" s="4"/>
    </row>
    <row r="633" spans="1:4" x14ac:dyDescent="0.2">
      <c r="A633" s="3"/>
      <c r="C633" s="4"/>
      <c r="D633" s="4"/>
    </row>
    <row r="634" spans="1:4" x14ac:dyDescent="0.2">
      <c r="A634" s="3"/>
      <c r="C634" s="4"/>
      <c r="D634" s="4"/>
    </row>
    <row r="635" spans="1:4" x14ac:dyDescent="0.2">
      <c r="A635" s="3"/>
      <c r="C635" s="4"/>
      <c r="D635" s="4"/>
    </row>
    <row r="636" spans="1:4" x14ac:dyDescent="0.2">
      <c r="A636" s="3"/>
      <c r="C636" s="4"/>
      <c r="D636" s="4"/>
    </row>
    <row r="637" spans="1:4" x14ac:dyDescent="0.2">
      <c r="A637" s="3"/>
      <c r="C637" s="4"/>
      <c r="D637" s="4"/>
    </row>
    <row r="638" spans="1:4" x14ac:dyDescent="0.2">
      <c r="A638" s="3"/>
      <c r="C638" s="4"/>
      <c r="D638" s="4"/>
    </row>
    <row r="639" spans="1:4" x14ac:dyDescent="0.2">
      <c r="A639" s="3"/>
      <c r="C639" s="4"/>
      <c r="D639" s="4"/>
    </row>
    <row r="640" spans="1:4" x14ac:dyDescent="0.2">
      <c r="A640" s="3"/>
      <c r="C640" s="4"/>
      <c r="D640" s="4"/>
    </row>
    <row r="641" spans="1:4" x14ac:dyDescent="0.2">
      <c r="A641" s="3"/>
      <c r="C641" s="4"/>
      <c r="D641" s="4"/>
    </row>
    <row r="642" spans="1:4" x14ac:dyDescent="0.2">
      <c r="A642" s="3"/>
      <c r="C642" s="4"/>
      <c r="D642" s="4"/>
    </row>
    <row r="643" spans="1:4" x14ac:dyDescent="0.2">
      <c r="A643" s="3"/>
      <c r="C643" s="4"/>
      <c r="D643" s="4"/>
    </row>
    <row r="644" spans="1:4" x14ac:dyDescent="0.2">
      <c r="A644" s="3"/>
      <c r="C644" s="4"/>
      <c r="D644" s="4"/>
    </row>
    <row r="645" spans="1:4" x14ac:dyDescent="0.2">
      <c r="A645" s="3"/>
      <c r="C645" s="4"/>
      <c r="D645" s="4"/>
    </row>
    <row r="646" spans="1:4" x14ac:dyDescent="0.2">
      <c r="A646" s="3"/>
      <c r="C646" s="4"/>
      <c r="D646" s="4"/>
    </row>
    <row r="647" spans="1:4" x14ac:dyDescent="0.2">
      <c r="A647" s="3"/>
      <c r="C647" s="4"/>
      <c r="D647" s="4"/>
    </row>
    <row r="648" spans="1:4" x14ac:dyDescent="0.2">
      <c r="A648" s="3"/>
      <c r="C648" s="4"/>
      <c r="D648" s="4"/>
    </row>
    <row r="649" spans="1:4" x14ac:dyDescent="0.2">
      <c r="A649" s="3"/>
      <c r="C649" s="4"/>
      <c r="D649" s="4"/>
    </row>
    <row r="650" spans="1:4" x14ac:dyDescent="0.2">
      <c r="A650" s="3"/>
      <c r="C650" s="4"/>
      <c r="D650" s="4"/>
    </row>
    <row r="651" spans="1:4" x14ac:dyDescent="0.2">
      <c r="A651" s="3"/>
      <c r="C651" s="4"/>
      <c r="D651" s="4"/>
    </row>
    <row r="652" spans="1:4" x14ac:dyDescent="0.2">
      <c r="A652" s="3"/>
      <c r="C652" s="4"/>
      <c r="D652" s="4"/>
    </row>
    <row r="653" spans="1:4" x14ac:dyDescent="0.2">
      <c r="A653" s="3"/>
      <c r="C653" s="4"/>
      <c r="D653" s="4"/>
    </row>
    <row r="654" spans="1:4" x14ac:dyDescent="0.2">
      <c r="A654" s="3"/>
      <c r="C654" s="4"/>
      <c r="D654" s="4"/>
    </row>
    <row r="655" spans="1:4" x14ac:dyDescent="0.2">
      <c r="A655" s="3"/>
      <c r="C655" s="4"/>
      <c r="D655" s="4"/>
    </row>
    <row r="656" spans="1:4" x14ac:dyDescent="0.2">
      <c r="A656" s="3"/>
      <c r="C656" s="4"/>
      <c r="D656" s="4"/>
    </row>
    <row r="657" spans="1:4" x14ac:dyDescent="0.2">
      <c r="A657" s="3"/>
      <c r="C657" s="4"/>
      <c r="D657" s="4"/>
    </row>
    <row r="658" spans="1:4" x14ac:dyDescent="0.2">
      <c r="A658" s="3"/>
      <c r="C658" s="4"/>
      <c r="D658" s="4"/>
    </row>
    <row r="659" spans="1:4" x14ac:dyDescent="0.2">
      <c r="A659" s="3"/>
      <c r="C659" s="4"/>
      <c r="D659" s="4"/>
    </row>
    <row r="660" spans="1:4" x14ac:dyDescent="0.2">
      <c r="A660" s="3"/>
      <c r="C660" s="4"/>
      <c r="D660" s="4"/>
    </row>
    <row r="661" spans="1:4" x14ac:dyDescent="0.2">
      <c r="A661" s="3"/>
      <c r="C661" s="4"/>
      <c r="D661" s="4"/>
    </row>
    <row r="662" spans="1:4" x14ac:dyDescent="0.2">
      <c r="A662" s="3"/>
      <c r="C662" s="4"/>
      <c r="D662" s="4"/>
    </row>
    <row r="663" spans="1:4" x14ac:dyDescent="0.2">
      <c r="A663" s="3"/>
      <c r="C663" s="4"/>
      <c r="D663" s="4"/>
    </row>
    <row r="664" spans="1:4" x14ac:dyDescent="0.2">
      <c r="A664" s="3"/>
      <c r="C664" s="4"/>
      <c r="D664" s="4"/>
    </row>
    <row r="665" spans="1:4" x14ac:dyDescent="0.2">
      <c r="A665" s="3"/>
      <c r="C665" s="4"/>
      <c r="D665" s="4"/>
    </row>
    <row r="666" spans="1:4" x14ac:dyDescent="0.2">
      <c r="A666" s="3"/>
      <c r="C666" s="4"/>
      <c r="D666" s="4"/>
    </row>
    <row r="667" spans="1:4" x14ac:dyDescent="0.2">
      <c r="A667" s="3"/>
      <c r="C667" s="4"/>
      <c r="D667" s="4"/>
    </row>
    <row r="668" spans="1:4" x14ac:dyDescent="0.2">
      <c r="A668" s="3"/>
      <c r="C668" s="4"/>
      <c r="D668" s="4"/>
    </row>
    <row r="669" spans="1:4" x14ac:dyDescent="0.2">
      <c r="A669" s="3"/>
      <c r="C669" s="4"/>
      <c r="D669" s="4"/>
    </row>
    <row r="670" spans="1:4" x14ac:dyDescent="0.2">
      <c r="A670" s="3"/>
      <c r="C670" s="4"/>
      <c r="D670" s="4"/>
    </row>
    <row r="671" spans="1:4" x14ac:dyDescent="0.2">
      <c r="A671" s="3"/>
      <c r="C671" s="4"/>
      <c r="D671" s="4"/>
    </row>
    <row r="672" spans="1:4" x14ac:dyDescent="0.2">
      <c r="A672" s="3"/>
      <c r="C672" s="4"/>
      <c r="D672" s="4"/>
    </row>
    <row r="673" spans="1:4" x14ac:dyDescent="0.2">
      <c r="A673" s="3"/>
      <c r="C673" s="4"/>
      <c r="D673" s="4"/>
    </row>
    <row r="674" spans="1:4" x14ac:dyDescent="0.2">
      <c r="A674" s="3"/>
      <c r="C674" s="4"/>
      <c r="D674" s="4"/>
    </row>
    <row r="675" spans="1:4" x14ac:dyDescent="0.2">
      <c r="A675" s="3"/>
      <c r="C675" s="4"/>
      <c r="D675" s="4"/>
    </row>
    <row r="676" spans="1:4" x14ac:dyDescent="0.2">
      <c r="A676" s="3"/>
      <c r="C676" s="4"/>
      <c r="D676" s="4"/>
    </row>
    <row r="677" spans="1:4" x14ac:dyDescent="0.2">
      <c r="A677" s="3"/>
      <c r="C677" s="4"/>
      <c r="D677" s="4"/>
    </row>
    <row r="678" spans="1:4" x14ac:dyDescent="0.2">
      <c r="A678" s="3"/>
      <c r="C678" s="4"/>
      <c r="D678" s="4"/>
    </row>
    <row r="679" spans="1:4" x14ac:dyDescent="0.2">
      <c r="A679" s="3"/>
      <c r="C679" s="4"/>
      <c r="D679" s="4"/>
    </row>
    <row r="680" spans="1:4" x14ac:dyDescent="0.2">
      <c r="A680" s="3"/>
      <c r="C680" s="4"/>
      <c r="D680" s="4"/>
    </row>
    <row r="681" spans="1:4" x14ac:dyDescent="0.2">
      <c r="A681" s="3"/>
      <c r="C681" s="4"/>
      <c r="D681" s="4"/>
    </row>
    <row r="682" spans="1:4" x14ac:dyDescent="0.2">
      <c r="A682" s="3"/>
      <c r="C682" s="4"/>
      <c r="D682" s="4"/>
    </row>
    <row r="683" spans="1:4" x14ac:dyDescent="0.2">
      <c r="A683" s="3"/>
      <c r="C683" s="4"/>
      <c r="D683" s="4"/>
    </row>
    <row r="684" spans="1:4" x14ac:dyDescent="0.2">
      <c r="A684" s="3"/>
      <c r="C684" s="4"/>
      <c r="D684" s="4"/>
    </row>
    <row r="685" spans="1:4" x14ac:dyDescent="0.2">
      <c r="A685" s="3"/>
      <c r="C685" s="4"/>
      <c r="D685" s="4"/>
    </row>
    <row r="686" spans="1:4" x14ac:dyDescent="0.2">
      <c r="A686" s="3"/>
      <c r="C686" s="4"/>
      <c r="D686" s="4"/>
    </row>
    <row r="687" spans="1:4" x14ac:dyDescent="0.2">
      <c r="A687" s="3"/>
      <c r="C687" s="4"/>
      <c r="D687" s="4"/>
    </row>
    <row r="688" spans="1:4" x14ac:dyDescent="0.2">
      <c r="A688" s="3"/>
      <c r="C688" s="4"/>
      <c r="D688" s="4"/>
    </row>
    <row r="689" spans="1:4" x14ac:dyDescent="0.2">
      <c r="A689" s="3"/>
      <c r="C689" s="4"/>
      <c r="D689" s="4"/>
    </row>
    <row r="690" spans="1:4" x14ac:dyDescent="0.2">
      <c r="A690" s="3"/>
      <c r="C690" s="4"/>
      <c r="D690" s="4"/>
    </row>
    <row r="691" spans="1:4" x14ac:dyDescent="0.2">
      <c r="A691" s="3"/>
      <c r="C691" s="4"/>
      <c r="D691" s="4"/>
    </row>
    <row r="692" spans="1:4" x14ac:dyDescent="0.2">
      <c r="A692" s="3"/>
      <c r="C692" s="4"/>
      <c r="D692" s="4"/>
    </row>
    <row r="693" spans="1:4" x14ac:dyDescent="0.2">
      <c r="A693" s="3"/>
      <c r="C693" s="4"/>
      <c r="D693" s="4"/>
    </row>
    <row r="694" spans="1:4" x14ac:dyDescent="0.2">
      <c r="A694" s="3"/>
      <c r="C694" s="4"/>
      <c r="D694" s="4"/>
    </row>
    <row r="695" spans="1:4" x14ac:dyDescent="0.2">
      <c r="A695" s="3"/>
      <c r="C695" s="4"/>
      <c r="D695" s="4"/>
    </row>
    <row r="696" spans="1:4" x14ac:dyDescent="0.2">
      <c r="A696" s="3"/>
      <c r="C696" s="4"/>
      <c r="D696" s="4"/>
    </row>
    <row r="697" spans="1:4" x14ac:dyDescent="0.2">
      <c r="A697" s="3"/>
      <c r="C697" s="4"/>
      <c r="D697" s="4"/>
    </row>
    <row r="698" spans="1:4" x14ac:dyDescent="0.2">
      <c r="A698" s="3"/>
      <c r="C698" s="4"/>
      <c r="D698" s="4"/>
    </row>
    <row r="699" spans="1:4" x14ac:dyDescent="0.2">
      <c r="A699" s="3"/>
      <c r="C699" s="4"/>
      <c r="D699" s="4"/>
    </row>
    <row r="700" spans="1:4" x14ac:dyDescent="0.2">
      <c r="A700" s="3"/>
      <c r="C700" s="4"/>
      <c r="D700" s="4"/>
    </row>
    <row r="701" spans="1:4" x14ac:dyDescent="0.2">
      <c r="A701" s="3"/>
      <c r="C701" s="4"/>
      <c r="D701" s="4"/>
    </row>
    <row r="702" spans="1:4" x14ac:dyDescent="0.2">
      <c r="A702" s="3"/>
      <c r="C702" s="4"/>
      <c r="D702" s="4"/>
    </row>
    <row r="703" spans="1:4" x14ac:dyDescent="0.2">
      <c r="A703" s="3"/>
      <c r="C703" s="4"/>
      <c r="D703" s="4"/>
    </row>
    <row r="704" spans="1:4" x14ac:dyDescent="0.2">
      <c r="A704" s="3"/>
      <c r="C704" s="4"/>
      <c r="D704" s="4"/>
    </row>
    <row r="705" spans="1:4" x14ac:dyDescent="0.2">
      <c r="A705" s="3"/>
      <c r="C705" s="4"/>
      <c r="D705" s="4"/>
    </row>
    <row r="706" spans="1:4" x14ac:dyDescent="0.2">
      <c r="A706" s="3"/>
      <c r="C706" s="4"/>
      <c r="D706" s="4"/>
    </row>
    <row r="707" spans="1:4" x14ac:dyDescent="0.2">
      <c r="A707" s="3"/>
      <c r="C707" s="4"/>
      <c r="D707" s="4"/>
    </row>
    <row r="708" spans="1:4" x14ac:dyDescent="0.2">
      <c r="A708" s="3"/>
      <c r="C708" s="4"/>
      <c r="D708" s="4"/>
    </row>
    <row r="709" spans="1:4" x14ac:dyDescent="0.2">
      <c r="A709" s="3"/>
      <c r="C709" s="4"/>
      <c r="D709" s="4"/>
    </row>
    <row r="710" spans="1:4" x14ac:dyDescent="0.2">
      <c r="A710" s="3"/>
      <c r="C710" s="4"/>
      <c r="D710" s="4"/>
    </row>
    <row r="711" spans="1:4" x14ac:dyDescent="0.2">
      <c r="A711" s="3"/>
      <c r="C711" s="4"/>
      <c r="D711" s="4"/>
    </row>
    <row r="712" spans="1:4" x14ac:dyDescent="0.2">
      <c r="A712" s="3"/>
      <c r="C712" s="4"/>
      <c r="D712" s="4"/>
    </row>
    <row r="713" spans="1:4" x14ac:dyDescent="0.2">
      <c r="A713" s="3"/>
      <c r="C713" s="4"/>
      <c r="D713" s="4"/>
    </row>
    <row r="714" spans="1:4" x14ac:dyDescent="0.2">
      <c r="A714" s="3"/>
      <c r="C714" s="4"/>
      <c r="D714" s="4"/>
    </row>
    <row r="715" spans="1:4" x14ac:dyDescent="0.2">
      <c r="A715" s="3"/>
      <c r="C715" s="4"/>
      <c r="D715" s="4"/>
    </row>
    <row r="716" spans="1:4" x14ac:dyDescent="0.2">
      <c r="A716" s="3"/>
      <c r="C716" s="4"/>
      <c r="D716" s="4"/>
    </row>
    <row r="717" spans="1:4" x14ac:dyDescent="0.2">
      <c r="A717" s="3"/>
      <c r="C717" s="4"/>
      <c r="D717" s="4"/>
    </row>
    <row r="718" spans="1:4" x14ac:dyDescent="0.2">
      <c r="A718" s="3"/>
      <c r="C718" s="4"/>
      <c r="D718" s="4"/>
    </row>
    <row r="719" spans="1:4" x14ac:dyDescent="0.2">
      <c r="A719" s="3"/>
      <c r="C719" s="4"/>
      <c r="D719" s="4"/>
    </row>
    <row r="720" spans="1:4" x14ac:dyDescent="0.2">
      <c r="A720" s="3"/>
      <c r="C720" s="4"/>
      <c r="D720" s="4"/>
    </row>
    <row r="721" spans="1:4" x14ac:dyDescent="0.2">
      <c r="A721" s="3"/>
      <c r="C721" s="4"/>
      <c r="D721" s="4"/>
    </row>
    <row r="722" spans="1:4" x14ac:dyDescent="0.2">
      <c r="A722" s="3"/>
      <c r="C722" s="4"/>
      <c r="D722" s="4"/>
    </row>
    <row r="723" spans="1:4" x14ac:dyDescent="0.2">
      <c r="A723" s="3"/>
      <c r="C723" s="4"/>
      <c r="D723" s="4"/>
    </row>
    <row r="724" spans="1:4" x14ac:dyDescent="0.2">
      <c r="A724" s="3"/>
      <c r="C724" s="4"/>
      <c r="D724" s="4"/>
    </row>
    <row r="725" spans="1:4" x14ac:dyDescent="0.2">
      <c r="A725" s="3"/>
      <c r="C725" s="4"/>
      <c r="D725" s="4"/>
    </row>
    <row r="726" spans="1:4" x14ac:dyDescent="0.2">
      <c r="A726" s="3"/>
      <c r="C726" s="4"/>
      <c r="D726" s="4"/>
    </row>
    <row r="727" spans="1:4" x14ac:dyDescent="0.2">
      <c r="A727" s="3"/>
      <c r="C727" s="4"/>
      <c r="D727" s="4"/>
    </row>
    <row r="728" spans="1:4" x14ac:dyDescent="0.2">
      <c r="A728" s="3"/>
      <c r="C728" s="4"/>
      <c r="D728" s="4"/>
    </row>
    <row r="729" spans="1:4" x14ac:dyDescent="0.2">
      <c r="A729" s="3"/>
      <c r="C729" s="4"/>
      <c r="D729" s="4"/>
    </row>
    <row r="730" spans="1:4" x14ac:dyDescent="0.2">
      <c r="A730" s="3"/>
      <c r="C730" s="4"/>
      <c r="D730" s="4"/>
    </row>
    <row r="731" spans="1:4" x14ac:dyDescent="0.2">
      <c r="A731" s="3"/>
      <c r="C731" s="4"/>
      <c r="D731" s="4"/>
    </row>
    <row r="732" spans="1:4" x14ac:dyDescent="0.2">
      <c r="A732" s="3"/>
      <c r="C732" s="4"/>
      <c r="D732" s="4"/>
    </row>
    <row r="733" spans="1:4" x14ac:dyDescent="0.2">
      <c r="A733" s="3"/>
      <c r="C733" s="4"/>
      <c r="D733" s="4"/>
    </row>
    <row r="734" spans="1:4" x14ac:dyDescent="0.2">
      <c r="A734" s="3"/>
      <c r="C734" s="4"/>
      <c r="D734" s="4"/>
    </row>
    <row r="735" spans="1:4" x14ac:dyDescent="0.2">
      <c r="A735" s="3"/>
      <c r="C735" s="4"/>
      <c r="D735" s="4"/>
    </row>
    <row r="736" spans="1:4" x14ac:dyDescent="0.2">
      <c r="A736" s="3"/>
      <c r="C736" s="4"/>
      <c r="D736" s="4"/>
    </row>
    <row r="737" spans="1:4" x14ac:dyDescent="0.2">
      <c r="A737" s="3"/>
      <c r="C737" s="4"/>
      <c r="D737" s="4"/>
    </row>
    <row r="738" spans="1:4" x14ac:dyDescent="0.2">
      <c r="A738" s="3"/>
      <c r="C738" s="4"/>
      <c r="D738" s="4"/>
    </row>
    <row r="739" spans="1:4" x14ac:dyDescent="0.2">
      <c r="A739" s="3"/>
      <c r="C739" s="4"/>
      <c r="D739" s="4"/>
    </row>
    <row r="740" spans="1:4" x14ac:dyDescent="0.2">
      <c r="A740" s="3"/>
      <c r="C740" s="4"/>
      <c r="D740" s="4"/>
    </row>
    <row r="741" spans="1:4" x14ac:dyDescent="0.2">
      <c r="A741" s="3"/>
      <c r="C741" s="4"/>
      <c r="D741" s="4"/>
    </row>
    <row r="742" spans="1:4" x14ac:dyDescent="0.2">
      <c r="A742" s="3"/>
      <c r="C742" s="4"/>
      <c r="D742" s="4"/>
    </row>
    <row r="743" spans="1:4" x14ac:dyDescent="0.2">
      <c r="A743" s="3"/>
      <c r="C743" s="4"/>
      <c r="D743" s="4"/>
    </row>
    <row r="744" spans="1:4" x14ac:dyDescent="0.2">
      <c r="A744" s="3"/>
      <c r="C744" s="4"/>
      <c r="D744" s="4"/>
    </row>
    <row r="745" spans="1:4" x14ac:dyDescent="0.2">
      <c r="A745" s="3"/>
      <c r="C745" s="4"/>
      <c r="D745" s="4"/>
    </row>
    <row r="746" spans="1:4" x14ac:dyDescent="0.2">
      <c r="A746" s="3"/>
      <c r="C746" s="4"/>
      <c r="D746" s="4"/>
    </row>
    <row r="747" spans="1:4" x14ac:dyDescent="0.2">
      <c r="A747" s="3"/>
      <c r="C747" s="4"/>
      <c r="D747" s="4"/>
    </row>
    <row r="748" spans="1:4" x14ac:dyDescent="0.2">
      <c r="A748" s="3"/>
      <c r="C748" s="4"/>
      <c r="D748" s="4"/>
    </row>
    <row r="749" spans="1:4" x14ac:dyDescent="0.2">
      <c r="A749" s="3"/>
      <c r="C749" s="4"/>
      <c r="D749" s="4"/>
    </row>
    <row r="750" spans="1:4" x14ac:dyDescent="0.2">
      <c r="A750" s="3"/>
      <c r="C750" s="4"/>
      <c r="D750" s="4"/>
    </row>
    <row r="751" spans="1:4" x14ac:dyDescent="0.2">
      <c r="A751" s="3"/>
      <c r="C751" s="4"/>
      <c r="D751" s="4"/>
    </row>
    <row r="752" spans="1:4" x14ac:dyDescent="0.2">
      <c r="A752" s="3"/>
      <c r="C752" s="4"/>
      <c r="D752" s="4"/>
    </row>
    <row r="753" spans="1:4" x14ac:dyDescent="0.2">
      <c r="A753" s="3"/>
      <c r="C753" s="4"/>
      <c r="D753" s="4"/>
    </row>
    <row r="754" spans="1:4" x14ac:dyDescent="0.2">
      <c r="A754" s="3"/>
      <c r="C754" s="4"/>
      <c r="D754" s="4"/>
    </row>
    <row r="755" spans="1:4" x14ac:dyDescent="0.2">
      <c r="A755" s="3"/>
      <c r="C755" s="4"/>
      <c r="D755" s="4"/>
    </row>
    <row r="756" spans="1:4" x14ac:dyDescent="0.2">
      <c r="A756" s="3"/>
      <c r="C756" s="4"/>
      <c r="D756" s="4"/>
    </row>
    <row r="757" spans="1:4" x14ac:dyDescent="0.2">
      <c r="A757" s="3"/>
      <c r="C757" s="4"/>
      <c r="D757" s="4"/>
    </row>
    <row r="758" spans="1:4" x14ac:dyDescent="0.2">
      <c r="A758" s="3"/>
      <c r="C758" s="4"/>
      <c r="D758" s="4"/>
    </row>
    <row r="759" spans="1:4" x14ac:dyDescent="0.2">
      <c r="A759" s="3"/>
      <c r="C759" s="4"/>
      <c r="D759" s="4"/>
    </row>
    <row r="760" spans="1:4" x14ac:dyDescent="0.2">
      <c r="A760" s="3"/>
      <c r="C760" s="4"/>
      <c r="D760" s="4"/>
    </row>
    <row r="761" spans="1:4" x14ac:dyDescent="0.2">
      <c r="A761" s="3"/>
      <c r="C761" s="4"/>
      <c r="D761" s="4"/>
    </row>
    <row r="762" spans="1:4" x14ac:dyDescent="0.2">
      <c r="A762" s="3"/>
      <c r="C762" s="4"/>
      <c r="D762" s="4"/>
    </row>
    <row r="763" spans="1:4" x14ac:dyDescent="0.2">
      <c r="A763" s="3"/>
      <c r="C763" s="4"/>
      <c r="D763" s="4"/>
    </row>
    <row r="764" spans="1:4" x14ac:dyDescent="0.2">
      <c r="A764" s="3"/>
      <c r="C764" s="4"/>
      <c r="D764" s="4"/>
    </row>
    <row r="765" spans="1:4" x14ac:dyDescent="0.2">
      <c r="A765" s="3"/>
      <c r="C765" s="4"/>
      <c r="D765" s="4"/>
    </row>
    <row r="766" spans="1:4" x14ac:dyDescent="0.2">
      <c r="A766" s="3"/>
      <c r="C766" s="4"/>
      <c r="D766" s="4"/>
    </row>
    <row r="767" spans="1:4" x14ac:dyDescent="0.2">
      <c r="A767" s="3"/>
      <c r="C767" s="4"/>
      <c r="D767" s="4"/>
    </row>
    <row r="768" spans="1:4" x14ac:dyDescent="0.2">
      <c r="A768" s="3"/>
      <c r="C768" s="4"/>
      <c r="D768" s="4"/>
    </row>
    <row r="769" spans="1:4" x14ac:dyDescent="0.2">
      <c r="A769" s="3"/>
      <c r="C769" s="4"/>
      <c r="D769" s="4"/>
    </row>
    <row r="770" spans="1:4" x14ac:dyDescent="0.2">
      <c r="A770" s="3"/>
      <c r="C770" s="4"/>
      <c r="D770" s="4"/>
    </row>
    <row r="771" spans="1:4" x14ac:dyDescent="0.2">
      <c r="A771" s="3"/>
      <c r="C771" s="4"/>
      <c r="D771" s="4"/>
    </row>
    <row r="772" spans="1:4" x14ac:dyDescent="0.2">
      <c r="A772" s="3"/>
      <c r="C772" s="4"/>
      <c r="D772" s="4"/>
    </row>
    <row r="773" spans="1:4" x14ac:dyDescent="0.2">
      <c r="A773" s="3"/>
      <c r="C773" s="4"/>
      <c r="D773" s="4"/>
    </row>
    <row r="774" spans="1:4" x14ac:dyDescent="0.2">
      <c r="A774" s="3"/>
      <c r="C774" s="4"/>
      <c r="D774" s="4"/>
    </row>
    <row r="775" spans="1:4" x14ac:dyDescent="0.2">
      <c r="A775" s="3"/>
      <c r="C775" s="4"/>
      <c r="D775" s="4"/>
    </row>
    <row r="776" spans="1:4" x14ac:dyDescent="0.2">
      <c r="A776" s="3"/>
      <c r="C776" s="4"/>
      <c r="D776" s="4"/>
    </row>
    <row r="777" spans="1:4" x14ac:dyDescent="0.2">
      <c r="A777" s="3"/>
      <c r="C777" s="4"/>
      <c r="D777" s="4"/>
    </row>
    <row r="778" spans="1:4" x14ac:dyDescent="0.2">
      <c r="A778" s="3"/>
      <c r="C778" s="4"/>
      <c r="D778" s="4"/>
    </row>
    <row r="779" spans="1:4" x14ac:dyDescent="0.2">
      <c r="A779" s="3"/>
      <c r="C779" s="4"/>
      <c r="D779" s="4"/>
    </row>
    <row r="780" spans="1:4" x14ac:dyDescent="0.2">
      <c r="A780" s="3"/>
      <c r="C780" s="4"/>
      <c r="D780" s="4"/>
    </row>
    <row r="781" spans="1:4" x14ac:dyDescent="0.2">
      <c r="A781" s="3"/>
      <c r="C781" s="4"/>
      <c r="D781" s="4"/>
    </row>
    <row r="782" spans="1:4" x14ac:dyDescent="0.2">
      <c r="A782" s="3"/>
      <c r="C782" s="4"/>
      <c r="D782" s="4"/>
    </row>
    <row r="783" spans="1:4" x14ac:dyDescent="0.2">
      <c r="A783" s="3"/>
      <c r="C783" s="4"/>
      <c r="D783" s="4"/>
    </row>
    <row r="784" spans="1:4" x14ac:dyDescent="0.2">
      <c r="A784" s="3"/>
      <c r="C784" s="4"/>
      <c r="D784" s="4"/>
    </row>
    <row r="785" spans="1:4" x14ac:dyDescent="0.2">
      <c r="A785" s="3"/>
      <c r="C785" s="4"/>
      <c r="D785" s="4"/>
    </row>
    <row r="786" spans="1:4" x14ac:dyDescent="0.2">
      <c r="A786" s="3"/>
      <c r="C786" s="4"/>
      <c r="D786" s="4"/>
    </row>
    <row r="787" spans="1:4" x14ac:dyDescent="0.2">
      <c r="A787" s="3"/>
      <c r="C787" s="4"/>
      <c r="D787" s="4"/>
    </row>
    <row r="788" spans="1:4" x14ac:dyDescent="0.2">
      <c r="A788" s="3"/>
      <c r="C788" s="4"/>
      <c r="D788" s="4"/>
    </row>
    <row r="789" spans="1:4" x14ac:dyDescent="0.2">
      <c r="A789" s="3"/>
      <c r="C789" s="4"/>
      <c r="D789" s="4"/>
    </row>
    <row r="790" spans="1:4" x14ac:dyDescent="0.2">
      <c r="A790" s="3"/>
      <c r="C790" s="4"/>
      <c r="D790" s="4"/>
    </row>
    <row r="791" spans="1:4" x14ac:dyDescent="0.2">
      <c r="A791" s="3"/>
      <c r="C791" s="4"/>
      <c r="D791" s="4"/>
    </row>
    <row r="792" spans="1:4" x14ac:dyDescent="0.2">
      <c r="A792" s="3"/>
      <c r="C792" s="4"/>
      <c r="D792" s="4"/>
    </row>
    <row r="793" spans="1:4" x14ac:dyDescent="0.2">
      <c r="A793" s="3"/>
      <c r="C793" s="4"/>
      <c r="D793" s="4"/>
    </row>
    <row r="794" spans="1:4" x14ac:dyDescent="0.2">
      <c r="A794" s="3"/>
      <c r="C794" s="4"/>
      <c r="D794" s="4"/>
    </row>
    <row r="795" spans="1:4" x14ac:dyDescent="0.2">
      <c r="A795" s="3"/>
      <c r="C795" s="4"/>
      <c r="D795" s="4"/>
    </row>
    <row r="796" spans="1:4" x14ac:dyDescent="0.2">
      <c r="A796" s="3"/>
      <c r="C796" s="4"/>
      <c r="D796" s="4"/>
    </row>
    <row r="797" spans="1:4" x14ac:dyDescent="0.2">
      <c r="A797" s="3"/>
      <c r="C797" s="4"/>
      <c r="D797" s="4"/>
    </row>
    <row r="798" spans="1:4" x14ac:dyDescent="0.2">
      <c r="A798" s="3"/>
      <c r="C798" s="4"/>
      <c r="D798" s="4"/>
    </row>
    <row r="799" spans="1:4" x14ac:dyDescent="0.2">
      <c r="A799" s="3"/>
      <c r="C799" s="4"/>
      <c r="D799" s="4"/>
    </row>
    <row r="800" spans="1:4" x14ac:dyDescent="0.2">
      <c r="A800" s="3"/>
      <c r="C800" s="4"/>
      <c r="D800" s="4"/>
    </row>
    <row r="801" spans="1:4" x14ac:dyDescent="0.2">
      <c r="A801" s="3"/>
      <c r="C801" s="4"/>
      <c r="D801" s="4"/>
    </row>
    <row r="802" spans="1:4" x14ac:dyDescent="0.2">
      <c r="A802" s="3"/>
      <c r="C802" s="4"/>
      <c r="D802" s="4"/>
    </row>
    <row r="803" spans="1:4" x14ac:dyDescent="0.2">
      <c r="A803" s="3"/>
      <c r="C803" s="4"/>
      <c r="D803" s="4"/>
    </row>
    <row r="804" spans="1:4" x14ac:dyDescent="0.2">
      <c r="A804" s="3"/>
      <c r="C804" s="4"/>
      <c r="D804" s="4"/>
    </row>
    <row r="805" spans="1:4" x14ac:dyDescent="0.2">
      <c r="A805" s="3"/>
      <c r="C805" s="4"/>
      <c r="D805" s="4"/>
    </row>
    <row r="806" spans="1:4" x14ac:dyDescent="0.2">
      <c r="A806" s="3"/>
      <c r="C806" s="4"/>
      <c r="D806" s="4"/>
    </row>
    <row r="807" spans="1:4" x14ac:dyDescent="0.2">
      <c r="A807" s="3"/>
      <c r="C807" s="4"/>
      <c r="D807" s="4"/>
    </row>
    <row r="808" spans="1:4" x14ac:dyDescent="0.2">
      <c r="A808" s="3"/>
      <c r="C808" s="4"/>
      <c r="D808" s="4"/>
    </row>
    <row r="809" spans="1:4" x14ac:dyDescent="0.2">
      <c r="A809" s="3"/>
      <c r="C809" s="4"/>
      <c r="D809" s="4"/>
    </row>
    <row r="810" spans="1:4" x14ac:dyDescent="0.2">
      <c r="A810" s="3"/>
      <c r="C810" s="4"/>
      <c r="D810" s="4"/>
    </row>
    <row r="811" spans="1:4" x14ac:dyDescent="0.2">
      <c r="A811" s="3"/>
      <c r="C811" s="4"/>
      <c r="D811" s="4"/>
    </row>
    <row r="812" spans="1:4" x14ac:dyDescent="0.2">
      <c r="A812" s="3"/>
      <c r="C812" s="4"/>
      <c r="D812" s="4"/>
    </row>
    <row r="813" spans="1:4" x14ac:dyDescent="0.2">
      <c r="A813" s="3"/>
      <c r="C813" s="4"/>
      <c r="D813" s="4"/>
    </row>
    <row r="814" spans="1:4" x14ac:dyDescent="0.2">
      <c r="A814" s="3"/>
      <c r="C814" s="4"/>
      <c r="D814" s="4"/>
    </row>
    <row r="815" spans="1:4" x14ac:dyDescent="0.2">
      <c r="A815" s="3"/>
      <c r="C815" s="4"/>
      <c r="D815" s="4"/>
    </row>
    <row r="816" spans="1:4" x14ac:dyDescent="0.2">
      <c r="A816" s="3"/>
      <c r="C816" s="4"/>
      <c r="D816" s="4"/>
    </row>
    <row r="817" spans="1:4" x14ac:dyDescent="0.2">
      <c r="A817" s="3"/>
      <c r="C817" s="4"/>
      <c r="D817" s="4"/>
    </row>
    <row r="818" spans="1:4" x14ac:dyDescent="0.2">
      <c r="A818" s="3"/>
      <c r="C818" s="4"/>
      <c r="D818" s="4"/>
    </row>
    <row r="819" spans="1:4" x14ac:dyDescent="0.2">
      <c r="A819" s="3"/>
      <c r="C819" s="4"/>
      <c r="D819" s="4"/>
    </row>
    <row r="820" spans="1:4" x14ac:dyDescent="0.2">
      <c r="A820" s="3"/>
      <c r="C820" s="4"/>
      <c r="D820" s="4"/>
    </row>
    <row r="821" spans="1:4" x14ac:dyDescent="0.2">
      <c r="A821" s="3"/>
      <c r="C821" s="4"/>
      <c r="D821" s="4"/>
    </row>
    <row r="822" spans="1:4" x14ac:dyDescent="0.2">
      <c r="A822" s="3"/>
      <c r="C822" s="4"/>
      <c r="D822" s="4"/>
    </row>
    <row r="823" spans="1:4" x14ac:dyDescent="0.2">
      <c r="A823" s="3"/>
      <c r="C823" s="4"/>
      <c r="D823" s="4"/>
    </row>
    <row r="824" spans="1:4" x14ac:dyDescent="0.2">
      <c r="A824" s="3"/>
      <c r="C824" s="4"/>
      <c r="D824" s="4"/>
    </row>
    <row r="825" spans="1:4" x14ac:dyDescent="0.2">
      <c r="A825" s="3"/>
      <c r="C825" s="4"/>
      <c r="D825" s="4"/>
    </row>
    <row r="826" spans="1:4" x14ac:dyDescent="0.2">
      <c r="A826" s="3"/>
      <c r="C826" s="4"/>
      <c r="D826" s="4"/>
    </row>
    <row r="827" spans="1:4" x14ac:dyDescent="0.2">
      <c r="A827" s="3"/>
      <c r="C827" s="4"/>
      <c r="D827" s="4"/>
    </row>
    <row r="828" spans="1:4" x14ac:dyDescent="0.2">
      <c r="A828" s="3"/>
      <c r="C828" s="4"/>
      <c r="D828" s="4"/>
    </row>
    <row r="829" spans="1:4" x14ac:dyDescent="0.2">
      <c r="A829" s="3"/>
      <c r="C829" s="4"/>
      <c r="D829" s="4"/>
    </row>
    <row r="830" spans="1:4" x14ac:dyDescent="0.2">
      <c r="A830" s="3"/>
      <c r="C830" s="4"/>
      <c r="D830" s="4"/>
    </row>
    <row r="831" spans="1:4" x14ac:dyDescent="0.2">
      <c r="A831" s="3"/>
      <c r="C831" s="4"/>
      <c r="D831" s="4"/>
    </row>
    <row r="832" spans="1:4" x14ac:dyDescent="0.2">
      <c r="A832" s="3"/>
      <c r="C832" s="4"/>
      <c r="D832" s="4"/>
    </row>
    <row r="833" spans="1:4" x14ac:dyDescent="0.2">
      <c r="A833" s="3"/>
      <c r="C833" s="4"/>
      <c r="D833" s="4"/>
    </row>
    <row r="834" spans="1:4" x14ac:dyDescent="0.2">
      <c r="A834" s="3"/>
      <c r="C834" s="4"/>
      <c r="D834" s="4"/>
    </row>
    <row r="835" spans="1:4" x14ac:dyDescent="0.2">
      <c r="A835" s="3"/>
      <c r="C835" s="4"/>
      <c r="D835" s="4"/>
    </row>
    <row r="836" spans="1:4" x14ac:dyDescent="0.2">
      <c r="A836" s="3"/>
      <c r="C836" s="4"/>
      <c r="D836" s="4"/>
    </row>
    <row r="837" spans="1:4" x14ac:dyDescent="0.2">
      <c r="A837" s="3"/>
      <c r="C837" s="4"/>
      <c r="D837" s="4"/>
    </row>
    <row r="838" spans="1:4" x14ac:dyDescent="0.2">
      <c r="A838" s="3"/>
      <c r="C838" s="4"/>
      <c r="D838" s="4"/>
    </row>
    <row r="839" spans="1:4" x14ac:dyDescent="0.2">
      <c r="A839" s="3"/>
      <c r="C839" s="4"/>
      <c r="D839" s="4"/>
    </row>
    <row r="840" spans="1:4" x14ac:dyDescent="0.2">
      <c r="A840" s="3"/>
      <c r="C840" s="4"/>
      <c r="D840" s="4"/>
    </row>
    <row r="841" spans="1:4" x14ac:dyDescent="0.2">
      <c r="A841" s="3"/>
      <c r="C841" s="4"/>
      <c r="D841" s="4"/>
    </row>
    <row r="842" spans="1:4" x14ac:dyDescent="0.2">
      <c r="A842" s="3"/>
      <c r="C842" s="4"/>
      <c r="D842" s="4"/>
    </row>
    <row r="843" spans="1:4" x14ac:dyDescent="0.2">
      <c r="A843" s="3"/>
      <c r="C843" s="4"/>
      <c r="D843" s="4"/>
    </row>
    <row r="844" spans="1:4" x14ac:dyDescent="0.2">
      <c r="C844" s="4"/>
      <c r="D844" s="4"/>
    </row>
    <row r="845" spans="1:4" x14ac:dyDescent="0.2">
      <c r="C845" s="4"/>
      <c r="D845" s="4"/>
    </row>
    <row r="846" spans="1:4" x14ac:dyDescent="0.2">
      <c r="C846" s="4"/>
      <c r="D846" s="4"/>
    </row>
    <row r="847" spans="1:4" x14ac:dyDescent="0.2">
      <c r="C847" s="4"/>
      <c r="D847" s="4"/>
    </row>
    <row r="848" spans="1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</sheetData>
  <protectedRanges>
    <protectedRange sqref="A82:D96" name="Range1"/>
  </protectedRanges>
  <phoneticPr fontId="8" type="noConversion"/>
  <hyperlinks>
    <hyperlink ref="H63076" r:id="rId1" display="http://vsolj.cetus-net.org/bulletin.html"/>
    <hyperlink ref="H63069" r:id="rId2" display="http://vsolj.cetus-net.org/bulletin.html"/>
    <hyperlink ref="AP566" r:id="rId3" display="http://cdsbib.u-strasbg.fr/cgi-bin/cdsbib?1990RMxAA..21..381G"/>
    <hyperlink ref="AP569" r:id="rId4" display="http://cdsbib.u-strasbg.fr/cgi-bin/cdsbib?1990RMxAA..21..381G"/>
    <hyperlink ref="AP567" r:id="rId5" display="http://cdsbib.u-strasbg.fr/cgi-bin/cdsbib?1990RMxAA..21..381G"/>
    <hyperlink ref="AP545" r:id="rId6" display="http://cdsbib.u-strasbg.fr/cgi-bin/cdsbib?1990RMxAA..21..381G"/>
    <hyperlink ref="I63076" r:id="rId7" display="http://vsolj.cetus-net.org/bulletin.html"/>
    <hyperlink ref="AQ679" r:id="rId8" display="http://cdsbib.u-strasbg.fr/cgi-bin/cdsbib?1990RMxAA..21..381G"/>
    <hyperlink ref="AQ64484" r:id="rId9" display="http://cdsbib.u-strasbg.fr/cgi-bin/cdsbib?1990RMxAA..21..381G"/>
    <hyperlink ref="AQ680" r:id="rId10" display="http://cdsbib.u-strasbg.fr/cgi-bin/cdsbib?1990RMxAA..21..381G"/>
    <hyperlink ref="H63073" r:id="rId11" display="https://www.aavso.org/ejaavso"/>
    <hyperlink ref="H63790" r:id="rId12" display="http://vsolj.cetus-net.org/bulletin.html"/>
    <hyperlink ref="H63783" r:id="rId13" display="https://www.aavso.org/ejaavso"/>
    <hyperlink ref="I63790" r:id="rId14" display="http://vsolj.cetus-net.org/bulletin.html"/>
    <hyperlink ref="AQ57441" r:id="rId15" display="http://cdsbib.u-strasbg.fr/cgi-bin/cdsbib?1990RMxAA..21..381G"/>
    <hyperlink ref="H63787" r:id="rId16" display="https://www.aavso.org/ejaavso"/>
    <hyperlink ref="AP4805" r:id="rId17" display="http://cdsbib.u-strasbg.fr/cgi-bin/cdsbib?1990RMxAA..21..381G"/>
    <hyperlink ref="AP4808" r:id="rId18" display="http://cdsbib.u-strasbg.fr/cgi-bin/cdsbib?1990RMxAA..21..381G"/>
    <hyperlink ref="AP4806" r:id="rId19" display="http://cdsbib.u-strasbg.fr/cgi-bin/cdsbib?1990RMxAA..21..381G"/>
    <hyperlink ref="AP4790" r:id="rId20" display="http://cdsbib.u-strasbg.fr/cgi-bin/cdsbib?1990RMxAA..21..381G"/>
    <hyperlink ref="AQ5019" r:id="rId21" display="http://cdsbib.u-strasbg.fr/cgi-bin/cdsbib?1990RMxAA..21..381G"/>
    <hyperlink ref="AQ5023" r:id="rId22" display="http://cdsbib.u-strasbg.fr/cgi-bin/cdsbib?1990RMxAA..21..381G"/>
    <hyperlink ref="AQ64703" r:id="rId23" display="http://cdsbib.u-strasbg.fr/cgi-bin/cdsbib?1990RMxAA..21..381G"/>
    <hyperlink ref="I1911" r:id="rId24" display="http://vsolj.cetus-net.org/bulletin.html"/>
    <hyperlink ref="H1911" r:id="rId25" display="http://vsolj.cetus-net.org/bulletin.html"/>
    <hyperlink ref="AQ65364" r:id="rId26" display="http://cdsbib.u-strasbg.fr/cgi-bin/cdsbib?1990RMxAA..21..381G"/>
    <hyperlink ref="AQ65363" r:id="rId27" display="http://cdsbib.u-strasbg.fr/cgi-bin/cdsbib?1990RMxAA..21..381G"/>
    <hyperlink ref="AP3081" r:id="rId28" display="http://cdsbib.u-strasbg.fr/cgi-bin/cdsbib?1990RMxAA..21..381G"/>
    <hyperlink ref="AP3099" r:id="rId29" display="http://cdsbib.u-strasbg.fr/cgi-bin/cdsbib?1990RMxAA..21..381G"/>
    <hyperlink ref="AP3100" r:id="rId30" display="http://cdsbib.u-strasbg.fr/cgi-bin/cdsbib?1990RMxAA..21..381G"/>
    <hyperlink ref="AP3096" r:id="rId31" display="http://cdsbib.u-strasbg.fr/cgi-bin/cdsbib?1990RMxAA..21..381G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1"/>
  <sheetViews>
    <sheetView workbookViewId="0">
      <selection activeCell="A11" sqref="A11:IV448"/>
    </sheetView>
  </sheetViews>
  <sheetFormatPr defaultRowHeight="12.75" x14ac:dyDescent="0.2"/>
  <cols>
    <col min="1" max="1" width="19.7109375" style="4" customWidth="1"/>
    <col min="2" max="2" width="4.42578125" style="9" customWidth="1"/>
    <col min="3" max="3" width="12.7109375" style="4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10" t="s">
        <v>73</v>
      </c>
      <c r="I1" s="11" t="s">
        <v>74</v>
      </c>
      <c r="J1" s="12" t="s">
        <v>62</v>
      </c>
    </row>
    <row r="2" spans="1:16" x14ac:dyDescent="0.2">
      <c r="I2" s="13" t="s">
        <v>75</v>
      </c>
      <c r="J2" s="14" t="s">
        <v>76</v>
      </c>
    </row>
    <row r="3" spans="1:16" x14ac:dyDescent="0.2">
      <c r="A3" s="15" t="s">
        <v>77</v>
      </c>
      <c r="I3" s="13" t="s">
        <v>78</v>
      </c>
      <c r="J3" s="14" t="s">
        <v>79</v>
      </c>
    </row>
    <row r="4" spans="1:16" x14ac:dyDescent="0.2">
      <c r="I4" s="13" t="s">
        <v>80</v>
      </c>
      <c r="J4" s="14" t="s">
        <v>79</v>
      </c>
    </row>
    <row r="5" spans="1:16" ht="13.5" thickBot="1" x14ac:dyDescent="0.25">
      <c r="I5" s="16" t="s">
        <v>81</v>
      </c>
      <c r="J5" s="17" t="s">
        <v>82</v>
      </c>
    </row>
    <row r="10" spans="1:16" ht="13.5" thickBot="1" x14ac:dyDescent="0.25"/>
    <row r="11" spans="1:16" ht="12.75" customHeight="1" thickBot="1" x14ac:dyDescent="0.25">
      <c r="A11" s="4" t="str">
        <f t="shared" ref="A11:A47" si="0">P11</f>
        <v>IBVS 4985 </v>
      </c>
      <c r="B11" s="2" t="str">
        <f t="shared" ref="B11:B47" si="1">IF(H11=INT(H11),"I","II")</f>
        <v>II</v>
      </c>
      <c r="C11" s="4">
        <f t="shared" ref="C11:C47" si="2">1*G11</f>
        <v>51295.855100000001</v>
      </c>
      <c r="D11" s="9" t="str">
        <f t="shared" ref="D11:D47" si="3">VLOOKUP(F11,I$1:J$5,2,FALSE)</f>
        <v>vis</v>
      </c>
      <c r="E11" s="18">
        <f>VLOOKUP(C11,Active!C$21:E$973,3,FALSE)</f>
        <v>-42.497393877691856</v>
      </c>
      <c r="F11" s="2" t="s">
        <v>81</v>
      </c>
      <c r="G11" s="9" t="str">
        <f t="shared" ref="G11:G47" si="4">MID(I11,3,LEN(I11)-3)</f>
        <v>51295.8551</v>
      </c>
      <c r="H11" s="4">
        <f t="shared" ref="H11:H47" si="5">1*K11</f>
        <v>-4705.5</v>
      </c>
      <c r="I11" s="19" t="s">
        <v>83</v>
      </c>
      <c r="J11" s="20" t="s">
        <v>84</v>
      </c>
      <c r="K11" s="19">
        <v>-4705.5</v>
      </c>
      <c r="L11" s="19" t="s">
        <v>85</v>
      </c>
      <c r="M11" s="20" t="s">
        <v>86</v>
      </c>
      <c r="N11" s="20" t="s">
        <v>87</v>
      </c>
      <c r="O11" s="21" t="s">
        <v>88</v>
      </c>
      <c r="P11" s="22" t="s">
        <v>89</v>
      </c>
    </row>
    <row r="12" spans="1:16" ht="12.75" customHeight="1" thickBot="1" x14ac:dyDescent="0.25">
      <c r="A12" s="4" t="str">
        <f t="shared" si="0"/>
        <v>IBVS 4985 </v>
      </c>
      <c r="B12" s="2" t="str">
        <f t="shared" si="1"/>
        <v>I</v>
      </c>
      <c r="C12" s="4">
        <f t="shared" si="2"/>
        <v>51306.7304</v>
      </c>
      <c r="D12" s="9" t="str">
        <f t="shared" si="3"/>
        <v>vis</v>
      </c>
      <c r="E12" s="18">
        <f>VLOOKUP(C12,Active!C$21:E$973,3,FALSE)</f>
        <v>0</v>
      </c>
      <c r="F12" s="2" t="s">
        <v>81</v>
      </c>
      <c r="G12" s="9" t="str">
        <f t="shared" si="4"/>
        <v>51306.7304</v>
      </c>
      <c r="H12" s="4">
        <f t="shared" si="5"/>
        <v>-4663</v>
      </c>
      <c r="I12" s="19" t="s">
        <v>90</v>
      </c>
      <c r="J12" s="20" t="s">
        <v>91</v>
      </c>
      <c r="K12" s="19">
        <v>-4663</v>
      </c>
      <c r="L12" s="19" t="s">
        <v>92</v>
      </c>
      <c r="M12" s="20" t="s">
        <v>86</v>
      </c>
      <c r="N12" s="20" t="s">
        <v>87</v>
      </c>
      <c r="O12" s="21" t="s">
        <v>88</v>
      </c>
      <c r="P12" s="22" t="s">
        <v>89</v>
      </c>
    </row>
    <row r="13" spans="1:16" ht="12.75" customHeight="1" thickBot="1" x14ac:dyDescent="0.25">
      <c r="A13" s="4" t="str">
        <f t="shared" si="0"/>
        <v> BBS 123 </v>
      </c>
      <c r="B13" s="2" t="str">
        <f t="shared" si="1"/>
        <v>II</v>
      </c>
      <c r="C13" s="4">
        <f t="shared" si="2"/>
        <v>51766.455900000001</v>
      </c>
      <c r="D13" s="9" t="str">
        <f t="shared" si="3"/>
        <v>vis</v>
      </c>
      <c r="E13" s="18">
        <f>VLOOKUP(C13,Active!C$21:E$973,3,FALSE)</f>
        <v>1796.468662852463</v>
      </c>
      <c r="F13" s="2" t="s">
        <v>81</v>
      </c>
      <c r="G13" s="9" t="str">
        <f t="shared" si="4"/>
        <v>51766.4559</v>
      </c>
      <c r="H13" s="4">
        <f t="shared" si="5"/>
        <v>-2866.5</v>
      </c>
      <c r="I13" s="19" t="s">
        <v>93</v>
      </c>
      <c r="J13" s="20" t="s">
        <v>94</v>
      </c>
      <c r="K13" s="19">
        <v>-2866.5</v>
      </c>
      <c r="L13" s="19" t="s">
        <v>95</v>
      </c>
      <c r="M13" s="20" t="s">
        <v>86</v>
      </c>
      <c r="N13" s="20" t="s">
        <v>87</v>
      </c>
      <c r="O13" s="21" t="s">
        <v>96</v>
      </c>
      <c r="P13" s="21" t="s">
        <v>97</v>
      </c>
    </row>
    <row r="14" spans="1:16" ht="12.75" customHeight="1" thickBot="1" x14ac:dyDescent="0.25">
      <c r="A14" s="4" t="str">
        <f t="shared" si="0"/>
        <v> BBS 123 </v>
      </c>
      <c r="B14" s="2" t="str">
        <f t="shared" si="1"/>
        <v>I</v>
      </c>
      <c r="C14" s="4">
        <f t="shared" si="2"/>
        <v>51766.5841</v>
      </c>
      <c r="D14" s="9" t="str">
        <f t="shared" si="3"/>
        <v>vis</v>
      </c>
      <c r="E14" s="18">
        <f>VLOOKUP(C14,Active!C$21:E$973,3,FALSE)</f>
        <v>1796.969629804647</v>
      </c>
      <c r="F14" s="2" t="s">
        <v>81</v>
      </c>
      <c r="G14" s="9" t="str">
        <f t="shared" si="4"/>
        <v>51766.5841</v>
      </c>
      <c r="H14" s="4">
        <f t="shared" si="5"/>
        <v>-2866</v>
      </c>
      <c r="I14" s="19" t="s">
        <v>98</v>
      </c>
      <c r="J14" s="20" t="s">
        <v>99</v>
      </c>
      <c r="K14" s="19">
        <v>-2866</v>
      </c>
      <c r="L14" s="19" t="s">
        <v>100</v>
      </c>
      <c r="M14" s="20" t="s">
        <v>86</v>
      </c>
      <c r="N14" s="20" t="s">
        <v>87</v>
      </c>
      <c r="O14" s="21" t="s">
        <v>96</v>
      </c>
      <c r="P14" s="21" t="s">
        <v>97</v>
      </c>
    </row>
    <row r="15" spans="1:16" ht="12.75" customHeight="1" thickBot="1" x14ac:dyDescent="0.25">
      <c r="A15" s="4" t="str">
        <f t="shared" si="0"/>
        <v> BBS 123 </v>
      </c>
      <c r="B15" s="2" t="str">
        <f t="shared" si="1"/>
        <v>I</v>
      </c>
      <c r="C15" s="4">
        <f t="shared" si="2"/>
        <v>51771.446400000001</v>
      </c>
      <c r="D15" s="9" t="str">
        <f t="shared" si="3"/>
        <v>vis</v>
      </c>
      <c r="E15" s="18">
        <f>VLOOKUP(C15,Active!C$21:E$973,3,FALSE)</f>
        <v>1815.9700323913835</v>
      </c>
      <c r="F15" s="2" t="s">
        <v>81</v>
      </c>
      <c r="G15" s="9" t="str">
        <f t="shared" si="4"/>
        <v>51771.4464</v>
      </c>
      <c r="H15" s="4">
        <f t="shared" si="5"/>
        <v>-2847</v>
      </c>
      <c r="I15" s="19" t="s">
        <v>101</v>
      </c>
      <c r="J15" s="20" t="s">
        <v>102</v>
      </c>
      <c r="K15" s="19">
        <v>-2847</v>
      </c>
      <c r="L15" s="19" t="s">
        <v>103</v>
      </c>
      <c r="M15" s="20" t="s">
        <v>86</v>
      </c>
      <c r="N15" s="20" t="s">
        <v>87</v>
      </c>
      <c r="O15" s="21" t="s">
        <v>96</v>
      </c>
      <c r="P15" s="21" t="s">
        <v>97</v>
      </c>
    </row>
    <row r="16" spans="1:16" ht="12.75" customHeight="1" thickBot="1" x14ac:dyDescent="0.25">
      <c r="A16" s="4" t="str">
        <f t="shared" si="0"/>
        <v> BBS 123 </v>
      </c>
      <c r="B16" s="2" t="str">
        <f t="shared" si="1"/>
        <v>I</v>
      </c>
      <c r="C16" s="4">
        <f t="shared" si="2"/>
        <v>51781.427100000001</v>
      </c>
      <c r="D16" s="9" t="str">
        <f t="shared" si="3"/>
        <v>vis</v>
      </c>
      <c r="E16" s="18">
        <f>VLOOKUP(C16,Active!C$21:E$973,3,FALSE)</f>
        <v>1854.9715991596652</v>
      </c>
      <c r="F16" s="2" t="s">
        <v>81</v>
      </c>
      <c r="G16" s="9" t="str">
        <f t="shared" si="4"/>
        <v>51781.4271</v>
      </c>
      <c r="H16" s="4">
        <f t="shared" si="5"/>
        <v>-2808</v>
      </c>
      <c r="I16" s="19" t="s">
        <v>104</v>
      </c>
      <c r="J16" s="20" t="s">
        <v>105</v>
      </c>
      <c r="K16" s="19">
        <v>-2808</v>
      </c>
      <c r="L16" s="19" t="s">
        <v>106</v>
      </c>
      <c r="M16" s="20" t="s">
        <v>86</v>
      </c>
      <c r="N16" s="20" t="s">
        <v>87</v>
      </c>
      <c r="O16" s="21" t="s">
        <v>96</v>
      </c>
      <c r="P16" s="21" t="s">
        <v>97</v>
      </c>
    </row>
    <row r="17" spans="1:16" ht="12.75" customHeight="1" thickBot="1" x14ac:dyDescent="0.25">
      <c r="A17" s="4" t="str">
        <f t="shared" si="0"/>
        <v> BBS 123 </v>
      </c>
      <c r="B17" s="2" t="str">
        <f t="shared" si="1"/>
        <v>II</v>
      </c>
      <c r="C17" s="4">
        <f t="shared" si="2"/>
        <v>51781.554300000003</v>
      </c>
      <c r="D17" s="9" t="str">
        <f t="shared" si="3"/>
        <v>vis</v>
      </c>
      <c r="E17" s="18">
        <f>VLOOKUP(C17,Active!C$21:E$973,3,FALSE)</f>
        <v>1855.4686584133276</v>
      </c>
      <c r="F17" s="2" t="s">
        <v>81</v>
      </c>
      <c r="G17" s="9" t="str">
        <f t="shared" si="4"/>
        <v>51781.5543</v>
      </c>
      <c r="H17" s="4">
        <f t="shared" si="5"/>
        <v>-2807.5</v>
      </c>
      <c r="I17" s="19" t="s">
        <v>107</v>
      </c>
      <c r="J17" s="20" t="s">
        <v>108</v>
      </c>
      <c r="K17" s="19">
        <v>-2807.5</v>
      </c>
      <c r="L17" s="19" t="s">
        <v>95</v>
      </c>
      <c r="M17" s="20" t="s">
        <v>86</v>
      </c>
      <c r="N17" s="20" t="s">
        <v>87</v>
      </c>
      <c r="O17" s="21" t="s">
        <v>96</v>
      </c>
      <c r="P17" s="21" t="s">
        <v>97</v>
      </c>
    </row>
    <row r="18" spans="1:16" ht="12.75" customHeight="1" thickBot="1" x14ac:dyDescent="0.25">
      <c r="A18" s="4" t="str">
        <f t="shared" si="0"/>
        <v> BBS 124 </v>
      </c>
      <c r="B18" s="2" t="str">
        <f t="shared" si="1"/>
        <v>II</v>
      </c>
      <c r="C18" s="4">
        <f t="shared" si="2"/>
        <v>51967.593999999997</v>
      </c>
      <c r="D18" s="9" t="str">
        <f t="shared" si="3"/>
        <v>vis</v>
      </c>
      <c r="E18" s="18">
        <f>VLOOKUP(C18,Active!C$21:E$973,3,FALSE)</f>
        <v>2582.4557215552722</v>
      </c>
      <c r="F18" s="2" t="s">
        <v>81</v>
      </c>
      <c r="G18" s="9" t="str">
        <f t="shared" si="4"/>
        <v>51967.594</v>
      </c>
      <c r="H18" s="4">
        <f t="shared" si="5"/>
        <v>-2080.5</v>
      </c>
      <c r="I18" s="19" t="s">
        <v>109</v>
      </c>
      <c r="J18" s="20" t="s">
        <v>110</v>
      </c>
      <c r="K18" s="19">
        <v>-2080.5</v>
      </c>
      <c r="L18" s="19" t="s">
        <v>111</v>
      </c>
      <c r="M18" s="20" t="s">
        <v>112</v>
      </c>
      <c r="N18" s="20"/>
      <c r="O18" s="21" t="s">
        <v>113</v>
      </c>
      <c r="P18" s="21" t="s">
        <v>114</v>
      </c>
    </row>
    <row r="19" spans="1:16" ht="12.75" customHeight="1" thickBot="1" x14ac:dyDescent="0.25">
      <c r="A19" s="4" t="str">
        <f t="shared" si="0"/>
        <v> BBS 125 </v>
      </c>
      <c r="B19" s="2" t="str">
        <f t="shared" si="1"/>
        <v>II</v>
      </c>
      <c r="C19" s="4">
        <f t="shared" si="2"/>
        <v>52049.487000000001</v>
      </c>
      <c r="D19" s="9" t="str">
        <f t="shared" si="3"/>
        <v>vis</v>
      </c>
      <c r="E19" s="18">
        <f>VLOOKUP(C19,Active!C$21:E$973,3,FALSE)</f>
        <v>2902.4688776820981</v>
      </c>
      <c r="F19" s="2" t="s">
        <v>81</v>
      </c>
      <c r="G19" s="9" t="str">
        <f t="shared" si="4"/>
        <v>52049.487</v>
      </c>
      <c r="H19" s="4">
        <f t="shared" si="5"/>
        <v>-1760.5</v>
      </c>
      <c r="I19" s="19" t="s">
        <v>115</v>
      </c>
      <c r="J19" s="20" t="s">
        <v>116</v>
      </c>
      <c r="K19" s="19">
        <v>-1760.5</v>
      </c>
      <c r="L19" s="19" t="s">
        <v>117</v>
      </c>
      <c r="M19" s="20" t="s">
        <v>112</v>
      </c>
      <c r="N19" s="20"/>
      <c r="O19" s="21" t="s">
        <v>113</v>
      </c>
      <c r="P19" s="21" t="s">
        <v>118</v>
      </c>
    </row>
    <row r="20" spans="1:16" ht="12.75" customHeight="1" thickBot="1" x14ac:dyDescent="0.25">
      <c r="A20" s="4" t="str">
        <f t="shared" si="0"/>
        <v>OEJV 0074 </v>
      </c>
      <c r="B20" s="2" t="str">
        <f t="shared" si="1"/>
        <v>I</v>
      </c>
      <c r="C20" s="4">
        <f t="shared" si="2"/>
        <v>52050.383320000001</v>
      </c>
      <c r="D20" s="9" t="str">
        <f t="shared" si="3"/>
        <v>vis</v>
      </c>
      <c r="E20" s="18">
        <f>VLOOKUP(C20,Active!C$21:E$973,3,FALSE)</f>
        <v>2905.9714260329893</v>
      </c>
      <c r="F20" s="2" t="s">
        <v>81</v>
      </c>
      <c r="G20" s="9" t="str">
        <f t="shared" si="4"/>
        <v>52050.38332</v>
      </c>
      <c r="H20" s="4">
        <f t="shared" si="5"/>
        <v>-1757</v>
      </c>
      <c r="I20" s="19" t="s">
        <v>119</v>
      </c>
      <c r="J20" s="20" t="s">
        <v>120</v>
      </c>
      <c r="K20" s="19">
        <v>-1757</v>
      </c>
      <c r="L20" s="19" t="s">
        <v>121</v>
      </c>
      <c r="M20" s="20" t="s">
        <v>122</v>
      </c>
      <c r="N20" s="20" t="s">
        <v>123</v>
      </c>
      <c r="O20" s="21" t="s">
        <v>124</v>
      </c>
      <c r="P20" s="22" t="s">
        <v>125</v>
      </c>
    </row>
    <row r="21" spans="1:16" ht="12.75" customHeight="1" thickBot="1" x14ac:dyDescent="0.25">
      <c r="A21" s="4" t="str">
        <f t="shared" si="0"/>
        <v>OEJV 0074 </v>
      </c>
      <c r="B21" s="2" t="str">
        <f t="shared" si="1"/>
        <v>II</v>
      </c>
      <c r="C21" s="4">
        <f t="shared" si="2"/>
        <v>52050.511559999999</v>
      </c>
      <c r="D21" s="9" t="str">
        <f t="shared" si="3"/>
        <v>vis</v>
      </c>
      <c r="E21" s="18">
        <f>VLOOKUP(C21,Active!C$21:E$973,3,FALSE)</f>
        <v>2906.4725492931107</v>
      </c>
      <c r="F21" s="2" t="s">
        <v>81</v>
      </c>
      <c r="G21" s="9" t="str">
        <f t="shared" si="4"/>
        <v>52050.51156</v>
      </c>
      <c r="H21" s="4">
        <f t="shared" si="5"/>
        <v>-1756.5</v>
      </c>
      <c r="I21" s="19" t="s">
        <v>126</v>
      </c>
      <c r="J21" s="20" t="s">
        <v>127</v>
      </c>
      <c r="K21" s="19">
        <v>-1756.5</v>
      </c>
      <c r="L21" s="19" t="s">
        <v>128</v>
      </c>
      <c r="M21" s="20" t="s">
        <v>122</v>
      </c>
      <c r="N21" s="20" t="s">
        <v>123</v>
      </c>
      <c r="O21" s="21" t="s">
        <v>124</v>
      </c>
      <c r="P21" s="22" t="s">
        <v>125</v>
      </c>
    </row>
    <row r="22" spans="1:16" ht="12.75" customHeight="1" thickBot="1" x14ac:dyDescent="0.25">
      <c r="A22" s="4" t="str">
        <f t="shared" si="0"/>
        <v> BBS 126 </v>
      </c>
      <c r="B22" s="2" t="str">
        <f t="shared" si="1"/>
        <v>I</v>
      </c>
      <c r="C22" s="4">
        <f t="shared" si="2"/>
        <v>52116.408300000003</v>
      </c>
      <c r="D22" s="9" t="str">
        <f t="shared" si="3"/>
        <v>vis</v>
      </c>
      <c r="E22" s="18">
        <f>VLOOKUP(C22,Active!C$21:E$973,3,FALSE)</f>
        <v>3163.977143652447</v>
      </c>
      <c r="F22" s="2" t="s">
        <v>81</v>
      </c>
      <c r="G22" s="9" t="str">
        <f t="shared" si="4"/>
        <v>52116.4083</v>
      </c>
      <c r="H22" s="4">
        <f t="shared" si="5"/>
        <v>-1499</v>
      </c>
      <c r="I22" s="19" t="s">
        <v>129</v>
      </c>
      <c r="J22" s="20" t="s">
        <v>130</v>
      </c>
      <c r="K22" s="19">
        <v>-1499</v>
      </c>
      <c r="L22" s="19" t="s">
        <v>131</v>
      </c>
      <c r="M22" s="20" t="s">
        <v>86</v>
      </c>
      <c r="N22" s="20" t="s">
        <v>87</v>
      </c>
      <c r="O22" s="21" t="s">
        <v>96</v>
      </c>
      <c r="P22" s="21" t="s">
        <v>132</v>
      </c>
    </row>
    <row r="23" spans="1:16" ht="12.75" customHeight="1" thickBot="1" x14ac:dyDescent="0.25">
      <c r="A23" s="4" t="str">
        <f t="shared" si="0"/>
        <v> BBS 127 </v>
      </c>
      <c r="B23" s="2" t="str">
        <f t="shared" si="1"/>
        <v>II</v>
      </c>
      <c r="C23" s="4">
        <f t="shared" si="2"/>
        <v>52224.260999999999</v>
      </c>
      <c r="D23" s="9" t="str">
        <f t="shared" si="3"/>
        <v>vis</v>
      </c>
      <c r="E23" s="18">
        <f>VLOOKUP(C23,Active!C$21:E$973,3,FALSE)</f>
        <v>3585.4329814383</v>
      </c>
      <c r="F23" s="2" t="s">
        <v>81</v>
      </c>
      <c r="G23" s="9" t="str">
        <f t="shared" si="4"/>
        <v>52224.261</v>
      </c>
      <c r="H23" s="4">
        <f t="shared" si="5"/>
        <v>-1077.5</v>
      </c>
      <c r="I23" s="19" t="s">
        <v>133</v>
      </c>
      <c r="J23" s="20" t="s">
        <v>134</v>
      </c>
      <c r="K23" s="19">
        <v>-1077.5</v>
      </c>
      <c r="L23" s="19" t="s">
        <v>135</v>
      </c>
      <c r="M23" s="20" t="s">
        <v>112</v>
      </c>
      <c r="N23" s="20"/>
      <c r="O23" s="21" t="s">
        <v>113</v>
      </c>
      <c r="P23" s="21" t="s">
        <v>136</v>
      </c>
    </row>
    <row r="24" spans="1:16" ht="12.75" customHeight="1" thickBot="1" x14ac:dyDescent="0.25">
      <c r="A24" s="4" t="str">
        <f t="shared" si="0"/>
        <v> BBS 128 </v>
      </c>
      <c r="B24" s="2" t="str">
        <f t="shared" si="1"/>
        <v>I</v>
      </c>
      <c r="C24" s="4">
        <f t="shared" si="2"/>
        <v>52436.527000000002</v>
      </c>
      <c r="D24" s="9" t="str">
        <f t="shared" si="3"/>
        <v>vis</v>
      </c>
      <c r="E24" s="18">
        <f>VLOOKUP(C24,Active!C$21:E$973,3,FALSE)</f>
        <v>4414.9045186687699</v>
      </c>
      <c r="F24" s="2" t="s">
        <v>81</v>
      </c>
      <c r="G24" s="9" t="str">
        <f t="shared" si="4"/>
        <v>52436.527</v>
      </c>
      <c r="H24" s="4">
        <f t="shared" si="5"/>
        <v>-248</v>
      </c>
      <c r="I24" s="19" t="s">
        <v>137</v>
      </c>
      <c r="J24" s="20" t="s">
        <v>138</v>
      </c>
      <c r="K24" s="19">
        <v>-248</v>
      </c>
      <c r="L24" s="19" t="s">
        <v>139</v>
      </c>
      <c r="M24" s="20" t="s">
        <v>112</v>
      </c>
      <c r="N24" s="20"/>
      <c r="O24" s="21" t="s">
        <v>113</v>
      </c>
      <c r="P24" s="21" t="s">
        <v>140</v>
      </c>
    </row>
    <row r="25" spans="1:16" ht="12.75" customHeight="1" thickBot="1" x14ac:dyDescent="0.25">
      <c r="A25" s="4" t="str">
        <f t="shared" si="0"/>
        <v> BBS 128 </v>
      </c>
      <c r="B25" s="2" t="str">
        <f t="shared" si="1"/>
        <v>I</v>
      </c>
      <c r="C25" s="4">
        <f t="shared" si="2"/>
        <v>52443.453000000001</v>
      </c>
      <c r="D25" s="9" t="str">
        <f t="shared" si="3"/>
        <v>vis</v>
      </c>
      <c r="E25" s="18">
        <f>VLOOKUP(C25,Active!C$21:E$973,3,FALSE)</f>
        <v>4441.969238722183</v>
      </c>
      <c r="F25" s="2" t="s">
        <v>81</v>
      </c>
      <c r="G25" s="9" t="str">
        <f t="shared" si="4"/>
        <v>52443.453</v>
      </c>
      <c r="H25" s="4">
        <f t="shared" si="5"/>
        <v>-221</v>
      </c>
      <c r="I25" s="19" t="s">
        <v>141</v>
      </c>
      <c r="J25" s="20" t="s">
        <v>142</v>
      </c>
      <c r="K25" s="19">
        <v>-221</v>
      </c>
      <c r="L25" s="19" t="s">
        <v>143</v>
      </c>
      <c r="M25" s="20" t="s">
        <v>86</v>
      </c>
      <c r="N25" s="20" t="s">
        <v>87</v>
      </c>
      <c r="O25" s="21" t="s">
        <v>96</v>
      </c>
      <c r="P25" s="21" t="s">
        <v>140</v>
      </c>
    </row>
    <row r="26" spans="1:16" ht="12.75" customHeight="1" thickBot="1" x14ac:dyDescent="0.25">
      <c r="A26" s="4" t="str">
        <f t="shared" si="0"/>
        <v> BBS 129 </v>
      </c>
      <c r="B26" s="2" t="str">
        <f t="shared" si="1"/>
        <v>I</v>
      </c>
      <c r="C26" s="4">
        <f t="shared" si="2"/>
        <v>52652.269500000002</v>
      </c>
      <c r="D26" s="9" t="str">
        <f t="shared" si="3"/>
        <v>vis</v>
      </c>
      <c r="E26" s="18">
        <f>VLOOKUP(C26,Active!C$21:E$973,3,FALSE)</f>
        <v>5257.9611698561584</v>
      </c>
      <c r="F26" s="2" t="s">
        <v>81</v>
      </c>
      <c r="G26" s="9" t="str">
        <f t="shared" si="4"/>
        <v>52652.2695</v>
      </c>
      <c r="H26" s="4">
        <f t="shared" si="5"/>
        <v>595</v>
      </c>
      <c r="I26" s="19" t="s">
        <v>144</v>
      </c>
      <c r="J26" s="20" t="s">
        <v>145</v>
      </c>
      <c r="K26" s="19">
        <v>595</v>
      </c>
      <c r="L26" s="19" t="s">
        <v>146</v>
      </c>
      <c r="M26" s="20" t="s">
        <v>86</v>
      </c>
      <c r="N26" s="20" t="s">
        <v>87</v>
      </c>
      <c r="O26" s="21" t="s">
        <v>96</v>
      </c>
      <c r="P26" s="21" t="s">
        <v>147</v>
      </c>
    </row>
    <row r="27" spans="1:16" ht="12.75" customHeight="1" thickBot="1" x14ac:dyDescent="0.25">
      <c r="A27" s="4" t="str">
        <f t="shared" si="0"/>
        <v> BBS 129 </v>
      </c>
      <c r="B27" s="2" t="str">
        <f t="shared" si="1"/>
        <v>II</v>
      </c>
      <c r="C27" s="4">
        <f t="shared" si="2"/>
        <v>52764.487999999998</v>
      </c>
      <c r="D27" s="9" t="str">
        <f t="shared" si="3"/>
        <v>vis</v>
      </c>
      <c r="E27" s="18">
        <f>VLOOKUP(C27,Active!C$21:E$973,3,FALSE)</f>
        <v>5696.4772379061151</v>
      </c>
      <c r="F27" s="2" t="s">
        <v>81</v>
      </c>
      <c r="G27" s="9" t="str">
        <f t="shared" si="4"/>
        <v>52764.488</v>
      </c>
      <c r="H27" s="4">
        <f t="shared" si="5"/>
        <v>1033.5</v>
      </c>
      <c r="I27" s="19" t="s">
        <v>148</v>
      </c>
      <c r="J27" s="20" t="s">
        <v>149</v>
      </c>
      <c r="K27" s="19">
        <v>1033.5</v>
      </c>
      <c r="L27" s="19" t="s">
        <v>150</v>
      </c>
      <c r="M27" s="20" t="s">
        <v>112</v>
      </c>
      <c r="N27" s="20"/>
      <c r="O27" s="21" t="s">
        <v>113</v>
      </c>
      <c r="P27" s="21" t="s">
        <v>147</v>
      </c>
    </row>
    <row r="28" spans="1:16" ht="12.75" customHeight="1" thickBot="1" x14ac:dyDescent="0.25">
      <c r="A28" s="4" t="str">
        <f t="shared" si="0"/>
        <v>IBVS 5592 </v>
      </c>
      <c r="B28" s="2" t="str">
        <f t="shared" si="1"/>
        <v>II</v>
      </c>
      <c r="C28" s="4">
        <f t="shared" si="2"/>
        <v>52840.233999999997</v>
      </c>
      <c r="D28" s="9" t="str">
        <f t="shared" si="3"/>
        <v>vis</v>
      </c>
      <c r="E28" s="18">
        <f>VLOOKUP(C28,Active!C$21:E$973,3,FALSE)</f>
        <v>5992.4697711382751</v>
      </c>
      <c r="F28" s="2" t="s">
        <v>81</v>
      </c>
      <c r="G28" s="9" t="str">
        <f t="shared" si="4"/>
        <v>52840.2340</v>
      </c>
      <c r="H28" s="4">
        <f t="shared" si="5"/>
        <v>1329.5</v>
      </c>
      <c r="I28" s="19" t="s">
        <v>151</v>
      </c>
      <c r="J28" s="20" t="s">
        <v>152</v>
      </c>
      <c r="K28" s="19">
        <v>1329.5</v>
      </c>
      <c r="L28" s="19" t="s">
        <v>153</v>
      </c>
      <c r="M28" s="20" t="s">
        <v>86</v>
      </c>
      <c r="N28" s="20" t="s">
        <v>87</v>
      </c>
      <c r="O28" s="21" t="s">
        <v>154</v>
      </c>
      <c r="P28" s="22" t="s">
        <v>155</v>
      </c>
    </row>
    <row r="29" spans="1:16" ht="12.75" customHeight="1" thickBot="1" x14ac:dyDescent="0.25">
      <c r="A29" s="4" t="str">
        <f t="shared" si="0"/>
        <v>IBVS 5592 </v>
      </c>
      <c r="B29" s="2" t="str">
        <f t="shared" si="1"/>
        <v>I</v>
      </c>
      <c r="C29" s="4">
        <f t="shared" si="2"/>
        <v>52840.361199999999</v>
      </c>
      <c r="D29" s="9" t="str">
        <f t="shared" si="3"/>
        <v>vis</v>
      </c>
      <c r="E29" s="18">
        <f>VLOOKUP(C29,Active!C$21:E$973,3,FALSE)</f>
        <v>5992.966830391937</v>
      </c>
      <c r="F29" s="2" t="s">
        <v>81</v>
      </c>
      <c r="G29" s="9" t="str">
        <f t="shared" si="4"/>
        <v>52840.3612</v>
      </c>
      <c r="H29" s="4">
        <f t="shared" si="5"/>
        <v>1330</v>
      </c>
      <c r="I29" s="19" t="s">
        <v>156</v>
      </c>
      <c r="J29" s="20" t="s">
        <v>157</v>
      </c>
      <c r="K29" s="19">
        <v>1330</v>
      </c>
      <c r="L29" s="19" t="s">
        <v>158</v>
      </c>
      <c r="M29" s="20" t="s">
        <v>86</v>
      </c>
      <c r="N29" s="20" t="s">
        <v>87</v>
      </c>
      <c r="O29" s="21" t="s">
        <v>154</v>
      </c>
      <c r="P29" s="22" t="s">
        <v>155</v>
      </c>
    </row>
    <row r="30" spans="1:16" ht="12.75" customHeight="1" thickBot="1" x14ac:dyDescent="0.25">
      <c r="A30" s="4" t="str">
        <f t="shared" si="0"/>
        <v> BBS 130 </v>
      </c>
      <c r="B30" s="2" t="str">
        <f t="shared" si="1"/>
        <v>II</v>
      </c>
      <c r="C30" s="4">
        <f t="shared" si="2"/>
        <v>52879.373</v>
      </c>
      <c r="D30" s="9" t="str">
        <f t="shared" si="3"/>
        <v>vis</v>
      </c>
      <c r="E30" s="18">
        <f>VLOOKUP(C30,Active!C$21:E$973,3,FALSE)</f>
        <v>6145.4131840996779</v>
      </c>
      <c r="F30" s="2" t="s">
        <v>81</v>
      </c>
      <c r="G30" s="9" t="str">
        <f t="shared" si="4"/>
        <v>52879.373</v>
      </c>
      <c r="H30" s="4">
        <f t="shared" si="5"/>
        <v>1482.5</v>
      </c>
      <c r="I30" s="19" t="s">
        <v>159</v>
      </c>
      <c r="J30" s="20" t="s">
        <v>160</v>
      </c>
      <c r="K30" s="19">
        <v>1482.5</v>
      </c>
      <c r="L30" s="19" t="s">
        <v>161</v>
      </c>
      <c r="M30" s="20" t="s">
        <v>112</v>
      </c>
      <c r="N30" s="20"/>
      <c r="O30" s="21" t="s">
        <v>113</v>
      </c>
      <c r="P30" s="21" t="s">
        <v>162</v>
      </c>
    </row>
    <row r="31" spans="1:16" ht="12.75" customHeight="1" thickBot="1" x14ac:dyDescent="0.25">
      <c r="A31" s="4" t="str">
        <f t="shared" si="0"/>
        <v>IBVS 5592 </v>
      </c>
      <c r="B31" s="2" t="str">
        <f t="shared" si="1"/>
        <v>I</v>
      </c>
      <c r="C31" s="4">
        <f t="shared" si="2"/>
        <v>53136.443599999999</v>
      </c>
      <c r="D31" s="9" t="str">
        <f t="shared" si="3"/>
        <v>vis</v>
      </c>
      <c r="E31" s="18">
        <f>VLOOKUP(C31,Active!C$21:E$973,3,FALSE)</f>
        <v>7149.9675911114236</v>
      </c>
      <c r="F31" s="2" t="s">
        <v>81</v>
      </c>
      <c r="G31" s="9" t="str">
        <f t="shared" si="4"/>
        <v>53136.4436</v>
      </c>
      <c r="H31" s="4">
        <f t="shared" si="5"/>
        <v>2487</v>
      </c>
      <c r="I31" s="19" t="s">
        <v>163</v>
      </c>
      <c r="J31" s="20" t="s">
        <v>164</v>
      </c>
      <c r="K31" s="19">
        <v>2487</v>
      </c>
      <c r="L31" s="19" t="s">
        <v>165</v>
      </c>
      <c r="M31" s="20" t="s">
        <v>86</v>
      </c>
      <c r="N31" s="20" t="s">
        <v>87</v>
      </c>
      <c r="O31" s="21" t="s">
        <v>154</v>
      </c>
      <c r="P31" s="22" t="s">
        <v>155</v>
      </c>
    </row>
    <row r="32" spans="1:16" ht="12.75" customHeight="1" thickBot="1" x14ac:dyDescent="0.25">
      <c r="A32" s="4" t="str">
        <f t="shared" si="0"/>
        <v> BBS 130 </v>
      </c>
      <c r="B32" s="2" t="str">
        <f t="shared" si="1"/>
        <v>II</v>
      </c>
      <c r="C32" s="4">
        <f t="shared" si="2"/>
        <v>53151.416299999997</v>
      </c>
      <c r="D32" s="9" t="str">
        <f t="shared" si="3"/>
        <v>vis</v>
      </c>
      <c r="E32" s="18">
        <f>VLOOKUP(C32,Active!C$21:E$973,3,FALSE)</f>
        <v>7208.4763889664227</v>
      </c>
      <c r="F32" s="2" t="s">
        <v>81</v>
      </c>
      <c r="G32" s="9" t="str">
        <f t="shared" si="4"/>
        <v>53151.4163</v>
      </c>
      <c r="H32" s="4">
        <f t="shared" si="5"/>
        <v>2545.5</v>
      </c>
      <c r="I32" s="19" t="s">
        <v>166</v>
      </c>
      <c r="J32" s="20" t="s">
        <v>167</v>
      </c>
      <c r="K32" s="19">
        <v>2545.5</v>
      </c>
      <c r="L32" s="19" t="s">
        <v>168</v>
      </c>
      <c r="M32" s="20" t="s">
        <v>86</v>
      </c>
      <c r="N32" s="20" t="s">
        <v>87</v>
      </c>
      <c r="O32" s="21" t="s">
        <v>96</v>
      </c>
      <c r="P32" s="21" t="s">
        <v>162</v>
      </c>
    </row>
    <row r="33" spans="1:16" ht="12.75" customHeight="1" thickBot="1" x14ac:dyDescent="0.25">
      <c r="A33" s="4" t="str">
        <f t="shared" si="0"/>
        <v>OEJV 0003 </v>
      </c>
      <c r="B33" s="2" t="str">
        <f t="shared" si="1"/>
        <v>II</v>
      </c>
      <c r="C33" s="4">
        <f t="shared" si="2"/>
        <v>53322.324000000001</v>
      </c>
      <c r="D33" s="9" t="str">
        <f t="shared" si="3"/>
        <v>vis</v>
      </c>
      <c r="E33" s="18">
        <f>VLOOKUP(C33,Active!C$21:E$973,3,FALSE)</f>
        <v>7876.3321578767736</v>
      </c>
      <c r="F33" s="2" t="s">
        <v>81</v>
      </c>
      <c r="G33" s="9" t="str">
        <f t="shared" si="4"/>
        <v>53322.324</v>
      </c>
      <c r="H33" s="4">
        <f t="shared" si="5"/>
        <v>3213.5</v>
      </c>
      <c r="I33" s="19" t="s">
        <v>169</v>
      </c>
      <c r="J33" s="20" t="s">
        <v>170</v>
      </c>
      <c r="K33" s="19">
        <v>3213.5</v>
      </c>
      <c r="L33" s="19" t="s">
        <v>171</v>
      </c>
      <c r="M33" s="20" t="s">
        <v>112</v>
      </c>
      <c r="N33" s="20"/>
      <c r="O33" s="21" t="s">
        <v>113</v>
      </c>
      <c r="P33" s="22" t="s">
        <v>172</v>
      </c>
    </row>
    <row r="34" spans="1:16" ht="12.75" customHeight="1" thickBot="1" x14ac:dyDescent="0.25">
      <c r="A34" s="4" t="str">
        <f t="shared" si="0"/>
        <v>OEJV 0074 </v>
      </c>
      <c r="B34" s="2" t="str">
        <f t="shared" si="1"/>
        <v>I</v>
      </c>
      <c r="C34" s="4">
        <f t="shared" si="2"/>
        <v>53525.41792</v>
      </c>
      <c r="D34" s="9" t="str">
        <f t="shared" si="3"/>
        <v>vis</v>
      </c>
      <c r="E34" s="18">
        <f>VLOOKUP(C34,Active!C$21:E$973,3,FALSE)</f>
        <v>8669.9619715283188</v>
      </c>
      <c r="F34" s="2" t="s">
        <v>81</v>
      </c>
      <c r="G34" s="9" t="str">
        <f t="shared" si="4"/>
        <v>53525.41792</v>
      </c>
      <c r="H34" s="4">
        <f t="shared" si="5"/>
        <v>4007</v>
      </c>
      <c r="I34" s="19" t="s">
        <v>173</v>
      </c>
      <c r="J34" s="20" t="s">
        <v>174</v>
      </c>
      <c r="K34" s="19">
        <v>4007</v>
      </c>
      <c r="L34" s="19" t="s">
        <v>175</v>
      </c>
      <c r="M34" s="20" t="s">
        <v>122</v>
      </c>
      <c r="N34" s="20" t="s">
        <v>123</v>
      </c>
      <c r="O34" s="21" t="s">
        <v>176</v>
      </c>
      <c r="P34" s="22" t="s">
        <v>125</v>
      </c>
    </row>
    <row r="35" spans="1:16" ht="12.75" customHeight="1" thickBot="1" x14ac:dyDescent="0.25">
      <c r="A35" s="4" t="str">
        <f t="shared" si="0"/>
        <v>IBVS 5713 </v>
      </c>
      <c r="B35" s="2" t="str">
        <f t="shared" si="1"/>
        <v>I</v>
      </c>
      <c r="C35" s="4">
        <f t="shared" si="2"/>
        <v>53629.315399999999</v>
      </c>
      <c r="D35" s="9" t="str">
        <f t="shared" si="3"/>
        <v>vis</v>
      </c>
      <c r="E35" s="18">
        <f>VLOOKUP(C35,Active!C$21:E$973,3,FALSE)</f>
        <v>9075.9620019145823</v>
      </c>
      <c r="F35" s="2" t="s">
        <v>81</v>
      </c>
      <c r="G35" s="9" t="str">
        <f t="shared" si="4"/>
        <v>53629.3154</v>
      </c>
      <c r="H35" s="4">
        <f t="shared" si="5"/>
        <v>4413</v>
      </c>
      <c r="I35" s="19" t="s">
        <v>177</v>
      </c>
      <c r="J35" s="20" t="s">
        <v>178</v>
      </c>
      <c r="K35" s="19">
        <v>4413</v>
      </c>
      <c r="L35" s="19" t="s">
        <v>179</v>
      </c>
      <c r="M35" s="20" t="s">
        <v>86</v>
      </c>
      <c r="N35" s="20" t="s">
        <v>87</v>
      </c>
      <c r="O35" s="21" t="s">
        <v>180</v>
      </c>
      <c r="P35" s="22" t="s">
        <v>181</v>
      </c>
    </row>
    <row r="36" spans="1:16" ht="12.75" customHeight="1" thickBot="1" x14ac:dyDescent="0.25">
      <c r="A36" s="4" t="str">
        <f t="shared" si="0"/>
        <v>IBVS 5760 </v>
      </c>
      <c r="B36" s="2" t="str">
        <f t="shared" si="1"/>
        <v>II</v>
      </c>
      <c r="C36" s="4">
        <f t="shared" si="2"/>
        <v>53822.907599999999</v>
      </c>
      <c r="D36" s="9" t="str">
        <f t="shared" si="3"/>
        <v>vis</v>
      </c>
      <c r="E36" s="18">
        <f>VLOOKUP(C36,Active!C$21:E$973,3,FALSE)</f>
        <v>9832.4619582421401</v>
      </c>
      <c r="F36" s="2" t="s">
        <v>81</v>
      </c>
      <c r="G36" s="9" t="str">
        <f t="shared" si="4"/>
        <v>53822.9076</v>
      </c>
      <c r="H36" s="4">
        <f t="shared" si="5"/>
        <v>5169.5</v>
      </c>
      <c r="I36" s="19" t="s">
        <v>182</v>
      </c>
      <c r="J36" s="20" t="s">
        <v>183</v>
      </c>
      <c r="K36" s="19">
        <v>5169.5</v>
      </c>
      <c r="L36" s="19" t="s">
        <v>184</v>
      </c>
      <c r="M36" s="20" t="s">
        <v>122</v>
      </c>
      <c r="N36" s="20" t="s">
        <v>185</v>
      </c>
      <c r="O36" s="21" t="s">
        <v>186</v>
      </c>
      <c r="P36" s="22" t="s">
        <v>187</v>
      </c>
    </row>
    <row r="37" spans="1:16" ht="12.75" customHeight="1" thickBot="1" x14ac:dyDescent="0.25">
      <c r="A37" s="4" t="str">
        <f t="shared" si="0"/>
        <v> BBS 133 (=IBVS 5781) </v>
      </c>
      <c r="B37" s="2" t="str">
        <f t="shared" si="1"/>
        <v>I</v>
      </c>
      <c r="C37" s="4">
        <f t="shared" si="2"/>
        <v>54018.287199999999</v>
      </c>
      <c r="D37" s="9" t="str">
        <f t="shared" si="3"/>
        <v>vis</v>
      </c>
      <c r="E37" s="18">
        <f>VLOOKUP(C37,Active!C$21:E$973,3,FALSE)</f>
        <v>10595.946534931161</v>
      </c>
      <c r="F37" s="2" t="s">
        <v>81</v>
      </c>
      <c r="G37" s="9" t="str">
        <f t="shared" si="4"/>
        <v>54018.2872</v>
      </c>
      <c r="H37" s="4">
        <f t="shared" si="5"/>
        <v>5933</v>
      </c>
      <c r="I37" s="19" t="s">
        <v>188</v>
      </c>
      <c r="J37" s="20" t="s">
        <v>189</v>
      </c>
      <c r="K37" s="19">
        <v>5933</v>
      </c>
      <c r="L37" s="19" t="s">
        <v>190</v>
      </c>
      <c r="M37" s="20" t="s">
        <v>122</v>
      </c>
      <c r="N37" s="20" t="s">
        <v>185</v>
      </c>
      <c r="O37" s="21" t="s">
        <v>180</v>
      </c>
      <c r="P37" s="21" t="s">
        <v>191</v>
      </c>
    </row>
    <row r="38" spans="1:16" ht="12.75" customHeight="1" thickBot="1" x14ac:dyDescent="0.25">
      <c r="A38" s="4" t="str">
        <f t="shared" si="0"/>
        <v> BBS 133 (=IBVS 5781) </v>
      </c>
      <c r="B38" s="2" t="str">
        <f t="shared" si="1"/>
        <v>II</v>
      </c>
      <c r="C38" s="4">
        <f t="shared" si="2"/>
        <v>54018.4202</v>
      </c>
      <c r="D38" s="9" t="str">
        <f t="shared" si="3"/>
        <v>vis</v>
      </c>
      <c r="E38" s="18">
        <f>VLOOKUP(C38,Active!C$21:E$973,3,FALSE)</f>
        <v>10596.466258836323</v>
      </c>
      <c r="F38" s="2" t="s">
        <v>81</v>
      </c>
      <c r="G38" s="9" t="str">
        <f t="shared" si="4"/>
        <v>54018.4202</v>
      </c>
      <c r="H38" s="4">
        <f t="shared" si="5"/>
        <v>5933.5</v>
      </c>
      <c r="I38" s="19" t="s">
        <v>192</v>
      </c>
      <c r="J38" s="20" t="s">
        <v>193</v>
      </c>
      <c r="K38" s="19">
        <v>5933.5</v>
      </c>
      <c r="L38" s="19" t="s">
        <v>194</v>
      </c>
      <c r="M38" s="20" t="s">
        <v>122</v>
      </c>
      <c r="N38" s="20" t="s">
        <v>185</v>
      </c>
      <c r="O38" s="21" t="s">
        <v>180</v>
      </c>
      <c r="P38" s="21" t="s">
        <v>191</v>
      </c>
    </row>
    <row r="39" spans="1:16" ht="12.75" customHeight="1" thickBot="1" x14ac:dyDescent="0.25">
      <c r="A39" s="4" t="str">
        <f t="shared" si="0"/>
        <v>IBVS 5837 </v>
      </c>
      <c r="B39" s="2" t="str">
        <f t="shared" si="1"/>
        <v>II</v>
      </c>
      <c r="C39" s="4">
        <f t="shared" si="2"/>
        <v>54384.360999999997</v>
      </c>
      <c r="D39" s="9" t="str">
        <f t="shared" si="3"/>
        <v>vis</v>
      </c>
      <c r="E39" s="18">
        <f>VLOOKUP(C39,Active!C$21:E$973,3,FALSE)</f>
        <v>12026.452586893292</v>
      </c>
      <c r="F39" s="2" t="s">
        <v>81</v>
      </c>
      <c r="G39" s="9" t="str">
        <f t="shared" si="4"/>
        <v>54384.3610</v>
      </c>
      <c r="H39" s="4">
        <f t="shared" si="5"/>
        <v>7363.5</v>
      </c>
      <c r="I39" s="19" t="s">
        <v>195</v>
      </c>
      <c r="J39" s="20" t="s">
        <v>196</v>
      </c>
      <c r="K39" s="19">
        <v>7363.5</v>
      </c>
      <c r="L39" s="19" t="s">
        <v>197</v>
      </c>
      <c r="M39" s="20" t="s">
        <v>122</v>
      </c>
      <c r="N39" s="20" t="s">
        <v>74</v>
      </c>
      <c r="O39" s="21" t="s">
        <v>96</v>
      </c>
      <c r="P39" s="22" t="s">
        <v>198</v>
      </c>
    </row>
    <row r="40" spans="1:16" ht="12.75" customHeight="1" thickBot="1" x14ac:dyDescent="0.25">
      <c r="A40" s="4" t="str">
        <f t="shared" si="0"/>
        <v>IBVS 5920 </v>
      </c>
      <c r="B40" s="2" t="str">
        <f t="shared" si="1"/>
        <v>I</v>
      </c>
      <c r="C40" s="4">
        <f t="shared" si="2"/>
        <v>55104.3537</v>
      </c>
      <c r="D40" s="9" t="str">
        <f t="shared" si="3"/>
        <v>vis</v>
      </c>
      <c r="E40" s="18">
        <f>VLOOKUP(C40,Active!C$21:E$973,3,FALSE)</f>
        <v>14839.967005894496</v>
      </c>
      <c r="F40" s="2" t="s">
        <v>81</v>
      </c>
      <c r="G40" s="9" t="str">
        <f t="shared" si="4"/>
        <v>55104.3537</v>
      </c>
      <c r="H40" s="4">
        <f t="shared" si="5"/>
        <v>10177</v>
      </c>
      <c r="I40" s="19" t="s">
        <v>199</v>
      </c>
      <c r="J40" s="20" t="s">
        <v>200</v>
      </c>
      <c r="K40" s="19">
        <v>10177</v>
      </c>
      <c r="L40" s="19" t="s">
        <v>201</v>
      </c>
      <c r="M40" s="20" t="s">
        <v>122</v>
      </c>
      <c r="N40" s="20" t="s">
        <v>74</v>
      </c>
      <c r="O40" s="21" t="s">
        <v>96</v>
      </c>
      <c r="P40" s="22" t="s">
        <v>202</v>
      </c>
    </row>
    <row r="41" spans="1:16" ht="12.75" customHeight="1" thickBot="1" x14ac:dyDescent="0.25">
      <c r="A41" s="4" t="str">
        <f t="shared" si="0"/>
        <v>IBVS 5920 </v>
      </c>
      <c r="B41" s="2" t="str">
        <f t="shared" si="1"/>
        <v>II</v>
      </c>
      <c r="C41" s="4">
        <f t="shared" si="2"/>
        <v>55104.482000000004</v>
      </c>
      <c r="D41" s="9" t="str">
        <f t="shared" si="3"/>
        <v>vis</v>
      </c>
      <c r="E41" s="18">
        <f>VLOOKUP(C41,Active!C$21:E$973,3,FALSE)</f>
        <v>14840.468363616552</v>
      </c>
      <c r="F41" s="2" t="s">
        <v>81</v>
      </c>
      <c r="G41" s="9" t="str">
        <f t="shared" si="4"/>
        <v>55104.482</v>
      </c>
      <c r="H41" s="4">
        <f t="shared" si="5"/>
        <v>10177.5</v>
      </c>
      <c r="I41" s="19" t="s">
        <v>203</v>
      </c>
      <c r="J41" s="20" t="s">
        <v>204</v>
      </c>
      <c r="K41" s="19">
        <v>10177.5</v>
      </c>
      <c r="L41" s="19" t="s">
        <v>205</v>
      </c>
      <c r="M41" s="20" t="s">
        <v>122</v>
      </c>
      <c r="N41" s="20" t="s">
        <v>74</v>
      </c>
      <c r="O41" s="21" t="s">
        <v>96</v>
      </c>
      <c r="P41" s="22" t="s">
        <v>202</v>
      </c>
    </row>
    <row r="42" spans="1:16" ht="12.75" customHeight="1" thickBot="1" x14ac:dyDescent="0.25">
      <c r="A42" s="4" t="str">
        <f t="shared" si="0"/>
        <v>IBVS 5966 </v>
      </c>
      <c r="B42" s="2" t="str">
        <f t="shared" si="1"/>
        <v>II</v>
      </c>
      <c r="C42" s="4">
        <f t="shared" si="2"/>
        <v>55339.911399999997</v>
      </c>
      <c r="D42" s="9" t="str">
        <f t="shared" si="3"/>
        <v>vis</v>
      </c>
      <c r="E42" s="18">
        <f>VLOOKUP(C42,Active!C$21:E$973,3,FALSE)</f>
        <v>15760.455485092618</v>
      </c>
      <c r="F42" s="2" t="s">
        <v>81</v>
      </c>
      <c r="G42" s="9" t="str">
        <f t="shared" si="4"/>
        <v>55339.9114</v>
      </c>
      <c r="H42" s="4">
        <f t="shared" si="5"/>
        <v>11097.5</v>
      </c>
      <c r="I42" s="19" t="s">
        <v>206</v>
      </c>
      <c r="J42" s="20" t="s">
        <v>207</v>
      </c>
      <c r="K42" s="19">
        <v>11097.5</v>
      </c>
      <c r="L42" s="19" t="s">
        <v>208</v>
      </c>
      <c r="M42" s="20" t="s">
        <v>122</v>
      </c>
      <c r="N42" s="20" t="s">
        <v>74</v>
      </c>
      <c r="O42" s="21" t="s">
        <v>209</v>
      </c>
      <c r="P42" s="22" t="s">
        <v>210</v>
      </c>
    </row>
    <row r="43" spans="1:16" ht="12.75" customHeight="1" thickBot="1" x14ac:dyDescent="0.25">
      <c r="A43" s="4" t="str">
        <f t="shared" si="0"/>
        <v>IBVS 5945 </v>
      </c>
      <c r="B43" s="2" t="str">
        <f t="shared" si="1"/>
        <v>I</v>
      </c>
      <c r="C43" s="4">
        <f t="shared" si="2"/>
        <v>55341.832000000002</v>
      </c>
      <c r="D43" s="9" t="str">
        <f t="shared" si="3"/>
        <v>vis</v>
      </c>
      <c r="E43" s="18">
        <f>VLOOKUP(C43,Active!C$21:E$973,3,FALSE)</f>
        <v>15767.960610898959</v>
      </c>
      <c r="F43" s="2" t="s">
        <v>81</v>
      </c>
      <c r="G43" s="9" t="str">
        <f t="shared" si="4"/>
        <v>55341.8320</v>
      </c>
      <c r="H43" s="4">
        <f t="shared" si="5"/>
        <v>11105</v>
      </c>
      <c r="I43" s="19" t="s">
        <v>211</v>
      </c>
      <c r="J43" s="20" t="s">
        <v>212</v>
      </c>
      <c r="K43" s="19">
        <v>11105</v>
      </c>
      <c r="L43" s="19" t="s">
        <v>213</v>
      </c>
      <c r="M43" s="20" t="s">
        <v>122</v>
      </c>
      <c r="N43" s="20" t="s">
        <v>81</v>
      </c>
      <c r="O43" s="21" t="s">
        <v>214</v>
      </c>
      <c r="P43" s="22" t="s">
        <v>215</v>
      </c>
    </row>
    <row r="44" spans="1:16" ht="12.75" customHeight="1" thickBot="1" x14ac:dyDescent="0.25">
      <c r="A44" s="4" t="str">
        <f t="shared" si="0"/>
        <v>BAVM 220 </v>
      </c>
      <c r="B44" s="2" t="str">
        <f t="shared" si="1"/>
        <v>II</v>
      </c>
      <c r="C44" s="4">
        <f t="shared" si="2"/>
        <v>55739.380700000002</v>
      </c>
      <c r="D44" s="9" t="str">
        <f t="shared" si="3"/>
        <v>vis</v>
      </c>
      <c r="E44" s="18">
        <f>VLOOKUP(C44,Active!C$21:E$973,3,FALSE)</f>
        <v>17321.461083480386</v>
      </c>
      <c r="F44" s="2" t="s">
        <v>81</v>
      </c>
      <c r="G44" s="9" t="str">
        <f t="shared" si="4"/>
        <v>55739.3807</v>
      </c>
      <c r="H44" s="4">
        <f t="shared" si="5"/>
        <v>12658.5</v>
      </c>
      <c r="I44" s="19" t="s">
        <v>216</v>
      </c>
      <c r="J44" s="20" t="s">
        <v>217</v>
      </c>
      <c r="K44" s="19">
        <v>12658.5</v>
      </c>
      <c r="L44" s="19" t="s">
        <v>218</v>
      </c>
      <c r="M44" s="20" t="s">
        <v>122</v>
      </c>
      <c r="N44" s="20" t="s">
        <v>219</v>
      </c>
      <c r="O44" s="21" t="s">
        <v>220</v>
      </c>
      <c r="P44" s="22" t="s">
        <v>221</v>
      </c>
    </row>
    <row r="45" spans="1:16" ht="12.75" customHeight="1" thickBot="1" x14ac:dyDescent="0.25">
      <c r="A45" s="4" t="str">
        <f t="shared" si="0"/>
        <v>BAVM 220 </v>
      </c>
      <c r="B45" s="2" t="str">
        <f t="shared" si="1"/>
        <v>I</v>
      </c>
      <c r="C45" s="4">
        <f t="shared" si="2"/>
        <v>55739.508800000003</v>
      </c>
      <c r="D45" s="9" t="str">
        <f t="shared" si="3"/>
        <v>vis</v>
      </c>
      <c r="E45" s="18">
        <f>VLOOKUP(C45,Active!C$21:E$973,3,FALSE)</f>
        <v>17321.961659662727</v>
      </c>
      <c r="F45" s="2" t="s">
        <v>81</v>
      </c>
      <c r="G45" s="9" t="str">
        <f t="shared" si="4"/>
        <v>55739.5088</v>
      </c>
      <c r="H45" s="4">
        <f t="shared" si="5"/>
        <v>12659</v>
      </c>
      <c r="I45" s="19" t="s">
        <v>222</v>
      </c>
      <c r="J45" s="20" t="s">
        <v>223</v>
      </c>
      <c r="K45" s="19" t="s">
        <v>224</v>
      </c>
      <c r="L45" s="19" t="s">
        <v>225</v>
      </c>
      <c r="M45" s="20" t="s">
        <v>122</v>
      </c>
      <c r="N45" s="20" t="s">
        <v>219</v>
      </c>
      <c r="O45" s="21" t="s">
        <v>220</v>
      </c>
      <c r="P45" s="22" t="s">
        <v>221</v>
      </c>
    </row>
    <row r="46" spans="1:16" ht="12.75" customHeight="1" thickBot="1" x14ac:dyDescent="0.25">
      <c r="A46" s="4" t="str">
        <f t="shared" si="0"/>
        <v>IBVS 6029 </v>
      </c>
      <c r="B46" s="2" t="str">
        <f t="shared" si="1"/>
        <v>I</v>
      </c>
      <c r="C46" s="4">
        <f t="shared" si="2"/>
        <v>56089.841500000002</v>
      </c>
      <c r="D46" s="9" t="str">
        <f t="shared" si="3"/>
        <v>vis</v>
      </c>
      <c r="E46" s="18">
        <f>VLOOKUP(C46,Active!C$21:E$973,3,FALSE)</f>
        <v>18690.95623821556</v>
      </c>
      <c r="F46" s="2" t="s">
        <v>81</v>
      </c>
      <c r="G46" s="9" t="str">
        <f t="shared" si="4"/>
        <v>56089.8415</v>
      </c>
      <c r="H46" s="4">
        <f t="shared" si="5"/>
        <v>14028</v>
      </c>
      <c r="I46" s="19" t="s">
        <v>226</v>
      </c>
      <c r="J46" s="20" t="s">
        <v>227</v>
      </c>
      <c r="K46" s="19" t="s">
        <v>228</v>
      </c>
      <c r="L46" s="19" t="s">
        <v>218</v>
      </c>
      <c r="M46" s="20" t="s">
        <v>122</v>
      </c>
      <c r="N46" s="20" t="s">
        <v>81</v>
      </c>
      <c r="O46" s="21" t="s">
        <v>214</v>
      </c>
      <c r="P46" s="22" t="s">
        <v>229</v>
      </c>
    </row>
    <row r="47" spans="1:16" ht="12.75" customHeight="1" thickBot="1" x14ac:dyDescent="0.25">
      <c r="A47" s="4" t="str">
        <f t="shared" si="0"/>
        <v> JAAVSO 42;426 </v>
      </c>
      <c r="B47" s="2" t="str">
        <f t="shared" si="1"/>
        <v>I</v>
      </c>
      <c r="C47" s="4">
        <f t="shared" si="2"/>
        <v>56470.369400000003</v>
      </c>
      <c r="D47" s="9" t="str">
        <f t="shared" si="3"/>
        <v>vis</v>
      </c>
      <c r="E47" s="18">
        <f>VLOOKUP(C47,Active!C$21:E$973,3,FALSE)</f>
        <v>20177.944555572456</v>
      </c>
      <c r="F47" s="2" t="s">
        <v>81</v>
      </c>
      <c r="G47" s="9" t="str">
        <f t="shared" si="4"/>
        <v>56470.3694</v>
      </c>
      <c r="H47" s="4">
        <f t="shared" si="5"/>
        <v>15515</v>
      </c>
      <c r="I47" s="19" t="s">
        <v>230</v>
      </c>
      <c r="J47" s="20" t="s">
        <v>231</v>
      </c>
      <c r="K47" s="19" t="s">
        <v>232</v>
      </c>
      <c r="L47" s="19" t="s">
        <v>233</v>
      </c>
      <c r="M47" s="20" t="s">
        <v>122</v>
      </c>
      <c r="N47" s="20" t="s">
        <v>74</v>
      </c>
      <c r="O47" s="21" t="s">
        <v>234</v>
      </c>
      <c r="P47" s="21" t="s">
        <v>235</v>
      </c>
    </row>
    <row r="48" spans="1:16" x14ac:dyDescent="0.2">
      <c r="B48" s="2"/>
      <c r="E48" s="18"/>
      <c r="F48" s="2"/>
    </row>
    <row r="49" spans="2:6" x14ac:dyDescent="0.2">
      <c r="B49" s="2"/>
      <c r="E49" s="18"/>
      <c r="F49" s="2"/>
    </row>
    <row r="50" spans="2:6" x14ac:dyDescent="0.2">
      <c r="B50" s="2"/>
      <c r="E50" s="18"/>
      <c r="F50" s="2"/>
    </row>
    <row r="51" spans="2:6" x14ac:dyDescent="0.2">
      <c r="B51" s="2"/>
      <c r="E51" s="18"/>
      <c r="F51" s="2"/>
    </row>
    <row r="52" spans="2:6" x14ac:dyDescent="0.2">
      <c r="B52" s="2"/>
      <c r="E52" s="18"/>
      <c r="F52" s="2"/>
    </row>
    <row r="53" spans="2:6" x14ac:dyDescent="0.2">
      <c r="B53" s="2"/>
      <c r="E53" s="18"/>
      <c r="F53" s="2"/>
    </row>
    <row r="54" spans="2:6" x14ac:dyDescent="0.2">
      <c r="B54" s="2"/>
      <c r="E54" s="18"/>
      <c r="F54" s="2"/>
    </row>
    <row r="55" spans="2:6" x14ac:dyDescent="0.2">
      <c r="B55" s="2"/>
      <c r="E55" s="18"/>
      <c r="F55" s="2"/>
    </row>
    <row r="56" spans="2:6" x14ac:dyDescent="0.2">
      <c r="B56" s="2"/>
      <c r="E56" s="18"/>
      <c r="F56" s="2"/>
    </row>
    <row r="57" spans="2:6" x14ac:dyDescent="0.2">
      <c r="B57" s="2"/>
      <c r="E57" s="18"/>
      <c r="F57" s="2"/>
    </row>
    <row r="58" spans="2:6" x14ac:dyDescent="0.2">
      <c r="B58" s="2"/>
      <c r="E58" s="18"/>
      <c r="F58" s="2"/>
    </row>
    <row r="59" spans="2:6" x14ac:dyDescent="0.2">
      <c r="B59" s="2"/>
      <c r="E59" s="18"/>
      <c r="F59" s="2"/>
    </row>
    <row r="60" spans="2:6" x14ac:dyDescent="0.2">
      <c r="B60" s="2"/>
      <c r="E60" s="18"/>
      <c r="F60" s="2"/>
    </row>
    <row r="61" spans="2:6" x14ac:dyDescent="0.2">
      <c r="B61" s="2"/>
      <c r="E61" s="18"/>
      <c r="F61" s="2"/>
    </row>
    <row r="62" spans="2:6" x14ac:dyDescent="0.2">
      <c r="B62" s="2"/>
      <c r="E62" s="18"/>
      <c r="F62" s="2"/>
    </row>
    <row r="63" spans="2:6" x14ac:dyDescent="0.2">
      <c r="B63" s="2"/>
      <c r="E63" s="18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</sheetData>
  <phoneticPr fontId="8" type="noConversion"/>
  <hyperlinks>
    <hyperlink ref="P11" r:id="rId1" display="http://www.konkoly.hu/cgi-bin/IBVS?4985"/>
    <hyperlink ref="P12" r:id="rId2" display="http://www.konkoly.hu/cgi-bin/IBVS?4985"/>
    <hyperlink ref="P20" r:id="rId3" display="http://var.astro.cz/oejv/issues/oejv0074.pdf"/>
    <hyperlink ref="P21" r:id="rId4" display="http://var.astro.cz/oejv/issues/oejv0074.pdf"/>
    <hyperlink ref="P28" r:id="rId5" display="http://www.konkoly.hu/cgi-bin/IBVS?5592"/>
    <hyperlink ref="P29" r:id="rId6" display="http://www.konkoly.hu/cgi-bin/IBVS?5592"/>
    <hyperlink ref="P31" r:id="rId7" display="http://www.konkoly.hu/cgi-bin/IBVS?5592"/>
    <hyperlink ref="P33" r:id="rId8" display="http://var.astro.cz/oejv/issues/oejv0003.pdf"/>
    <hyperlink ref="P34" r:id="rId9" display="http://var.astro.cz/oejv/issues/oejv0074.pdf"/>
    <hyperlink ref="P35" r:id="rId10" display="http://www.konkoly.hu/cgi-bin/IBVS?5713"/>
    <hyperlink ref="P36" r:id="rId11" display="http://www.konkoly.hu/cgi-bin/IBVS?5760"/>
    <hyperlink ref="P39" r:id="rId12" display="http://www.konkoly.hu/cgi-bin/IBVS?5837"/>
    <hyperlink ref="P40" r:id="rId13" display="http://www.konkoly.hu/cgi-bin/IBVS?5920"/>
    <hyperlink ref="P41" r:id="rId14" display="http://www.konkoly.hu/cgi-bin/IBVS?5920"/>
    <hyperlink ref="P42" r:id="rId15" display="http://www.konkoly.hu/cgi-bin/IBVS?5966"/>
    <hyperlink ref="P43" r:id="rId16" display="http://www.konkoly.hu/cgi-bin/IBVS?5945"/>
    <hyperlink ref="P44" r:id="rId17" display="http://www.bav-astro.de/sfs/BAVM_link.php?BAVMnr=220"/>
    <hyperlink ref="P45" r:id="rId18" display="http://www.bav-astro.de/sfs/BAVM_link.php?BAVMnr=220"/>
    <hyperlink ref="P46" r:id="rId19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2024-02-19T06:06:33Z</dcterms:modified>
</cp:coreProperties>
</file>