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D242EC3-62DE-42E6-9D1E-64380A7F00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2" r:id="rId1"/>
    <sheet name="Active 2" sheetId="1" r:id="rId2"/>
  </sheets>
  <calcPr calcId="181029"/>
</workbook>
</file>

<file path=xl/calcChain.xml><?xml version="1.0" encoding="utf-8"?>
<calcChain xmlns="http://schemas.openxmlformats.org/spreadsheetml/2006/main">
  <c r="E33" i="2" l="1"/>
  <c r="F33" i="2" s="1"/>
  <c r="G33" i="2" s="1"/>
  <c r="K33" i="2" s="1"/>
  <c r="Q33" i="2"/>
  <c r="E34" i="2"/>
  <c r="F34" i="2" s="1"/>
  <c r="G34" i="2" s="1"/>
  <c r="K34" i="2" s="1"/>
  <c r="Q34" i="2"/>
  <c r="F14" i="2"/>
  <c r="E32" i="2"/>
  <c r="F32" i="2" s="1"/>
  <c r="G32" i="2" s="1"/>
  <c r="K32" i="2" s="1"/>
  <c r="Q32" i="2"/>
  <c r="F15" i="2" l="1"/>
  <c r="E31" i="1"/>
  <c r="F31" i="1" s="1"/>
  <c r="G31" i="1" s="1"/>
  <c r="K31" i="1" s="1"/>
  <c r="Q31" i="1"/>
  <c r="E32" i="1"/>
  <c r="F32" i="1"/>
  <c r="G32" i="1" s="1"/>
  <c r="K32" i="1" s="1"/>
  <c r="Q32" i="1"/>
  <c r="E31" i="2"/>
  <c r="F31" i="2"/>
  <c r="G31" i="2"/>
  <c r="K31" i="2"/>
  <c r="Q31" i="2"/>
  <c r="C9" i="2"/>
  <c r="D9" i="2"/>
  <c r="C17" i="2"/>
  <c r="E21" i="2"/>
  <c r="F21" i="2"/>
  <c r="G21" i="2"/>
  <c r="K21" i="2"/>
  <c r="Q21" i="2"/>
  <c r="E22" i="2"/>
  <c r="F22" i="2"/>
  <c r="G22" i="2"/>
  <c r="K22" i="2"/>
  <c r="Q22" i="2"/>
  <c r="E23" i="2"/>
  <c r="F23" i="2"/>
  <c r="G23" i="2"/>
  <c r="K23" i="2"/>
  <c r="Q23" i="2"/>
  <c r="E24" i="2"/>
  <c r="F24" i="2"/>
  <c r="G24" i="2"/>
  <c r="I24" i="2"/>
  <c r="Q24" i="2"/>
  <c r="E25" i="2"/>
  <c r="F25" i="2"/>
  <c r="U25" i="2"/>
  <c r="Q25" i="2"/>
  <c r="E26" i="2"/>
  <c r="F26" i="2"/>
  <c r="G26" i="2"/>
  <c r="K26" i="2"/>
  <c r="Q26" i="2"/>
  <c r="E27" i="2"/>
  <c r="F27" i="2"/>
  <c r="G27" i="2"/>
  <c r="K27" i="2"/>
  <c r="Q27" i="2"/>
  <c r="E28" i="2"/>
  <c r="F28" i="2"/>
  <c r="G28" i="2"/>
  <c r="K28" i="2"/>
  <c r="Q28" i="2"/>
  <c r="E29" i="2"/>
  <c r="F29" i="2"/>
  <c r="G29" i="2"/>
  <c r="K29" i="2"/>
  <c r="Q29" i="2"/>
  <c r="E30" i="2"/>
  <c r="F30" i="2"/>
  <c r="G30" i="2"/>
  <c r="K30" i="2"/>
  <c r="Q30" i="2"/>
  <c r="Q30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D9" i="1"/>
  <c r="C9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I24" i="1"/>
  <c r="E25" i="1"/>
  <c r="F25" i="1"/>
  <c r="G25" i="1"/>
  <c r="I25" i="1"/>
  <c r="Q29" i="1"/>
  <c r="Q28" i="1"/>
  <c r="Q27" i="1"/>
  <c r="Q26" i="1"/>
  <c r="Q24" i="1"/>
  <c r="Q25" i="1"/>
  <c r="F16" i="1"/>
  <c r="C17" i="1"/>
  <c r="Q21" i="1"/>
  <c r="Q22" i="1"/>
  <c r="Q23" i="1"/>
  <c r="C12" i="1"/>
  <c r="C11" i="2"/>
  <c r="C11" i="1"/>
  <c r="C12" i="2"/>
  <c r="O33" i="2" l="1"/>
  <c r="O34" i="2"/>
  <c r="O32" i="2"/>
  <c r="O32" i="1"/>
  <c r="O31" i="1"/>
  <c r="O25" i="2"/>
  <c r="C15" i="2"/>
  <c r="O28" i="2"/>
  <c r="O22" i="2"/>
  <c r="O23" i="2"/>
  <c r="O27" i="2"/>
  <c r="O31" i="2"/>
  <c r="O30" i="2"/>
  <c r="O26" i="2"/>
  <c r="O29" i="2"/>
  <c r="O21" i="2"/>
  <c r="O24" i="2"/>
  <c r="C16" i="1"/>
  <c r="D18" i="1" s="1"/>
  <c r="C16" i="2"/>
  <c r="D18" i="2" s="1"/>
  <c r="O26" i="1"/>
  <c r="O24" i="1"/>
  <c r="C15" i="1"/>
  <c r="O28" i="1"/>
  <c r="O21" i="1"/>
  <c r="O23" i="1"/>
  <c r="O25" i="1"/>
  <c r="O22" i="1"/>
  <c r="O29" i="1"/>
  <c r="O30" i="1"/>
  <c r="O27" i="1"/>
  <c r="F17" i="1"/>
  <c r="F16" i="2" l="1"/>
  <c r="F18" i="2" s="1"/>
  <c r="F19" i="2" s="1"/>
  <c r="C18" i="1"/>
  <c r="F18" i="1"/>
  <c r="F19" i="1" s="1"/>
  <c r="C18" i="2"/>
  <c r="F17" i="2" l="1"/>
</calcChain>
</file>

<file path=xl/sharedStrings.xml><?xml version="1.0" encoding="utf-8"?>
<sst xmlns="http://schemas.openxmlformats.org/spreadsheetml/2006/main" count="149" uniqueCount="60">
  <si>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</si>
  <si>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</si>
  <si>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</si>
  <si>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</si>
  <si>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</si>
  <si>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</si>
  <si>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</si>
  <si>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</si>
  <si>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</si>
  <si>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</si>
  <si>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</si>
  <si>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</si>
  <si>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</si>
  <si>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</si>
  <si>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</si>
  <si>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</si>
  <si>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</si>
  <si>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</si>
  <si>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</si>
  <si>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</si>
  <si>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</si>
  <si>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</si>
  <si>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</si>
  <si>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</si>
  <si>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</si>
  <si>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</si>
  <si>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</si>
  <si>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</si>
  <si>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</si>
  <si>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</si>
  <si>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</si>
  <si>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</si>
  <si>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</si>
  <si>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</si>
  <si>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</si>
  <si>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</si>
  <si>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not avail.</t>
  </si>
  <si>
    <t>IBVS 5060</t>
  </si>
  <si>
    <t>IBVS 5731 is a duplicate</t>
  </si>
  <si>
    <t>I</t>
  </si>
  <si>
    <t>II</t>
  </si>
  <si>
    <t>Add cycle</t>
  </si>
  <si>
    <t>Old Cycle</t>
  </si>
  <si>
    <t>OEJV 0137</t>
  </si>
  <si>
    <t>BAD</t>
  </si>
  <si>
    <t>OEJV 0179</t>
  </si>
  <si>
    <t>pg</t>
  </si>
  <si>
    <t>vis</t>
  </si>
  <si>
    <t>PE</t>
  </si>
  <si>
    <t>CCD</t>
  </si>
  <si>
    <t>OEJV 0211</t>
  </si>
  <si>
    <t>JAAVSO 51, 2023</t>
  </si>
  <si>
    <t>V0589 Lyr / GSC 3142-0528</t>
  </si>
  <si>
    <t>JAAVSO 51, 134</t>
  </si>
  <si>
    <t>Next ToM-P</t>
  </si>
  <si>
    <t>Next ToM-S</t>
  </si>
  <si>
    <t>VSX</t>
  </si>
  <si>
    <t>11.60-12.00</t>
  </si>
  <si>
    <t xml:space="preserve">Mag R1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</si>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</sst>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69">
    <xf numFmtId="0" fontId="0" fillId="0" borderId="0" xfId="0" applyAlignment="1"/>
    <xf numFmtId="0" fontId="0" fillId="0" borderId="0" xfId="0" applyAlignment="1">
      <alignment horizontal="left"/>
    </xf>
    <xf numFmtId="0" fontId="4" fillId="24" borderId="5" xfId="0" applyFont="1" applyFill="1" applyBorder="1" applyAlignment="1">
      <alignment horizontal="left" vertical="center"/>
    </xf>
    <xf numFmtId="0" fontId="4" fillId="24" borderId="5" xfId="0" applyFont="1" applyFill="1" applyBorder="1" applyAlignment="1">
      <alignment horizontal="center" vertical="center"/>
    </xf>
    <xf numFmtId="0" fontId="4" fillId="24" borderId="11" xfId="0" applyFont="1" applyFill="1" applyBorder="1" applyAlignment="1">
      <alignment horizontal="left" vertical="center"/>
    </xf>
    <xf numFmtId="0" fontId="4" fillId="24" borderId="11" xfId="0" applyFont="1" applyFill="1" applyBorder="1" applyAlignment="1">
      <alignment horizontal="center" vertical="center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0" fontId="5" fillId="25" borderId="5" xfId="0" applyFont="1" applyFill="1" applyBorder="1" applyAlignment="1">
      <alignment vertical="center"/>
    </xf>
    <xf numFmtId="0" fontId="31" fillId="0" borderId="0" xfId="41" applyFont="1" applyAlignment="1">
      <alignment vertical="center"/>
    </xf>
    <xf numFmtId="0" fontId="31" fillId="0" borderId="0" xfId="41" applyFont="1" applyAlignment="1">
      <alignment horizontal="center" vertical="center"/>
    </xf>
    <xf numFmtId="0" fontId="31" fillId="0" borderId="0" xfId="4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5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0" fillId="0" borderId="11" xfId="0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5" xfId="0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34" fillId="0" borderId="14" xfId="0" applyFont="1" applyBorder="1" applyAlignment="1">
      <alignment horizontal="right" vertical="center"/>
    </xf>
    <xf numFmtId="0" fontId="34" fillId="0" borderId="17" xfId="0" applyFont="1" applyBorder="1" applyAlignment="1">
      <alignment horizontal="right" vertical="center"/>
    </xf>
    <xf numFmtId="0" fontId="5" fillId="26" borderId="12" xfId="0" applyFont="1" applyFill="1" applyBorder="1" applyAlignment="1">
      <alignment horizontal="right" vertical="center"/>
    </xf>
    <xf numFmtId="0" fontId="5" fillId="26" borderId="13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6" xfId="0" applyNumberFormat="1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V0589 Lyr - O-C Diagr.</a:t>
            </a:r>
          </a:p>
        </c:rich>
      </c:tx>
      <c:layout>
        <c:manualLayout>
          <c:xMode val="edge"/>
          <c:yMode val="edge"/>
          <c:x val="0.386648122392211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1974965229486"/>
          <c:y val="0.14035127795846455"/>
          <c:w val="0.8386648122392211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  <c:pt idx="12">
                  <c:v>12647.5</c:v>
                </c:pt>
                <c:pt idx="13">
                  <c:v>12677.5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A8-4888-B16E-DDFA09140D9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  <c:pt idx="12">
                  <c:v>12647.5</c:v>
                </c:pt>
                <c:pt idx="13">
                  <c:v>12677.5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3">
                  <c:v>0.16971999999805121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A8-4888-B16E-DDFA09140D9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  <c:pt idx="12">
                  <c:v>12647.5</c:v>
                </c:pt>
                <c:pt idx="13">
                  <c:v>12677.5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A8-4888-B16E-DDFA09140D9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  <c:pt idx="12">
                  <c:v>12647.5</c:v>
                </c:pt>
                <c:pt idx="13">
                  <c:v>12677.5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0</c:v>
                </c:pt>
                <c:pt idx="1">
                  <c:v>-5.2999999970779754E-3</c:v>
                </c:pt>
                <c:pt idx="2">
                  <c:v>7.5900000003457535E-2</c:v>
                </c:pt>
                <c:pt idx="5">
                  <c:v>0.2570800000030431</c:v>
                </c:pt>
                <c:pt idx="6">
                  <c:v>0.25714000000152737</c:v>
                </c:pt>
                <c:pt idx="7">
                  <c:v>0.25731000000087079</c:v>
                </c:pt>
                <c:pt idx="8">
                  <c:v>0.25746999999682885</c:v>
                </c:pt>
                <c:pt idx="9">
                  <c:v>0.38540999999531778</c:v>
                </c:pt>
                <c:pt idx="10">
                  <c:v>0.38711999983206624</c:v>
                </c:pt>
                <c:pt idx="11">
                  <c:v>0.41370000000461005</c:v>
                </c:pt>
                <c:pt idx="12">
                  <c:v>0.51029999999445863</c:v>
                </c:pt>
                <c:pt idx="13">
                  <c:v>0.519800000001851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A8-4888-B16E-DDFA09140D9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  <c:pt idx="12">
                  <c:v>12647.5</c:v>
                </c:pt>
                <c:pt idx="13">
                  <c:v>12677.5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A8-4888-B16E-DDFA09140D9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  <c:pt idx="12">
                  <c:v>12647.5</c:v>
                </c:pt>
                <c:pt idx="13">
                  <c:v>12677.5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A8-4888-B16E-DDFA09140D9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  <c:pt idx="12">
                  <c:v>12647.5</c:v>
                </c:pt>
                <c:pt idx="13">
                  <c:v>12677.5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A8-4888-B16E-DDFA09140D9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  <c:pt idx="12">
                  <c:v>12647.5</c:v>
                </c:pt>
                <c:pt idx="13">
                  <c:v>12677.5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-3.1120477549125891E-2</c:v>
                </c:pt>
                <c:pt idx="1">
                  <c:v>-2.9999264403277191E-2</c:v>
                </c:pt>
                <c:pt idx="2">
                  <c:v>0.10141871853383105</c:v>
                </c:pt>
                <c:pt idx="3">
                  <c:v>0.17543845656591281</c:v>
                </c:pt>
                <c:pt idx="4">
                  <c:v>0.19422369436039544</c:v>
                </c:pt>
                <c:pt idx="5">
                  <c:v>0.30675808747268346</c:v>
                </c:pt>
                <c:pt idx="6">
                  <c:v>0.30675808747268346</c:v>
                </c:pt>
                <c:pt idx="7">
                  <c:v>0.30675808747268346</c:v>
                </c:pt>
                <c:pt idx="8">
                  <c:v>0.30675808747268346</c:v>
                </c:pt>
                <c:pt idx="9">
                  <c:v>0.32788410358920106</c:v>
                </c:pt>
                <c:pt idx="10">
                  <c:v>0.33126741343281468</c:v>
                </c:pt>
                <c:pt idx="11">
                  <c:v>0.449663587553224</c:v>
                </c:pt>
                <c:pt idx="12">
                  <c:v>0.46644244392881945</c:v>
                </c:pt>
                <c:pt idx="13">
                  <c:v>0.46762266829287075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A8-4888-B16E-DDFA09140D9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1'!$D$21:$D$50</c:f>
                <c:numCache>
                  <c:formatCode>General</c:formatCode>
                  <c:ptCount val="30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plus>
            <c:minus>
              <c:numRef>
                <c:f>'Active 1'!$D$21:$D$50</c:f>
                <c:numCache>
                  <c:formatCode>General</c:formatCode>
                  <c:ptCount val="30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1.04E-2</c:v>
                  </c:pt>
                  <c:pt idx="13">
                    <c:v>1.2500000000000001E-2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8588.5</c:v>
                </c:pt>
                <c:pt idx="6">
                  <c:v>8588.5</c:v>
                </c:pt>
                <c:pt idx="7">
                  <c:v>8588.5</c:v>
                </c:pt>
                <c:pt idx="8">
                  <c:v>8588.5</c:v>
                </c:pt>
                <c:pt idx="9">
                  <c:v>9125.5</c:v>
                </c:pt>
                <c:pt idx="10">
                  <c:v>9211.5</c:v>
                </c:pt>
                <c:pt idx="11">
                  <c:v>12221</c:v>
                </c:pt>
                <c:pt idx="12">
                  <c:v>12647.5</c:v>
                </c:pt>
                <c:pt idx="13">
                  <c:v>12677.5</c:v>
                </c:pt>
              </c:numCache>
            </c:numRef>
          </c:xVal>
          <c:yVal>
            <c:numRef>
              <c:f>'Active 1'!$U$21:$U$998</c:f>
              <c:numCache>
                <c:formatCode>General</c:formatCode>
                <c:ptCount val="978"/>
                <c:pt idx="4">
                  <c:v>-6.8449999998847488E-2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A8-4888-B16E-DDFA09140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291136"/>
        <c:axId val="1"/>
      </c:scatterChart>
      <c:valAx>
        <c:axId val="871291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668984700973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291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87621696801114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V0589 Lyr - O-C Diagr.</a:t>
            </a:r>
          </a:p>
        </c:rich>
      </c:tx>
      <c:layout>
        <c:manualLayout>
          <c:xMode val="edge"/>
          <c:yMode val="edge"/>
          <c:x val="0.386648122392211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AD-442E-9251-CB41725E5AB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3">
                  <c:v>0.16971999999805121</c:v>
                </c:pt>
                <c:pt idx="4">
                  <c:v>-6.8449999998847488E-2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AD-442E-9251-CB41725E5AB3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AD-442E-9251-CB41725E5AB3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0">
                  <c:v>0</c:v>
                </c:pt>
                <c:pt idx="1">
                  <c:v>-5.2999999970779754E-3</c:v>
                </c:pt>
                <c:pt idx="2">
                  <c:v>7.5900000003457535E-2</c:v>
                </c:pt>
                <c:pt idx="5">
                  <c:v>-9.1019999999844003E-2</c:v>
                </c:pt>
                <c:pt idx="6">
                  <c:v>-9.0960000001359731E-2</c:v>
                </c:pt>
                <c:pt idx="7">
                  <c:v>-9.0790000002016313E-2</c:v>
                </c:pt>
                <c:pt idx="8">
                  <c:v>-9.0630000006058253E-2</c:v>
                </c:pt>
                <c:pt idx="9">
                  <c:v>3.7309999992430676E-2</c:v>
                </c:pt>
                <c:pt idx="10">
                  <c:v>3.9019999836455099E-2</c:v>
                </c:pt>
                <c:pt idx="11">
                  <c:v>-0.13629999999830034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AD-442E-9251-CB41725E5AB3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AD-442E-9251-CB41725E5AB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AD-442E-9251-CB41725E5AB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AD-442E-9251-CB41725E5AB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4.7879105010461068E-2</c:v>
                </c:pt>
                <c:pt idx="1">
                  <c:v>4.7582249742026003E-2</c:v>
                </c:pt>
                <c:pt idx="2">
                  <c:v>1.2787687489136994E-2</c:v>
                </c:pt>
                <c:pt idx="3">
                  <c:v>-6.809968214742862E-3</c:v>
                </c:pt>
                <c:pt idx="4">
                  <c:v>-1.1783595957821594E-2</c:v>
                </c:pt>
                <c:pt idx="5">
                  <c:v>-4.1583698518969758E-2</c:v>
                </c:pt>
                <c:pt idx="6">
                  <c:v>-4.1583698518969758E-2</c:v>
                </c:pt>
                <c:pt idx="7">
                  <c:v>-4.1583698518969758E-2</c:v>
                </c:pt>
                <c:pt idx="8">
                  <c:v>-4.1583698518969758E-2</c:v>
                </c:pt>
                <c:pt idx="9">
                  <c:v>-4.7177076734746262E-2</c:v>
                </c:pt>
                <c:pt idx="10">
                  <c:v>-4.8072850527216979E-2</c:v>
                </c:pt>
                <c:pt idx="11">
                  <c:v>-7.9570756904327092E-2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AD-442E-9251-CB41725E5AB3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2'!$D$21:$D$50</c:f>
                <c:numCache>
                  <c:formatCode>General</c:formatCode>
                  <c:ptCount val="30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plus>
            <c:minus>
              <c:numRef>
                <c:f>'Active 2'!$D$21:$D$50</c:f>
                <c:numCache>
                  <c:formatCode>General</c:formatCode>
                  <c:ptCount val="30"/>
                  <c:pt idx="0">
                    <c:v>1.4E-3</c:v>
                  </c:pt>
                  <c:pt idx="1">
                    <c:v>5.0000000000000001E-3</c:v>
                  </c:pt>
                  <c:pt idx="2">
                    <c:v>8.0000000000000004E-4</c:v>
                  </c:pt>
                  <c:pt idx="3">
                    <c:v>0.02</c:v>
                  </c:pt>
                  <c:pt idx="4">
                    <c:v>0.05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5.9999999999999995E-4</c:v>
                  </c:pt>
                  <c:pt idx="10">
                    <c:v>4.0000000000000002E-4</c:v>
                  </c:pt>
                  <c:pt idx="1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28.5</c:v>
                </c:pt>
                <c:pt idx="2">
                  <c:v>3369</c:v>
                </c:pt>
                <c:pt idx="3">
                  <c:v>5250.5</c:v>
                </c:pt>
                <c:pt idx="4">
                  <c:v>5728</c:v>
                </c:pt>
                <c:pt idx="5">
                  <c:v>8589</c:v>
                </c:pt>
                <c:pt idx="6">
                  <c:v>8589</c:v>
                </c:pt>
                <c:pt idx="7">
                  <c:v>8589</c:v>
                </c:pt>
                <c:pt idx="8">
                  <c:v>8589</c:v>
                </c:pt>
                <c:pt idx="9">
                  <c:v>9126</c:v>
                </c:pt>
                <c:pt idx="10">
                  <c:v>9212</c:v>
                </c:pt>
                <c:pt idx="11">
                  <c:v>12236</c:v>
                </c:pt>
              </c:numCache>
            </c:numRef>
          </c:xVal>
          <c:yVal>
            <c:numRef>
              <c:f>'Active 2'!$U$21:$U$998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AD-442E-9251-CB41725E5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289696"/>
        <c:axId val="1"/>
      </c:scatterChart>
      <c:valAx>
        <c:axId val="871289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289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04867872044508"/>
          <c:y val="0.92397660818713445"/>
          <c:w val="0.6606397774687065"/>
          <c:h val="5.84795321637426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28575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7A7ECFE0-B414-7323-B6C6-98DA4D247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28575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67A9B04-26FD-CF8C-4A2A-4877CB28F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9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" customWidth="1"/>
    <col min="2" max="2" width="3.85546875" customWidth="1"/>
    <col min="3" max="3" width="11.85546875" customWidth="1"/>
    <col min="4" max="4" width="12.1406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8" t="s">
        <v>52</v>
      </c>
    </row>
    <row r="2" spans="1:6" s="9" customFormat="1" ht="12.95" customHeight="1" x14ac:dyDescent="0.2">
      <c r="A2" s="9" t="s">
        <v>23</v>
      </c>
      <c r="B2" s="9" t="s">
        <v>35</v>
      </c>
      <c r="C2" s="10"/>
      <c r="D2" s="10"/>
    </row>
    <row r="3" spans="1:6" s="9" customFormat="1" ht="12.95" customHeight="1" thickBot="1" x14ac:dyDescent="0.25"/>
    <row r="4" spans="1:6" s="9" customFormat="1" ht="12.95" customHeight="1" thickTop="1" thickBot="1" x14ac:dyDescent="0.25">
      <c r="A4" s="11" t="s">
        <v>0</v>
      </c>
      <c r="C4" s="12" t="s">
        <v>36</v>
      </c>
      <c r="D4" s="13" t="s">
        <v>36</v>
      </c>
    </row>
    <row r="5" spans="1:6" s="9" customFormat="1" ht="12.95" customHeight="1" thickTop="1" x14ac:dyDescent="0.2">
      <c r="A5" s="14" t="s">
        <v>29</v>
      </c>
      <c r="C5" s="15">
        <v>-9.5</v>
      </c>
      <c r="D5" s="9" t="s">
        <v>30</v>
      </c>
    </row>
    <row r="6" spans="1:6" s="9" customFormat="1" ht="12.95" customHeight="1" x14ac:dyDescent="0.2">
      <c r="A6" s="11" t="s">
        <v>1</v>
      </c>
    </row>
    <row r="7" spans="1:6" s="9" customFormat="1" ht="12.95" customHeight="1" x14ac:dyDescent="0.2">
      <c r="A7" s="9" t="s">
        <v>2</v>
      </c>
      <c r="C7" s="9">
        <v>51286.851600000002</v>
      </c>
      <c r="D7" s="16" t="s">
        <v>56</v>
      </c>
    </row>
    <row r="8" spans="1:6" s="9" customFormat="1" ht="12.95" customHeight="1" x14ac:dyDescent="0.2">
      <c r="A8" s="9" t="s">
        <v>3</v>
      </c>
      <c r="C8" s="9">
        <v>0.69620000000000004</v>
      </c>
      <c r="D8" s="17" t="s">
        <v>56</v>
      </c>
    </row>
    <row r="9" spans="1:6" s="9" customFormat="1" ht="12.95" customHeight="1" x14ac:dyDescent="0.2">
      <c r="A9" s="18" t="s">
        <v>34</v>
      </c>
      <c r="B9" s="19">
        <v>21</v>
      </c>
      <c r="C9" s="20" t="str">
        <f>"F"&amp;B9</f>
        <v>F21</v>
      </c>
      <c r="D9" s="21" t="str">
        <f>"G"&amp;B9</f>
        <v>G21</v>
      </c>
    </row>
    <row r="10" spans="1:6" s="9" customFormat="1" ht="12.95" customHeight="1" thickBot="1" x14ac:dyDescent="0.25">
      <c r="C10" s="22" t="s">
        <v>19</v>
      </c>
      <c r="D10" s="22" t="s">
        <v>20</v>
      </c>
    </row>
    <row r="11" spans="1:6" s="9" customFormat="1" ht="12.95" customHeight="1" x14ac:dyDescent="0.2">
      <c r="A11" s="9" t="s">
        <v>15</v>
      </c>
      <c r="C11" s="21">
        <f ca="1">INTERCEPT(INDIRECT($D$9):G992,INDIRECT($C$9):F992)</f>
        <v>-3.1120477549125891E-2</v>
      </c>
      <c r="D11" s="10"/>
    </row>
    <row r="12" spans="1:6" s="9" customFormat="1" ht="12.95" customHeight="1" x14ac:dyDescent="0.2">
      <c r="A12" s="9" t="s">
        <v>16</v>
      </c>
      <c r="C12" s="21">
        <f ca="1">SLOPE(INDIRECT($D$9):G992,INDIRECT($C$9):F992)</f>
        <v>3.9340812135042131E-5</v>
      </c>
      <c r="D12" s="10"/>
      <c r="E12" s="62" t="s">
        <v>58</v>
      </c>
      <c r="F12" s="63" t="s">
        <v>57</v>
      </c>
    </row>
    <row r="13" spans="1:6" s="9" customFormat="1" ht="12.95" customHeight="1" x14ac:dyDescent="0.2">
      <c r="A13" s="9" t="s">
        <v>18</v>
      </c>
      <c r="C13" s="10" t="s">
        <v>13</v>
      </c>
      <c r="E13" s="60" t="s">
        <v>41</v>
      </c>
      <c r="F13" s="64">
        <v>1</v>
      </c>
    </row>
    <row r="14" spans="1:6" s="9" customFormat="1" ht="12.95" customHeight="1" x14ac:dyDescent="0.2">
      <c r="E14" s="60" t="s">
        <v>31</v>
      </c>
      <c r="F14" s="65">
        <f ca="1">NOW()+15018.5+$C$5/24</f>
        <v>60547.767529166667</v>
      </c>
    </row>
    <row r="15" spans="1:6" s="9" customFormat="1" ht="12.95" customHeight="1" x14ac:dyDescent="0.2">
      <c r="A15" s="23" t="s">
        <v>17</v>
      </c>
      <c r="C15" s="24">
        <f ca="1">(C7+C11)+(C8+C12)*INT(MAX(F21:F3533))</f>
        <v>60113.046602997885</v>
      </c>
      <c r="E15" s="60" t="s">
        <v>42</v>
      </c>
      <c r="F15" s="65">
        <f ca="1">ROUND(2*($F$14-$C$7)/$C$8,0)/2+$F$13</f>
        <v>13303</v>
      </c>
    </row>
    <row r="16" spans="1:6" s="9" customFormat="1" ht="12.95" customHeight="1" x14ac:dyDescent="0.2">
      <c r="A16" s="11" t="s">
        <v>4</v>
      </c>
      <c r="C16" s="25">
        <f ca="1">+C8+C12</f>
        <v>0.69623934081213512</v>
      </c>
      <c r="E16" s="60" t="s">
        <v>32</v>
      </c>
      <c r="F16" s="65">
        <f ca="1">ROUND(2*($F$14-$C$15)/$C$16,0)/2+$F$13</f>
        <v>625.5</v>
      </c>
    </row>
    <row r="17" spans="1:23" s="9" customFormat="1" ht="12.95" customHeight="1" thickBot="1" x14ac:dyDescent="0.25">
      <c r="A17" s="16" t="s">
        <v>28</v>
      </c>
      <c r="C17" s="9">
        <f>COUNT(C21:C2191)</f>
        <v>14</v>
      </c>
      <c r="E17" s="60" t="s">
        <v>54</v>
      </c>
      <c r="F17" s="66">
        <f ca="1">+$C$15+$C$16*$F$16-15018.5-$C$5/24</f>
        <v>45530.440144009212</v>
      </c>
    </row>
    <row r="18" spans="1:23" s="9" customFormat="1" ht="12.95" customHeight="1" thickTop="1" thickBot="1" x14ac:dyDescent="0.25">
      <c r="A18" s="11" t="s">
        <v>5</v>
      </c>
      <c r="C18" s="27">
        <f ca="1">+C15</f>
        <v>60113.046602997885</v>
      </c>
      <c r="D18" s="28">
        <f ca="1">+C16</f>
        <v>0.69623934081213512</v>
      </c>
      <c r="E18" s="61" t="s">
        <v>55</v>
      </c>
      <c r="F18" s="67">
        <f ca="1">+($C$15+$C$16*$F$16)-($C$16/2)-15018.5-$C$5/24</f>
        <v>45530.092024338803</v>
      </c>
    </row>
    <row r="19" spans="1:23" s="9" customFormat="1" ht="12.95" customHeight="1" thickTop="1" x14ac:dyDescent="0.2">
      <c r="E19" s="16" t="s">
        <v>33</v>
      </c>
      <c r="F19" s="29">
        <f ca="1">+$C$15+$C$16*F18-15018.5-$C$5/24</f>
        <v>76794.783694472717</v>
      </c>
    </row>
    <row r="20" spans="1:23" s="9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30" t="s">
        <v>46</v>
      </c>
      <c r="I20" s="30" t="s">
        <v>47</v>
      </c>
      <c r="J20" s="30" t="s">
        <v>48</v>
      </c>
      <c r="K20" s="30" t="s">
        <v>49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2" t="s">
        <v>14</v>
      </c>
      <c r="U20" s="32" t="s">
        <v>44</v>
      </c>
    </row>
    <row r="21" spans="1:23" s="34" customFormat="1" ht="12.95" customHeight="1" x14ac:dyDescent="0.2">
      <c r="A21" s="4" t="s">
        <v>37</v>
      </c>
      <c r="B21" s="5" t="s">
        <v>39</v>
      </c>
      <c r="C21" s="4">
        <v>51286.851600000002</v>
      </c>
      <c r="D21" s="4">
        <v>1.4E-3</v>
      </c>
      <c r="E21" s="33">
        <f t="shared" ref="E21:E30" si="0">+(C21-C$7)/C$8</f>
        <v>0</v>
      </c>
      <c r="F21" s="33">
        <f>ROUND(2*E21,0)/2</f>
        <v>0</v>
      </c>
      <c r="G21" s="33">
        <f t="shared" ref="G21:G30" si="1">+C21-(C$7+F21*C$8)</f>
        <v>0</v>
      </c>
      <c r="I21" s="33"/>
      <c r="K21" s="33">
        <f>+G21</f>
        <v>0</v>
      </c>
      <c r="O21" s="34">
        <f t="shared" ref="O21:O32" ca="1" si="2">+C$11+C$12*$F21</f>
        <v>-3.1120477549125891E-2</v>
      </c>
      <c r="Q21" s="35">
        <f t="shared" ref="Q21:Q30" si="3">+C21-15018.5</f>
        <v>36268.351600000002</v>
      </c>
    </row>
    <row r="22" spans="1:23" s="34" customFormat="1" ht="12.95" customHeight="1" x14ac:dyDescent="0.2">
      <c r="A22" s="2" t="s">
        <v>37</v>
      </c>
      <c r="B22" s="3" t="s">
        <v>40</v>
      </c>
      <c r="C22" s="2">
        <v>51306.688000000002</v>
      </c>
      <c r="D22" s="2">
        <v>5.0000000000000001E-3</v>
      </c>
      <c r="E22" s="36">
        <f t="shared" si="0"/>
        <v>28.492387245044725</v>
      </c>
      <c r="F22" s="36">
        <f>ROUND(2*E22,0)/2</f>
        <v>28.5</v>
      </c>
      <c r="G22" s="36">
        <f t="shared" si="1"/>
        <v>-5.2999999970779754E-3</v>
      </c>
      <c r="I22" s="36"/>
      <c r="K22" s="36">
        <f>+G22</f>
        <v>-5.2999999970779754E-3</v>
      </c>
      <c r="O22" s="34">
        <f t="shared" ca="1" si="2"/>
        <v>-2.9999264403277191E-2</v>
      </c>
      <c r="Q22" s="35">
        <f t="shared" si="3"/>
        <v>36288.188000000002</v>
      </c>
    </row>
    <row r="23" spans="1:23" s="34" customFormat="1" ht="12.95" customHeight="1" x14ac:dyDescent="0.2">
      <c r="A23" s="37" t="s">
        <v>37</v>
      </c>
      <c r="B23" s="37"/>
      <c r="C23" s="38">
        <v>53632.425300000003</v>
      </c>
      <c r="D23" s="38">
        <v>8.0000000000000004E-4</v>
      </c>
      <c r="E23" s="36">
        <f t="shared" si="0"/>
        <v>3369.1090203964386</v>
      </c>
      <c r="F23" s="36">
        <f>ROUND(2*E23,0)/2</f>
        <v>3369</v>
      </c>
      <c r="G23" s="36">
        <f t="shared" si="1"/>
        <v>7.5900000003457535E-2</v>
      </c>
      <c r="I23" s="36"/>
      <c r="K23" s="36">
        <f>+G23</f>
        <v>7.5900000003457535E-2</v>
      </c>
      <c r="O23" s="34">
        <f t="shared" ca="1" si="2"/>
        <v>0.10141871853383105</v>
      </c>
      <c r="Q23" s="35">
        <f t="shared" si="3"/>
        <v>38613.925300000003</v>
      </c>
      <c r="W23" s="34" t="s">
        <v>38</v>
      </c>
    </row>
    <row r="24" spans="1:23" s="34" customFormat="1" ht="12.95" customHeight="1" x14ac:dyDescent="0.2">
      <c r="A24" s="39" t="s">
        <v>43</v>
      </c>
      <c r="B24" s="40" t="s">
        <v>39</v>
      </c>
      <c r="C24" s="41">
        <v>54942.419419999998</v>
      </c>
      <c r="D24" s="41">
        <v>0.02</v>
      </c>
      <c r="E24" s="36">
        <f t="shared" si="0"/>
        <v>5250.7437805228328</v>
      </c>
      <c r="F24" s="36">
        <f>ROUND(2*E24,0)/2</f>
        <v>5250.5</v>
      </c>
      <c r="G24" s="36">
        <f t="shared" si="1"/>
        <v>0.16971999999805121</v>
      </c>
      <c r="I24" s="36">
        <f>+G24</f>
        <v>0.16971999999805121</v>
      </c>
      <c r="O24" s="34">
        <f t="shared" ca="1" si="2"/>
        <v>0.17543845656591281</v>
      </c>
      <c r="Q24" s="35">
        <f t="shared" si="3"/>
        <v>39923.919419999998</v>
      </c>
    </row>
    <row r="25" spans="1:23" s="34" customFormat="1" ht="12.95" customHeight="1" x14ac:dyDescent="0.2">
      <c r="A25" s="39" t="s">
        <v>43</v>
      </c>
      <c r="B25" s="40" t="s">
        <v>39</v>
      </c>
      <c r="C25" s="41">
        <v>55274.616750000001</v>
      </c>
      <c r="D25" s="41">
        <v>0.05</v>
      </c>
      <c r="E25" s="36">
        <f t="shared" si="0"/>
        <v>5727.9016805515639</v>
      </c>
      <c r="F25" s="36">
        <f>ROUND(2*E25,0)/2</f>
        <v>5728</v>
      </c>
      <c r="I25" s="36"/>
      <c r="O25" s="34">
        <f t="shared" ca="1" si="2"/>
        <v>0.19422369436039544</v>
      </c>
      <c r="Q25" s="35">
        <f t="shared" si="3"/>
        <v>40256.116750000001</v>
      </c>
      <c r="U25" s="36">
        <f>+C25-(C$7+F25*C$8)</f>
        <v>-6.8449999998847488E-2</v>
      </c>
    </row>
    <row r="26" spans="1:23" s="34" customFormat="1" ht="12.95" customHeight="1" x14ac:dyDescent="0.2">
      <c r="A26" s="42" t="s">
        <v>45</v>
      </c>
      <c r="B26" s="43" t="s">
        <v>39</v>
      </c>
      <c r="C26" s="44">
        <v>57266.422380000004</v>
      </c>
      <c r="D26" s="44">
        <v>2.0000000000000001E-4</v>
      </c>
      <c r="E26" s="36">
        <f t="shared" si="0"/>
        <v>8588.869261706408</v>
      </c>
      <c r="F26" s="45">
        <f t="shared" ref="F26:F31" si="4">ROUND(2*E26,0)/2-0.5</f>
        <v>8588.5</v>
      </c>
      <c r="G26" s="36">
        <f t="shared" si="1"/>
        <v>0.2570800000030431</v>
      </c>
      <c r="K26" s="36">
        <f t="shared" ref="K26:K31" si="5">+G26</f>
        <v>0.2570800000030431</v>
      </c>
      <c r="O26" s="34">
        <f t="shared" ca="1" si="2"/>
        <v>0.30675808747268346</v>
      </c>
      <c r="Q26" s="35">
        <f t="shared" si="3"/>
        <v>42247.922380000004</v>
      </c>
    </row>
    <row r="27" spans="1:23" s="34" customFormat="1" ht="12.95" customHeight="1" x14ac:dyDescent="0.2">
      <c r="A27" s="42" t="s">
        <v>45</v>
      </c>
      <c r="B27" s="43" t="s">
        <v>39</v>
      </c>
      <c r="C27" s="44">
        <v>57266.422440000002</v>
      </c>
      <c r="D27" s="44">
        <v>2.0000000000000001E-4</v>
      </c>
      <c r="E27" s="36">
        <f t="shared" si="0"/>
        <v>8588.869347888538</v>
      </c>
      <c r="F27" s="45">
        <f t="shared" si="4"/>
        <v>8588.5</v>
      </c>
      <c r="G27" s="36">
        <f t="shared" si="1"/>
        <v>0.25714000000152737</v>
      </c>
      <c r="K27" s="36">
        <f t="shared" si="5"/>
        <v>0.25714000000152737</v>
      </c>
      <c r="O27" s="34">
        <f t="shared" ca="1" si="2"/>
        <v>0.30675808747268346</v>
      </c>
      <c r="Q27" s="35">
        <f t="shared" si="3"/>
        <v>42247.922440000002</v>
      </c>
    </row>
    <row r="28" spans="1:23" s="34" customFormat="1" ht="12.95" customHeight="1" x14ac:dyDescent="0.2">
      <c r="A28" s="42" t="s">
        <v>45</v>
      </c>
      <c r="B28" s="43" t="s">
        <v>39</v>
      </c>
      <c r="C28" s="44">
        <v>57266.422610000001</v>
      </c>
      <c r="D28" s="44">
        <v>2.0000000000000001E-4</v>
      </c>
      <c r="E28" s="36">
        <f t="shared" si="0"/>
        <v>8588.8695920712435</v>
      </c>
      <c r="F28" s="45">
        <f t="shared" si="4"/>
        <v>8588.5</v>
      </c>
      <c r="G28" s="36">
        <f t="shared" si="1"/>
        <v>0.25731000000087079</v>
      </c>
      <c r="K28" s="36">
        <f t="shared" si="5"/>
        <v>0.25731000000087079</v>
      </c>
      <c r="O28" s="34">
        <f t="shared" ca="1" si="2"/>
        <v>0.30675808747268346</v>
      </c>
      <c r="Q28" s="35">
        <f t="shared" si="3"/>
        <v>42247.922610000001</v>
      </c>
    </row>
    <row r="29" spans="1:23" s="34" customFormat="1" ht="12.95" customHeight="1" x14ac:dyDescent="0.2">
      <c r="A29" s="42" t="s">
        <v>45</v>
      </c>
      <c r="B29" s="43" t="s">
        <v>39</v>
      </c>
      <c r="C29" s="44">
        <v>57266.422769999997</v>
      </c>
      <c r="D29" s="44">
        <v>2.0000000000000001E-4</v>
      </c>
      <c r="E29" s="36">
        <f t="shared" si="0"/>
        <v>8588.8698218902555</v>
      </c>
      <c r="F29" s="45">
        <f t="shared" si="4"/>
        <v>8588.5</v>
      </c>
      <c r="G29" s="36">
        <f t="shared" si="1"/>
        <v>0.25746999999682885</v>
      </c>
      <c r="K29" s="36">
        <f t="shared" si="5"/>
        <v>0.25746999999682885</v>
      </c>
      <c r="O29" s="34">
        <f t="shared" ca="1" si="2"/>
        <v>0.30675808747268346</v>
      </c>
      <c r="Q29" s="35">
        <f t="shared" si="3"/>
        <v>42247.922769999997</v>
      </c>
    </row>
    <row r="30" spans="1:23" s="34" customFormat="1" ht="12.95" customHeight="1" x14ac:dyDescent="0.2">
      <c r="A30" s="42" t="s">
        <v>45</v>
      </c>
      <c r="B30" s="43" t="s">
        <v>39</v>
      </c>
      <c r="C30" s="44">
        <v>57640.410109999997</v>
      </c>
      <c r="D30" s="44">
        <v>5.9999999999999995E-4</v>
      </c>
      <c r="E30" s="36">
        <f t="shared" si="0"/>
        <v>9126.0535909221417</v>
      </c>
      <c r="F30" s="45">
        <f t="shared" si="4"/>
        <v>9125.5</v>
      </c>
      <c r="G30" s="36">
        <f t="shared" si="1"/>
        <v>0.38540999999531778</v>
      </c>
      <c r="K30" s="36">
        <f t="shared" si="5"/>
        <v>0.38540999999531778</v>
      </c>
      <c r="O30" s="34">
        <f t="shared" ca="1" si="2"/>
        <v>0.32788410358920106</v>
      </c>
      <c r="Q30" s="35">
        <f t="shared" si="3"/>
        <v>42621.910109999997</v>
      </c>
    </row>
    <row r="31" spans="1:23" s="34" customFormat="1" ht="12.95" customHeight="1" x14ac:dyDescent="0.2">
      <c r="A31" s="46" t="s">
        <v>50</v>
      </c>
      <c r="B31" s="47" t="s">
        <v>39</v>
      </c>
      <c r="C31" s="48">
        <v>57700.285019999836</v>
      </c>
      <c r="D31" s="48">
        <v>4.0000000000000002E-4</v>
      </c>
      <c r="E31" s="36">
        <f>+(C31-C$7)/C$8</f>
        <v>9212.0560471126591</v>
      </c>
      <c r="F31" s="45">
        <f t="shared" si="4"/>
        <v>9211.5</v>
      </c>
      <c r="G31" s="36">
        <f>+C31-(C$7+F31*C$8)</f>
        <v>0.38711999983206624</v>
      </c>
      <c r="K31" s="36">
        <f t="shared" si="5"/>
        <v>0.38711999983206624</v>
      </c>
      <c r="O31" s="34">
        <f t="shared" ca="1" si="2"/>
        <v>0.33126741343281468</v>
      </c>
      <c r="Q31" s="35">
        <f>+C31-15018.5</f>
        <v>42681.785019999836</v>
      </c>
    </row>
    <row r="32" spans="1:23" s="34" customFormat="1" ht="12.95" customHeight="1" x14ac:dyDescent="0.2">
      <c r="A32" s="6" t="s">
        <v>53</v>
      </c>
      <c r="B32" s="7" t="s">
        <v>39</v>
      </c>
      <c r="C32" s="51">
        <v>59795.525500000003</v>
      </c>
      <c r="D32" s="52">
        <v>4.0000000000000002E-4</v>
      </c>
      <c r="E32" s="36">
        <f>+(C32-C$7)/C$8</f>
        <v>12221.594225797186</v>
      </c>
      <c r="F32" s="36">
        <f t="shared" ref="F32" si="6">ROUND(2*E32,0)/2-0.5</f>
        <v>12221</v>
      </c>
      <c r="G32" s="36">
        <f>+C32-(C$7+F32*C$8)</f>
        <v>0.41370000000461005</v>
      </c>
      <c r="K32" s="36">
        <f t="shared" ref="K32" si="7">+G32</f>
        <v>0.41370000000461005</v>
      </c>
      <c r="O32" s="34">
        <f t="shared" ca="1" si="2"/>
        <v>0.449663587553224</v>
      </c>
      <c r="Q32" s="35">
        <f>+C32-15018.5</f>
        <v>44777.025500000003</v>
      </c>
    </row>
    <row r="33" spans="1:17" s="34" customFormat="1" ht="12.95" customHeight="1" x14ac:dyDescent="0.2">
      <c r="A33" s="52" t="s">
        <v>59</v>
      </c>
      <c r="B33" s="68" t="s">
        <v>39</v>
      </c>
      <c r="C33" s="52">
        <v>60092.551399999997</v>
      </c>
      <c r="D33" s="52">
        <v>1.04E-2</v>
      </c>
      <c r="E33" s="36">
        <f t="shared" ref="E33:E34" si="8">+(C33-C$7)/C$8</f>
        <v>12648.232979029006</v>
      </c>
      <c r="F33" s="36">
        <f t="shared" ref="F33:F34" si="9">ROUND(2*E33,0)/2-0.5</f>
        <v>12647.5</v>
      </c>
      <c r="G33" s="36">
        <f t="shared" ref="G33:G34" si="10">+C33-(C$7+F33*C$8)</f>
        <v>0.51029999999445863</v>
      </c>
      <c r="K33" s="36">
        <f t="shared" ref="K33:K34" si="11">+G33</f>
        <v>0.51029999999445863</v>
      </c>
      <c r="O33" s="34">
        <f t="shared" ref="O33:O34" ca="1" si="12">+C$11+C$12*$F33</f>
        <v>0.46644244392881945</v>
      </c>
      <c r="Q33" s="35">
        <f t="shared" ref="Q33:Q34" si="13">+C33-15018.5</f>
        <v>45074.051399999997</v>
      </c>
    </row>
    <row r="34" spans="1:17" s="34" customFormat="1" ht="12.95" customHeight="1" x14ac:dyDescent="0.2">
      <c r="A34" s="52" t="s">
        <v>59</v>
      </c>
      <c r="B34" s="68" t="s">
        <v>39</v>
      </c>
      <c r="C34" s="52">
        <v>60113.446900000003</v>
      </c>
      <c r="D34" s="52">
        <v>1.2500000000000001E-2</v>
      </c>
      <c r="E34" s="36">
        <f t="shared" si="8"/>
        <v>12678.24662453318</v>
      </c>
      <c r="F34" s="36">
        <f t="shared" si="9"/>
        <v>12677.5</v>
      </c>
      <c r="G34" s="36">
        <f t="shared" si="10"/>
        <v>0.519800000001851</v>
      </c>
      <c r="K34" s="36">
        <f t="shared" si="11"/>
        <v>0.519800000001851</v>
      </c>
      <c r="O34" s="34">
        <f t="shared" ca="1" si="12"/>
        <v>0.46762266829287075</v>
      </c>
      <c r="Q34" s="35">
        <f t="shared" si="13"/>
        <v>45094.946900000003</v>
      </c>
    </row>
    <row r="35" spans="1:17" s="34" customFormat="1" ht="12.95" customHeight="1" x14ac:dyDescent="0.2">
      <c r="C35" s="49"/>
      <c r="D35" s="49"/>
    </row>
    <row r="36" spans="1:17" s="34" customFormat="1" ht="12.95" customHeight="1" x14ac:dyDescent="0.2">
      <c r="C36" s="49"/>
      <c r="D36" s="49"/>
    </row>
    <row r="37" spans="1:17" s="34" customFormat="1" ht="12.95" customHeight="1" x14ac:dyDescent="0.2">
      <c r="C37" s="49"/>
      <c r="D37" s="49"/>
    </row>
    <row r="38" spans="1:17" s="34" customFormat="1" ht="12.95" customHeight="1" x14ac:dyDescent="0.2">
      <c r="C38" s="49"/>
      <c r="D38" s="49"/>
    </row>
    <row r="39" spans="1:17" s="9" customFormat="1" ht="12.95" customHeight="1" x14ac:dyDescent="0.2">
      <c r="C39" s="50"/>
      <c r="D39" s="50"/>
    </row>
    <row r="40" spans="1:17" s="9" customFormat="1" ht="12.95" customHeight="1" x14ac:dyDescent="0.2">
      <c r="C40" s="50"/>
      <c r="D40" s="50"/>
    </row>
    <row r="41" spans="1:17" s="9" customFormat="1" ht="12.95" customHeight="1" x14ac:dyDescent="0.2">
      <c r="C41" s="50"/>
      <c r="D41" s="50"/>
    </row>
    <row r="42" spans="1:17" s="9" customFormat="1" ht="12.95" customHeight="1" x14ac:dyDescent="0.2">
      <c r="C42" s="50"/>
      <c r="D42" s="50"/>
    </row>
    <row r="43" spans="1:17" s="9" customFormat="1" ht="12.95" customHeight="1" x14ac:dyDescent="0.2">
      <c r="C43" s="50"/>
      <c r="D43" s="50"/>
    </row>
    <row r="44" spans="1:17" s="9" customFormat="1" ht="12.95" customHeight="1" x14ac:dyDescent="0.2">
      <c r="C44" s="50"/>
      <c r="D44" s="50"/>
    </row>
    <row r="45" spans="1:17" s="9" customFormat="1" ht="12.95" customHeight="1" x14ac:dyDescent="0.2">
      <c r="C45" s="50"/>
      <c r="D45" s="50"/>
    </row>
    <row r="46" spans="1:17" s="9" customFormat="1" ht="12.95" customHeight="1" x14ac:dyDescent="0.2">
      <c r="C46" s="50"/>
      <c r="D46" s="50"/>
    </row>
    <row r="47" spans="1:17" s="9" customFormat="1" ht="12.95" customHeight="1" x14ac:dyDescent="0.2">
      <c r="C47" s="50"/>
      <c r="D47" s="50"/>
    </row>
    <row r="48" spans="1:17" s="9" customFormat="1" ht="12.95" customHeight="1" x14ac:dyDescent="0.2">
      <c r="C48" s="50"/>
      <c r="D48" s="50"/>
    </row>
    <row r="49" spans="3:4" s="9" customFormat="1" ht="12.95" customHeight="1" x14ac:dyDescent="0.2">
      <c r="C49" s="50"/>
      <c r="D49" s="50"/>
    </row>
    <row r="50" spans="3:4" s="9" customFormat="1" ht="12.95" customHeight="1" x14ac:dyDescent="0.2">
      <c r="C50" s="50"/>
      <c r="D50" s="50"/>
    </row>
    <row r="51" spans="3:4" s="9" customFormat="1" ht="12.95" customHeight="1" x14ac:dyDescent="0.2">
      <c r="C51" s="50"/>
      <c r="D51" s="50"/>
    </row>
    <row r="52" spans="3:4" s="9" customFormat="1" ht="12.95" customHeight="1" x14ac:dyDescent="0.2">
      <c r="C52" s="50"/>
      <c r="D52" s="50"/>
    </row>
    <row r="53" spans="3:4" s="9" customFormat="1" ht="12.95" customHeight="1" x14ac:dyDescent="0.2">
      <c r="C53" s="50"/>
      <c r="D53" s="50"/>
    </row>
    <row r="54" spans="3:4" s="9" customFormat="1" ht="12.95" customHeight="1" x14ac:dyDescent="0.2">
      <c r="C54" s="50"/>
      <c r="D54" s="50"/>
    </row>
    <row r="55" spans="3:4" s="9" customFormat="1" ht="12.95" customHeight="1" x14ac:dyDescent="0.2">
      <c r="C55" s="50"/>
      <c r="D55" s="50"/>
    </row>
    <row r="56" spans="3:4" s="9" customFormat="1" ht="12.95" customHeight="1" x14ac:dyDescent="0.2">
      <c r="C56" s="50"/>
      <c r="D56" s="50"/>
    </row>
    <row r="57" spans="3:4" s="9" customFormat="1" ht="12.95" customHeight="1" x14ac:dyDescent="0.2">
      <c r="C57" s="50"/>
      <c r="D57" s="50"/>
    </row>
    <row r="58" spans="3:4" s="9" customFormat="1" ht="12.95" customHeight="1" x14ac:dyDescent="0.2">
      <c r="C58" s="50"/>
      <c r="D58" s="50"/>
    </row>
    <row r="59" spans="3:4" s="9" customFormat="1" ht="12.95" customHeight="1" x14ac:dyDescent="0.2">
      <c r="C59" s="50"/>
      <c r="D59" s="50"/>
    </row>
    <row r="60" spans="3:4" s="9" customFormat="1" ht="12.95" customHeight="1" x14ac:dyDescent="0.2">
      <c r="C60" s="50"/>
      <c r="D60" s="50"/>
    </row>
    <row r="61" spans="3:4" s="9" customFormat="1" ht="12.95" customHeight="1" x14ac:dyDescent="0.2">
      <c r="C61" s="50"/>
      <c r="D61" s="50"/>
    </row>
    <row r="62" spans="3:4" s="9" customFormat="1" ht="12.95" customHeight="1" x14ac:dyDescent="0.2">
      <c r="C62" s="50"/>
      <c r="D62" s="50"/>
    </row>
    <row r="63" spans="3:4" s="9" customFormat="1" ht="12.95" customHeight="1" x14ac:dyDescent="0.2">
      <c r="C63" s="50"/>
      <c r="D63" s="50"/>
    </row>
    <row r="64" spans="3:4" s="9" customFormat="1" ht="12.95" customHeight="1" x14ac:dyDescent="0.2">
      <c r="C64" s="50"/>
      <c r="D64" s="50"/>
    </row>
    <row r="65" spans="3:4" s="9" customFormat="1" ht="12.95" customHeight="1" x14ac:dyDescent="0.2">
      <c r="C65" s="50"/>
      <c r="D65" s="50"/>
    </row>
    <row r="66" spans="3:4" s="9" customFormat="1" ht="12.95" customHeight="1" x14ac:dyDescent="0.2">
      <c r="C66" s="50"/>
      <c r="D66" s="50"/>
    </row>
    <row r="67" spans="3:4" s="9" customFormat="1" ht="12.95" customHeight="1" x14ac:dyDescent="0.2">
      <c r="C67" s="50"/>
      <c r="D67" s="50"/>
    </row>
    <row r="68" spans="3:4" s="9" customFormat="1" ht="12.95" customHeight="1" x14ac:dyDescent="0.2">
      <c r="C68" s="50"/>
      <c r="D68" s="50"/>
    </row>
    <row r="69" spans="3:4" s="9" customFormat="1" ht="12.95" customHeight="1" x14ac:dyDescent="0.2">
      <c r="C69" s="50"/>
      <c r="D69" s="50"/>
    </row>
    <row r="70" spans="3:4" s="9" customFormat="1" ht="12.95" customHeight="1" x14ac:dyDescent="0.2">
      <c r="C70" s="50"/>
      <c r="D70" s="50"/>
    </row>
    <row r="71" spans="3:4" s="9" customFormat="1" ht="12.95" customHeight="1" x14ac:dyDescent="0.2">
      <c r="C71" s="50"/>
      <c r="D71" s="50"/>
    </row>
    <row r="72" spans="3:4" s="9" customFormat="1" ht="12.95" customHeight="1" x14ac:dyDescent="0.2">
      <c r="C72" s="50"/>
      <c r="D72" s="50"/>
    </row>
    <row r="73" spans="3:4" s="9" customFormat="1" ht="12.95" customHeight="1" x14ac:dyDescent="0.2">
      <c r="C73" s="50"/>
      <c r="D73" s="50"/>
    </row>
    <row r="74" spans="3:4" s="9" customFormat="1" ht="12.95" customHeight="1" x14ac:dyDescent="0.2">
      <c r="C74" s="50"/>
      <c r="D74" s="50"/>
    </row>
    <row r="75" spans="3:4" s="9" customFormat="1" ht="12.95" customHeight="1" x14ac:dyDescent="0.2">
      <c r="C75" s="50"/>
      <c r="D75" s="50"/>
    </row>
    <row r="76" spans="3:4" s="9" customFormat="1" ht="12.95" customHeight="1" x14ac:dyDescent="0.2">
      <c r="C76" s="50"/>
      <c r="D76" s="50"/>
    </row>
    <row r="77" spans="3:4" s="9" customFormat="1" ht="12.95" customHeight="1" x14ac:dyDescent="0.2">
      <c r="C77" s="50"/>
      <c r="D77" s="50"/>
    </row>
    <row r="78" spans="3:4" s="9" customFormat="1" ht="12.95" customHeight="1" x14ac:dyDescent="0.2">
      <c r="C78" s="50"/>
      <c r="D78" s="50"/>
    </row>
    <row r="79" spans="3:4" s="9" customFormat="1" ht="12.95" customHeight="1" x14ac:dyDescent="0.2">
      <c r="C79" s="50"/>
      <c r="D79" s="50"/>
    </row>
    <row r="80" spans="3:4" s="9" customFormat="1" ht="12.95" customHeight="1" x14ac:dyDescent="0.2">
      <c r="C80" s="50"/>
      <c r="D80" s="50"/>
    </row>
    <row r="81" spans="3:4" s="9" customFormat="1" ht="12.95" customHeight="1" x14ac:dyDescent="0.2">
      <c r="C81" s="50"/>
      <c r="D81" s="50"/>
    </row>
    <row r="82" spans="3:4" s="9" customFormat="1" ht="12.95" customHeight="1" x14ac:dyDescent="0.2">
      <c r="C82" s="50"/>
      <c r="D82" s="50"/>
    </row>
    <row r="83" spans="3:4" s="9" customFormat="1" ht="12.95" customHeight="1" x14ac:dyDescent="0.2">
      <c r="C83" s="50"/>
      <c r="D83" s="50"/>
    </row>
    <row r="84" spans="3:4" s="9" customFormat="1" ht="12.95" customHeight="1" x14ac:dyDescent="0.2">
      <c r="C84" s="50"/>
      <c r="D84" s="50"/>
    </row>
    <row r="85" spans="3:4" s="9" customFormat="1" ht="12.95" customHeight="1" x14ac:dyDescent="0.2">
      <c r="C85" s="50"/>
      <c r="D85" s="50"/>
    </row>
    <row r="86" spans="3:4" s="9" customFormat="1" ht="12.95" customHeight="1" x14ac:dyDescent="0.2">
      <c r="C86" s="50"/>
      <c r="D86" s="50"/>
    </row>
    <row r="87" spans="3:4" s="9" customFormat="1" ht="12.95" customHeight="1" x14ac:dyDescent="0.2">
      <c r="C87" s="50"/>
      <c r="D87" s="50"/>
    </row>
    <row r="88" spans="3:4" s="9" customFormat="1" ht="12.95" customHeight="1" x14ac:dyDescent="0.2">
      <c r="C88" s="50"/>
      <c r="D88" s="50"/>
    </row>
    <row r="89" spans="3:4" s="9" customFormat="1" ht="12.95" customHeight="1" x14ac:dyDescent="0.2">
      <c r="C89" s="50"/>
      <c r="D89" s="50"/>
    </row>
    <row r="90" spans="3:4" s="9" customFormat="1" ht="12.95" customHeight="1" x14ac:dyDescent="0.2">
      <c r="C90" s="50"/>
      <c r="D90" s="50"/>
    </row>
    <row r="91" spans="3:4" s="9" customFormat="1" ht="12.95" customHeight="1" x14ac:dyDescent="0.2">
      <c r="C91" s="50"/>
      <c r="D91" s="50"/>
    </row>
    <row r="92" spans="3:4" s="9" customFormat="1" ht="12.95" customHeight="1" x14ac:dyDescent="0.2">
      <c r="C92" s="50"/>
      <c r="D92" s="50"/>
    </row>
    <row r="93" spans="3:4" s="9" customFormat="1" ht="12.95" customHeight="1" x14ac:dyDescent="0.2">
      <c r="C93" s="50"/>
      <c r="D93" s="50"/>
    </row>
    <row r="94" spans="3:4" s="9" customFormat="1" ht="12.95" customHeight="1" x14ac:dyDescent="0.2">
      <c r="C94" s="50"/>
      <c r="D94" s="50"/>
    </row>
    <row r="95" spans="3:4" s="9" customFormat="1" ht="12.95" customHeight="1" x14ac:dyDescent="0.2">
      <c r="C95" s="50"/>
      <c r="D95" s="50"/>
    </row>
    <row r="96" spans="3:4" s="9" customFormat="1" ht="12.95" customHeight="1" x14ac:dyDescent="0.2">
      <c r="C96" s="50"/>
      <c r="D96" s="50"/>
    </row>
    <row r="97" spans="3:4" s="9" customFormat="1" ht="12.95" customHeight="1" x14ac:dyDescent="0.2">
      <c r="C97" s="50"/>
      <c r="D97" s="50"/>
    </row>
    <row r="98" spans="3:4" s="9" customFormat="1" ht="12.95" customHeight="1" x14ac:dyDescent="0.2">
      <c r="C98" s="50"/>
      <c r="D98" s="50"/>
    </row>
    <row r="99" spans="3:4" s="9" customFormat="1" ht="12.95" customHeight="1" x14ac:dyDescent="0.2">
      <c r="C99" s="50"/>
      <c r="D99" s="50"/>
    </row>
    <row r="100" spans="3:4" s="9" customFormat="1" ht="12.95" customHeight="1" x14ac:dyDescent="0.2">
      <c r="C100" s="50"/>
      <c r="D100" s="50"/>
    </row>
    <row r="101" spans="3:4" s="9" customFormat="1" ht="12.95" customHeight="1" x14ac:dyDescent="0.2">
      <c r="C101" s="50"/>
      <c r="D101" s="50"/>
    </row>
    <row r="102" spans="3:4" s="9" customFormat="1" ht="12.95" customHeight="1" x14ac:dyDescent="0.2">
      <c r="C102" s="50"/>
      <c r="D102" s="50"/>
    </row>
    <row r="103" spans="3:4" s="9" customFormat="1" ht="12.95" customHeight="1" x14ac:dyDescent="0.2">
      <c r="C103" s="50"/>
      <c r="D103" s="50"/>
    </row>
    <row r="104" spans="3:4" s="9" customFormat="1" ht="12.95" customHeight="1" x14ac:dyDescent="0.2">
      <c r="C104" s="50"/>
      <c r="D104" s="50"/>
    </row>
    <row r="105" spans="3:4" s="9" customFormat="1" ht="12.95" customHeight="1" x14ac:dyDescent="0.2">
      <c r="C105" s="50"/>
      <c r="D105" s="50"/>
    </row>
    <row r="106" spans="3:4" s="9" customFormat="1" ht="12.95" customHeight="1" x14ac:dyDescent="0.2">
      <c r="C106" s="50"/>
      <c r="D106" s="50"/>
    </row>
    <row r="107" spans="3:4" s="9" customFormat="1" ht="12.95" customHeight="1" x14ac:dyDescent="0.2">
      <c r="C107" s="50"/>
      <c r="D107" s="50"/>
    </row>
    <row r="108" spans="3:4" s="9" customFormat="1" ht="12.95" customHeight="1" x14ac:dyDescent="0.2">
      <c r="C108" s="50"/>
      <c r="D108" s="50"/>
    </row>
    <row r="109" spans="3:4" s="9" customFormat="1" ht="12.95" customHeight="1" x14ac:dyDescent="0.2">
      <c r="C109" s="50"/>
      <c r="D109" s="50"/>
    </row>
    <row r="110" spans="3:4" s="9" customFormat="1" ht="12.95" customHeight="1" x14ac:dyDescent="0.2">
      <c r="C110" s="50"/>
      <c r="D110" s="50"/>
    </row>
    <row r="111" spans="3:4" s="9" customFormat="1" ht="12.95" customHeight="1" x14ac:dyDescent="0.2">
      <c r="C111" s="50"/>
      <c r="D111" s="50"/>
    </row>
    <row r="112" spans="3:4" s="9" customFormat="1" ht="12.95" customHeight="1" x14ac:dyDescent="0.2">
      <c r="C112" s="50"/>
      <c r="D112" s="50"/>
    </row>
    <row r="113" spans="3:4" s="9" customFormat="1" ht="12.95" customHeight="1" x14ac:dyDescent="0.2">
      <c r="C113" s="50"/>
      <c r="D113" s="50"/>
    </row>
    <row r="114" spans="3:4" s="9" customFormat="1" ht="12.95" customHeight="1" x14ac:dyDescent="0.2">
      <c r="C114" s="50"/>
      <c r="D114" s="50"/>
    </row>
    <row r="115" spans="3:4" s="9" customFormat="1" ht="12.95" customHeight="1" x14ac:dyDescent="0.2">
      <c r="C115" s="50"/>
      <c r="D115" s="50"/>
    </row>
    <row r="116" spans="3:4" s="9" customFormat="1" ht="12.95" customHeight="1" x14ac:dyDescent="0.2">
      <c r="C116" s="50"/>
      <c r="D116" s="50"/>
    </row>
    <row r="117" spans="3:4" s="9" customFormat="1" ht="12.95" customHeight="1" x14ac:dyDescent="0.2">
      <c r="C117" s="50"/>
      <c r="D117" s="50"/>
    </row>
    <row r="118" spans="3:4" s="9" customFormat="1" ht="12.95" customHeight="1" x14ac:dyDescent="0.2">
      <c r="C118" s="50"/>
      <c r="D118" s="50"/>
    </row>
    <row r="119" spans="3:4" s="9" customFormat="1" ht="12.95" customHeight="1" x14ac:dyDescent="0.2">
      <c r="C119" s="50"/>
      <c r="D119" s="50"/>
    </row>
    <row r="120" spans="3:4" s="9" customFormat="1" ht="12.95" customHeight="1" x14ac:dyDescent="0.2">
      <c r="C120" s="50"/>
      <c r="D120" s="50"/>
    </row>
    <row r="121" spans="3:4" s="9" customFormat="1" ht="12.95" customHeight="1" x14ac:dyDescent="0.2">
      <c r="C121" s="50"/>
      <c r="D121" s="50"/>
    </row>
    <row r="122" spans="3:4" s="9" customFormat="1" ht="12.95" customHeight="1" x14ac:dyDescent="0.2">
      <c r="C122" s="50"/>
      <c r="D122" s="50"/>
    </row>
    <row r="123" spans="3:4" s="9" customFormat="1" ht="12.95" customHeight="1" x14ac:dyDescent="0.2">
      <c r="C123" s="50"/>
      <c r="D123" s="50"/>
    </row>
    <row r="124" spans="3:4" s="9" customFormat="1" ht="12.95" customHeight="1" x14ac:dyDescent="0.2">
      <c r="C124" s="50"/>
      <c r="D124" s="50"/>
    </row>
    <row r="125" spans="3:4" s="9" customFormat="1" ht="12.95" customHeight="1" x14ac:dyDescent="0.2">
      <c r="C125" s="50"/>
      <c r="D125" s="50"/>
    </row>
    <row r="126" spans="3:4" s="9" customFormat="1" ht="12.95" customHeight="1" x14ac:dyDescent="0.2">
      <c r="C126" s="50"/>
      <c r="D126" s="50"/>
    </row>
    <row r="127" spans="3:4" s="9" customFormat="1" ht="12.95" customHeight="1" x14ac:dyDescent="0.2">
      <c r="C127" s="50"/>
      <c r="D127" s="50"/>
    </row>
    <row r="128" spans="3:4" s="9" customFormat="1" ht="12.95" customHeight="1" x14ac:dyDescent="0.2">
      <c r="C128" s="50"/>
      <c r="D128" s="50"/>
    </row>
    <row r="129" spans="3:4" s="9" customFormat="1" ht="12.95" customHeight="1" x14ac:dyDescent="0.2">
      <c r="C129" s="50"/>
      <c r="D129" s="50"/>
    </row>
    <row r="130" spans="3:4" s="9" customFormat="1" ht="12.95" customHeight="1" x14ac:dyDescent="0.2">
      <c r="C130" s="50"/>
      <c r="D130" s="50"/>
    </row>
    <row r="131" spans="3:4" s="9" customFormat="1" ht="12.95" customHeight="1" x14ac:dyDescent="0.2">
      <c r="C131" s="50"/>
      <c r="D131" s="50"/>
    </row>
    <row r="132" spans="3:4" s="9" customFormat="1" ht="12.95" customHeight="1" x14ac:dyDescent="0.2">
      <c r="C132" s="50"/>
      <c r="D132" s="50"/>
    </row>
    <row r="133" spans="3:4" s="9" customFormat="1" ht="12.95" customHeight="1" x14ac:dyDescent="0.2">
      <c r="C133" s="50"/>
      <c r="D133" s="50"/>
    </row>
    <row r="134" spans="3:4" s="9" customFormat="1" ht="12.95" customHeight="1" x14ac:dyDescent="0.2">
      <c r="C134" s="50"/>
      <c r="D134" s="50"/>
    </row>
    <row r="135" spans="3:4" s="9" customFormat="1" ht="12.95" customHeight="1" x14ac:dyDescent="0.2">
      <c r="C135" s="50"/>
      <c r="D135" s="50"/>
    </row>
    <row r="136" spans="3:4" s="9" customFormat="1" ht="12.95" customHeight="1" x14ac:dyDescent="0.2">
      <c r="C136" s="50"/>
      <c r="D136" s="50"/>
    </row>
    <row r="137" spans="3:4" s="9" customFormat="1" ht="12.95" customHeight="1" x14ac:dyDescent="0.2">
      <c r="C137" s="50"/>
      <c r="D137" s="50"/>
    </row>
    <row r="138" spans="3:4" s="9" customFormat="1" ht="12.95" customHeight="1" x14ac:dyDescent="0.2">
      <c r="C138" s="50"/>
      <c r="D138" s="50"/>
    </row>
    <row r="139" spans="3:4" s="9" customFormat="1" ht="12.95" customHeight="1" x14ac:dyDescent="0.2">
      <c r="C139" s="50"/>
      <c r="D139" s="50"/>
    </row>
    <row r="140" spans="3:4" s="9" customFormat="1" ht="12.95" customHeight="1" x14ac:dyDescent="0.2">
      <c r="C140" s="50"/>
      <c r="D140" s="50"/>
    </row>
    <row r="141" spans="3:4" s="9" customFormat="1" ht="12.95" customHeight="1" x14ac:dyDescent="0.2">
      <c r="C141" s="50"/>
      <c r="D141" s="50"/>
    </row>
    <row r="142" spans="3:4" s="9" customFormat="1" ht="12.95" customHeight="1" x14ac:dyDescent="0.2">
      <c r="C142" s="50"/>
      <c r="D142" s="50"/>
    </row>
    <row r="143" spans="3:4" s="9" customFormat="1" ht="12.95" customHeight="1" x14ac:dyDescent="0.2">
      <c r="C143" s="50"/>
      <c r="D143" s="50"/>
    </row>
    <row r="144" spans="3:4" s="9" customFormat="1" ht="12.95" customHeight="1" x14ac:dyDescent="0.2">
      <c r="C144" s="50"/>
      <c r="D144" s="50"/>
    </row>
    <row r="145" spans="3:4" s="9" customFormat="1" ht="12.95" customHeight="1" x14ac:dyDescent="0.2">
      <c r="C145" s="50"/>
      <c r="D145" s="50"/>
    </row>
    <row r="146" spans="3:4" s="9" customFormat="1" ht="12.95" customHeight="1" x14ac:dyDescent="0.2">
      <c r="C146" s="50"/>
      <c r="D146" s="50"/>
    </row>
    <row r="147" spans="3:4" s="9" customFormat="1" ht="12.95" customHeight="1" x14ac:dyDescent="0.2">
      <c r="C147" s="50"/>
      <c r="D147" s="50"/>
    </row>
    <row r="148" spans="3:4" s="9" customFormat="1" ht="12.95" customHeight="1" x14ac:dyDescent="0.2">
      <c r="C148" s="50"/>
      <c r="D148" s="50"/>
    </row>
    <row r="149" spans="3:4" s="9" customFormat="1" ht="12.95" customHeight="1" x14ac:dyDescent="0.2">
      <c r="C149" s="50"/>
      <c r="D149" s="50"/>
    </row>
    <row r="150" spans="3:4" s="9" customFormat="1" ht="12.95" customHeight="1" x14ac:dyDescent="0.2">
      <c r="C150" s="50"/>
      <c r="D150" s="50"/>
    </row>
    <row r="151" spans="3:4" s="9" customFormat="1" ht="12.95" customHeight="1" x14ac:dyDescent="0.2">
      <c r="C151" s="50"/>
      <c r="D151" s="50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rotectedRanges>
    <protectedRange sqref="A31:D31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39"/>
  <sheetViews>
    <sheetView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5.85546875" customWidth="1"/>
    <col min="2" max="2" width="3.85546875" customWidth="1"/>
    <col min="3" max="3" width="11.85546875" customWidth="1"/>
    <col min="4" max="4" width="12.1406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8" t="s">
        <v>52</v>
      </c>
    </row>
    <row r="2" spans="1:6" s="9" customFormat="1" ht="12.95" customHeight="1" x14ac:dyDescent="0.2">
      <c r="A2" s="9" t="s">
        <v>23</v>
      </c>
      <c r="B2" s="9" t="s">
        <v>35</v>
      </c>
      <c r="C2" s="10"/>
      <c r="D2" s="10"/>
    </row>
    <row r="3" spans="1:6" s="9" customFormat="1" ht="12.95" customHeight="1" thickBot="1" x14ac:dyDescent="0.25"/>
    <row r="4" spans="1:6" s="9" customFormat="1" ht="12.95" customHeight="1" thickTop="1" thickBot="1" x14ac:dyDescent="0.25">
      <c r="A4" s="11" t="s">
        <v>0</v>
      </c>
      <c r="C4" s="12" t="s">
        <v>36</v>
      </c>
      <c r="D4" s="13" t="s">
        <v>36</v>
      </c>
    </row>
    <row r="5" spans="1:6" s="9" customFormat="1" ht="12.95" customHeight="1" thickTop="1" x14ac:dyDescent="0.2">
      <c r="A5" s="14" t="s">
        <v>29</v>
      </c>
      <c r="C5" s="15">
        <v>-9.5</v>
      </c>
      <c r="D5" s="9" t="s">
        <v>30</v>
      </c>
    </row>
    <row r="6" spans="1:6" s="9" customFormat="1" ht="12.95" customHeight="1" x14ac:dyDescent="0.2">
      <c r="A6" s="11" t="s">
        <v>1</v>
      </c>
    </row>
    <row r="7" spans="1:6" s="9" customFormat="1" ht="12.95" customHeight="1" x14ac:dyDescent="0.2">
      <c r="A7" s="9" t="s">
        <v>2</v>
      </c>
      <c r="C7" s="9">
        <v>51286.851600000002</v>
      </c>
      <c r="D7" s="16" t="s">
        <v>27</v>
      </c>
    </row>
    <row r="8" spans="1:6" s="9" customFormat="1" ht="12.95" customHeight="1" x14ac:dyDescent="0.2">
      <c r="A8" s="9" t="s">
        <v>3</v>
      </c>
      <c r="C8" s="9">
        <v>0.69620000000000004</v>
      </c>
      <c r="D8" s="17">
        <v>5060</v>
      </c>
    </row>
    <row r="9" spans="1:6" s="9" customFormat="1" ht="12.95" customHeight="1" x14ac:dyDescent="0.2">
      <c r="A9" s="18" t="s">
        <v>34</v>
      </c>
      <c r="B9" s="19">
        <v>21</v>
      </c>
      <c r="C9" s="20" t="str">
        <f>"F"&amp;B9</f>
        <v>F21</v>
      </c>
      <c r="D9" s="21" t="str">
        <f>"G"&amp;B9</f>
        <v>G21</v>
      </c>
    </row>
    <row r="10" spans="1:6" s="9" customFormat="1" ht="12.95" customHeight="1" thickBot="1" x14ac:dyDescent="0.25">
      <c r="C10" s="22" t="s">
        <v>19</v>
      </c>
      <c r="D10" s="22" t="s">
        <v>20</v>
      </c>
    </row>
    <row r="11" spans="1:6" s="9" customFormat="1" ht="12.95" customHeight="1" x14ac:dyDescent="0.2">
      <c r="A11" s="9" t="s">
        <v>15</v>
      </c>
      <c r="C11" s="21">
        <f ca="1">INTERCEPT(INDIRECT($D$9):G992,INDIRECT($C$9):F992)</f>
        <v>4.7879105010461068E-2</v>
      </c>
      <c r="D11" s="10"/>
    </row>
    <row r="12" spans="1:6" s="9" customFormat="1" ht="12.95" customHeight="1" x14ac:dyDescent="0.2">
      <c r="A12" s="9" t="s">
        <v>16</v>
      </c>
      <c r="C12" s="21">
        <f ca="1">SLOPE(INDIRECT($D$9):G992,INDIRECT($C$9):F992)</f>
        <v>-1.0415974331054934E-5</v>
      </c>
      <c r="D12" s="10"/>
    </row>
    <row r="13" spans="1:6" s="9" customFormat="1" ht="12.95" customHeight="1" x14ac:dyDescent="0.2">
      <c r="A13" s="9" t="s">
        <v>18</v>
      </c>
      <c r="C13" s="10" t="s">
        <v>13</v>
      </c>
    </row>
    <row r="14" spans="1:6" s="9" customFormat="1" ht="12.95" customHeight="1" x14ac:dyDescent="0.2"/>
    <row r="15" spans="1:6" s="9" customFormat="1" ht="12.95" customHeight="1" x14ac:dyDescent="0.2">
      <c r="A15" s="23" t="s">
        <v>17</v>
      </c>
      <c r="C15" s="24">
        <f ca="1">(C7+C11)+(C8+C12)*INT(MAX(F21:F3533))</f>
        <v>59805.4752292431</v>
      </c>
      <c r="E15" s="16" t="s">
        <v>41</v>
      </c>
      <c r="F15" s="15">
        <v>1</v>
      </c>
    </row>
    <row r="16" spans="1:6" s="9" customFormat="1" ht="12.95" customHeight="1" x14ac:dyDescent="0.2">
      <c r="A16" s="11" t="s">
        <v>4</v>
      </c>
      <c r="C16" s="25">
        <f ca="1">+C8+C12</f>
        <v>0.69618958402566899</v>
      </c>
      <c r="E16" s="16" t="s">
        <v>31</v>
      </c>
      <c r="F16" s="26">
        <f ca="1">NOW()+15018.5+$C$5/24</f>
        <v>60547.767529166667</v>
      </c>
    </row>
    <row r="17" spans="1:23" s="9" customFormat="1" ht="12.95" customHeight="1" thickBot="1" x14ac:dyDescent="0.25">
      <c r="A17" s="16" t="s">
        <v>28</v>
      </c>
      <c r="C17" s="9">
        <f>COUNT(C21:C2191)</f>
        <v>12</v>
      </c>
      <c r="E17" s="16" t="s">
        <v>42</v>
      </c>
      <c r="F17" s="26">
        <f ca="1">ROUND(2*(F16-$C$7)/$C$8,0)/2+F15</f>
        <v>13303</v>
      </c>
    </row>
    <row r="18" spans="1:23" s="9" customFormat="1" ht="12.95" customHeight="1" thickTop="1" thickBot="1" x14ac:dyDescent="0.25">
      <c r="A18" s="11" t="s">
        <v>5</v>
      </c>
      <c r="C18" s="27">
        <f ca="1">+C15</f>
        <v>59805.4752292431</v>
      </c>
      <c r="D18" s="28">
        <f ca="1">+C16</f>
        <v>0.69618958402566899</v>
      </c>
      <c r="E18" s="16" t="s">
        <v>32</v>
      </c>
      <c r="F18" s="21">
        <f ca="1">ROUND(2*(F16-$C$15)/$C$16,0)/2+F15</f>
        <v>1067</v>
      </c>
    </row>
    <row r="19" spans="1:23" s="9" customFormat="1" ht="12.95" customHeight="1" thickTop="1" x14ac:dyDescent="0.2">
      <c r="E19" s="16" t="s">
        <v>33</v>
      </c>
      <c r="F19" s="29">
        <f ca="1">+$C$15+$C$16*F18-15018.5-$C$5/24</f>
        <v>45530.205348731826</v>
      </c>
    </row>
    <row r="20" spans="1:23" s="9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30" t="s">
        <v>46</v>
      </c>
      <c r="I20" s="30" t="s">
        <v>47</v>
      </c>
      <c r="J20" s="30" t="s">
        <v>48</v>
      </c>
      <c r="K20" s="30" t="s">
        <v>49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2" t="s">
        <v>14</v>
      </c>
      <c r="U20" s="32" t="s">
        <v>44</v>
      </c>
    </row>
    <row r="21" spans="1:23" s="9" customFormat="1" ht="12.95" customHeight="1" x14ac:dyDescent="0.2">
      <c r="A21" s="4" t="s">
        <v>37</v>
      </c>
      <c r="B21" s="5" t="s">
        <v>39</v>
      </c>
      <c r="C21" s="4">
        <v>51286.851600000002</v>
      </c>
      <c r="D21" s="4">
        <v>1.4E-3</v>
      </c>
      <c r="E21" s="53">
        <f t="shared" ref="E21:E30" si="0">+(C21-C$7)/C$8</f>
        <v>0</v>
      </c>
      <c r="F21" s="53">
        <f t="shared" ref="F21:F30" si="1">ROUND(2*E21,0)/2</f>
        <v>0</v>
      </c>
      <c r="G21" s="53">
        <f t="shared" ref="G21:G30" si="2">+C21-(C$7+F21*C$8)</f>
        <v>0</v>
      </c>
      <c r="I21" s="53"/>
      <c r="K21" s="53">
        <f>+G21</f>
        <v>0</v>
      </c>
      <c r="O21" s="9">
        <f t="shared" ref="O21:O30" ca="1" si="3">+C$11+C$12*$F21</f>
        <v>4.7879105010461068E-2</v>
      </c>
      <c r="Q21" s="54">
        <f t="shared" ref="Q21:Q30" si="4">+C21-15018.5</f>
        <v>36268.351600000002</v>
      </c>
    </row>
    <row r="22" spans="1:23" s="9" customFormat="1" ht="12.95" customHeight="1" x14ac:dyDescent="0.2">
      <c r="A22" s="2" t="s">
        <v>37</v>
      </c>
      <c r="B22" s="3" t="s">
        <v>40</v>
      </c>
      <c r="C22" s="2">
        <v>51306.688000000002</v>
      </c>
      <c r="D22" s="2">
        <v>5.0000000000000001E-3</v>
      </c>
      <c r="E22" s="55">
        <f t="shared" si="0"/>
        <v>28.492387245044725</v>
      </c>
      <c r="F22" s="55">
        <f t="shared" si="1"/>
        <v>28.5</v>
      </c>
      <c r="G22" s="55">
        <f t="shared" si="2"/>
        <v>-5.2999999970779754E-3</v>
      </c>
      <c r="I22" s="55"/>
      <c r="K22" s="55">
        <f>+G22</f>
        <v>-5.2999999970779754E-3</v>
      </c>
      <c r="O22" s="9">
        <f t="shared" ca="1" si="3"/>
        <v>4.7582249742026003E-2</v>
      </c>
      <c r="Q22" s="54">
        <f t="shared" si="4"/>
        <v>36288.188000000002</v>
      </c>
    </row>
    <row r="23" spans="1:23" s="9" customFormat="1" ht="12.95" customHeight="1" x14ac:dyDescent="0.2">
      <c r="A23" s="37" t="s">
        <v>37</v>
      </c>
      <c r="B23" s="37"/>
      <c r="C23" s="38">
        <v>53632.425300000003</v>
      </c>
      <c r="D23" s="38">
        <v>8.0000000000000004E-4</v>
      </c>
      <c r="E23" s="55">
        <f t="shared" si="0"/>
        <v>3369.1090203964386</v>
      </c>
      <c r="F23" s="55">
        <f t="shared" si="1"/>
        <v>3369</v>
      </c>
      <c r="G23" s="55">
        <f t="shared" si="2"/>
        <v>7.5900000003457535E-2</v>
      </c>
      <c r="I23" s="55"/>
      <c r="K23" s="55">
        <f>+G23</f>
        <v>7.5900000003457535E-2</v>
      </c>
      <c r="O23" s="9">
        <f t="shared" ca="1" si="3"/>
        <v>1.2787687489136994E-2</v>
      </c>
      <c r="Q23" s="54">
        <f t="shared" si="4"/>
        <v>38613.925300000003</v>
      </c>
      <c r="W23" s="9" t="s">
        <v>38</v>
      </c>
    </row>
    <row r="24" spans="1:23" s="9" customFormat="1" ht="12.95" customHeight="1" x14ac:dyDescent="0.2">
      <c r="A24" s="56" t="s">
        <v>43</v>
      </c>
      <c r="B24" s="57" t="s">
        <v>39</v>
      </c>
      <c r="C24" s="58">
        <v>54942.419419999998</v>
      </c>
      <c r="D24" s="58">
        <v>0.02</v>
      </c>
      <c r="E24" s="55">
        <f t="shared" si="0"/>
        <v>5250.7437805228328</v>
      </c>
      <c r="F24" s="55">
        <f t="shared" si="1"/>
        <v>5250.5</v>
      </c>
      <c r="G24" s="55">
        <f t="shared" si="2"/>
        <v>0.16971999999805121</v>
      </c>
      <c r="I24" s="55">
        <f>+G24</f>
        <v>0.16971999999805121</v>
      </c>
      <c r="O24" s="9">
        <f t="shared" ca="1" si="3"/>
        <v>-6.809968214742862E-3</v>
      </c>
      <c r="Q24" s="54">
        <f t="shared" si="4"/>
        <v>39923.919419999998</v>
      </c>
    </row>
    <row r="25" spans="1:23" s="9" customFormat="1" ht="12.95" customHeight="1" x14ac:dyDescent="0.2">
      <c r="A25" s="56" t="s">
        <v>43</v>
      </c>
      <c r="B25" s="57" t="s">
        <v>39</v>
      </c>
      <c r="C25" s="58">
        <v>55274.616750000001</v>
      </c>
      <c r="D25" s="58">
        <v>0.05</v>
      </c>
      <c r="E25" s="55">
        <f t="shared" si="0"/>
        <v>5727.9016805515639</v>
      </c>
      <c r="F25" s="55">
        <f t="shared" si="1"/>
        <v>5728</v>
      </c>
      <c r="G25" s="55">
        <f t="shared" si="2"/>
        <v>-6.8449999998847488E-2</v>
      </c>
      <c r="I25" s="55">
        <f>+G25</f>
        <v>-6.8449999998847488E-2</v>
      </c>
      <c r="O25" s="9">
        <f t="shared" ca="1" si="3"/>
        <v>-1.1783595957821594E-2</v>
      </c>
      <c r="Q25" s="54">
        <f t="shared" si="4"/>
        <v>40256.116750000001</v>
      </c>
      <c r="U25" s="59"/>
    </row>
    <row r="26" spans="1:23" s="9" customFormat="1" ht="12.95" customHeight="1" x14ac:dyDescent="0.2">
      <c r="A26" s="42" t="s">
        <v>45</v>
      </c>
      <c r="B26" s="43" t="s">
        <v>39</v>
      </c>
      <c r="C26" s="44">
        <v>57266.422380000004</v>
      </c>
      <c r="D26" s="44">
        <v>2.0000000000000001E-4</v>
      </c>
      <c r="E26" s="55">
        <f t="shared" si="0"/>
        <v>8588.869261706408</v>
      </c>
      <c r="F26" s="55">
        <f t="shared" si="1"/>
        <v>8589</v>
      </c>
      <c r="G26" s="55">
        <f t="shared" si="2"/>
        <v>-9.1019999999844003E-2</v>
      </c>
      <c r="K26" s="55">
        <f>+G26</f>
        <v>-9.1019999999844003E-2</v>
      </c>
      <c r="O26" s="9">
        <f t="shared" ca="1" si="3"/>
        <v>-4.1583698518969758E-2</v>
      </c>
      <c r="Q26" s="54">
        <f t="shared" si="4"/>
        <v>42247.922380000004</v>
      </c>
    </row>
    <row r="27" spans="1:23" s="9" customFormat="1" ht="12.95" customHeight="1" x14ac:dyDescent="0.2">
      <c r="A27" s="42" t="s">
        <v>45</v>
      </c>
      <c r="B27" s="43" t="s">
        <v>39</v>
      </c>
      <c r="C27" s="44">
        <v>57266.422440000002</v>
      </c>
      <c r="D27" s="44">
        <v>2.0000000000000001E-4</v>
      </c>
      <c r="E27" s="55">
        <f t="shared" si="0"/>
        <v>8588.869347888538</v>
      </c>
      <c r="F27" s="55">
        <f t="shared" si="1"/>
        <v>8589</v>
      </c>
      <c r="G27" s="55">
        <f t="shared" si="2"/>
        <v>-9.0960000001359731E-2</v>
      </c>
      <c r="K27" s="55">
        <f>+G27</f>
        <v>-9.0960000001359731E-2</v>
      </c>
      <c r="O27" s="9">
        <f t="shared" ca="1" si="3"/>
        <v>-4.1583698518969758E-2</v>
      </c>
      <c r="Q27" s="54">
        <f t="shared" si="4"/>
        <v>42247.922440000002</v>
      </c>
    </row>
    <row r="28" spans="1:23" s="9" customFormat="1" ht="12.95" customHeight="1" x14ac:dyDescent="0.2">
      <c r="A28" s="42" t="s">
        <v>45</v>
      </c>
      <c r="B28" s="43" t="s">
        <v>39</v>
      </c>
      <c r="C28" s="44">
        <v>57266.422610000001</v>
      </c>
      <c r="D28" s="44">
        <v>2.0000000000000001E-4</v>
      </c>
      <c r="E28" s="55">
        <f t="shared" si="0"/>
        <v>8588.8695920712435</v>
      </c>
      <c r="F28" s="55">
        <f t="shared" si="1"/>
        <v>8589</v>
      </c>
      <c r="G28" s="55">
        <f t="shared" si="2"/>
        <v>-9.0790000002016313E-2</v>
      </c>
      <c r="K28" s="55">
        <f>+G28</f>
        <v>-9.0790000002016313E-2</v>
      </c>
      <c r="O28" s="9">
        <f t="shared" ca="1" si="3"/>
        <v>-4.1583698518969758E-2</v>
      </c>
      <c r="Q28" s="54">
        <f t="shared" si="4"/>
        <v>42247.922610000001</v>
      </c>
    </row>
    <row r="29" spans="1:23" s="9" customFormat="1" ht="12.95" customHeight="1" x14ac:dyDescent="0.2">
      <c r="A29" s="42" t="s">
        <v>45</v>
      </c>
      <c r="B29" s="43" t="s">
        <v>39</v>
      </c>
      <c r="C29" s="44">
        <v>57266.422769999997</v>
      </c>
      <c r="D29" s="44">
        <v>2.0000000000000001E-4</v>
      </c>
      <c r="E29" s="55">
        <f t="shared" si="0"/>
        <v>8588.8698218902555</v>
      </c>
      <c r="F29" s="55">
        <f t="shared" si="1"/>
        <v>8589</v>
      </c>
      <c r="G29" s="55">
        <f t="shared" si="2"/>
        <v>-9.0630000006058253E-2</v>
      </c>
      <c r="K29" s="55">
        <f>+G29</f>
        <v>-9.0630000006058253E-2</v>
      </c>
      <c r="O29" s="9">
        <f t="shared" ca="1" si="3"/>
        <v>-4.1583698518969758E-2</v>
      </c>
      <c r="Q29" s="54">
        <f t="shared" si="4"/>
        <v>42247.922769999997</v>
      </c>
    </row>
    <row r="30" spans="1:23" s="9" customFormat="1" ht="12.95" customHeight="1" x14ac:dyDescent="0.2">
      <c r="A30" s="42" t="s">
        <v>45</v>
      </c>
      <c r="B30" s="43" t="s">
        <v>39</v>
      </c>
      <c r="C30" s="44">
        <v>57640.410109999997</v>
      </c>
      <c r="D30" s="44">
        <v>5.9999999999999995E-4</v>
      </c>
      <c r="E30" s="55">
        <f t="shared" si="0"/>
        <v>9126.0535909221417</v>
      </c>
      <c r="F30" s="55">
        <f t="shared" si="1"/>
        <v>9126</v>
      </c>
      <c r="G30" s="55">
        <f t="shared" si="2"/>
        <v>3.7309999992430676E-2</v>
      </c>
      <c r="K30" s="55">
        <f>+G30</f>
        <v>3.7309999992430676E-2</v>
      </c>
      <c r="O30" s="9">
        <f t="shared" ca="1" si="3"/>
        <v>-4.7177076734746262E-2</v>
      </c>
      <c r="Q30" s="54">
        <f t="shared" si="4"/>
        <v>42621.910109999997</v>
      </c>
    </row>
    <row r="31" spans="1:23" s="9" customFormat="1" ht="12.95" customHeight="1" x14ac:dyDescent="0.2">
      <c r="A31" s="46" t="s">
        <v>50</v>
      </c>
      <c r="B31" s="47" t="s">
        <v>39</v>
      </c>
      <c r="C31" s="48">
        <v>57700.285019999836</v>
      </c>
      <c r="D31" s="48">
        <v>4.0000000000000002E-4</v>
      </c>
      <c r="E31" s="55">
        <f t="shared" ref="E31:E32" si="5">+(C31-C$7)/C$8</f>
        <v>9212.0560471126591</v>
      </c>
      <c r="F31" s="55">
        <f t="shared" ref="F31:F32" si="6">ROUND(2*E31,0)/2</f>
        <v>9212</v>
      </c>
      <c r="G31" s="55">
        <f t="shared" ref="G31:G32" si="7">+C31-(C$7+F31*C$8)</f>
        <v>3.9019999836455099E-2</v>
      </c>
      <c r="K31" s="55">
        <f t="shared" ref="K31:K32" si="8">+G31</f>
        <v>3.9019999836455099E-2</v>
      </c>
      <c r="O31" s="9">
        <f t="shared" ref="O31:O32" ca="1" si="9">+C$11+C$12*$F31</f>
        <v>-4.8072850527216979E-2</v>
      </c>
      <c r="Q31" s="54">
        <f t="shared" ref="Q31:Q32" si="10">+C31-15018.5</f>
        <v>42681.785019999836</v>
      </c>
    </row>
    <row r="32" spans="1:23" s="9" customFormat="1" ht="12.95" customHeight="1" x14ac:dyDescent="0.2">
      <c r="A32" s="6" t="s">
        <v>51</v>
      </c>
      <c r="B32" s="7" t="s">
        <v>39</v>
      </c>
      <c r="C32" s="51">
        <v>59805.4185</v>
      </c>
      <c r="D32" s="52">
        <v>1E-4</v>
      </c>
      <c r="E32" s="55">
        <f t="shared" si="5"/>
        <v>12235.804222924444</v>
      </c>
      <c r="F32" s="55">
        <f t="shared" si="6"/>
        <v>12236</v>
      </c>
      <c r="G32" s="55">
        <f t="shared" si="7"/>
        <v>-0.13629999999830034</v>
      </c>
      <c r="K32" s="55">
        <f t="shared" si="8"/>
        <v>-0.13629999999830034</v>
      </c>
      <c r="O32" s="9">
        <f t="shared" ca="1" si="9"/>
        <v>-7.9570756904327092E-2</v>
      </c>
      <c r="Q32" s="54">
        <f t="shared" si="10"/>
        <v>44786.9185</v>
      </c>
    </row>
    <row r="33" spans="3:4" s="9" customFormat="1" ht="12.95" customHeight="1" x14ac:dyDescent="0.2">
      <c r="C33" s="50"/>
      <c r="D33" s="50"/>
    </row>
    <row r="34" spans="3:4" s="9" customFormat="1" ht="12.95" customHeight="1" x14ac:dyDescent="0.2">
      <c r="C34" s="50"/>
      <c r="D34" s="50"/>
    </row>
    <row r="35" spans="3:4" s="9" customFormat="1" ht="12.95" customHeight="1" x14ac:dyDescent="0.2">
      <c r="C35" s="50"/>
      <c r="D35" s="50"/>
    </row>
    <row r="36" spans="3:4" s="9" customFormat="1" ht="12.95" customHeight="1" x14ac:dyDescent="0.2">
      <c r="C36" s="50"/>
      <c r="D36" s="50"/>
    </row>
    <row r="37" spans="3:4" s="9" customFormat="1" ht="12.95" customHeight="1" x14ac:dyDescent="0.2">
      <c r="C37" s="50"/>
      <c r="D37" s="50"/>
    </row>
    <row r="38" spans="3:4" s="9" customFormat="1" ht="12.95" customHeight="1" x14ac:dyDescent="0.2">
      <c r="C38" s="50"/>
      <c r="D38" s="50"/>
    </row>
    <row r="39" spans="3:4" s="9" customFormat="1" ht="12.95" customHeight="1" x14ac:dyDescent="0.2">
      <c r="C39" s="50"/>
      <c r="D39" s="50"/>
    </row>
    <row r="40" spans="3:4" s="9" customFormat="1" ht="12.95" customHeight="1" x14ac:dyDescent="0.2">
      <c r="C40" s="50"/>
      <c r="D40" s="50"/>
    </row>
    <row r="41" spans="3:4" s="9" customFormat="1" ht="12.95" customHeight="1" x14ac:dyDescent="0.2">
      <c r="C41" s="50"/>
      <c r="D41" s="50"/>
    </row>
    <row r="42" spans="3:4" s="9" customFormat="1" ht="12.95" customHeight="1" x14ac:dyDescent="0.2">
      <c r="C42" s="50"/>
      <c r="D42" s="50"/>
    </row>
    <row r="43" spans="3:4" s="9" customFormat="1" ht="12.95" customHeight="1" x14ac:dyDescent="0.2">
      <c r="C43" s="50"/>
      <c r="D43" s="50"/>
    </row>
    <row r="44" spans="3:4" s="9" customFormat="1" ht="12.95" customHeight="1" x14ac:dyDescent="0.2">
      <c r="C44" s="50"/>
      <c r="D44" s="50"/>
    </row>
    <row r="45" spans="3:4" s="9" customFormat="1" ht="12.95" customHeight="1" x14ac:dyDescent="0.2">
      <c r="C45" s="50"/>
      <c r="D45" s="50"/>
    </row>
    <row r="46" spans="3:4" s="9" customFormat="1" ht="12.95" customHeight="1" x14ac:dyDescent="0.2">
      <c r="C46" s="50"/>
      <c r="D46" s="50"/>
    </row>
    <row r="47" spans="3:4" s="9" customFormat="1" ht="12.95" customHeight="1" x14ac:dyDescent="0.2">
      <c r="C47" s="50"/>
      <c r="D47" s="50"/>
    </row>
    <row r="48" spans="3:4" s="9" customFormat="1" ht="12.95" customHeight="1" x14ac:dyDescent="0.2">
      <c r="C48" s="50"/>
      <c r="D48" s="50"/>
    </row>
    <row r="49" spans="3:4" s="9" customFormat="1" ht="12.95" customHeight="1" x14ac:dyDescent="0.2">
      <c r="C49" s="50"/>
      <c r="D49" s="50"/>
    </row>
    <row r="50" spans="3:4" s="9" customFormat="1" ht="12.95" customHeight="1" x14ac:dyDescent="0.2">
      <c r="C50" s="50"/>
      <c r="D50" s="50"/>
    </row>
    <row r="51" spans="3:4" s="9" customFormat="1" ht="12.95" customHeight="1" x14ac:dyDescent="0.2">
      <c r="C51" s="50"/>
      <c r="D51" s="50"/>
    </row>
    <row r="52" spans="3:4" s="9" customFormat="1" ht="12.95" customHeight="1" x14ac:dyDescent="0.2">
      <c r="C52" s="50"/>
      <c r="D52" s="50"/>
    </row>
    <row r="53" spans="3:4" s="9" customFormat="1" ht="12.95" customHeight="1" x14ac:dyDescent="0.2">
      <c r="C53" s="50"/>
      <c r="D53" s="50"/>
    </row>
    <row r="54" spans="3:4" s="9" customFormat="1" ht="12.95" customHeight="1" x14ac:dyDescent="0.2">
      <c r="C54" s="50"/>
      <c r="D54" s="50"/>
    </row>
    <row r="55" spans="3:4" s="9" customFormat="1" ht="12.95" customHeight="1" x14ac:dyDescent="0.2">
      <c r="C55" s="50"/>
      <c r="D55" s="50"/>
    </row>
    <row r="56" spans="3:4" s="9" customFormat="1" ht="12.95" customHeight="1" x14ac:dyDescent="0.2">
      <c r="C56" s="50"/>
      <c r="D56" s="50"/>
    </row>
    <row r="57" spans="3:4" s="9" customFormat="1" ht="12.95" customHeight="1" x14ac:dyDescent="0.2">
      <c r="C57" s="50"/>
      <c r="D57" s="50"/>
    </row>
    <row r="58" spans="3:4" s="9" customFormat="1" ht="12.95" customHeight="1" x14ac:dyDescent="0.2">
      <c r="C58" s="50"/>
      <c r="D58" s="50"/>
    </row>
    <row r="59" spans="3:4" s="9" customFormat="1" ht="12.95" customHeight="1" x14ac:dyDescent="0.2">
      <c r="C59" s="50"/>
      <c r="D59" s="50"/>
    </row>
    <row r="60" spans="3:4" s="9" customFormat="1" ht="12.95" customHeight="1" x14ac:dyDescent="0.2">
      <c r="C60" s="50"/>
      <c r="D60" s="50"/>
    </row>
    <row r="61" spans="3:4" s="9" customFormat="1" ht="12.95" customHeight="1" x14ac:dyDescent="0.2">
      <c r="C61" s="50"/>
      <c r="D61" s="50"/>
    </row>
    <row r="62" spans="3:4" s="9" customFormat="1" ht="12.95" customHeight="1" x14ac:dyDescent="0.2">
      <c r="C62" s="50"/>
      <c r="D62" s="50"/>
    </row>
    <row r="63" spans="3:4" s="9" customFormat="1" ht="12.95" customHeight="1" x14ac:dyDescent="0.2">
      <c r="C63" s="50"/>
      <c r="D63" s="50"/>
    </row>
    <row r="64" spans="3:4" s="9" customFormat="1" ht="12.95" customHeight="1" x14ac:dyDescent="0.2">
      <c r="C64" s="50"/>
      <c r="D64" s="50"/>
    </row>
    <row r="65" spans="3:4" s="9" customFormat="1" ht="12.95" customHeight="1" x14ac:dyDescent="0.2">
      <c r="C65" s="50"/>
      <c r="D65" s="50"/>
    </row>
    <row r="66" spans="3:4" s="9" customFormat="1" ht="12.95" customHeight="1" x14ac:dyDescent="0.2">
      <c r="C66" s="50"/>
      <c r="D66" s="50"/>
    </row>
    <row r="67" spans="3:4" s="9" customFormat="1" ht="12.95" customHeight="1" x14ac:dyDescent="0.2">
      <c r="C67" s="50"/>
      <c r="D67" s="50"/>
    </row>
    <row r="68" spans="3:4" s="9" customFormat="1" ht="12.95" customHeight="1" x14ac:dyDescent="0.2">
      <c r="C68" s="50"/>
      <c r="D68" s="50"/>
    </row>
    <row r="69" spans="3:4" s="9" customFormat="1" ht="12.95" customHeight="1" x14ac:dyDescent="0.2">
      <c r="C69" s="50"/>
      <c r="D69" s="50"/>
    </row>
    <row r="70" spans="3:4" s="9" customFormat="1" ht="12.95" customHeight="1" x14ac:dyDescent="0.2">
      <c r="C70" s="50"/>
      <c r="D70" s="50"/>
    </row>
    <row r="71" spans="3:4" s="9" customFormat="1" ht="12.95" customHeight="1" x14ac:dyDescent="0.2">
      <c r="C71" s="50"/>
      <c r="D71" s="50"/>
    </row>
    <row r="72" spans="3:4" s="9" customFormat="1" ht="12.95" customHeight="1" x14ac:dyDescent="0.2">
      <c r="C72" s="50"/>
      <c r="D72" s="50"/>
    </row>
    <row r="73" spans="3:4" s="9" customFormat="1" ht="12.95" customHeight="1" x14ac:dyDescent="0.2">
      <c r="C73" s="50"/>
      <c r="D73" s="50"/>
    </row>
    <row r="74" spans="3:4" s="9" customFormat="1" ht="12.95" customHeight="1" x14ac:dyDescent="0.2">
      <c r="C74" s="50"/>
      <c r="D74" s="50"/>
    </row>
    <row r="75" spans="3:4" s="9" customFormat="1" ht="12.95" customHeight="1" x14ac:dyDescent="0.2">
      <c r="C75" s="50"/>
      <c r="D75" s="50"/>
    </row>
    <row r="76" spans="3:4" s="9" customFormat="1" ht="12.95" customHeight="1" x14ac:dyDescent="0.2">
      <c r="C76" s="50"/>
      <c r="D76" s="50"/>
    </row>
    <row r="77" spans="3:4" s="9" customFormat="1" ht="12.95" customHeight="1" x14ac:dyDescent="0.2">
      <c r="C77" s="50"/>
      <c r="D77" s="50"/>
    </row>
    <row r="78" spans="3:4" s="9" customFormat="1" ht="12.95" customHeight="1" x14ac:dyDescent="0.2">
      <c r="C78" s="50"/>
      <c r="D78" s="50"/>
    </row>
    <row r="79" spans="3:4" s="9" customFormat="1" ht="12.95" customHeight="1" x14ac:dyDescent="0.2">
      <c r="C79" s="50"/>
      <c r="D79" s="50"/>
    </row>
    <row r="80" spans="3:4" s="9" customFormat="1" ht="12.95" customHeight="1" x14ac:dyDescent="0.2">
      <c r="C80" s="50"/>
      <c r="D80" s="50"/>
    </row>
    <row r="81" spans="3:4" s="9" customFormat="1" ht="12.95" customHeight="1" x14ac:dyDescent="0.2">
      <c r="C81" s="50"/>
      <c r="D81" s="50"/>
    </row>
    <row r="82" spans="3:4" s="9" customFormat="1" ht="12.95" customHeight="1" x14ac:dyDescent="0.2">
      <c r="C82" s="50"/>
      <c r="D82" s="50"/>
    </row>
    <row r="83" spans="3:4" s="9" customFormat="1" ht="12.95" customHeight="1" x14ac:dyDescent="0.2">
      <c r="C83" s="50"/>
      <c r="D83" s="50"/>
    </row>
    <row r="84" spans="3:4" s="9" customFormat="1" ht="12.95" customHeight="1" x14ac:dyDescent="0.2">
      <c r="C84" s="50"/>
      <c r="D84" s="50"/>
    </row>
    <row r="85" spans="3:4" s="9" customFormat="1" ht="12.95" customHeight="1" x14ac:dyDescent="0.2">
      <c r="C85" s="50"/>
      <c r="D85" s="50"/>
    </row>
    <row r="86" spans="3:4" s="9" customFormat="1" ht="12.95" customHeight="1" x14ac:dyDescent="0.2">
      <c r="C86" s="50"/>
      <c r="D86" s="50"/>
    </row>
    <row r="87" spans="3:4" s="9" customFormat="1" ht="12.95" customHeight="1" x14ac:dyDescent="0.2">
      <c r="C87" s="50"/>
      <c r="D87" s="50"/>
    </row>
    <row r="88" spans="3:4" s="9" customFormat="1" ht="12.95" customHeight="1" x14ac:dyDescent="0.2">
      <c r="C88" s="50"/>
      <c r="D88" s="50"/>
    </row>
    <row r="89" spans="3:4" s="9" customFormat="1" ht="12.95" customHeight="1" x14ac:dyDescent="0.2">
      <c r="C89" s="50"/>
      <c r="D89" s="50"/>
    </row>
    <row r="90" spans="3:4" s="9" customFormat="1" ht="12.95" customHeight="1" x14ac:dyDescent="0.2">
      <c r="C90" s="50"/>
      <c r="D90" s="50"/>
    </row>
    <row r="91" spans="3:4" s="9" customFormat="1" ht="12.95" customHeight="1" x14ac:dyDescent="0.2">
      <c r="C91" s="50"/>
      <c r="D91" s="50"/>
    </row>
    <row r="92" spans="3:4" s="9" customFormat="1" ht="12.95" customHeight="1" x14ac:dyDescent="0.2">
      <c r="C92" s="50"/>
      <c r="D92" s="50"/>
    </row>
    <row r="93" spans="3:4" s="9" customFormat="1" ht="12.95" customHeight="1" x14ac:dyDescent="0.2">
      <c r="C93" s="50"/>
      <c r="D93" s="50"/>
    </row>
    <row r="94" spans="3:4" s="9" customFormat="1" ht="12.95" customHeight="1" x14ac:dyDescent="0.2">
      <c r="C94" s="50"/>
      <c r="D94" s="50"/>
    </row>
    <row r="95" spans="3:4" s="9" customFormat="1" ht="12.95" customHeight="1" x14ac:dyDescent="0.2">
      <c r="C95" s="50"/>
      <c r="D95" s="50"/>
    </row>
    <row r="96" spans="3:4" s="9" customFormat="1" ht="12.95" customHeight="1" x14ac:dyDescent="0.2">
      <c r="C96" s="50"/>
      <c r="D96" s="50"/>
    </row>
    <row r="97" spans="3:4" s="9" customFormat="1" ht="12.95" customHeight="1" x14ac:dyDescent="0.2">
      <c r="C97" s="50"/>
      <c r="D97" s="50"/>
    </row>
    <row r="98" spans="3:4" s="9" customFormat="1" ht="12.95" customHeight="1" x14ac:dyDescent="0.2">
      <c r="C98" s="50"/>
      <c r="D98" s="50"/>
    </row>
    <row r="99" spans="3:4" s="9" customFormat="1" ht="12.95" customHeight="1" x14ac:dyDescent="0.2">
      <c r="C99" s="50"/>
      <c r="D99" s="50"/>
    </row>
    <row r="100" spans="3:4" s="9" customFormat="1" ht="12.95" customHeight="1" x14ac:dyDescent="0.2">
      <c r="C100" s="50"/>
      <c r="D100" s="50"/>
    </row>
    <row r="101" spans="3:4" s="9" customFormat="1" ht="12.95" customHeight="1" x14ac:dyDescent="0.2">
      <c r="C101" s="50"/>
      <c r="D101" s="50"/>
    </row>
    <row r="102" spans="3:4" s="9" customFormat="1" ht="12.95" customHeight="1" x14ac:dyDescent="0.2">
      <c r="C102" s="50"/>
      <c r="D102" s="50"/>
    </row>
    <row r="103" spans="3:4" s="9" customFormat="1" ht="12.95" customHeight="1" x14ac:dyDescent="0.2">
      <c r="C103" s="50"/>
      <c r="D103" s="50"/>
    </row>
    <row r="104" spans="3:4" s="9" customFormat="1" ht="12.95" customHeight="1" x14ac:dyDescent="0.2">
      <c r="C104" s="50"/>
      <c r="D104" s="50"/>
    </row>
    <row r="105" spans="3:4" s="9" customFormat="1" ht="12.95" customHeight="1" x14ac:dyDescent="0.2">
      <c r="C105" s="50"/>
      <c r="D105" s="50"/>
    </row>
    <row r="106" spans="3:4" s="9" customFormat="1" ht="12.95" customHeight="1" x14ac:dyDescent="0.2">
      <c r="C106" s="50"/>
      <c r="D106" s="50"/>
    </row>
    <row r="107" spans="3:4" s="9" customFormat="1" ht="12.95" customHeight="1" x14ac:dyDescent="0.2">
      <c r="C107" s="50"/>
      <c r="D107" s="50"/>
    </row>
    <row r="108" spans="3:4" s="9" customFormat="1" ht="12.95" customHeight="1" x14ac:dyDescent="0.2">
      <c r="C108" s="50"/>
      <c r="D108" s="50"/>
    </row>
    <row r="109" spans="3:4" s="9" customFormat="1" ht="12.95" customHeight="1" x14ac:dyDescent="0.2">
      <c r="C109" s="50"/>
      <c r="D109" s="50"/>
    </row>
    <row r="110" spans="3:4" s="9" customFormat="1" ht="12.95" customHeight="1" x14ac:dyDescent="0.2">
      <c r="C110" s="50"/>
      <c r="D110" s="50"/>
    </row>
    <row r="111" spans="3:4" s="9" customFormat="1" ht="12.95" customHeight="1" x14ac:dyDescent="0.2">
      <c r="C111" s="50"/>
      <c r="D111" s="50"/>
    </row>
    <row r="112" spans="3:4" s="9" customFormat="1" ht="12.95" customHeight="1" x14ac:dyDescent="0.2">
      <c r="C112" s="50"/>
      <c r="D112" s="50"/>
    </row>
    <row r="113" spans="3:4" s="9" customFormat="1" ht="12.95" customHeight="1" x14ac:dyDescent="0.2">
      <c r="C113" s="50"/>
      <c r="D113" s="50"/>
    </row>
    <row r="114" spans="3:4" s="9" customFormat="1" ht="12.95" customHeight="1" x14ac:dyDescent="0.2">
      <c r="C114" s="50"/>
      <c r="D114" s="50"/>
    </row>
    <row r="115" spans="3:4" s="9" customFormat="1" ht="12.95" customHeight="1" x14ac:dyDescent="0.2">
      <c r="C115" s="50"/>
      <c r="D115" s="50"/>
    </row>
    <row r="116" spans="3:4" s="9" customFormat="1" ht="12.95" customHeight="1" x14ac:dyDescent="0.2">
      <c r="C116" s="50"/>
      <c r="D116" s="50"/>
    </row>
    <row r="117" spans="3:4" s="9" customFormat="1" ht="12.95" customHeight="1" x14ac:dyDescent="0.2">
      <c r="C117" s="50"/>
      <c r="D117" s="50"/>
    </row>
    <row r="118" spans="3:4" s="9" customFormat="1" ht="12.95" customHeight="1" x14ac:dyDescent="0.2">
      <c r="C118" s="50"/>
      <c r="D118" s="50"/>
    </row>
    <row r="119" spans="3:4" s="9" customFormat="1" ht="12.95" customHeight="1" x14ac:dyDescent="0.2">
      <c r="C119" s="50"/>
      <c r="D119" s="50"/>
    </row>
    <row r="120" spans="3:4" s="9" customFormat="1" ht="12.95" customHeight="1" x14ac:dyDescent="0.2">
      <c r="C120" s="50"/>
      <c r="D120" s="50"/>
    </row>
    <row r="121" spans="3:4" s="9" customFormat="1" ht="12.95" customHeight="1" x14ac:dyDescent="0.2">
      <c r="C121" s="50"/>
      <c r="D121" s="50"/>
    </row>
    <row r="122" spans="3:4" s="9" customFormat="1" ht="12.95" customHeight="1" x14ac:dyDescent="0.2">
      <c r="C122" s="50"/>
      <c r="D122" s="50"/>
    </row>
    <row r="123" spans="3:4" s="9" customFormat="1" ht="12.95" customHeight="1" x14ac:dyDescent="0.2">
      <c r="C123" s="50"/>
      <c r="D123" s="50"/>
    </row>
    <row r="124" spans="3:4" s="9" customFormat="1" ht="12.95" customHeight="1" x14ac:dyDescent="0.2">
      <c r="C124" s="50"/>
      <c r="D124" s="50"/>
    </row>
    <row r="125" spans="3:4" s="9" customFormat="1" ht="12.95" customHeight="1" x14ac:dyDescent="0.2">
      <c r="C125" s="50"/>
      <c r="D125" s="50"/>
    </row>
    <row r="126" spans="3:4" s="9" customFormat="1" ht="12.95" customHeight="1" x14ac:dyDescent="0.2">
      <c r="C126" s="50"/>
      <c r="D126" s="50"/>
    </row>
    <row r="127" spans="3:4" s="9" customFormat="1" ht="12.95" customHeight="1" x14ac:dyDescent="0.2">
      <c r="C127" s="50"/>
      <c r="D127" s="50"/>
    </row>
    <row r="128" spans="3:4" s="9" customFormat="1" ht="12.95" customHeight="1" x14ac:dyDescent="0.2">
      <c r="C128" s="50"/>
      <c r="D128" s="50"/>
    </row>
    <row r="129" spans="3:4" s="9" customFormat="1" ht="12.95" customHeight="1" x14ac:dyDescent="0.2">
      <c r="C129" s="50"/>
      <c r="D129" s="50"/>
    </row>
    <row r="130" spans="3:4" s="9" customFormat="1" ht="12.95" customHeight="1" x14ac:dyDescent="0.2">
      <c r="C130" s="50"/>
      <c r="D130" s="50"/>
    </row>
    <row r="131" spans="3:4" s="9" customFormat="1" ht="12.95" customHeight="1" x14ac:dyDescent="0.2">
      <c r="C131" s="50"/>
      <c r="D131" s="50"/>
    </row>
    <row r="132" spans="3:4" s="9" customFormat="1" ht="12.95" customHeight="1" x14ac:dyDescent="0.2">
      <c r="C132" s="50"/>
      <c r="D132" s="50"/>
    </row>
    <row r="133" spans="3:4" s="9" customFormat="1" ht="12.95" customHeight="1" x14ac:dyDescent="0.2">
      <c r="C133" s="50"/>
      <c r="D133" s="50"/>
    </row>
    <row r="134" spans="3:4" s="9" customFormat="1" ht="12.95" customHeight="1" x14ac:dyDescent="0.2">
      <c r="C134" s="50"/>
      <c r="D134" s="50"/>
    </row>
    <row r="135" spans="3:4" s="9" customFormat="1" ht="12.95" customHeight="1" x14ac:dyDescent="0.2">
      <c r="C135" s="50"/>
      <c r="D135" s="50"/>
    </row>
    <row r="136" spans="3:4" s="9" customFormat="1" ht="12.95" customHeight="1" x14ac:dyDescent="0.2">
      <c r="C136" s="50"/>
      <c r="D136" s="50"/>
    </row>
    <row r="137" spans="3:4" s="9" customFormat="1" ht="12.95" customHeight="1" x14ac:dyDescent="0.2">
      <c r="C137" s="50"/>
      <c r="D137" s="50"/>
    </row>
    <row r="138" spans="3:4" s="9" customFormat="1" ht="12.95" customHeight="1" x14ac:dyDescent="0.2">
      <c r="C138" s="50"/>
      <c r="D138" s="50"/>
    </row>
    <row r="139" spans="3:4" s="9" customFormat="1" ht="12.95" customHeight="1" x14ac:dyDescent="0.2">
      <c r="C139" s="50"/>
      <c r="D139" s="50"/>
    </row>
    <row r="140" spans="3:4" s="9" customFormat="1" ht="12.95" customHeight="1" x14ac:dyDescent="0.2">
      <c r="C140" s="50"/>
      <c r="D140" s="50"/>
    </row>
    <row r="141" spans="3:4" s="9" customFormat="1" ht="12.95" customHeight="1" x14ac:dyDescent="0.2">
      <c r="C141" s="50"/>
      <c r="D141" s="50"/>
    </row>
    <row r="142" spans="3:4" s="9" customFormat="1" ht="12.95" customHeight="1" x14ac:dyDescent="0.2">
      <c r="C142" s="50"/>
      <c r="D142" s="50"/>
    </row>
    <row r="143" spans="3:4" s="9" customFormat="1" ht="12.95" customHeight="1" x14ac:dyDescent="0.2">
      <c r="C143" s="50"/>
      <c r="D143" s="50"/>
    </row>
    <row r="144" spans="3:4" s="9" customFormat="1" ht="12.95" customHeight="1" x14ac:dyDescent="0.2">
      <c r="C144" s="50"/>
      <c r="D144" s="50"/>
    </row>
    <row r="145" spans="3:4" s="9" customFormat="1" ht="12.95" customHeight="1" x14ac:dyDescent="0.2">
      <c r="C145" s="50"/>
      <c r="D145" s="50"/>
    </row>
    <row r="146" spans="3:4" s="9" customFormat="1" ht="12.95" customHeight="1" x14ac:dyDescent="0.2">
      <c r="C146" s="50"/>
      <c r="D146" s="50"/>
    </row>
    <row r="147" spans="3:4" s="9" customFormat="1" ht="12.95" customHeight="1" x14ac:dyDescent="0.2">
      <c r="C147" s="50"/>
      <c r="D147" s="50"/>
    </row>
    <row r="148" spans="3:4" s="9" customFormat="1" ht="12.95" customHeight="1" x14ac:dyDescent="0.2">
      <c r="C148" s="50"/>
      <c r="D148" s="50"/>
    </row>
    <row r="149" spans="3:4" s="9" customFormat="1" ht="12.95" customHeight="1" x14ac:dyDescent="0.2">
      <c r="C149" s="50"/>
      <c r="D149" s="50"/>
    </row>
    <row r="150" spans="3:4" s="9" customFormat="1" ht="12.95" customHeight="1" x14ac:dyDescent="0.2">
      <c r="C150" s="50"/>
      <c r="D150" s="50"/>
    </row>
    <row r="151" spans="3:4" s="9" customFormat="1" ht="12.95" customHeight="1" x14ac:dyDescent="0.2">
      <c r="C151" s="50"/>
      <c r="D151" s="50"/>
    </row>
    <row r="152" spans="3:4" s="9" customFormat="1" ht="12.95" customHeight="1" x14ac:dyDescent="0.2">
      <c r="C152" s="50"/>
      <c r="D152" s="50"/>
    </row>
    <row r="153" spans="3:4" s="9" customFormat="1" ht="12.95" customHeight="1" x14ac:dyDescent="0.2">
      <c r="C153" s="50"/>
      <c r="D153" s="50"/>
    </row>
    <row r="154" spans="3:4" s="9" customFormat="1" ht="12.95" customHeight="1" x14ac:dyDescent="0.2">
      <c r="C154" s="50"/>
      <c r="D154" s="50"/>
    </row>
    <row r="155" spans="3:4" s="9" customFormat="1" ht="12.95" customHeight="1" x14ac:dyDescent="0.2">
      <c r="C155" s="50"/>
      <c r="D155" s="50"/>
    </row>
    <row r="156" spans="3:4" s="9" customFormat="1" ht="12.95" customHeight="1" x14ac:dyDescent="0.2">
      <c r="C156" s="50"/>
      <c r="D156" s="50"/>
    </row>
    <row r="157" spans="3:4" s="9" customFormat="1" ht="12.95" customHeight="1" x14ac:dyDescent="0.2">
      <c r="C157" s="50"/>
      <c r="D157" s="50"/>
    </row>
    <row r="158" spans="3:4" s="9" customFormat="1" ht="12.95" customHeight="1" x14ac:dyDescent="0.2">
      <c r="C158" s="50"/>
      <c r="D158" s="50"/>
    </row>
    <row r="159" spans="3:4" s="9" customFormat="1" ht="12.95" customHeight="1" x14ac:dyDescent="0.2">
      <c r="C159" s="50"/>
      <c r="D159" s="50"/>
    </row>
    <row r="160" spans="3:4" s="9" customFormat="1" ht="12.95" customHeight="1" x14ac:dyDescent="0.2">
      <c r="C160" s="50"/>
      <c r="D160" s="50"/>
    </row>
    <row r="161" spans="3:4" s="9" customFormat="1" ht="12.95" customHeight="1" x14ac:dyDescent="0.2">
      <c r="C161" s="50"/>
      <c r="D161" s="50"/>
    </row>
    <row r="162" spans="3:4" s="9" customFormat="1" ht="12.95" customHeight="1" x14ac:dyDescent="0.2">
      <c r="C162" s="50"/>
      <c r="D162" s="50"/>
    </row>
    <row r="163" spans="3:4" s="9" customFormat="1" ht="12.95" customHeight="1" x14ac:dyDescent="0.2">
      <c r="C163" s="50"/>
      <c r="D163" s="50"/>
    </row>
    <row r="164" spans="3:4" s="9" customFormat="1" ht="12.95" customHeight="1" x14ac:dyDescent="0.2">
      <c r="C164" s="50"/>
      <c r="D164" s="50"/>
    </row>
    <row r="165" spans="3:4" s="9" customFormat="1" ht="12.95" customHeight="1" x14ac:dyDescent="0.2">
      <c r="C165" s="50"/>
      <c r="D165" s="50"/>
    </row>
    <row r="166" spans="3:4" s="9" customFormat="1" ht="12.95" customHeight="1" x14ac:dyDescent="0.2">
      <c r="C166" s="50"/>
      <c r="D166" s="50"/>
    </row>
    <row r="167" spans="3:4" s="9" customFormat="1" ht="12.95" customHeight="1" x14ac:dyDescent="0.2">
      <c r="C167" s="50"/>
      <c r="D167" s="50"/>
    </row>
    <row r="168" spans="3:4" s="9" customFormat="1" ht="12.95" customHeight="1" x14ac:dyDescent="0.2">
      <c r="C168" s="50"/>
      <c r="D168" s="50"/>
    </row>
    <row r="169" spans="3:4" s="9" customFormat="1" ht="12.95" customHeight="1" x14ac:dyDescent="0.2">
      <c r="C169" s="50"/>
      <c r="D169" s="50"/>
    </row>
    <row r="170" spans="3:4" s="9" customFormat="1" ht="12.95" customHeight="1" x14ac:dyDescent="0.2">
      <c r="C170" s="50"/>
      <c r="D170" s="50"/>
    </row>
    <row r="171" spans="3:4" s="9" customFormat="1" ht="12.95" customHeight="1" x14ac:dyDescent="0.2">
      <c r="C171" s="50"/>
      <c r="D171" s="50"/>
    </row>
    <row r="172" spans="3:4" s="9" customFormat="1" ht="12.95" customHeight="1" x14ac:dyDescent="0.2">
      <c r="C172" s="50"/>
      <c r="D172" s="50"/>
    </row>
    <row r="173" spans="3:4" s="9" customFormat="1" ht="12.95" customHeight="1" x14ac:dyDescent="0.2">
      <c r="C173" s="50"/>
      <c r="D173" s="50"/>
    </row>
    <row r="174" spans="3:4" s="9" customFormat="1" ht="12.95" customHeight="1" x14ac:dyDescent="0.2">
      <c r="C174" s="50"/>
      <c r="D174" s="50"/>
    </row>
    <row r="175" spans="3:4" s="9" customFormat="1" ht="12.95" customHeight="1" x14ac:dyDescent="0.2">
      <c r="C175" s="50"/>
      <c r="D175" s="50"/>
    </row>
    <row r="176" spans="3:4" s="9" customFormat="1" ht="12.95" customHeight="1" x14ac:dyDescent="0.2">
      <c r="C176" s="50"/>
      <c r="D176" s="50"/>
    </row>
    <row r="177" spans="3:4" s="9" customFormat="1" ht="12.95" customHeight="1" x14ac:dyDescent="0.2">
      <c r="C177" s="50"/>
      <c r="D177" s="50"/>
    </row>
    <row r="178" spans="3:4" s="9" customFormat="1" ht="12.95" customHeight="1" x14ac:dyDescent="0.2">
      <c r="C178" s="50"/>
      <c r="D178" s="50"/>
    </row>
    <row r="179" spans="3:4" s="9" customFormat="1" ht="12.95" customHeight="1" x14ac:dyDescent="0.2">
      <c r="C179" s="50"/>
      <c r="D179" s="50"/>
    </row>
    <row r="180" spans="3:4" s="9" customFormat="1" ht="12.95" customHeight="1" x14ac:dyDescent="0.2">
      <c r="C180" s="50"/>
      <c r="D180" s="50"/>
    </row>
    <row r="181" spans="3:4" s="9" customFormat="1" ht="12.95" customHeight="1" x14ac:dyDescent="0.2">
      <c r="C181" s="50"/>
      <c r="D181" s="50"/>
    </row>
    <row r="182" spans="3:4" s="9" customFormat="1" ht="12.95" customHeight="1" x14ac:dyDescent="0.2">
      <c r="C182" s="50"/>
      <c r="D182" s="50"/>
    </row>
    <row r="183" spans="3:4" s="9" customFormat="1" ht="12.95" customHeight="1" x14ac:dyDescent="0.2">
      <c r="C183" s="50"/>
      <c r="D183" s="50"/>
    </row>
    <row r="184" spans="3:4" s="9" customFormat="1" ht="12.95" customHeight="1" x14ac:dyDescent="0.2">
      <c r="C184" s="50"/>
      <c r="D184" s="50"/>
    </row>
    <row r="185" spans="3:4" s="9" customFormat="1" ht="12.95" customHeight="1" x14ac:dyDescent="0.2">
      <c r="C185" s="50"/>
      <c r="D185" s="50"/>
    </row>
    <row r="186" spans="3:4" s="9" customFormat="1" ht="12.95" customHeight="1" x14ac:dyDescent="0.2">
      <c r="C186" s="50"/>
      <c r="D186" s="50"/>
    </row>
    <row r="187" spans="3:4" s="9" customFormat="1" ht="12.95" customHeight="1" x14ac:dyDescent="0.2">
      <c r="C187" s="50"/>
      <c r="D187" s="50"/>
    </row>
    <row r="188" spans="3:4" s="9" customFormat="1" ht="12.95" customHeight="1" x14ac:dyDescent="0.2">
      <c r="C188" s="50"/>
      <c r="D188" s="50"/>
    </row>
    <row r="189" spans="3:4" s="9" customFormat="1" ht="12.95" customHeight="1" x14ac:dyDescent="0.2">
      <c r="C189" s="50"/>
      <c r="D189" s="50"/>
    </row>
    <row r="190" spans="3:4" s="9" customFormat="1" ht="12.95" customHeight="1" x14ac:dyDescent="0.2">
      <c r="C190" s="50"/>
      <c r="D190" s="50"/>
    </row>
    <row r="191" spans="3:4" s="9" customFormat="1" ht="12.95" customHeight="1" x14ac:dyDescent="0.2">
      <c r="C191" s="50"/>
      <c r="D191" s="50"/>
    </row>
    <row r="192" spans="3:4" s="9" customFormat="1" ht="12.95" customHeight="1" x14ac:dyDescent="0.2">
      <c r="C192" s="50"/>
      <c r="D192" s="50"/>
    </row>
    <row r="193" spans="3:4" s="9" customFormat="1" ht="12.95" customHeight="1" x14ac:dyDescent="0.2">
      <c r="C193" s="50"/>
      <c r="D193" s="50"/>
    </row>
    <row r="194" spans="3:4" s="9" customFormat="1" ht="12.95" customHeight="1" x14ac:dyDescent="0.2">
      <c r="C194" s="50"/>
      <c r="D194" s="50"/>
    </row>
    <row r="195" spans="3:4" s="9" customFormat="1" ht="12.95" customHeight="1" x14ac:dyDescent="0.2">
      <c r="C195" s="50"/>
      <c r="D195" s="50"/>
    </row>
    <row r="196" spans="3:4" s="9" customFormat="1" ht="12.95" customHeight="1" x14ac:dyDescent="0.2">
      <c r="C196" s="50"/>
      <c r="D196" s="50"/>
    </row>
    <row r="197" spans="3:4" s="9" customFormat="1" ht="12.95" customHeight="1" x14ac:dyDescent="0.2">
      <c r="C197" s="50"/>
      <c r="D197" s="50"/>
    </row>
    <row r="198" spans="3:4" s="9" customFormat="1" ht="12.95" customHeight="1" x14ac:dyDescent="0.2">
      <c r="C198" s="50"/>
      <c r="D198" s="50"/>
    </row>
    <row r="199" spans="3:4" s="9" customFormat="1" ht="12.95" customHeight="1" x14ac:dyDescent="0.2">
      <c r="C199" s="50"/>
      <c r="D199" s="50"/>
    </row>
    <row r="200" spans="3:4" s="9" customFormat="1" ht="12.95" customHeight="1" x14ac:dyDescent="0.2">
      <c r="C200" s="50"/>
      <c r="D200" s="50"/>
    </row>
    <row r="201" spans="3:4" s="9" customFormat="1" ht="12.95" customHeight="1" x14ac:dyDescent="0.2">
      <c r="C201" s="50"/>
      <c r="D201" s="50"/>
    </row>
    <row r="202" spans="3:4" s="9" customFormat="1" ht="12.95" customHeight="1" x14ac:dyDescent="0.2">
      <c r="C202" s="50"/>
      <c r="D202" s="50"/>
    </row>
    <row r="203" spans="3:4" s="9" customFormat="1" ht="12.95" customHeight="1" x14ac:dyDescent="0.2">
      <c r="C203" s="50"/>
      <c r="D203" s="50"/>
    </row>
    <row r="204" spans="3:4" s="9" customFormat="1" ht="12.95" customHeight="1" x14ac:dyDescent="0.2">
      <c r="C204" s="50"/>
      <c r="D204" s="50"/>
    </row>
    <row r="205" spans="3:4" s="9" customFormat="1" ht="12.95" customHeight="1" x14ac:dyDescent="0.2">
      <c r="C205" s="50"/>
      <c r="D205" s="50"/>
    </row>
    <row r="206" spans="3:4" s="9" customFormat="1" ht="12.95" customHeight="1" x14ac:dyDescent="0.2">
      <c r="C206" s="50"/>
      <c r="D206" s="50"/>
    </row>
    <row r="207" spans="3:4" s="9" customFormat="1" ht="12.95" customHeight="1" x14ac:dyDescent="0.2">
      <c r="C207" s="50"/>
      <c r="D207" s="50"/>
    </row>
    <row r="208" spans="3:4" s="9" customFormat="1" ht="12.95" customHeight="1" x14ac:dyDescent="0.2">
      <c r="C208" s="50"/>
      <c r="D208" s="50"/>
    </row>
    <row r="209" spans="3:4" s="9" customFormat="1" ht="12.95" customHeight="1" x14ac:dyDescent="0.2">
      <c r="C209" s="50"/>
      <c r="D209" s="50"/>
    </row>
    <row r="210" spans="3:4" s="9" customFormat="1" ht="12.95" customHeight="1" x14ac:dyDescent="0.2">
      <c r="C210" s="50"/>
      <c r="D210" s="50"/>
    </row>
    <row r="211" spans="3:4" s="9" customFormat="1" ht="12.95" customHeight="1" x14ac:dyDescent="0.2">
      <c r="C211" s="50"/>
      <c r="D211" s="50"/>
    </row>
    <row r="212" spans="3:4" s="9" customFormat="1" ht="12.95" customHeight="1" x14ac:dyDescent="0.2">
      <c r="C212" s="50"/>
      <c r="D212" s="50"/>
    </row>
    <row r="213" spans="3:4" s="9" customFormat="1" ht="12.95" customHeight="1" x14ac:dyDescent="0.2">
      <c r="C213" s="50"/>
      <c r="D213" s="50"/>
    </row>
    <row r="214" spans="3:4" s="9" customFormat="1" ht="12.95" customHeight="1" x14ac:dyDescent="0.2">
      <c r="C214" s="50"/>
      <c r="D214" s="50"/>
    </row>
    <row r="215" spans="3:4" s="9" customFormat="1" ht="12.95" customHeight="1" x14ac:dyDescent="0.2">
      <c r="C215" s="50"/>
      <c r="D215" s="50"/>
    </row>
    <row r="216" spans="3:4" s="9" customFormat="1" ht="12.95" customHeight="1" x14ac:dyDescent="0.2">
      <c r="C216" s="50"/>
      <c r="D216" s="50"/>
    </row>
    <row r="217" spans="3:4" s="9" customFormat="1" ht="12.95" customHeight="1" x14ac:dyDescent="0.2">
      <c r="C217" s="50"/>
      <c r="D217" s="50"/>
    </row>
    <row r="218" spans="3:4" s="9" customFormat="1" ht="12.95" customHeight="1" x14ac:dyDescent="0.2">
      <c r="C218" s="50"/>
      <c r="D218" s="50"/>
    </row>
    <row r="219" spans="3:4" s="9" customFormat="1" ht="12.95" customHeight="1" x14ac:dyDescent="0.2">
      <c r="C219" s="50"/>
      <c r="D219" s="50"/>
    </row>
    <row r="220" spans="3:4" s="9" customFormat="1" ht="12.95" customHeight="1" x14ac:dyDescent="0.2">
      <c r="C220" s="50"/>
      <c r="D220" s="50"/>
    </row>
    <row r="221" spans="3:4" s="9" customFormat="1" ht="12.95" customHeight="1" x14ac:dyDescent="0.2">
      <c r="C221" s="50"/>
      <c r="D221" s="50"/>
    </row>
    <row r="222" spans="3:4" s="9" customFormat="1" ht="12.95" customHeight="1" x14ac:dyDescent="0.2">
      <c r="C222" s="50"/>
      <c r="D222" s="50"/>
    </row>
    <row r="223" spans="3:4" s="9" customFormat="1" ht="12.95" customHeight="1" x14ac:dyDescent="0.2">
      <c r="C223" s="50"/>
      <c r="D223" s="50"/>
    </row>
    <row r="224" spans="3:4" s="9" customFormat="1" ht="12.95" customHeight="1" x14ac:dyDescent="0.2">
      <c r="C224" s="50"/>
      <c r="D224" s="50"/>
    </row>
    <row r="225" spans="3:4" s="9" customFormat="1" ht="12.95" customHeight="1" x14ac:dyDescent="0.2">
      <c r="C225" s="50"/>
      <c r="D225" s="50"/>
    </row>
    <row r="226" spans="3:4" s="9" customFormat="1" ht="12.95" customHeight="1" x14ac:dyDescent="0.2">
      <c r="C226" s="50"/>
      <c r="D226" s="50"/>
    </row>
    <row r="227" spans="3:4" s="9" customFormat="1" ht="12.95" customHeight="1" x14ac:dyDescent="0.2">
      <c r="C227" s="50"/>
      <c r="D227" s="50"/>
    </row>
    <row r="228" spans="3:4" s="9" customFormat="1" ht="12.95" customHeight="1" x14ac:dyDescent="0.2">
      <c r="C228" s="50"/>
      <c r="D228" s="50"/>
    </row>
    <row r="229" spans="3:4" s="9" customFormat="1" ht="12.95" customHeight="1" x14ac:dyDescent="0.2">
      <c r="C229" s="50"/>
      <c r="D229" s="50"/>
    </row>
    <row r="230" spans="3:4" s="9" customFormat="1" ht="12.95" customHeight="1" x14ac:dyDescent="0.2">
      <c r="C230" s="50"/>
      <c r="D230" s="50"/>
    </row>
    <row r="231" spans="3:4" s="9" customFormat="1" ht="12.95" customHeight="1" x14ac:dyDescent="0.2">
      <c r="C231" s="50"/>
      <c r="D231" s="50"/>
    </row>
    <row r="232" spans="3:4" s="9" customFormat="1" ht="12.95" customHeight="1" x14ac:dyDescent="0.2">
      <c r="C232" s="50"/>
      <c r="D232" s="50"/>
    </row>
    <row r="233" spans="3:4" s="9" customFormat="1" ht="12.95" customHeight="1" x14ac:dyDescent="0.2">
      <c r="C233" s="50"/>
      <c r="D233" s="50"/>
    </row>
    <row r="234" spans="3:4" s="9" customFormat="1" ht="12.95" customHeight="1" x14ac:dyDescent="0.2">
      <c r="C234" s="50"/>
      <c r="D234" s="50"/>
    </row>
    <row r="235" spans="3:4" s="9" customFormat="1" ht="12.95" customHeight="1" x14ac:dyDescent="0.2">
      <c r="C235" s="50"/>
      <c r="D235" s="50"/>
    </row>
    <row r="236" spans="3:4" s="9" customFormat="1" ht="12.95" customHeight="1" x14ac:dyDescent="0.2">
      <c r="C236" s="50"/>
      <c r="D236" s="50"/>
    </row>
    <row r="237" spans="3:4" s="9" customFormat="1" ht="12.95" customHeight="1" x14ac:dyDescent="0.2">
      <c r="C237" s="50"/>
      <c r="D237" s="50"/>
    </row>
    <row r="238" spans="3:4" s="9" customFormat="1" ht="12.95" customHeight="1" x14ac:dyDescent="0.2">
      <c r="C238" s="50"/>
      <c r="D238" s="50"/>
    </row>
    <row r="239" spans="3:4" s="9" customFormat="1" ht="12.95" customHeight="1" x14ac:dyDescent="0.2">
      <c r="C239" s="50"/>
      <c r="D239" s="50"/>
    </row>
    <row r="240" spans="3:4" s="9" customFormat="1" ht="12.95" customHeight="1" x14ac:dyDescent="0.2">
      <c r="C240" s="50"/>
      <c r="D240" s="50"/>
    </row>
    <row r="241" spans="3:4" s="9" customFormat="1" ht="12.95" customHeight="1" x14ac:dyDescent="0.2">
      <c r="C241" s="50"/>
      <c r="D241" s="50"/>
    </row>
    <row r="242" spans="3:4" s="9" customFormat="1" ht="12.95" customHeight="1" x14ac:dyDescent="0.2">
      <c r="C242" s="50"/>
      <c r="D242" s="50"/>
    </row>
    <row r="243" spans="3:4" s="9" customFormat="1" ht="12.95" customHeight="1" x14ac:dyDescent="0.2">
      <c r="C243" s="50"/>
      <c r="D243" s="50"/>
    </row>
    <row r="244" spans="3:4" s="9" customFormat="1" ht="12.95" customHeight="1" x14ac:dyDescent="0.2">
      <c r="C244" s="50"/>
      <c r="D244" s="50"/>
    </row>
    <row r="245" spans="3:4" s="9" customFormat="1" ht="12.95" customHeight="1" x14ac:dyDescent="0.2">
      <c r="C245" s="50"/>
      <c r="D245" s="50"/>
    </row>
    <row r="246" spans="3:4" s="9" customFormat="1" ht="12.95" customHeight="1" x14ac:dyDescent="0.2">
      <c r="C246" s="50"/>
      <c r="D246" s="50"/>
    </row>
    <row r="247" spans="3:4" s="9" customFormat="1" ht="12.95" customHeight="1" x14ac:dyDescent="0.2">
      <c r="C247" s="50"/>
      <c r="D247" s="50"/>
    </row>
    <row r="248" spans="3:4" s="9" customFormat="1" ht="12.95" customHeight="1" x14ac:dyDescent="0.2">
      <c r="C248" s="50"/>
      <c r="D248" s="50"/>
    </row>
    <row r="249" spans="3:4" s="9" customFormat="1" ht="12.95" customHeight="1" x14ac:dyDescent="0.2">
      <c r="C249" s="50"/>
      <c r="D249" s="50"/>
    </row>
    <row r="250" spans="3:4" s="9" customFormat="1" ht="12.95" customHeight="1" x14ac:dyDescent="0.2">
      <c r="C250" s="50"/>
      <c r="D250" s="50"/>
    </row>
    <row r="251" spans="3:4" s="9" customFormat="1" ht="12.95" customHeight="1" x14ac:dyDescent="0.2">
      <c r="C251" s="50"/>
      <c r="D251" s="50"/>
    </row>
    <row r="252" spans="3:4" s="9" customFormat="1" ht="12.95" customHeight="1" x14ac:dyDescent="0.2">
      <c r="C252" s="50"/>
      <c r="D252" s="50"/>
    </row>
    <row r="253" spans="3:4" s="9" customFormat="1" ht="12.95" customHeight="1" x14ac:dyDescent="0.2">
      <c r="C253" s="50"/>
      <c r="D253" s="50"/>
    </row>
    <row r="254" spans="3:4" s="9" customFormat="1" ht="12.95" customHeight="1" x14ac:dyDescent="0.2">
      <c r="C254" s="50"/>
      <c r="D254" s="50"/>
    </row>
    <row r="255" spans="3:4" s="9" customFormat="1" ht="12.95" customHeight="1" x14ac:dyDescent="0.2">
      <c r="C255" s="50"/>
      <c r="D255" s="50"/>
    </row>
    <row r="256" spans="3:4" s="9" customFormat="1" ht="12.95" customHeight="1" x14ac:dyDescent="0.2">
      <c r="C256" s="50"/>
      <c r="D256" s="50"/>
    </row>
    <row r="257" spans="3:4" s="9" customFormat="1" ht="12.95" customHeight="1" x14ac:dyDescent="0.2">
      <c r="C257" s="50"/>
      <c r="D257" s="50"/>
    </row>
    <row r="258" spans="3:4" s="9" customFormat="1" ht="12.95" customHeight="1" x14ac:dyDescent="0.2">
      <c r="C258" s="50"/>
      <c r="D258" s="50"/>
    </row>
    <row r="259" spans="3:4" s="9" customFormat="1" ht="12.95" customHeight="1" x14ac:dyDescent="0.2">
      <c r="C259" s="50"/>
      <c r="D259" s="50"/>
    </row>
    <row r="260" spans="3:4" s="9" customFormat="1" ht="12.95" customHeight="1" x14ac:dyDescent="0.2">
      <c r="C260" s="50"/>
      <c r="D260" s="50"/>
    </row>
    <row r="261" spans="3:4" s="9" customFormat="1" ht="12.95" customHeight="1" x14ac:dyDescent="0.2">
      <c r="C261" s="50"/>
      <c r="D261" s="50"/>
    </row>
    <row r="262" spans="3:4" s="9" customFormat="1" ht="12.95" customHeight="1" x14ac:dyDescent="0.2">
      <c r="C262" s="50"/>
      <c r="D262" s="50"/>
    </row>
    <row r="263" spans="3:4" s="9" customFormat="1" ht="12.95" customHeight="1" x14ac:dyDescent="0.2">
      <c r="C263" s="50"/>
      <c r="D263" s="50"/>
    </row>
    <row r="264" spans="3:4" s="9" customFormat="1" ht="12.95" customHeight="1" x14ac:dyDescent="0.2">
      <c r="C264" s="50"/>
      <c r="D264" s="50"/>
    </row>
    <row r="265" spans="3:4" s="9" customFormat="1" ht="12.95" customHeight="1" x14ac:dyDescent="0.2">
      <c r="C265" s="50"/>
      <c r="D265" s="50"/>
    </row>
    <row r="266" spans="3:4" s="9" customFormat="1" ht="12.95" customHeight="1" x14ac:dyDescent="0.2">
      <c r="C266" s="50"/>
      <c r="D266" s="50"/>
    </row>
    <row r="267" spans="3:4" s="9" customFormat="1" ht="12.95" customHeight="1" x14ac:dyDescent="0.2">
      <c r="C267" s="50"/>
      <c r="D267" s="50"/>
    </row>
    <row r="268" spans="3:4" s="9" customFormat="1" ht="12.95" customHeight="1" x14ac:dyDescent="0.2">
      <c r="C268" s="50"/>
      <c r="D268" s="50"/>
    </row>
    <row r="269" spans="3:4" s="9" customFormat="1" ht="12.95" customHeight="1" x14ac:dyDescent="0.2">
      <c r="C269" s="50"/>
      <c r="D269" s="50"/>
    </row>
    <row r="270" spans="3:4" s="9" customFormat="1" ht="12.95" customHeight="1" x14ac:dyDescent="0.2">
      <c r="C270" s="50"/>
      <c r="D270" s="50"/>
    </row>
    <row r="271" spans="3:4" s="9" customFormat="1" ht="12.95" customHeight="1" x14ac:dyDescent="0.2">
      <c r="C271" s="50"/>
      <c r="D271" s="50"/>
    </row>
    <row r="272" spans="3:4" s="9" customFormat="1" ht="12.95" customHeight="1" x14ac:dyDescent="0.2">
      <c r="C272" s="50"/>
      <c r="D272" s="50"/>
    </row>
    <row r="273" spans="3:4" s="9" customFormat="1" ht="12.95" customHeight="1" x14ac:dyDescent="0.2">
      <c r="C273" s="50"/>
      <c r="D273" s="50"/>
    </row>
    <row r="274" spans="3:4" s="9" customFormat="1" ht="12.95" customHeight="1" x14ac:dyDescent="0.2">
      <c r="C274" s="50"/>
      <c r="D274" s="50"/>
    </row>
    <row r="275" spans="3:4" s="9" customFormat="1" ht="12.95" customHeight="1" x14ac:dyDescent="0.2">
      <c r="C275" s="50"/>
      <c r="D275" s="50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rotectedRanges>
    <protectedRange sqref="A31:D31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2024-08-25T06:25:14Z</dcterms:modified>
</cp:coreProperties>
</file>