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A1418F-6C74-4016-9C5C-5FC36D8C8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46" i="1" l="1"/>
  <c r="Q47" i="1"/>
  <c r="Q48" i="1"/>
  <c r="Q49" i="1"/>
  <c r="Q54" i="1"/>
  <c r="D9" i="1"/>
  <c r="C9" i="1"/>
  <c r="Q53" i="1"/>
  <c r="Q50" i="1"/>
  <c r="Q52" i="1"/>
  <c r="Q51" i="1"/>
  <c r="Q43" i="1"/>
  <c r="Q44" i="1"/>
  <c r="Q45" i="1"/>
  <c r="Q21" i="1"/>
  <c r="Q22" i="1"/>
  <c r="Q23" i="1"/>
  <c r="Q24" i="1"/>
  <c r="Q25" i="1"/>
  <c r="Q26" i="1"/>
  <c r="Q27" i="1"/>
  <c r="Q28" i="1"/>
  <c r="Q29" i="1"/>
  <c r="Q30" i="1"/>
  <c r="Q31" i="1"/>
  <c r="Q32" i="1"/>
  <c r="F16" i="1"/>
  <c r="C17" i="1"/>
  <c r="Q34" i="1"/>
  <c r="Q35" i="1"/>
  <c r="Q36" i="1"/>
  <c r="Q40" i="1"/>
  <c r="Q41" i="1"/>
  <c r="Q42" i="1"/>
  <c r="Q37" i="1"/>
  <c r="Q38" i="1"/>
  <c r="Q39" i="1"/>
  <c r="D4" i="1"/>
  <c r="C8" i="1"/>
  <c r="C4" i="1"/>
  <c r="C7" i="1" s="1"/>
  <c r="B2" i="1"/>
  <c r="Q33" i="1"/>
  <c r="E23" i="1" l="1"/>
  <c r="F23" i="1" s="1"/>
  <c r="E33" i="1"/>
  <c r="F33" i="1" s="1"/>
  <c r="G33" i="1" s="1"/>
  <c r="K33" i="1" s="1"/>
  <c r="E48" i="1"/>
  <c r="F48" i="1" s="1"/>
  <c r="G23" i="1"/>
  <c r="K23" i="1" s="1"/>
  <c r="E32" i="1"/>
  <c r="F32" i="1" s="1"/>
  <c r="E54" i="1"/>
  <c r="F54" i="1" s="1"/>
  <c r="E22" i="1"/>
  <c r="F22" i="1" s="1"/>
  <c r="E35" i="1"/>
  <c r="F35" i="1" s="1"/>
  <c r="G35" i="1" s="1"/>
  <c r="K35" i="1" s="1"/>
  <c r="E50" i="1"/>
  <c r="F50" i="1" s="1"/>
  <c r="E26" i="1"/>
  <c r="F26" i="1" s="1"/>
  <c r="E30" i="1"/>
  <c r="F30" i="1" s="1"/>
  <c r="E38" i="1"/>
  <c r="F38" i="1" s="1"/>
  <c r="G22" i="1"/>
  <c r="K22" i="1" s="1"/>
  <c r="E47" i="1"/>
  <c r="F47" i="1" s="1"/>
  <c r="G47" i="1" s="1"/>
  <c r="K47" i="1" s="1"/>
  <c r="E37" i="1"/>
  <c r="F37" i="1" s="1"/>
  <c r="G37" i="1" s="1"/>
  <c r="K37" i="1" s="1"/>
  <c r="E45" i="1"/>
  <c r="F45" i="1" s="1"/>
  <c r="E51" i="1"/>
  <c r="F51" i="1" s="1"/>
  <c r="G51" i="1" s="1"/>
  <c r="K51" i="1" s="1"/>
  <c r="E44" i="1"/>
  <c r="F44" i="1" s="1"/>
  <c r="G44" i="1" s="1"/>
  <c r="J44" i="1" s="1"/>
  <c r="G54" i="1"/>
  <c r="K54" i="1" s="1"/>
  <c r="E46" i="1"/>
  <c r="F46" i="1" s="1"/>
  <c r="G46" i="1" s="1"/>
  <c r="K46" i="1" s="1"/>
  <c r="E53" i="1"/>
  <c r="F53" i="1" s="1"/>
  <c r="G53" i="1" s="1"/>
  <c r="K53" i="1" s="1"/>
  <c r="E25" i="1"/>
  <c r="F25" i="1" s="1"/>
  <c r="G48" i="1"/>
  <c r="K48" i="1" s="1"/>
  <c r="E28" i="1"/>
  <c r="F28" i="1" s="1"/>
  <c r="G30" i="1"/>
  <c r="K30" i="1" s="1"/>
  <c r="G25" i="1"/>
  <c r="K25" i="1" s="1"/>
  <c r="E41" i="1"/>
  <c r="F41" i="1" s="1"/>
  <c r="E24" i="1"/>
  <c r="F24" i="1" s="1"/>
  <c r="G24" i="1" s="1"/>
  <c r="K24" i="1" s="1"/>
  <c r="G28" i="1"/>
  <c r="K28" i="1" s="1"/>
  <c r="E36" i="1"/>
  <c r="F36" i="1" s="1"/>
  <c r="E49" i="1"/>
  <c r="F49" i="1" s="1"/>
  <c r="G49" i="1" s="1"/>
  <c r="K49" i="1" s="1"/>
  <c r="G50" i="1"/>
  <c r="K50" i="1" s="1"/>
  <c r="G32" i="1"/>
  <c r="K32" i="1" s="1"/>
  <c r="E42" i="1"/>
  <c r="F42" i="1" s="1"/>
  <c r="E21" i="1"/>
  <c r="F21" i="1" s="1"/>
  <c r="E27" i="1"/>
  <c r="F27" i="1" s="1"/>
  <c r="G27" i="1" s="1"/>
  <c r="K27" i="1" s="1"/>
  <c r="G41" i="1"/>
  <c r="K41" i="1" s="1"/>
  <c r="G21" i="1"/>
  <c r="K21" i="1" s="1"/>
  <c r="G42" i="1"/>
  <c r="G26" i="1"/>
  <c r="K26" i="1" s="1"/>
  <c r="E40" i="1"/>
  <c r="F40" i="1" s="1"/>
  <c r="G40" i="1" s="1"/>
  <c r="K40" i="1" s="1"/>
  <c r="G36" i="1"/>
  <c r="K36" i="1" s="1"/>
  <c r="E29" i="1"/>
  <c r="F29" i="1" s="1"/>
  <c r="G29" i="1" s="1"/>
  <c r="K29" i="1" s="1"/>
  <c r="E39" i="1"/>
  <c r="F39" i="1" s="1"/>
  <c r="G39" i="1" s="1"/>
  <c r="J39" i="1" s="1"/>
  <c r="G45" i="1"/>
  <c r="K45" i="1" s="1"/>
  <c r="E43" i="1"/>
  <c r="F43" i="1" s="1"/>
  <c r="G43" i="1" s="1"/>
  <c r="J43" i="1" s="1"/>
  <c r="E34" i="1"/>
  <c r="F34" i="1" s="1"/>
  <c r="G34" i="1" s="1"/>
  <c r="K34" i="1" s="1"/>
  <c r="G38" i="1"/>
  <c r="J38" i="1" s="1"/>
  <c r="E31" i="1"/>
  <c r="F31" i="1" s="1"/>
  <c r="G31" i="1" s="1"/>
  <c r="K31" i="1" s="1"/>
  <c r="E52" i="1"/>
  <c r="F52" i="1" s="1"/>
  <c r="G52" i="1" s="1"/>
  <c r="K52" i="1" s="1"/>
  <c r="F17" i="1"/>
  <c r="C12" i="1"/>
  <c r="C11" i="1"/>
  <c r="C16" i="1" l="1"/>
  <c r="D18" i="1" s="1"/>
  <c r="O35" i="1"/>
  <c r="O30" i="1"/>
  <c r="O33" i="1"/>
  <c r="O48" i="1"/>
  <c r="O52" i="1"/>
  <c r="O23" i="1"/>
  <c r="O41" i="1"/>
  <c r="O46" i="1"/>
  <c r="O50" i="1"/>
  <c r="C15" i="1"/>
  <c r="O39" i="1"/>
  <c r="O53" i="1"/>
  <c r="O36" i="1"/>
  <c r="O31" i="1"/>
  <c r="O21" i="1"/>
  <c r="O34" i="1"/>
  <c r="O38" i="1"/>
  <c r="O32" i="1"/>
  <c r="O37" i="1"/>
  <c r="O26" i="1"/>
  <c r="O27" i="1"/>
  <c r="O42" i="1"/>
  <c r="O29" i="1"/>
  <c r="O49" i="1"/>
  <c r="O45" i="1"/>
  <c r="O28" i="1"/>
  <c r="O43" i="1"/>
  <c r="O54" i="1"/>
  <c r="O47" i="1"/>
  <c r="O51" i="1"/>
  <c r="O25" i="1"/>
  <c r="O44" i="1"/>
  <c r="O40" i="1"/>
  <c r="O22" i="1"/>
  <c r="O24" i="1"/>
  <c r="K42" i="1"/>
  <c r="F18" i="1" l="1"/>
  <c r="F19" i="1" s="1"/>
  <c r="C18" i="1"/>
</calcChain>
</file>

<file path=xl/sharedStrings.xml><?xml version="1.0" encoding="utf-8"?>
<sst xmlns="http://schemas.openxmlformats.org/spreadsheetml/2006/main" count="108" uniqueCount="63">
  <si>
    <t>IBVS 6230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</si>
  <si>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</si>
  <si>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</si>
  <si>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</si>
  <si>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</si>
  <si>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</si>
  <si>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</si>
  <si>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</si>
  <si>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</si>
  <si>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</si>
  <si>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</si>
  <si>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</si>
  <si>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</si>
  <si>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</si>
  <si>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</si>
  <si>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</si>
  <si>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</si>
  <si>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</si>
  <si>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</si>
  <si>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</si>
  <si>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</si>
  <si>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</si>
  <si>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</si>
  <si>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</si>
  <si>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</si>
  <si>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</si>
  <si>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</si>
  <si>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</si>
  <si>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</si>
  <si>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</si>
  <si>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</si>
  <si>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</si>
  <si>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</si>
  <si>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</si>
  <si>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</si>
  <si>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</si>
  <si>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</si>
  <si>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V0591 Lyr / GSC 3104-1384               </t>
  </si>
  <si>
    <t xml:space="preserve">EW        </t>
  </si>
  <si>
    <t>IBVS 5781</t>
  </si>
  <si>
    <t>II</t>
  </si>
  <si>
    <t>IBVS 5837</t>
  </si>
  <si>
    <t>IBVS 5438</t>
  </si>
  <si>
    <t>IBVS 5543</t>
  </si>
  <si>
    <t>IBVS 5653</t>
  </si>
  <si>
    <t>IBVS 5920</t>
  </si>
  <si>
    <t>IBVS 5945</t>
  </si>
  <si>
    <t>Add cycle</t>
  </si>
  <si>
    <t>Old Cycle</t>
  </si>
  <si>
    <t>IBVS 5232</t>
  </si>
  <si>
    <t>I?</t>
  </si>
  <si>
    <t>II?</t>
  </si>
  <si>
    <t>Period verified by ToMcat 2012-03-23</t>
  </si>
  <si>
    <t>IBVS 6070</t>
  </si>
  <si>
    <t>OEJV 0160</t>
  </si>
  <si>
    <t>OEJV 0179</t>
  </si>
  <si>
    <t>pg</t>
  </si>
  <si>
    <t>vis</t>
  </si>
  <si>
    <t>PE</t>
  </si>
  <si>
    <t>CCD</t>
  </si>
  <si>
    <t>Verified by ToMcat 2017-12-02</t>
  </si>
  <si>
    <t>IBVS 6234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</si>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</sst>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V0591 Lyr - O-C Diagr.</a:t>
            </a:r>
          </a:p>
        </c:rich>
      </c:tx>
      <c:layout>
        <c:manualLayout>
          <c:xMode val="edge"/>
          <c:yMode val="edge"/>
          <c:x val="0.38128061330463187"/>
          <c:y val="3.5087857008528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4-432A-A0C3-E29797B7DCE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4-432A-A0C3-E29797B7DCE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17">
                  <c:v>6.8180000380380079E-4</c:v>
                </c:pt>
                <c:pt idx="18">
                  <c:v>1.1842500025522895E-3</c:v>
                </c:pt>
                <c:pt idx="22">
                  <c:v>3.1066500014276244E-3</c:v>
                </c:pt>
                <c:pt idx="23">
                  <c:v>3.3091000004787929E-3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4-432A-A0C3-E29797B7DCE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0">
                  <c:v>1.4679000014439225E-3</c:v>
                </c:pt>
                <c:pt idx="1">
                  <c:v>-1.967249991139397E-3</c:v>
                </c:pt>
                <c:pt idx="2">
                  <c:v>2.2110000281827524E-4</c:v>
                </c:pt>
                <c:pt idx="3">
                  <c:v>-1.7644999752519652E-4</c:v>
                </c:pt>
                <c:pt idx="4">
                  <c:v>-1.6510499990545213E-3</c:v>
                </c:pt>
                <c:pt idx="5">
                  <c:v>5.1400005759205669E-5</c:v>
                </c:pt>
                <c:pt idx="6">
                  <c:v>7.3025000892812386E-4</c:v>
                </c:pt>
                <c:pt idx="7">
                  <c:v>-2.0630499930121005E-3</c:v>
                </c:pt>
                <c:pt idx="8">
                  <c:v>6.6680000600172207E-4</c:v>
                </c:pt>
                <c:pt idx="9">
                  <c:v>3.9865000144345686E-4</c:v>
                </c:pt>
                <c:pt idx="10">
                  <c:v>-9.9889999546576291E-4</c:v>
                </c:pt>
                <c:pt idx="11">
                  <c:v>4.9665000551613048E-4</c:v>
                </c:pt>
                <c:pt idx="12">
                  <c:v>0</c:v>
                </c:pt>
                <c:pt idx="13">
                  <c:v>2.5207000071532093E-3</c:v>
                </c:pt>
                <c:pt idx="14">
                  <c:v>2.1232000071904622E-3</c:v>
                </c:pt>
                <c:pt idx="15">
                  <c:v>1.3687000027857721E-3</c:v>
                </c:pt>
                <c:pt idx="16">
                  <c:v>-2.0015499976580031E-3</c:v>
                </c:pt>
                <c:pt idx="19">
                  <c:v>5.9781000090879388E-3</c:v>
                </c:pt>
                <c:pt idx="20">
                  <c:v>-3.4194500040030107E-3</c:v>
                </c:pt>
                <c:pt idx="21">
                  <c:v>3.2706999991205521E-3</c:v>
                </c:pt>
                <c:pt idx="24">
                  <c:v>2.0650000005844049E-3</c:v>
                </c:pt>
                <c:pt idx="25">
                  <c:v>2.0595500027411617E-3</c:v>
                </c:pt>
                <c:pt idx="26">
                  <c:v>2.8620000011869706E-3</c:v>
                </c:pt>
                <c:pt idx="27">
                  <c:v>2.7687000037985854E-3</c:v>
                </c:pt>
                <c:pt idx="28">
                  <c:v>1.4005500052007847E-3</c:v>
                </c:pt>
                <c:pt idx="29">
                  <c:v>3.4900500031653792E-3</c:v>
                </c:pt>
                <c:pt idx="30">
                  <c:v>1.5872500080149621E-3</c:v>
                </c:pt>
                <c:pt idx="31">
                  <c:v>1.9137999988743104E-3</c:v>
                </c:pt>
                <c:pt idx="32">
                  <c:v>1.2971500036655925E-3</c:v>
                </c:pt>
                <c:pt idx="33">
                  <c:v>1.0143000035895966E-3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F4-432A-A0C3-E29797B7DCE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4-432A-A0C3-E29797B7DC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F4-432A-A0C3-E29797B7DC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F4-432A-A0C3-E29797B7DC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6.078196511195834E-3</c:v>
                </c:pt>
                <c:pt idx="1">
                  <c:v>6.0427616834254471E-3</c:v>
                </c:pt>
                <c:pt idx="2">
                  <c:v>5.5024056554141346E-3</c:v>
                </c:pt>
                <c:pt idx="3">
                  <c:v>5.5023052734657759E-3</c:v>
                </c:pt>
                <c:pt idx="4">
                  <c:v>5.4930701342168365E-3</c:v>
                </c:pt>
                <c:pt idx="5">
                  <c:v>5.4929697522684787E-3</c:v>
                </c:pt>
                <c:pt idx="6">
                  <c:v>5.485641870038342E-3</c:v>
                </c:pt>
                <c:pt idx="7">
                  <c:v>5.4689784666109081E-3</c:v>
                </c:pt>
                <c:pt idx="8">
                  <c:v>5.4636582233479319E-3</c:v>
                </c:pt>
                <c:pt idx="9">
                  <c:v>5.4623532580192775E-3</c:v>
                </c:pt>
                <c:pt idx="10">
                  <c:v>5.4622528760709197E-3</c:v>
                </c:pt>
                <c:pt idx="11">
                  <c:v>5.4583379800849556E-3</c:v>
                </c:pt>
                <c:pt idx="12">
                  <c:v>5.2492423816551653E-3</c:v>
                </c:pt>
                <c:pt idx="13">
                  <c:v>5.0599220270519073E-3</c:v>
                </c:pt>
                <c:pt idx="14">
                  <c:v>4.8139862535747178E-3</c:v>
                </c:pt>
                <c:pt idx="15">
                  <c:v>4.5539970073274014E-3</c:v>
                </c:pt>
                <c:pt idx="16">
                  <c:v>4.2372919602577958E-3</c:v>
                </c:pt>
                <c:pt idx="17">
                  <c:v>3.9880435824847897E-3</c:v>
                </c:pt>
                <c:pt idx="18">
                  <c:v>3.9879432005364319E-3</c:v>
                </c:pt>
                <c:pt idx="19">
                  <c:v>3.5088201610235219E-3</c:v>
                </c:pt>
                <c:pt idx="20">
                  <c:v>3.5087197790751642E-3</c:v>
                </c:pt>
                <c:pt idx="21">
                  <c:v>3.353428904965281E-3</c:v>
                </c:pt>
                <c:pt idx="22">
                  <c:v>2.8684837124476046E-3</c:v>
                </c:pt>
                <c:pt idx="23">
                  <c:v>2.8683833304992469E-3</c:v>
                </c:pt>
                <c:pt idx="24">
                  <c:v>2.5690443604955808E-3</c:v>
                </c:pt>
                <c:pt idx="25">
                  <c:v>2.5631218255424567E-3</c:v>
                </c:pt>
                <c:pt idx="26">
                  <c:v>2.5630214435940985E-3</c:v>
                </c:pt>
                <c:pt idx="27">
                  <c:v>2.5463580401666646E-3</c:v>
                </c:pt>
                <c:pt idx="28">
                  <c:v>2.5450530748380102E-3</c:v>
                </c:pt>
                <c:pt idx="29">
                  <c:v>2.1525596567580859E-3</c:v>
                </c:pt>
                <c:pt idx="30">
                  <c:v>1.685181305203066E-3</c:v>
                </c:pt>
                <c:pt idx="31">
                  <c:v>1.6431212688410488E-3</c:v>
                </c:pt>
                <c:pt idx="32">
                  <c:v>1.3938728910680431E-3</c:v>
                </c:pt>
                <c:pt idx="33">
                  <c:v>1.393170217429537E-3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F4-432A-A0C3-E29797B7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41208"/>
        <c:axId val="1"/>
      </c:scatterChart>
      <c:valAx>
        <c:axId val="75364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4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V0591 Lyr - O-C Diagr.</a:t>
            </a:r>
          </a:p>
        </c:rich>
      </c:tx>
      <c:layout>
        <c:manualLayout>
          <c:xMode val="edge"/>
          <c:yMode val="edge"/>
          <c:x val="0.34712267980890876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936420631833"/>
          <c:y val="0.1137027857694996"/>
          <c:w val="0.82194316787668609"/>
          <c:h val="0.69970945088922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7-49CF-87EF-68B1E99B4DB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7-49CF-87EF-68B1E99B4DB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17">
                  <c:v>6.8180000380380079E-4</c:v>
                </c:pt>
                <c:pt idx="18">
                  <c:v>1.1842500025522895E-3</c:v>
                </c:pt>
                <c:pt idx="22">
                  <c:v>3.1066500014276244E-3</c:v>
                </c:pt>
                <c:pt idx="23">
                  <c:v>3.3091000004787929E-3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E7-49CF-87EF-68B1E99B4DB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0">
                  <c:v>1.4679000014439225E-3</c:v>
                </c:pt>
                <c:pt idx="1">
                  <c:v>-1.967249991139397E-3</c:v>
                </c:pt>
                <c:pt idx="2">
                  <c:v>2.2110000281827524E-4</c:v>
                </c:pt>
                <c:pt idx="3">
                  <c:v>-1.7644999752519652E-4</c:v>
                </c:pt>
                <c:pt idx="4">
                  <c:v>-1.6510499990545213E-3</c:v>
                </c:pt>
                <c:pt idx="5">
                  <c:v>5.1400005759205669E-5</c:v>
                </c:pt>
                <c:pt idx="6">
                  <c:v>7.3025000892812386E-4</c:v>
                </c:pt>
                <c:pt idx="7">
                  <c:v>-2.0630499930121005E-3</c:v>
                </c:pt>
                <c:pt idx="8">
                  <c:v>6.6680000600172207E-4</c:v>
                </c:pt>
                <c:pt idx="9">
                  <c:v>3.9865000144345686E-4</c:v>
                </c:pt>
                <c:pt idx="10">
                  <c:v>-9.9889999546576291E-4</c:v>
                </c:pt>
                <c:pt idx="11">
                  <c:v>4.9665000551613048E-4</c:v>
                </c:pt>
                <c:pt idx="12">
                  <c:v>0</c:v>
                </c:pt>
                <c:pt idx="13">
                  <c:v>2.5207000071532093E-3</c:v>
                </c:pt>
                <c:pt idx="14">
                  <c:v>2.1232000071904622E-3</c:v>
                </c:pt>
                <c:pt idx="15">
                  <c:v>1.3687000027857721E-3</c:v>
                </c:pt>
                <c:pt idx="16">
                  <c:v>-2.0015499976580031E-3</c:v>
                </c:pt>
                <c:pt idx="19">
                  <c:v>5.9781000090879388E-3</c:v>
                </c:pt>
                <c:pt idx="20">
                  <c:v>-3.4194500040030107E-3</c:v>
                </c:pt>
                <c:pt idx="21">
                  <c:v>3.2706999991205521E-3</c:v>
                </c:pt>
                <c:pt idx="24">
                  <c:v>2.0650000005844049E-3</c:v>
                </c:pt>
                <c:pt idx="25">
                  <c:v>2.0595500027411617E-3</c:v>
                </c:pt>
                <c:pt idx="26">
                  <c:v>2.8620000011869706E-3</c:v>
                </c:pt>
                <c:pt idx="27">
                  <c:v>2.7687000037985854E-3</c:v>
                </c:pt>
                <c:pt idx="28">
                  <c:v>1.4005500052007847E-3</c:v>
                </c:pt>
                <c:pt idx="29">
                  <c:v>3.4900500031653792E-3</c:v>
                </c:pt>
                <c:pt idx="30">
                  <c:v>1.5872500080149621E-3</c:v>
                </c:pt>
                <c:pt idx="31">
                  <c:v>1.9137999988743104E-3</c:v>
                </c:pt>
                <c:pt idx="32">
                  <c:v>1.2971500036655925E-3</c:v>
                </c:pt>
                <c:pt idx="33">
                  <c:v>1.0143000035895966E-3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E7-49CF-87EF-68B1E99B4DB6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6.078196511195834E-3</c:v>
                </c:pt>
                <c:pt idx="1">
                  <c:v>6.0427616834254471E-3</c:v>
                </c:pt>
                <c:pt idx="2">
                  <c:v>5.5024056554141346E-3</c:v>
                </c:pt>
                <c:pt idx="3">
                  <c:v>5.5023052734657759E-3</c:v>
                </c:pt>
                <c:pt idx="4">
                  <c:v>5.4930701342168365E-3</c:v>
                </c:pt>
                <c:pt idx="5">
                  <c:v>5.4929697522684787E-3</c:v>
                </c:pt>
                <c:pt idx="6">
                  <c:v>5.485641870038342E-3</c:v>
                </c:pt>
                <c:pt idx="7">
                  <c:v>5.4689784666109081E-3</c:v>
                </c:pt>
                <c:pt idx="8">
                  <c:v>5.4636582233479319E-3</c:v>
                </c:pt>
                <c:pt idx="9">
                  <c:v>5.4623532580192775E-3</c:v>
                </c:pt>
                <c:pt idx="10">
                  <c:v>5.4622528760709197E-3</c:v>
                </c:pt>
                <c:pt idx="11">
                  <c:v>5.4583379800849556E-3</c:v>
                </c:pt>
                <c:pt idx="12">
                  <c:v>5.2492423816551653E-3</c:v>
                </c:pt>
                <c:pt idx="13">
                  <c:v>5.0599220270519073E-3</c:v>
                </c:pt>
                <c:pt idx="14">
                  <c:v>4.8139862535747178E-3</c:v>
                </c:pt>
                <c:pt idx="15">
                  <c:v>4.5539970073274014E-3</c:v>
                </c:pt>
                <c:pt idx="16">
                  <c:v>4.2372919602577958E-3</c:v>
                </c:pt>
                <c:pt idx="17">
                  <c:v>3.9880435824847897E-3</c:v>
                </c:pt>
                <c:pt idx="18">
                  <c:v>3.9879432005364319E-3</c:v>
                </c:pt>
                <c:pt idx="19">
                  <c:v>3.5088201610235219E-3</c:v>
                </c:pt>
                <c:pt idx="20">
                  <c:v>3.5087197790751642E-3</c:v>
                </c:pt>
                <c:pt idx="21">
                  <c:v>3.353428904965281E-3</c:v>
                </c:pt>
                <c:pt idx="22">
                  <c:v>2.8684837124476046E-3</c:v>
                </c:pt>
                <c:pt idx="23">
                  <c:v>2.8683833304992469E-3</c:v>
                </c:pt>
                <c:pt idx="24">
                  <c:v>2.5690443604955808E-3</c:v>
                </c:pt>
                <c:pt idx="25">
                  <c:v>2.5631218255424567E-3</c:v>
                </c:pt>
                <c:pt idx="26">
                  <c:v>2.5630214435940985E-3</c:v>
                </c:pt>
                <c:pt idx="27">
                  <c:v>2.5463580401666646E-3</c:v>
                </c:pt>
                <c:pt idx="28">
                  <c:v>2.5450530748380102E-3</c:v>
                </c:pt>
                <c:pt idx="29">
                  <c:v>2.1525596567580859E-3</c:v>
                </c:pt>
                <c:pt idx="30">
                  <c:v>1.685181305203066E-3</c:v>
                </c:pt>
                <c:pt idx="31">
                  <c:v>1.6431212688410488E-3</c:v>
                </c:pt>
                <c:pt idx="32">
                  <c:v>1.3938728910680431E-3</c:v>
                </c:pt>
                <c:pt idx="33">
                  <c:v>1.393170217429537E-3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E7-49CF-87EF-68B1E99B4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6616"/>
        <c:axId val="1"/>
      </c:scatterChart>
      <c:valAx>
        <c:axId val="753636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093600709983195"/>
              <c:y val="0.91836857127552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9928057553956831E-3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6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89929945807134"/>
          <c:y val="0.91836857127552929"/>
          <c:w val="0.4766190826866066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390525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D1E15B-0F13-BDB3-6A8E-EDBF5B47C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133350</xdr:rowOff>
    </xdr:from>
    <xdr:to>
      <xdr:col>8</xdr:col>
      <xdr:colOff>428625</xdr:colOff>
      <xdr:row>21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E2B83D8-8A8F-E655-0492-B4A444DAC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2">
        <v>52500.173499999997</v>
      </c>
      <c r="G1" s="2">
        <v>0.30039510000000003</v>
      </c>
      <c r="H1" s="2" t="s">
        <v>38</v>
      </c>
    </row>
    <row r="2" spans="1:8" s="8" customFormat="1" ht="12.95" customHeight="1" x14ac:dyDescent="0.2">
      <c r="A2" s="8" t="s">
        <v>23</v>
      </c>
      <c r="B2" s="8" t="str">
        <f>H1</f>
        <v xml:space="preserve">EW        </v>
      </c>
      <c r="C2" s="9"/>
      <c r="D2" s="9"/>
    </row>
    <row r="3" spans="1:8" s="8" customFormat="1" ht="12.95" customHeight="1" thickBot="1" x14ac:dyDescent="0.25">
      <c r="C3" s="10" t="s">
        <v>52</v>
      </c>
    </row>
    <row r="4" spans="1:8" s="8" customFormat="1" ht="12.95" customHeight="1" thickTop="1" thickBot="1" x14ac:dyDescent="0.25">
      <c r="A4" s="11" t="s">
        <v>36</v>
      </c>
      <c r="C4" s="12">
        <f>F1</f>
        <v>52500.173499999997</v>
      </c>
      <c r="D4" s="13">
        <f>G1</f>
        <v>0.30039510000000003</v>
      </c>
    </row>
    <row r="5" spans="1:8" s="8" customFormat="1" ht="12.95" customHeight="1" thickTop="1" x14ac:dyDescent="0.2">
      <c r="A5" s="14" t="s">
        <v>28</v>
      </c>
      <c r="B5" s="15">
        <v>-9.5</v>
      </c>
      <c r="C5" s="8" t="s">
        <v>29</v>
      </c>
    </row>
    <row r="6" spans="1:8" s="8" customFormat="1" ht="12.95" customHeight="1" x14ac:dyDescent="0.2">
      <c r="A6" s="11" t="s">
        <v>1</v>
      </c>
    </row>
    <row r="7" spans="1:8" s="8" customFormat="1" ht="12.95" customHeight="1" x14ac:dyDescent="0.2">
      <c r="A7" s="8" t="s">
        <v>2</v>
      </c>
      <c r="C7" s="8">
        <f>C4</f>
        <v>52500.173499999997</v>
      </c>
    </row>
    <row r="8" spans="1:8" s="8" customFormat="1" ht="12.95" customHeight="1" x14ac:dyDescent="0.2">
      <c r="A8" s="8" t="s">
        <v>3</v>
      </c>
      <c r="C8" s="8">
        <f>D4</f>
        <v>0.30039510000000003</v>
      </c>
      <c r="D8" s="16" t="s">
        <v>60</v>
      </c>
    </row>
    <row r="9" spans="1:8" s="8" customFormat="1" ht="12.95" customHeight="1" x14ac:dyDescent="0.2">
      <c r="A9" s="16" t="s">
        <v>33</v>
      </c>
      <c r="B9" s="17">
        <v>42</v>
      </c>
      <c r="C9" s="18" t="str">
        <f>"F"&amp;B9</f>
        <v>F42</v>
      </c>
      <c r="D9" s="19" t="str">
        <f>"G"&amp;B9</f>
        <v>G42</v>
      </c>
    </row>
    <row r="10" spans="1:8" s="8" customFormat="1" ht="12.95" customHeight="1" thickBot="1" x14ac:dyDescent="0.25">
      <c r="C10" s="20" t="s">
        <v>19</v>
      </c>
      <c r="D10" s="20" t="s">
        <v>20</v>
      </c>
    </row>
    <row r="11" spans="1:8" s="8" customFormat="1" ht="12.95" customHeight="1" x14ac:dyDescent="0.2">
      <c r="A11" s="8" t="s">
        <v>15</v>
      </c>
      <c r="C11" s="19">
        <f ca="1">INTERCEPT(INDIRECT($D$9):G992,INDIRECT($C$9):F992)</f>
        <v>5.2492423816551653E-3</v>
      </c>
      <c r="D11" s="9"/>
    </row>
    <row r="12" spans="1:8" s="8" customFormat="1" ht="12.95" customHeight="1" x14ac:dyDescent="0.2">
      <c r="A12" s="8" t="s">
        <v>16</v>
      </c>
      <c r="C12" s="19">
        <f ca="1">SLOPE(INDIRECT($D$9):G992,INDIRECT($C$9):F992)</f>
        <v>-2.0076389671607374E-7</v>
      </c>
      <c r="D12" s="9"/>
    </row>
    <row r="13" spans="1:8" s="8" customFormat="1" ht="12.95" customHeight="1" x14ac:dyDescent="0.2">
      <c r="A13" s="8" t="s">
        <v>18</v>
      </c>
      <c r="C13" s="9" t="s">
        <v>13</v>
      </c>
    </row>
    <row r="14" spans="1:8" s="8" customFormat="1" ht="12.95" customHeight="1" x14ac:dyDescent="0.2"/>
    <row r="15" spans="1:8" s="8" customFormat="1" ht="12.95" customHeight="1" x14ac:dyDescent="0.2">
      <c r="A15" s="21" t="s">
        <v>17</v>
      </c>
      <c r="C15" s="22">
        <f ca="1">(C7+C11)+(C8+C12)*INT(MAX(F21:F3533))</f>
        <v>58269.863578870209</v>
      </c>
      <c r="E15" s="23" t="s">
        <v>47</v>
      </c>
      <c r="F15" s="15">
        <v>1</v>
      </c>
    </row>
    <row r="16" spans="1:8" s="8" customFormat="1" ht="12.95" customHeight="1" x14ac:dyDescent="0.2">
      <c r="A16" s="11" t="s">
        <v>4</v>
      </c>
      <c r="C16" s="24">
        <f ca="1">+C8+C12</f>
        <v>0.3003948992361033</v>
      </c>
      <c r="E16" s="23" t="s">
        <v>30</v>
      </c>
      <c r="F16" s="25">
        <f ca="1">NOW()+15018.5+$B$5/24</f>
        <v>60359.799092824069</v>
      </c>
    </row>
    <row r="17" spans="1:17" s="8" customFormat="1" ht="12.95" customHeight="1" thickBot="1" x14ac:dyDescent="0.25">
      <c r="A17" s="23" t="s">
        <v>27</v>
      </c>
      <c r="C17" s="8">
        <f>COUNT(C21:C2191)</f>
        <v>34</v>
      </c>
      <c r="E17" s="23" t="s">
        <v>48</v>
      </c>
      <c r="F17" s="25">
        <f ca="1">ROUND(2*(F16-$C$7)/$C$8,0)/2+F15</f>
        <v>26165.5</v>
      </c>
    </row>
    <row r="18" spans="1:17" s="8" customFormat="1" ht="12.95" customHeight="1" thickTop="1" thickBot="1" x14ac:dyDescent="0.25">
      <c r="A18" s="11" t="s">
        <v>5</v>
      </c>
      <c r="C18" s="26">
        <f ca="1">+C15</f>
        <v>58269.863578870209</v>
      </c>
      <c r="D18" s="27">
        <f ca="1">+C16</f>
        <v>0.3003948992361033</v>
      </c>
      <c r="E18" s="23" t="s">
        <v>31</v>
      </c>
      <c r="F18" s="19">
        <f ca="1">ROUND(2*(F16-$C$15)/$C$16,0)/2+F15</f>
        <v>6958.5</v>
      </c>
    </row>
    <row r="19" spans="1:17" s="8" customFormat="1" ht="12.95" customHeight="1" thickTop="1" x14ac:dyDescent="0.2">
      <c r="E19" s="23" t="s">
        <v>32</v>
      </c>
      <c r="F19" s="28">
        <f ca="1">+$C$15+$C$16*F18-15018.5-$B$5/24</f>
        <v>45342.057318537969</v>
      </c>
    </row>
    <row r="20" spans="1:17" s="8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56</v>
      </c>
      <c r="I20" s="29" t="s">
        <v>57</v>
      </c>
      <c r="J20" s="29" t="s">
        <v>58</v>
      </c>
      <c r="K20" s="29" t="s">
        <v>59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0" t="s">
        <v>14</v>
      </c>
    </row>
    <row r="21" spans="1:17" s="8" customFormat="1" ht="12.95" customHeight="1" x14ac:dyDescent="0.2">
      <c r="A21" s="4" t="s">
        <v>49</v>
      </c>
      <c r="B21" s="5" t="s">
        <v>50</v>
      </c>
      <c r="C21" s="4">
        <v>51259.8436</v>
      </c>
      <c r="D21" s="4">
        <v>2E-3</v>
      </c>
      <c r="E21" s="8">
        <f t="shared" ref="E21:E54" si="0">+(C21-C$7)/C$8</f>
        <v>-4128.9951134355952</v>
      </c>
      <c r="F21" s="8">
        <f t="shared" ref="F21:F54" si="1">ROUND(2*E21,0)/2</f>
        <v>-4129</v>
      </c>
      <c r="G21" s="8">
        <f t="shared" ref="G21:G54" si="2">+C21-(C$7+F21*C$8)</f>
        <v>1.4679000014439225E-3</v>
      </c>
      <c r="K21" s="8">
        <f t="shared" ref="K21:K37" si="3">+G21</f>
        <v>1.4679000014439225E-3</v>
      </c>
      <c r="O21" s="8">
        <f t="shared" ref="O21:O54" ca="1" si="4">+C$11+C$12*$F21</f>
        <v>6.078196511195834E-3</v>
      </c>
      <c r="Q21" s="31">
        <f t="shared" ref="Q21:Q54" si="5">+C21-15018.5</f>
        <v>36241.3436</v>
      </c>
    </row>
    <row r="22" spans="1:17" s="8" customFormat="1" ht="12.95" customHeight="1" x14ac:dyDescent="0.2">
      <c r="A22" s="4" t="s">
        <v>49</v>
      </c>
      <c r="B22" s="5" t="s">
        <v>51</v>
      </c>
      <c r="C22" s="4">
        <v>51312.859900000003</v>
      </c>
      <c r="D22" s="4">
        <v>2E-3</v>
      </c>
      <c r="E22" s="8">
        <f t="shared" si="0"/>
        <v>-3952.5065488751111</v>
      </c>
      <c r="F22" s="8">
        <f t="shared" si="1"/>
        <v>-3952.5</v>
      </c>
      <c r="G22" s="8">
        <f t="shared" si="2"/>
        <v>-1.967249991139397E-3</v>
      </c>
      <c r="K22" s="8">
        <f t="shared" si="3"/>
        <v>-1.967249991139397E-3</v>
      </c>
      <c r="O22" s="8">
        <f t="shared" ca="1" si="4"/>
        <v>6.0427616834254471E-3</v>
      </c>
      <c r="Q22" s="31">
        <f t="shared" si="5"/>
        <v>36294.359900000003</v>
      </c>
    </row>
    <row r="23" spans="1:17" s="8" customFormat="1" ht="12.95" customHeight="1" x14ac:dyDescent="0.2">
      <c r="A23" s="4" t="s">
        <v>49</v>
      </c>
      <c r="B23" s="5" t="s">
        <v>34</v>
      </c>
      <c r="C23" s="4">
        <v>52121.375500000002</v>
      </c>
      <c r="D23" s="4">
        <v>6.9999999999999999E-4</v>
      </c>
      <c r="E23" s="8">
        <f t="shared" si="0"/>
        <v>-1260.9992639693364</v>
      </c>
      <c r="F23" s="8">
        <f t="shared" si="1"/>
        <v>-1261</v>
      </c>
      <c r="G23" s="8">
        <f t="shared" si="2"/>
        <v>2.2110000281827524E-4</v>
      </c>
      <c r="K23" s="8">
        <f t="shared" si="3"/>
        <v>2.2110000281827524E-4</v>
      </c>
      <c r="O23" s="8">
        <f t="shared" ca="1" si="4"/>
        <v>5.5024056554141346E-3</v>
      </c>
      <c r="Q23" s="31">
        <f t="shared" si="5"/>
        <v>37102.875500000002</v>
      </c>
    </row>
    <row r="24" spans="1:17" s="8" customFormat="1" ht="12.95" customHeight="1" x14ac:dyDescent="0.2">
      <c r="A24" s="4" t="s">
        <v>49</v>
      </c>
      <c r="B24" s="5" t="s">
        <v>40</v>
      </c>
      <c r="C24" s="4">
        <v>52121.525300000001</v>
      </c>
      <c r="D24" s="4">
        <v>1E-3</v>
      </c>
      <c r="E24" s="8">
        <f t="shared" si="0"/>
        <v>-1260.5005873930565</v>
      </c>
      <c r="F24" s="8">
        <f t="shared" si="1"/>
        <v>-1260.5</v>
      </c>
      <c r="G24" s="8">
        <f t="shared" si="2"/>
        <v>-1.7644999752519652E-4</v>
      </c>
      <c r="K24" s="8">
        <f t="shared" si="3"/>
        <v>-1.7644999752519652E-4</v>
      </c>
      <c r="O24" s="8">
        <f t="shared" ca="1" si="4"/>
        <v>5.5023052734657759E-3</v>
      </c>
      <c r="Q24" s="31">
        <f t="shared" si="5"/>
        <v>37103.025300000001</v>
      </c>
    </row>
    <row r="25" spans="1:17" s="8" customFormat="1" ht="12.95" customHeight="1" x14ac:dyDescent="0.2">
      <c r="A25" s="4" t="s">
        <v>49</v>
      </c>
      <c r="B25" s="5" t="s">
        <v>40</v>
      </c>
      <c r="C25" s="4">
        <v>52135.341999999997</v>
      </c>
      <c r="D25" s="4">
        <v>5.9999999999999995E-4</v>
      </c>
      <c r="E25" s="8">
        <f t="shared" si="0"/>
        <v>-1214.5054962614245</v>
      </c>
      <c r="F25" s="8">
        <f t="shared" si="1"/>
        <v>-1214.5</v>
      </c>
      <c r="G25" s="8">
        <f t="shared" si="2"/>
        <v>-1.6510499990545213E-3</v>
      </c>
      <c r="K25" s="8">
        <f t="shared" si="3"/>
        <v>-1.6510499990545213E-3</v>
      </c>
      <c r="O25" s="8">
        <f t="shared" ca="1" si="4"/>
        <v>5.4930701342168365E-3</v>
      </c>
      <c r="Q25" s="31">
        <f t="shared" si="5"/>
        <v>37116.841999999997</v>
      </c>
    </row>
    <row r="26" spans="1:17" s="8" customFormat="1" ht="12.95" customHeight="1" x14ac:dyDescent="0.2">
      <c r="A26" s="4" t="s">
        <v>49</v>
      </c>
      <c r="B26" s="5" t="s">
        <v>34</v>
      </c>
      <c r="C26" s="4">
        <v>52135.493900000001</v>
      </c>
      <c r="D26" s="4">
        <v>8.9999999999999998E-4</v>
      </c>
      <c r="E26" s="8">
        <f t="shared" si="0"/>
        <v>-1213.9998288920019</v>
      </c>
      <c r="F26" s="8">
        <f t="shared" si="1"/>
        <v>-1214</v>
      </c>
      <c r="G26" s="8">
        <f t="shared" si="2"/>
        <v>5.1400005759205669E-5</v>
      </c>
      <c r="K26" s="8">
        <f t="shared" si="3"/>
        <v>5.1400005759205669E-5</v>
      </c>
      <c r="O26" s="8">
        <f t="shared" ca="1" si="4"/>
        <v>5.4929697522684787E-3</v>
      </c>
      <c r="Q26" s="31">
        <f t="shared" si="5"/>
        <v>37116.993900000001</v>
      </c>
    </row>
    <row r="27" spans="1:17" s="8" customFormat="1" ht="12.95" customHeight="1" x14ac:dyDescent="0.2">
      <c r="A27" s="4" t="s">
        <v>49</v>
      </c>
      <c r="B27" s="5" t="s">
        <v>40</v>
      </c>
      <c r="C27" s="4">
        <v>52146.459000000003</v>
      </c>
      <c r="D27" s="4">
        <v>8.0000000000000004E-4</v>
      </c>
      <c r="E27" s="8">
        <f t="shared" si="0"/>
        <v>-1177.4975690348963</v>
      </c>
      <c r="F27" s="8">
        <f t="shared" si="1"/>
        <v>-1177.5</v>
      </c>
      <c r="G27" s="8">
        <f t="shared" si="2"/>
        <v>7.3025000892812386E-4</v>
      </c>
      <c r="K27" s="8">
        <f t="shared" si="3"/>
        <v>7.3025000892812386E-4</v>
      </c>
      <c r="O27" s="8">
        <f t="shared" ca="1" si="4"/>
        <v>5.485641870038342E-3</v>
      </c>
      <c r="Q27" s="31">
        <f t="shared" si="5"/>
        <v>37127.959000000003</v>
      </c>
    </row>
    <row r="28" spans="1:17" s="8" customFormat="1" ht="12.95" customHeight="1" x14ac:dyDescent="0.2">
      <c r="A28" s="4" t="s">
        <v>49</v>
      </c>
      <c r="B28" s="5" t="s">
        <v>40</v>
      </c>
      <c r="C28" s="4">
        <v>52171.389000000003</v>
      </c>
      <c r="D28" s="4">
        <v>5.9999999999999995E-4</v>
      </c>
      <c r="E28" s="8">
        <f t="shared" si="0"/>
        <v>-1094.5068677884369</v>
      </c>
      <c r="F28" s="8">
        <f t="shared" si="1"/>
        <v>-1094.5</v>
      </c>
      <c r="G28" s="8">
        <f t="shared" si="2"/>
        <v>-2.0630499930121005E-3</v>
      </c>
      <c r="K28" s="8">
        <f t="shared" si="3"/>
        <v>-2.0630499930121005E-3</v>
      </c>
      <c r="O28" s="8">
        <f t="shared" ca="1" si="4"/>
        <v>5.4689784666109081E-3</v>
      </c>
      <c r="Q28" s="31">
        <f t="shared" si="5"/>
        <v>37152.889000000003</v>
      </c>
    </row>
    <row r="29" spans="1:17" s="8" customFormat="1" ht="12.95" customHeight="1" x14ac:dyDescent="0.2">
      <c r="A29" s="4" t="s">
        <v>49</v>
      </c>
      <c r="B29" s="5" t="s">
        <v>34</v>
      </c>
      <c r="C29" s="4">
        <v>52179.352200000001</v>
      </c>
      <c r="D29" s="4">
        <v>8.9999999999999998E-4</v>
      </c>
      <c r="E29" s="8">
        <f t="shared" si="0"/>
        <v>-1067.9977802567216</v>
      </c>
      <c r="F29" s="8">
        <f t="shared" si="1"/>
        <v>-1068</v>
      </c>
      <c r="G29" s="8">
        <f t="shared" si="2"/>
        <v>6.6680000600172207E-4</v>
      </c>
      <c r="K29" s="8">
        <f t="shared" si="3"/>
        <v>6.6680000600172207E-4</v>
      </c>
      <c r="O29" s="8">
        <f t="shared" ca="1" si="4"/>
        <v>5.4636582233479319E-3</v>
      </c>
      <c r="Q29" s="31">
        <f t="shared" si="5"/>
        <v>37160.852200000001</v>
      </c>
    </row>
    <row r="30" spans="1:17" s="8" customFormat="1" ht="12.95" customHeight="1" x14ac:dyDescent="0.2">
      <c r="A30" s="4" t="s">
        <v>49</v>
      </c>
      <c r="B30" s="5" t="s">
        <v>40</v>
      </c>
      <c r="C30" s="4">
        <v>52181.304499999998</v>
      </c>
      <c r="D30" s="4">
        <v>8.9999999999999998E-4</v>
      </c>
      <c r="E30" s="8">
        <f t="shared" si="0"/>
        <v>-1061.4986729144341</v>
      </c>
      <c r="F30" s="8">
        <f t="shared" si="1"/>
        <v>-1061.5</v>
      </c>
      <c r="G30" s="8">
        <f t="shared" si="2"/>
        <v>3.9865000144345686E-4</v>
      </c>
      <c r="K30" s="8">
        <f t="shared" si="3"/>
        <v>3.9865000144345686E-4</v>
      </c>
      <c r="O30" s="8">
        <f t="shared" ca="1" si="4"/>
        <v>5.4623532580192775E-3</v>
      </c>
      <c r="Q30" s="31">
        <f t="shared" si="5"/>
        <v>37162.804499999998</v>
      </c>
    </row>
    <row r="31" spans="1:17" s="8" customFormat="1" ht="12.95" customHeight="1" x14ac:dyDescent="0.2">
      <c r="A31" s="4" t="s">
        <v>49</v>
      </c>
      <c r="B31" s="5" t="s">
        <v>34</v>
      </c>
      <c r="C31" s="4">
        <v>52181.453300000001</v>
      </c>
      <c r="D31" s="4">
        <v>1.8E-3</v>
      </c>
      <c r="E31" s="8">
        <f t="shared" si="0"/>
        <v>-1061.0033252872504</v>
      </c>
      <c r="F31" s="8">
        <f t="shared" si="1"/>
        <v>-1061</v>
      </c>
      <c r="G31" s="8">
        <f t="shared" si="2"/>
        <v>-9.9889999546576291E-4</v>
      </c>
      <c r="K31" s="8">
        <f t="shared" si="3"/>
        <v>-9.9889999546576291E-4</v>
      </c>
      <c r="O31" s="8">
        <f t="shared" ca="1" si="4"/>
        <v>5.4622528760709197E-3</v>
      </c>
      <c r="Q31" s="31">
        <f t="shared" si="5"/>
        <v>37162.953300000001</v>
      </c>
    </row>
    <row r="32" spans="1:17" s="8" customFormat="1" ht="12.95" customHeight="1" x14ac:dyDescent="0.2">
      <c r="A32" s="4" t="s">
        <v>49</v>
      </c>
      <c r="B32" s="5" t="s">
        <v>40</v>
      </c>
      <c r="C32" s="4">
        <v>52187.3125</v>
      </c>
      <c r="D32" s="4">
        <v>5.9999999999999995E-4</v>
      </c>
      <c r="E32" s="8">
        <f t="shared" si="0"/>
        <v>-1041.4983466774163</v>
      </c>
      <c r="F32" s="8">
        <f t="shared" si="1"/>
        <v>-1041.5</v>
      </c>
      <c r="G32" s="8">
        <f t="shared" si="2"/>
        <v>4.9665000551613048E-4</v>
      </c>
      <c r="K32" s="8">
        <f t="shared" si="3"/>
        <v>4.9665000551613048E-4</v>
      </c>
      <c r="O32" s="8">
        <f t="shared" ca="1" si="4"/>
        <v>5.4583379800849556E-3</v>
      </c>
      <c r="Q32" s="31">
        <f t="shared" si="5"/>
        <v>37168.8125</v>
      </c>
    </row>
    <row r="33" spans="1:17" s="8" customFormat="1" ht="12.95" customHeight="1" x14ac:dyDescent="0.2">
      <c r="A33" s="4" t="s">
        <v>35</v>
      </c>
      <c r="B33" s="5" t="s">
        <v>34</v>
      </c>
      <c r="C33" s="4">
        <v>52500.173499999997</v>
      </c>
      <c r="D33" s="32"/>
      <c r="E33" s="8">
        <f t="shared" si="0"/>
        <v>0</v>
      </c>
      <c r="F33" s="8">
        <f t="shared" si="1"/>
        <v>0</v>
      </c>
      <c r="G33" s="8">
        <f t="shared" si="2"/>
        <v>0</v>
      </c>
      <c r="K33" s="8">
        <f t="shared" si="3"/>
        <v>0</v>
      </c>
      <c r="O33" s="8">
        <f t="shared" ca="1" si="4"/>
        <v>5.2492423816551653E-3</v>
      </c>
      <c r="Q33" s="31">
        <f t="shared" si="5"/>
        <v>37481.673499999997</v>
      </c>
    </row>
    <row r="34" spans="1:17" s="8" customFormat="1" ht="12.95" customHeight="1" x14ac:dyDescent="0.2">
      <c r="A34" s="4" t="s">
        <v>42</v>
      </c>
      <c r="B34" s="5" t="s">
        <v>34</v>
      </c>
      <c r="C34" s="4">
        <v>52783.448600000003</v>
      </c>
      <c r="D34" s="4">
        <v>5.0000000000000001E-4</v>
      </c>
      <c r="E34" s="8">
        <f t="shared" si="0"/>
        <v>943.00839128203552</v>
      </c>
      <c r="F34" s="8">
        <f t="shared" si="1"/>
        <v>943</v>
      </c>
      <c r="G34" s="8">
        <f t="shared" si="2"/>
        <v>2.5207000071532093E-3</v>
      </c>
      <c r="K34" s="8">
        <f t="shared" si="3"/>
        <v>2.5207000071532093E-3</v>
      </c>
      <c r="O34" s="8">
        <f t="shared" ca="1" si="4"/>
        <v>5.0599220270519073E-3</v>
      </c>
      <c r="Q34" s="31">
        <f t="shared" si="5"/>
        <v>37764.948600000003</v>
      </c>
    </row>
    <row r="35" spans="1:17" s="8" customFormat="1" ht="12.95" customHeight="1" x14ac:dyDescent="0.2">
      <c r="A35" s="4" t="s">
        <v>43</v>
      </c>
      <c r="B35" s="5" t="s">
        <v>34</v>
      </c>
      <c r="C35" s="4">
        <v>53151.432200000003</v>
      </c>
      <c r="D35" s="4">
        <v>1E-3</v>
      </c>
      <c r="E35" s="8">
        <f t="shared" si="0"/>
        <v>2168.0070680247636</v>
      </c>
      <c r="F35" s="8">
        <f t="shared" si="1"/>
        <v>2168</v>
      </c>
      <c r="G35" s="8">
        <f t="shared" si="2"/>
        <v>2.1232000071904622E-3</v>
      </c>
      <c r="K35" s="8">
        <f t="shared" si="3"/>
        <v>2.1232000071904622E-3</v>
      </c>
      <c r="O35" s="8">
        <f t="shared" ca="1" si="4"/>
        <v>4.8139862535747178E-3</v>
      </c>
      <c r="Q35" s="31">
        <f t="shared" si="5"/>
        <v>38132.932200000003</v>
      </c>
    </row>
    <row r="36" spans="1:17" s="8" customFormat="1" ht="12.95" customHeight="1" x14ac:dyDescent="0.2">
      <c r="A36" s="4" t="s">
        <v>44</v>
      </c>
      <c r="B36" s="5" t="s">
        <v>34</v>
      </c>
      <c r="C36" s="4">
        <v>53540.443099999997</v>
      </c>
      <c r="D36" s="4">
        <v>5.9999999999999995E-4</v>
      </c>
      <c r="E36" s="8">
        <f t="shared" si="0"/>
        <v>3463.0045563326416</v>
      </c>
      <c r="F36" s="8">
        <f t="shared" si="1"/>
        <v>3463</v>
      </c>
      <c r="G36" s="8">
        <f t="shared" si="2"/>
        <v>1.3687000027857721E-3</v>
      </c>
      <c r="K36" s="8">
        <f t="shared" si="3"/>
        <v>1.3687000027857721E-3</v>
      </c>
      <c r="O36" s="8">
        <f t="shared" ca="1" si="4"/>
        <v>4.5539970073274014E-3</v>
      </c>
      <c r="Q36" s="31">
        <f t="shared" si="5"/>
        <v>38521.943099999997</v>
      </c>
    </row>
    <row r="37" spans="1:17" s="8" customFormat="1" ht="12.95" customHeight="1" x14ac:dyDescent="0.2">
      <c r="A37" s="4" t="s">
        <v>39</v>
      </c>
      <c r="B37" s="5" t="s">
        <v>40</v>
      </c>
      <c r="C37" s="4">
        <v>54014.313000000002</v>
      </c>
      <c r="D37" s="4">
        <v>1.1000000000000001E-3</v>
      </c>
      <c r="E37" s="8">
        <f t="shared" si="0"/>
        <v>5040.4933369419296</v>
      </c>
      <c r="F37" s="8">
        <f t="shared" si="1"/>
        <v>5040.5</v>
      </c>
      <c r="G37" s="8">
        <f t="shared" si="2"/>
        <v>-2.0015499976580031E-3</v>
      </c>
      <c r="K37" s="8">
        <f t="shared" si="3"/>
        <v>-2.0015499976580031E-3</v>
      </c>
      <c r="O37" s="8">
        <f t="shared" ca="1" si="4"/>
        <v>4.2372919602577958E-3</v>
      </c>
      <c r="Q37" s="31">
        <f t="shared" si="5"/>
        <v>38995.813000000002</v>
      </c>
    </row>
    <row r="38" spans="1:17" s="8" customFormat="1" ht="12.95" customHeight="1" x14ac:dyDescent="0.2">
      <c r="A38" s="33" t="s">
        <v>41</v>
      </c>
      <c r="B38" s="5" t="s">
        <v>34</v>
      </c>
      <c r="C38" s="4">
        <v>54387.256200000003</v>
      </c>
      <c r="D38" s="4"/>
      <c r="E38" s="8">
        <f t="shared" si="0"/>
        <v>6282.0022696775222</v>
      </c>
      <c r="F38" s="8">
        <f t="shared" si="1"/>
        <v>6282</v>
      </c>
      <c r="G38" s="8">
        <f t="shared" si="2"/>
        <v>6.8180000380380079E-4</v>
      </c>
      <c r="J38" s="8">
        <f>+G38</f>
        <v>6.8180000380380079E-4</v>
      </c>
      <c r="O38" s="8">
        <f t="shared" ca="1" si="4"/>
        <v>3.9880435824847897E-3</v>
      </c>
      <c r="Q38" s="31">
        <f t="shared" si="5"/>
        <v>39368.756200000003</v>
      </c>
    </row>
    <row r="39" spans="1:17" s="8" customFormat="1" ht="12.95" customHeight="1" x14ac:dyDescent="0.2">
      <c r="A39" s="33" t="s">
        <v>41</v>
      </c>
      <c r="B39" s="5" t="s">
        <v>40</v>
      </c>
      <c r="C39" s="4">
        <v>54387.406900000002</v>
      </c>
      <c r="D39" s="4"/>
      <c r="E39" s="8">
        <f t="shared" si="0"/>
        <v>6282.5039423079952</v>
      </c>
      <c r="F39" s="8">
        <f t="shared" si="1"/>
        <v>6282.5</v>
      </c>
      <c r="G39" s="8">
        <f t="shared" si="2"/>
        <v>1.1842500025522895E-3</v>
      </c>
      <c r="J39" s="8">
        <f>+G39</f>
        <v>1.1842500025522895E-3</v>
      </c>
      <c r="O39" s="8">
        <f t="shared" ca="1" si="4"/>
        <v>3.9879432005364319E-3</v>
      </c>
      <c r="Q39" s="31">
        <f t="shared" si="5"/>
        <v>39368.906900000002</v>
      </c>
    </row>
    <row r="40" spans="1:17" s="8" customFormat="1" ht="12.95" customHeight="1" x14ac:dyDescent="0.2">
      <c r="A40" s="4" t="s">
        <v>45</v>
      </c>
      <c r="B40" s="5" t="s">
        <v>34</v>
      </c>
      <c r="C40" s="4">
        <v>55104.304600000003</v>
      </c>
      <c r="D40" s="4">
        <v>1.4E-3</v>
      </c>
      <c r="E40" s="8">
        <f t="shared" si="0"/>
        <v>8669.0199007906776</v>
      </c>
      <c r="F40" s="8">
        <f t="shared" si="1"/>
        <v>8669</v>
      </c>
      <c r="G40" s="8">
        <f t="shared" si="2"/>
        <v>5.9781000090879388E-3</v>
      </c>
      <c r="K40" s="8">
        <f>+G40</f>
        <v>5.9781000090879388E-3</v>
      </c>
      <c r="O40" s="8">
        <f t="shared" ca="1" si="4"/>
        <v>3.5088201610235219E-3</v>
      </c>
      <c r="Q40" s="31">
        <f t="shared" si="5"/>
        <v>40085.804600000003</v>
      </c>
    </row>
    <row r="41" spans="1:17" s="8" customFormat="1" ht="12.95" customHeight="1" x14ac:dyDescent="0.2">
      <c r="A41" s="4" t="s">
        <v>45</v>
      </c>
      <c r="B41" s="5" t="s">
        <v>40</v>
      </c>
      <c r="C41" s="4">
        <v>55104.445399999997</v>
      </c>
      <c r="D41" s="4">
        <v>5.9999999999999995E-4</v>
      </c>
      <c r="E41" s="8">
        <f t="shared" si="0"/>
        <v>8669.4886168249741</v>
      </c>
      <c r="F41" s="8">
        <f t="shared" si="1"/>
        <v>8669.5</v>
      </c>
      <c r="G41" s="8">
        <f t="shared" si="2"/>
        <v>-3.4194500040030107E-3</v>
      </c>
      <c r="K41" s="8">
        <f>+G41</f>
        <v>-3.4194500040030107E-3</v>
      </c>
      <c r="O41" s="8">
        <f t="shared" ca="1" si="4"/>
        <v>3.5087197790751642E-3</v>
      </c>
      <c r="Q41" s="31">
        <f t="shared" si="5"/>
        <v>40085.945399999997</v>
      </c>
    </row>
    <row r="42" spans="1:17" s="8" customFormat="1" ht="12.95" customHeight="1" x14ac:dyDescent="0.2">
      <c r="A42" s="4" t="s">
        <v>46</v>
      </c>
      <c r="B42" s="5" t="s">
        <v>34</v>
      </c>
      <c r="C42" s="4">
        <v>55336.807699999998</v>
      </c>
      <c r="D42" s="4">
        <v>4.0000000000000002E-4</v>
      </c>
      <c r="E42" s="8">
        <f t="shared" si="0"/>
        <v>9443.0108879938452</v>
      </c>
      <c r="F42" s="8">
        <f t="shared" si="1"/>
        <v>9443</v>
      </c>
      <c r="G42" s="8">
        <f t="shared" si="2"/>
        <v>3.2706999991205521E-3</v>
      </c>
      <c r="K42" s="8">
        <f>+G42</f>
        <v>3.2706999991205521E-3</v>
      </c>
      <c r="O42" s="8">
        <f t="shared" ca="1" si="4"/>
        <v>3.353428904965281E-3</v>
      </c>
      <c r="Q42" s="31">
        <f t="shared" si="5"/>
        <v>40318.307699999998</v>
      </c>
    </row>
    <row r="43" spans="1:17" s="8" customFormat="1" ht="12.95" customHeight="1" x14ac:dyDescent="0.2">
      <c r="A43" s="34" t="s">
        <v>53</v>
      </c>
      <c r="B43" s="35" t="s">
        <v>34</v>
      </c>
      <c r="C43" s="36">
        <v>56062.411899999999</v>
      </c>
      <c r="D43" s="36">
        <v>8.0000000000000004E-4</v>
      </c>
      <c r="E43" s="8">
        <f t="shared" si="0"/>
        <v>11858.51034187975</v>
      </c>
      <c r="F43" s="8">
        <f t="shared" si="1"/>
        <v>11858.5</v>
      </c>
      <c r="G43" s="8">
        <f t="shared" si="2"/>
        <v>3.1066500014276244E-3</v>
      </c>
      <c r="J43" s="8">
        <f>+G43</f>
        <v>3.1066500014276244E-3</v>
      </c>
      <c r="O43" s="8">
        <f t="shared" ca="1" si="4"/>
        <v>2.8684837124476046E-3</v>
      </c>
      <c r="Q43" s="31">
        <f t="shared" si="5"/>
        <v>41043.911899999999</v>
      </c>
    </row>
    <row r="44" spans="1:17" s="8" customFormat="1" ht="12.95" customHeight="1" x14ac:dyDescent="0.2">
      <c r="A44" s="34" t="s">
        <v>53</v>
      </c>
      <c r="B44" s="35" t="s">
        <v>34</v>
      </c>
      <c r="C44" s="36">
        <v>56062.562299999998</v>
      </c>
      <c r="D44" s="36">
        <v>2.9999999999999997E-4</v>
      </c>
      <c r="E44" s="8">
        <f t="shared" si="0"/>
        <v>11859.011015825492</v>
      </c>
      <c r="F44" s="8">
        <f t="shared" si="1"/>
        <v>11859</v>
      </c>
      <c r="G44" s="8">
        <f t="shared" si="2"/>
        <v>3.3091000004787929E-3</v>
      </c>
      <c r="J44" s="8">
        <f>+G44</f>
        <v>3.3091000004787929E-3</v>
      </c>
      <c r="O44" s="8">
        <f t="shared" ca="1" si="4"/>
        <v>2.8683833304992469E-3</v>
      </c>
      <c r="Q44" s="31">
        <f t="shared" si="5"/>
        <v>41044.062299999998</v>
      </c>
    </row>
    <row r="45" spans="1:17" s="8" customFormat="1" ht="12.95" customHeight="1" x14ac:dyDescent="0.2">
      <c r="A45" s="34" t="s">
        <v>54</v>
      </c>
      <c r="B45" s="35" t="s">
        <v>34</v>
      </c>
      <c r="C45" s="36">
        <v>56510.450149999997</v>
      </c>
      <c r="D45" s="36">
        <v>2.0000000000000001E-4</v>
      </c>
      <c r="E45" s="8">
        <f t="shared" si="0"/>
        <v>13350.006874279905</v>
      </c>
      <c r="F45" s="8">
        <f t="shared" si="1"/>
        <v>13350</v>
      </c>
      <c r="G45" s="8">
        <f t="shared" si="2"/>
        <v>2.0650000005844049E-3</v>
      </c>
      <c r="K45" s="8">
        <f t="shared" ref="K45:K54" si="6">+G45</f>
        <v>2.0650000005844049E-3</v>
      </c>
      <c r="O45" s="8">
        <f t="shared" ca="1" si="4"/>
        <v>2.5690443604955808E-3</v>
      </c>
      <c r="Q45" s="31">
        <f t="shared" si="5"/>
        <v>41491.950149999997</v>
      </c>
    </row>
    <row r="46" spans="1:17" s="8" customFormat="1" ht="12.95" customHeight="1" x14ac:dyDescent="0.2">
      <c r="A46" s="6" t="s">
        <v>0</v>
      </c>
      <c r="B46" s="7" t="s">
        <v>40</v>
      </c>
      <c r="C46" s="6">
        <v>56519.311800000003</v>
      </c>
      <c r="D46" s="6">
        <v>2.9999999999999997E-4</v>
      </c>
      <c r="E46" s="8">
        <f t="shared" si="0"/>
        <v>13379.506856137154</v>
      </c>
      <c r="F46" s="8">
        <f t="shared" si="1"/>
        <v>13379.5</v>
      </c>
      <c r="G46" s="8">
        <f t="shared" si="2"/>
        <v>2.0595500027411617E-3</v>
      </c>
      <c r="K46" s="8">
        <f t="shared" si="6"/>
        <v>2.0595500027411617E-3</v>
      </c>
      <c r="O46" s="8">
        <f t="shared" ca="1" si="4"/>
        <v>2.5631218255424567E-3</v>
      </c>
      <c r="Q46" s="31">
        <f t="shared" si="5"/>
        <v>41500.811800000003</v>
      </c>
    </row>
    <row r="47" spans="1:17" s="8" customFormat="1" ht="12.95" customHeight="1" x14ac:dyDescent="0.2">
      <c r="A47" s="6" t="s">
        <v>0</v>
      </c>
      <c r="B47" s="7" t="s">
        <v>34</v>
      </c>
      <c r="C47" s="6">
        <v>56519.462800000001</v>
      </c>
      <c r="D47" s="6">
        <v>1E-4</v>
      </c>
      <c r="E47" s="8">
        <f t="shared" si="0"/>
        <v>13380.009527452357</v>
      </c>
      <c r="F47" s="8">
        <f t="shared" si="1"/>
        <v>13380</v>
      </c>
      <c r="G47" s="8">
        <f t="shared" si="2"/>
        <v>2.8620000011869706E-3</v>
      </c>
      <c r="K47" s="8">
        <f t="shared" si="6"/>
        <v>2.8620000011869706E-3</v>
      </c>
      <c r="O47" s="8">
        <f t="shared" ca="1" si="4"/>
        <v>2.5630214435940985E-3</v>
      </c>
      <c r="Q47" s="31">
        <f t="shared" si="5"/>
        <v>41500.962800000001</v>
      </c>
    </row>
    <row r="48" spans="1:17" s="8" customFormat="1" ht="12.95" customHeight="1" x14ac:dyDescent="0.2">
      <c r="A48" s="6" t="s">
        <v>0</v>
      </c>
      <c r="B48" s="7" t="s">
        <v>34</v>
      </c>
      <c r="C48" s="6">
        <v>56544.395499999999</v>
      </c>
      <c r="D48" s="6">
        <v>2.9999999999999997E-4</v>
      </c>
      <c r="E48" s="8">
        <f t="shared" si="0"/>
        <v>13463.009216861397</v>
      </c>
      <c r="F48" s="8">
        <f t="shared" si="1"/>
        <v>13463</v>
      </c>
      <c r="G48" s="8">
        <f t="shared" si="2"/>
        <v>2.7687000037985854E-3</v>
      </c>
      <c r="K48" s="8">
        <f t="shared" si="6"/>
        <v>2.7687000037985854E-3</v>
      </c>
      <c r="O48" s="8">
        <f t="shared" ca="1" si="4"/>
        <v>2.5463580401666646E-3</v>
      </c>
      <c r="Q48" s="31">
        <f t="shared" si="5"/>
        <v>41525.895499999999</v>
      </c>
    </row>
    <row r="49" spans="1:17" s="8" customFormat="1" ht="12.95" customHeight="1" x14ac:dyDescent="0.2">
      <c r="A49" s="6" t="s">
        <v>0</v>
      </c>
      <c r="B49" s="7" t="s">
        <v>40</v>
      </c>
      <c r="C49" s="6">
        <v>56546.346700000002</v>
      </c>
      <c r="D49" s="6">
        <v>5.0000000000000001E-4</v>
      </c>
      <c r="E49" s="8">
        <f t="shared" si="0"/>
        <v>13469.504662359686</v>
      </c>
      <c r="F49" s="8">
        <f t="shared" si="1"/>
        <v>13469.5</v>
      </c>
      <c r="G49" s="8">
        <f t="shared" si="2"/>
        <v>1.4005500052007847E-3</v>
      </c>
      <c r="K49" s="8">
        <f t="shared" si="6"/>
        <v>1.4005500052007847E-3</v>
      </c>
      <c r="O49" s="8">
        <f t="shared" ca="1" si="4"/>
        <v>2.5450530748380102E-3</v>
      </c>
      <c r="Q49" s="31">
        <f t="shared" si="5"/>
        <v>41527.846700000002</v>
      </c>
    </row>
    <row r="50" spans="1:17" s="8" customFormat="1" ht="12.95" customHeight="1" x14ac:dyDescent="0.2">
      <c r="A50" s="37" t="s">
        <v>55</v>
      </c>
      <c r="B50" s="38" t="s">
        <v>40</v>
      </c>
      <c r="C50" s="39">
        <v>57133.621209999998</v>
      </c>
      <c r="D50" s="39">
        <v>1E-4</v>
      </c>
      <c r="E50" s="8">
        <f t="shared" si="0"/>
        <v>15424.511618198832</v>
      </c>
      <c r="F50" s="8">
        <f t="shared" si="1"/>
        <v>15424.5</v>
      </c>
      <c r="G50" s="8">
        <f t="shared" si="2"/>
        <v>3.4900500031653792E-3</v>
      </c>
      <c r="K50" s="8">
        <f t="shared" si="6"/>
        <v>3.4900500031653792E-3</v>
      </c>
      <c r="O50" s="8">
        <f t="shared" ca="1" si="4"/>
        <v>2.1525596567580859E-3</v>
      </c>
      <c r="Q50" s="31">
        <f t="shared" si="5"/>
        <v>42115.121209999998</v>
      </c>
    </row>
    <row r="51" spans="1:17" s="8" customFormat="1" ht="12.95" customHeight="1" x14ac:dyDescent="0.2">
      <c r="A51" s="40" t="s">
        <v>61</v>
      </c>
      <c r="C51" s="41">
        <v>57832.939100000003</v>
      </c>
      <c r="D51" s="41">
        <v>2.0000000000000001E-4</v>
      </c>
      <c r="E51" s="8">
        <f t="shared" si="0"/>
        <v>17752.505283874489</v>
      </c>
      <c r="F51" s="8">
        <f t="shared" si="1"/>
        <v>17752.5</v>
      </c>
      <c r="G51" s="8">
        <f t="shared" si="2"/>
        <v>1.5872500080149621E-3</v>
      </c>
      <c r="K51" s="8">
        <f t="shared" si="6"/>
        <v>1.5872500080149621E-3</v>
      </c>
      <c r="O51" s="8">
        <f t="shared" ca="1" si="4"/>
        <v>1.685181305203066E-3</v>
      </c>
      <c r="Q51" s="31">
        <f t="shared" si="5"/>
        <v>42814.439100000003</v>
      </c>
    </row>
    <row r="52" spans="1:17" s="8" customFormat="1" ht="12.95" customHeight="1" x14ac:dyDescent="0.2">
      <c r="A52" s="40" t="s">
        <v>61</v>
      </c>
      <c r="C52" s="41">
        <v>57895.872199999998</v>
      </c>
      <c r="D52" s="41">
        <v>1E-4</v>
      </c>
      <c r="E52" s="8">
        <f t="shared" si="0"/>
        <v>17962.006370942803</v>
      </c>
      <c r="F52" s="8">
        <f t="shared" si="1"/>
        <v>17962</v>
      </c>
      <c r="G52" s="8">
        <f t="shared" si="2"/>
        <v>1.9137999988743104E-3</v>
      </c>
      <c r="K52" s="8">
        <f t="shared" si="6"/>
        <v>1.9137999988743104E-3</v>
      </c>
      <c r="O52" s="8">
        <f t="shared" ca="1" si="4"/>
        <v>1.6431212688410488E-3</v>
      </c>
      <c r="Q52" s="31">
        <f t="shared" si="5"/>
        <v>42877.372199999998</v>
      </c>
    </row>
    <row r="53" spans="1:17" s="8" customFormat="1" ht="12.95" customHeight="1" x14ac:dyDescent="0.2">
      <c r="A53" s="40" t="s">
        <v>62</v>
      </c>
      <c r="C53" s="41">
        <v>58268.812100000003</v>
      </c>
      <c r="D53" s="41">
        <v>2.9999999999999997E-4</v>
      </c>
      <c r="E53" s="8">
        <f t="shared" si="0"/>
        <v>19203.504318146352</v>
      </c>
      <c r="F53" s="8">
        <f t="shared" si="1"/>
        <v>19203.5</v>
      </c>
      <c r="G53" s="8">
        <f t="shared" si="2"/>
        <v>1.2971500036655925E-3</v>
      </c>
      <c r="K53" s="8">
        <f t="shared" si="6"/>
        <v>1.2971500036655925E-3</v>
      </c>
      <c r="O53" s="8">
        <f t="shared" ca="1" si="4"/>
        <v>1.3938728910680431E-3</v>
      </c>
      <c r="Q53" s="31">
        <f t="shared" si="5"/>
        <v>43250.312100000003</v>
      </c>
    </row>
    <row r="54" spans="1:17" s="8" customFormat="1" ht="12.95" customHeight="1" x14ac:dyDescent="0.2">
      <c r="A54" s="40" t="s">
        <v>62</v>
      </c>
      <c r="C54" s="41">
        <v>58269.8632</v>
      </c>
      <c r="D54" s="41">
        <v>2.0000000000000001E-4</v>
      </c>
      <c r="E54" s="8">
        <f t="shared" si="0"/>
        <v>19207.003376553086</v>
      </c>
      <c r="F54" s="8">
        <f t="shared" si="1"/>
        <v>19207</v>
      </c>
      <c r="G54" s="8">
        <f t="shared" si="2"/>
        <v>1.0143000035895966E-3</v>
      </c>
      <c r="K54" s="8">
        <f t="shared" si="6"/>
        <v>1.0143000035895966E-3</v>
      </c>
      <c r="O54" s="8">
        <f t="shared" ca="1" si="4"/>
        <v>1.393170217429537E-3</v>
      </c>
      <c r="Q54" s="31">
        <f t="shared" si="5"/>
        <v>43251.3632</v>
      </c>
    </row>
    <row r="55" spans="1:17" s="8" customFormat="1" ht="12.95" customHeight="1" x14ac:dyDescent="0.2"/>
    <row r="56" spans="1:17" s="8" customFormat="1" ht="12.95" customHeight="1" x14ac:dyDescent="0.2"/>
    <row r="57" spans="1:17" s="8" customFormat="1" ht="12.95" customHeight="1" x14ac:dyDescent="0.2">
      <c r="C57" s="41"/>
      <c r="D57" s="41"/>
    </row>
    <row r="58" spans="1:17" s="8" customFormat="1" ht="12.95" customHeight="1" x14ac:dyDescent="0.2">
      <c r="C58" s="41"/>
      <c r="D58" s="41"/>
    </row>
    <row r="59" spans="1:17" s="8" customFormat="1" ht="12.95" customHeight="1" x14ac:dyDescent="0.2">
      <c r="C59" s="41"/>
      <c r="D59" s="41"/>
    </row>
    <row r="60" spans="1:17" s="8" customFormat="1" ht="12.95" customHeight="1" x14ac:dyDescent="0.2">
      <c r="C60" s="41"/>
      <c r="D60" s="41"/>
    </row>
    <row r="61" spans="1:17" s="8" customFormat="1" ht="12.95" customHeight="1" x14ac:dyDescent="0.2">
      <c r="C61" s="41"/>
      <c r="D61" s="41"/>
    </row>
    <row r="62" spans="1:17" s="8" customFormat="1" ht="12.95" customHeight="1" x14ac:dyDescent="0.2">
      <c r="C62" s="41"/>
      <c r="D62" s="41"/>
    </row>
    <row r="63" spans="1:17" s="8" customFormat="1" ht="12.95" customHeight="1" x14ac:dyDescent="0.2">
      <c r="C63" s="41"/>
      <c r="D63" s="41"/>
    </row>
    <row r="64" spans="1:17" s="8" customFormat="1" ht="12.95" customHeight="1" x14ac:dyDescent="0.2">
      <c r="C64" s="41"/>
      <c r="D64" s="41"/>
    </row>
    <row r="65" spans="3:4" s="8" customFormat="1" ht="12.95" customHeight="1" x14ac:dyDescent="0.2">
      <c r="C65" s="41"/>
      <c r="D65" s="41"/>
    </row>
    <row r="66" spans="3:4" s="8" customFormat="1" ht="12.95" customHeight="1" x14ac:dyDescent="0.2">
      <c r="C66" s="41"/>
      <c r="D66" s="41"/>
    </row>
    <row r="67" spans="3:4" s="8" customFormat="1" ht="12.95" customHeight="1" x14ac:dyDescent="0.2">
      <c r="C67" s="41"/>
      <c r="D67" s="41"/>
    </row>
    <row r="68" spans="3:4" s="8" customFormat="1" ht="12.95" customHeight="1" x14ac:dyDescent="0.2">
      <c r="C68" s="41"/>
      <c r="D68" s="41"/>
    </row>
    <row r="69" spans="3:4" s="8" customFormat="1" ht="12.95" customHeight="1" x14ac:dyDescent="0.2">
      <c r="C69" s="41"/>
      <c r="D69" s="41"/>
    </row>
    <row r="70" spans="3:4" s="8" customFormat="1" ht="12.95" customHeight="1" x14ac:dyDescent="0.2">
      <c r="C70" s="41"/>
      <c r="D70" s="41"/>
    </row>
    <row r="71" spans="3:4" s="8" customFormat="1" ht="12.95" customHeight="1" x14ac:dyDescent="0.2">
      <c r="C71" s="41"/>
      <c r="D71" s="41"/>
    </row>
    <row r="72" spans="3:4" s="8" customFormat="1" ht="12.95" customHeight="1" x14ac:dyDescent="0.2">
      <c r="C72" s="41"/>
      <c r="D72" s="41"/>
    </row>
    <row r="73" spans="3:4" s="8" customFormat="1" ht="12.95" customHeight="1" x14ac:dyDescent="0.2">
      <c r="C73" s="41"/>
      <c r="D73" s="41"/>
    </row>
    <row r="74" spans="3:4" s="8" customFormat="1" ht="12.95" customHeight="1" x14ac:dyDescent="0.2">
      <c r="C74" s="41"/>
      <c r="D74" s="41"/>
    </row>
    <row r="75" spans="3:4" s="8" customFormat="1" ht="12.95" customHeight="1" x14ac:dyDescent="0.2">
      <c r="C75" s="41"/>
      <c r="D75" s="41"/>
    </row>
    <row r="76" spans="3:4" s="8" customFormat="1" ht="12.95" customHeight="1" x14ac:dyDescent="0.2">
      <c r="C76" s="41"/>
      <c r="D76" s="41"/>
    </row>
    <row r="77" spans="3:4" s="8" customFormat="1" ht="12.95" customHeight="1" x14ac:dyDescent="0.2">
      <c r="C77" s="41"/>
      <c r="D77" s="41"/>
    </row>
    <row r="78" spans="3:4" s="8" customFormat="1" ht="12.95" customHeight="1" x14ac:dyDescent="0.2">
      <c r="C78" s="41"/>
      <c r="D78" s="41"/>
    </row>
    <row r="79" spans="3:4" s="8" customFormat="1" ht="12.95" customHeight="1" x14ac:dyDescent="0.2">
      <c r="C79" s="41"/>
      <c r="D79" s="41"/>
    </row>
    <row r="80" spans="3:4" s="8" customFormat="1" ht="12.95" customHeight="1" x14ac:dyDescent="0.2">
      <c r="C80" s="41"/>
      <c r="D80" s="41"/>
    </row>
    <row r="81" spans="3:4" s="8" customFormat="1" ht="12.95" customHeight="1" x14ac:dyDescent="0.2">
      <c r="C81" s="41"/>
      <c r="D81" s="41"/>
    </row>
    <row r="82" spans="3:4" s="8" customFormat="1" ht="12.95" customHeight="1" x14ac:dyDescent="0.2">
      <c r="C82" s="41"/>
      <c r="D82" s="41"/>
    </row>
    <row r="83" spans="3:4" s="8" customFormat="1" ht="12.95" customHeight="1" x14ac:dyDescent="0.2">
      <c r="C83" s="41"/>
      <c r="D83" s="41"/>
    </row>
    <row r="84" spans="3:4" s="8" customFormat="1" ht="12.95" customHeight="1" x14ac:dyDescent="0.2">
      <c r="C84" s="41"/>
      <c r="D84" s="41"/>
    </row>
    <row r="85" spans="3:4" s="8" customFormat="1" ht="12.95" customHeight="1" x14ac:dyDescent="0.2">
      <c r="C85" s="41"/>
      <c r="D85" s="41"/>
    </row>
    <row r="86" spans="3:4" s="8" customFormat="1" ht="12.95" customHeight="1" x14ac:dyDescent="0.2">
      <c r="C86" s="41"/>
      <c r="D86" s="41"/>
    </row>
    <row r="87" spans="3:4" s="8" customFormat="1" ht="12.95" customHeight="1" x14ac:dyDescent="0.2">
      <c r="C87" s="41"/>
      <c r="D87" s="41"/>
    </row>
    <row r="88" spans="3:4" s="8" customFormat="1" ht="12.95" customHeight="1" x14ac:dyDescent="0.2">
      <c r="C88" s="41"/>
      <c r="D88" s="41"/>
    </row>
    <row r="89" spans="3:4" s="8" customFormat="1" ht="12.95" customHeight="1" x14ac:dyDescent="0.2">
      <c r="C89" s="41"/>
      <c r="D89" s="41"/>
    </row>
    <row r="90" spans="3:4" s="8" customFormat="1" ht="12.95" customHeight="1" x14ac:dyDescent="0.2">
      <c r="C90" s="41"/>
      <c r="D90" s="41"/>
    </row>
    <row r="91" spans="3:4" s="8" customFormat="1" ht="12.95" customHeight="1" x14ac:dyDescent="0.2">
      <c r="C91" s="41"/>
      <c r="D91" s="41"/>
    </row>
    <row r="92" spans="3:4" s="8" customFormat="1" ht="12.95" customHeight="1" x14ac:dyDescent="0.2">
      <c r="C92" s="41"/>
      <c r="D92" s="41"/>
    </row>
    <row r="93" spans="3:4" s="8" customFormat="1" ht="12.95" customHeight="1" x14ac:dyDescent="0.2">
      <c r="C93" s="41"/>
      <c r="D93" s="41"/>
    </row>
    <row r="94" spans="3:4" s="8" customFormat="1" ht="12.95" customHeight="1" x14ac:dyDescent="0.2">
      <c r="C94" s="41"/>
      <c r="D94" s="41"/>
    </row>
    <row r="95" spans="3:4" s="8" customFormat="1" ht="12.95" customHeight="1" x14ac:dyDescent="0.2">
      <c r="C95" s="41"/>
      <c r="D95" s="41"/>
    </row>
    <row r="96" spans="3:4" s="8" customFormat="1" ht="12.95" customHeight="1" x14ac:dyDescent="0.2">
      <c r="C96" s="41"/>
      <c r="D96" s="41"/>
    </row>
    <row r="97" spans="3:4" s="8" customFormat="1" ht="12.95" customHeight="1" x14ac:dyDescent="0.2">
      <c r="C97" s="41"/>
      <c r="D97" s="41"/>
    </row>
    <row r="98" spans="3:4" s="8" customFormat="1" ht="12.95" customHeight="1" x14ac:dyDescent="0.2">
      <c r="C98" s="41"/>
      <c r="D98" s="41"/>
    </row>
    <row r="99" spans="3:4" s="8" customFormat="1" ht="12.95" customHeight="1" x14ac:dyDescent="0.2">
      <c r="C99" s="41"/>
      <c r="D99" s="41"/>
    </row>
    <row r="100" spans="3:4" s="8" customFormat="1" ht="12.95" customHeight="1" x14ac:dyDescent="0.2">
      <c r="C100" s="41"/>
      <c r="D100" s="41"/>
    </row>
    <row r="101" spans="3:4" s="8" customFormat="1" ht="12.95" customHeight="1" x14ac:dyDescent="0.2">
      <c r="C101" s="41"/>
      <c r="D101" s="41"/>
    </row>
    <row r="102" spans="3:4" s="8" customFormat="1" ht="12.95" customHeight="1" x14ac:dyDescent="0.2">
      <c r="C102" s="41"/>
      <c r="D102" s="41"/>
    </row>
    <row r="103" spans="3:4" s="8" customFormat="1" ht="12.95" customHeight="1" x14ac:dyDescent="0.2">
      <c r="C103" s="41"/>
      <c r="D103" s="41"/>
    </row>
    <row r="104" spans="3:4" s="8" customFormat="1" ht="12.95" customHeight="1" x14ac:dyDescent="0.2">
      <c r="C104" s="41"/>
      <c r="D104" s="41"/>
    </row>
    <row r="105" spans="3:4" s="8" customFormat="1" ht="12.95" customHeight="1" x14ac:dyDescent="0.2">
      <c r="C105" s="41"/>
      <c r="D105" s="41"/>
    </row>
    <row r="106" spans="3:4" s="8" customFormat="1" ht="12.95" customHeight="1" x14ac:dyDescent="0.2">
      <c r="C106" s="41"/>
      <c r="D106" s="41"/>
    </row>
    <row r="107" spans="3:4" s="8" customFormat="1" ht="12.95" customHeight="1" x14ac:dyDescent="0.2">
      <c r="C107" s="41"/>
      <c r="D107" s="41"/>
    </row>
    <row r="108" spans="3:4" s="8" customFormat="1" ht="12.95" customHeight="1" x14ac:dyDescent="0.2">
      <c r="C108" s="41"/>
      <c r="D108" s="41"/>
    </row>
    <row r="109" spans="3:4" s="8" customFormat="1" ht="12.95" customHeight="1" x14ac:dyDescent="0.2">
      <c r="C109" s="41"/>
      <c r="D109" s="41"/>
    </row>
    <row r="110" spans="3:4" s="8" customFormat="1" ht="12.95" customHeight="1" x14ac:dyDescent="0.2">
      <c r="C110" s="41"/>
      <c r="D110" s="41"/>
    </row>
    <row r="111" spans="3:4" s="8" customFormat="1" ht="12.95" customHeight="1" x14ac:dyDescent="0.2">
      <c r="C111" s="41"/>
      <c r="D111" s="41"/>
    </row>
    <row r="112" spans="3:4" s="8" customFormat="1" ht="12.95" customHeight="1" x14ac:dyDescent="0.2">
      <c r="C112" s="41"/>
      <c r="D112" s="41"/>
    </row>
    <row r="113" spans="3:4" s="8" customFormat="1" ht="12.95" customHeight="1" x14ac:dyDescent="0.2">
      <c r="C113" s="41"/>
      <c r="D113" s="41"/>
    </row>
    <row r="114" spans="3:4" s="8" customFormat="1" ht="12.95" customHeight="1" x14ac:dyDescent="0.2">
      <c r="C114" s="41"/>
      <c r="D114" s="41"/>
    </row>
    <row r="115" spans="3:4" s="8" customFormat="1" ht="12.95" customHeight="1" x14ac:dyDescent="0.2">
      <c r="C115" s="41"/>
      <c r="D115" s="41"/>
    </row>
    <row r="116" spans="3:4" s="8" customFormat="1" ht="12.95" customHeight="1" x14ac:dyDescent="0.2">
      <c r="C116" s="41"/>
      <c r="D116" s="41"/>
    </row>
    <row r="117" spans="3:4" s="8" customFormat="1" ht="12.95" customHeight="1" x14ac:dyDescent="0.2">
      <c r="C117" s="41"/>
      <c r="D117" s="41"/>
    </row>
    <row r="118" spans="3:4" s="8" customFormat="1" ht="12.95" customHeight="1" x14ac:dyDescent="0.2">
      <c r="C118" s="41"/>
      <c r="D118" s="41"/>
    </row>
    <row r="119" spans="3:4" s="8" customFormat="1" ht="12.95" customHeight="1" x14ac:dyDescent="0.2">
      <c r="C119" s="41"/>
      <c r="D119" s="41"/>
    </row>
    <row r="120" spans="3:4" s="8" customFormat="1" ht="12.95" customHeight="1" x14ac:dyDescent="0.2">
      <c r="C120" s="41"/>
      <c r="D120" s="41"/>
    </row>
    <row r="121" spans="3:4" s="8" customFormat="1" ht="12.95" customHeight="1" x14ac:dyDescent="0.2">
      <c r="C121" s="41"/>
      <c r="D121" s="41"/>
    </row>
    <row r="122" spans="3:4" s="8" customFormat="1" ht="12.95" customHeight="1" x14ac:dyDescent="0.2">
      <c r="C122" s="41"/>
      <c r="D122" s="41"/>
    </row>
    <row r="123" spans="3:4" s="8" customFormat="1" ht="12.95" customHeight="1" x14ac:dyDescent="0.2">
      <c r="C123" s="41"/>
      <c r="D123" s="41"/>
    </row>
    <row r="124" spans="3:4" s="8" customFormat="1" ht="12.95" customHeight="1" x14ac:dyDescent="0.2">
      <c r="C124" s="41"/>
      <c r="D124" s="41"/>
    </row>
    <row r="125" spans="3:4" s="8" customFormat="1" ht="12.95" customHeight="1" x14ac:dyDescent="0.2">
      <c r="C125" s="41"/>
      <c r="D125" s="41"/>
    </row>
    <row r="126" spans="3:4" s="8" customFormat="1" ht="12.95" customHeight="1" x14ac:dyDescent="0.2">
      <c r="C126" s="41"/>
      <c r="D126" s="41"/>
    </row>
    <row r="127" spans="3:4" s="8" customFormat="1" ht="12.95" customHeight="1" x14ac:dyDescent="0.2">
      <c r="C127" s="41"/>
      <c r="D127" s="41"/>
    </row>
    <row r="128" spans="3:4" s="8" customFormat="1" ht="12.95" customHeight="1" x14ac:dyDescent="0.2">
      <c r="C128" s="41"/>
      <c r="D128" s="41"/>
    </row>
    <row r="129" spans="3:4" s="8" customFormat="1" ht="12.95" customHeight="1" x14ac:dyDescent="0.2">
      <c r="C129" s="41"/>
      <c r="D129" s="41"/>
    </row>
    <row r="130" spans="3:4" s="8" customFormat="1" ht="12.95" customHeight="1" x14ac:dyDescent="0.2">
      <c r="C130" s="41"/>
      <c r="D130" s="41"/>
    </row>
    <row r="131" spans="3:4" s="8" customFormat="1" ht="12.95" customHeight="1" x14ac:dyDescent="0.2">
      <c r="C131" s="41"/>
      <c r="D131" s="41"/>
    </row>
    <row r="132" spans="3:4" s="8" customFormat="1" ht="12.95" customHeight="1" x14ac:dyDescent="0.2">
      <c r="C132" s="41"/>
      <c r="D132" s="41"/>
    </row>
    <row r="133" spans="3:4" s="8" customFormat="1" ht="12.95" customHeight="1" x14ac:dyDescent="0.2">
      <c r="C133" s="41"/>
      <c r="D133" s="41"/>
    </row>
    <row r="134" spans="3:4" s="8" customFormat="1" ht="12.95" customHeight="1" x14ac:dyDescent="0.2">
      <c r="C134" s="41"/>
      <c r="D134" s="41"/>
    </row>
    <row r="135" spans="3:4" s="8" customFormat="1" ht="12.95" customHeight="1" x14ac:dyDescent="0.2">
      <c r="C135" s="41"/>
      <c r="D135" s="41"/>
    </row>
    <row r="136" spans="3:4" s="8" customFormat="1" ht="12.95" customHeight="1" x14ac:dyDescent="0.2">
      <c r="C136" s="41"/>
      <c r="D136" s="41"/>
    </row>
    <row r="137" spans="3:4" s="8" customFormat="1" ht="12.95" customHeight="1" x14ac:dyDescent="0.2">
      <c r="C137" s="41"/>
      <c r="D137" s="41"/>
    </row>
    <row r="138" spans="3:4" s="8" customFormat="1" ht="12.95" customHeight="1" x14ac:dyDescent="0.2">
      <c r="C138" s="41"/>
      <c r="D138" s="41"/>
    </row>
    <row r="139" spans="3:4" s="8" customFormat="1" ht="12.95" customHeight="1" x14ac:dyDescent="0.2">
      <c r="C139" s="41"/>
      <c r="D139" s="41"/>
    </row>
    <row r="140" spans="3:4" s="8" customFormat="1" ht="12.95" customHeight="1" x14ac:dyDescent="0.2">
      <c r="C140" s="41"/>
      <c r="D140" s="41"/>
    </row>
    <row r="141" spans="3:4" s="8" customFormat="1" ht="12.95" customHeight="1" x14ac:dyDescent="0.2">
      <c r="C141" s="41"/>
      <c r="D141" s="41"/>
    </row>
    <row r="142" spans="3:4" s="8" customFormat="1" ht="12.95" customHeight="1" x14ac:dyDescent="0.2">
      <c r="C142" s="41"/>
      <c r="D142" s="41"/>
    </row>
    <row r="143" spans="3:4" s="8" customFormat="1" ht="12.95" customHeight="1" x14ac:dyDescent="0.2">
      <c r="C143" s="41"/>
      <c r="D143" s="41"/>
    </row>
    <row r="144" spans="3:4" s="8" customFormat="1" ht="12.95" customHeight="1" x14ac:dyDescent="0.2">
      <c r="C144" s="41"/>
      <c r="D144" s="41"/>
    </row>
    <row r="145" spans="3:4" s="8" customFormat="1" ht="12.95" customHeight="1" x14ac:dyDescent="0.2">
      <c r="C145" s="41"/>
      <c r="D145" s="41"/>
    </row>
    <row r="146" spans="3:4" s="8" customFormat="1" ht="12.95" customHeight="1" x14ac:dyDescent="0.2">
      <c r="C146" s="41"/>
      <c r="D146" s="41"/>
    </row>
    <row r="147" spans="3:4" s="8" customFormat="1" ht="12.95" customHeight="1" x14ac:dyDescent="0.2">
      <c r="C147" s="41"/>
      <c r="D147" s="41"/>
    </row>
    <row r="148" spans="3:4" s="8" customFormat="1" ht="12.95" customHeight="1" x14ac:dyDescent="0.2">
      <c r="C148" s="41"/>
      <c r="D148" s="41"/>
    </row>
    <row r="149" spans="3:4" s="8" customFormat="1" ht="12.95" customHeight="1" x14ac:dyDescent="0.2">
      <c r="C149" s="41"/>
      <c r="D149" s="41"/>
    </row>
    <row r="150" spans="3:4" s="8" customFormat="1" ht="12.95" customHeight="1" x14ac:dyDescent="0.2">
      <c r="C150" s="41"/>
      <c r="D150" s="41"/>
    </row>
    <row r="151" spans="3:4" s="8" customFormat="1" ht="12.95" customHeight="1" x14ac:dyDescent="0.2">
      <c r="C151" s="41"/>
      <c r="D151" s="41"/>
    </row>
    <row r="152" spans="3:4" s="8" customFormat="1" ht="12.95" customHeight="1" x14ac:dyDescent="0.2">
      <c r="C152" s="41"/>
      <c r="D152" s="41"/>
    </row>
    <row r="153" spans="3:4" s="8" customFormat="1" ht="12.95" customHeight="1" x14ac:dyDescent="0.2">
      <c r="C153" s="41"/>
      <c r="D153" s="41"/>
    </row>
    <row r="154" spans="3:4" s="8" customFormat="1" ht="12.95" customHeight="1" x14ac:dyDescent="0.2">
      <c r="C154" s="41"/>
      <c r="D154" s="41"/>
    </row>
    <row r="155" spans="3:4" s="8" customFormat="1" ht="12.95" customHeight="1" x14ac:dyDescent="0.2">
      <c r="C155" s="41"/>
      <c r="D155" s="41"/>
    </row>
    <row r="156" spans="3:4" s="8" customFormat="1" ht="12.95" customHeight="1" x14ac:dyDescent="0.2">
      <c r="C156" s="41"/>
      <c r="D156" s="41"/>
    </row>
    <row r="157" spans="3:4" s="8" customFormat="1" ht="12.95" customHeight="1" x14ac:dyDescent="0.2">
      <c r="C157" s="41"/>
      <c r="D157" s="41"/>
    </row>
    <row r="158" spans="3:4" s="8" customFormat="1" ht="12.95" customHeight="1" x14ac:dyDescent="0.2">
      <c r="C158" s="41"/>
      <c r="D158" s="41"/>
    </row>
    <row r="159" spans="3:4" s="8" customFormat="1" ht="12.95" customHeight="1" x14ac:dyDescent="0.2">
      <c r="C159" s="41"/>
      <c r="D159" s="41"/>
    </row>
    <row r="160" spans="3:4" s="8" customFormat="1" ht="12.95" customHeight="1" x14ac:dyDescent="0.2">
      <c r="C160" s="41"/>
      <c r="D160" s="41"/>
    </row>
    <row r="161" spans="3:4" s="8" customFormat="1" ht="12.95" customHeight="1" x14ac:dyDescent="0.2">
      <c r="C161" s="41"/>
      <c r="D161" s="41"/>
    </row>
    <row r="162" spans="3:4" s="8" customFormat="1" ht="12.95" customHeight="1" x14ac:dyDescent="0.2">
      <c r="C162" s="41"/>
      <c r="D162" s="41"/>
    </row>
    <row r="163" spans="3:4" s="8" customFormat="1" ht="12.95" customHeight="1" x14ac:dyDescent="0.2">
      <c r="C163" s="41"/>
      <c r="D163" s="41"/>
    </row>
    <row r="164" spans="3:4" s="8" customFormat="1" ht="12.95" customHeight="1" x14ac:dyDescent="0.2">
      <c r="C164" s="41"/>
      <c r="D164" s="41"/>
    </row>
    <row r="165" spans="3:4" s="8" customFormat="1" ht="12.95" customHeight="1" x14ac:dyDescent="0.2">
      <c r="C165" s="41"/>
      <c r="D165" s="41"/>
    </row>
    <row r="166" spans="3:4" s="8" customFormat="1" ht="12.95" customHeight="1" x14ac:dyDescent="0.2">
      <c r="C166" s="41"/>
      <c r="D166" s="41"/>
    </row>
    <row r="167" spans="3:4" s="8" customFormat="1" ht="12.95" customHeight="1" x14ac:dyDescent="0.2">
      <c r="C167" s="41"/>
      <c r="D167" s="41"/>
    </row>
    <row r="168" spans="3:4" s="8" customFormat="1" ht="12.95" customHeight="1" x14ac:dyDescent="0.2">
      <c r="C168" s="41"/>
      <c r="D168" s="41"/>
    </row>
    <row r="169" spans="3:4" s="8" customFormat="1" ht="12.95" customHeight="1" x14ac:dyDescent="0.2">
      <c r="C169" s="41"/>
      <c r="D169" s="41"/>
    </row>
    <row r="170" spans="3:4" s="8" customFormat="1" ht="12.95" customHeight="1" x14ac:dyDescent="0.2">
      <c r="C170" s="41"/>
      <c r="D170" s="41"/>
    </row>
    <row r="171" spans="3:4" s="8" customFormat="1" ht="12.95" customHeight="1" x14ac:dyDescent="0.2">
      <c r="C171" s="41"/>
      <c r="D171" s="41"/>
    </row>
    <row r="172" spans="3:4" s="8" customFormat="1" ht="12.95" customHeight="1" x14ac:dyDescent="0.2">
      <c r="C172" s="41"/>
      <c r="D172" s="41"/>
    </row>
    <row r="173" spans="3:4" s="8" customFormat="1" ht="12.95" customHeight="1" x14ac:dyDescent="0.2">
      <c r="C173" s="41"/>
      <c r="D173" s="41"/>
    </row>
    <row r="174" spans="3:4" s="8" customFormat="1" ht="12.95" customHeight="1" x14ac:dyDescent="0.2">
      <c r="C174" s="41"/>
      <c r="D174" s="41"/>
    </row>
    <row r="175" spans="3:4" s="8" customFormat="1" ht="12.95" customHeight="1" x14ac:dyDescent="0.2">
      <c r="C175" s="41"/>
      <c r="D175" s="41"/>
    </row>
    <row r="176" spans="3:4" s="8" customFormat="1" ht="12.95" customHeight="1" x14ac:dyDescent="0.2">
      <c r="C176" s="41"/>
      <c r="D176" s="41"/>
    </row>
    <row r="177" spans="3:4" s="8" customFormat="1" ht="12.95" customHeight="1" x14ac:dyDescent="0.2">
      <c r="C177" s="41"/>
      <c r="D177" s="41"/>
    </row>
    <row r="178" spans="3:4" s="8" customFormat="1" ht="12.95" customHeight="1" x14ac:dyDescent="0.2">
      <c r="C178" s="41"/>
      <c r="D178" s="41"/>
    </row>
    <row r="179" spans="3:4" s="8" customFormat="1" ht="12.95" customHeight="1" x14ac:dyDescent="0.2">
      <c r="C179" s="41"/>
      <c r="D179" s="41"/>
    </row>
    <row r="180" spans="3:4" s="8" customFormat="1" ht="12.95" customHeight="1" x14ac:dyDescent="0.2">
      <c r="C180" s="41"/>
      <c r="D180" s="41"/>
    </row>
    <row r="181" spans="3:4" s="8" customFormat="1" ht="12.95" customHeight="1" x14ac:dyDescent="0.2">
      <c r="C181" s="41"/>
      <c r="D181" s="41"/>
    </row>
    <row r="182" spans="3:4" s="8" customFormat="1" ht="12.95" customHeight="1" x14ac:dyDescent="0.2">
      <c r="C182" s="41"/>
      <c r="D182" s="41"/>
    </row>
    <row r="183" spans="3:4" s="8" customFormat="1" ht="12.95" customHeight="1" x14ac:dyDescent="0.2">
      <c r="C183" s="41"/>
      <c r="D183" s="41"/>
    </row>
    <row r="184" spans="3:4" s="8" customFormat="1" ht="12.95" customHeight="1" x14ac:dyDescent="0.2">
      <c r="C184" s="41"/>
      <c r="D184" s="41"/>
    </row>
    <row r="185" spans="3:4" s="8" customFormat="1" ht="12.95" customHeight="1" x14ac:dyDescent="0.2">
      <c r="C185" s="41"/>
      <c r="D185" s="41"/>
    </row>
    <row r="186" spans="3:4" s="8" customFormat="1" ht="12.95" customHeight="1" x14ac:dyDescent="0.2">
      <c r="C186" s="41"/>
      <c r="D186" s="41"/>
    </row>
    <row r="187" spans="3:4" s="8" customFormat="1" ht="12.95" customHeight="1" x14ac:dyDescent="0.2">
      <c r="C187" s="41"/>
      <c r="D187" s="41"/>
    </row>
    <row r="188" spans="3:4" s="8" customFormat="1" ht="12.95" customHeight="1" x14ac:dyDescent="0.2">
      <c r="C188" s="41"/>
      <c r="D188" s="41"/>
    </row>
    <row r="189" spans="3:4" s="8" customFormat="1" ht="12.95" customHeight="1" x14ac:dyDescent="0.2">
      <c r="C189" s="41"/>
      <c r="D189" s="41"/>
    </row>
    <row r="190" spans="3:4" s="8" customFormat="1" ht="12.95" customHeight="1" x14ac:dyDescent="0.2">
      <c r="C190" s="41"/>
      <c r="D190" s="41"/>
    </row>
    <row r="191" spans="3:4" s="8" customFormat="1" ht="12.95" customHeight="1" x14ac:dyDescent="0.2">
      <c r="C191" s="41"/>
      <c r="D191" s="41"/>
    </row>
    <row r="192" spans="3:4" s="8" customFormat="1" ht="12.95" customHeight="1" x14ac:dyDescent="0.2">
      <c r="C192" s="41"/>
      <c r="D192" s="41"/>
    </row>
    <row r="193" spans="3:4" s="8" customFormat="1" ht="12.95" customHeight="1" x14ac:dyDescent="0.2">
      <c r="C193" s="41"/>
      <c r="D193" s="41"/>
    </row>
    <row r="194" spans="3:4" s="8" customFormat="1" ht="12.95" customHeight="1" x14ac:dyDescent="0.2">
      <c r="C194" s="41"/>
      <c r="D194" s="41"/>
    </row>
    <row r="195" spans="3:4" s="8" customFormat="1" ht="12.95" customHeight="1" x14ac:dyDescent="0.2">
      <c r="C195" s="41"/>
      <c r="D195" s="41"/>
    </row>
    <row r="196" spans="3:4" s="8" customFormat="1" ht="12.95" customHeight="1" x14ac:dyDescent="0.2">
      <c r="C196" s="41"/>
      <c r="D196" s="41"/>
    </row>
    <row r="197" spans="3:4" s="8" customFormat="1" ht="12.95" customHeight="1" x14ac:dyDescent="0.2">
      <c r="C197" s="41"/>
      <c r="D197" s="41"/>
    </row>
    <row r="198" spans="3:4" s="8" customFormat="1" ht="12.95" customHeight="1" x14ac:dyDescent="0.2">
      <c r="C198" s="41"/>
      <c r="D198" s="41"/>
    </row>
    <row r="199" spans="3:4" s="8" customFormat="1" ht="12.95" customHeight="1" x14ac:dyDescent="0.2">
      <c r="C199" s="41"/>
      <c r="D199" s="41"/>
    </row>
    <row r="200" spans="3:4" s="8" customFormat="1" ht="12.95" customHeight="1" x14ac:dyDescent="0.2">
      <c r="C200" s="41"/>
      <c r="D200" s="41"/>
    </row>
    <row r="201" spans="3:4" s="8" customFormat="1" ht="12.95" customHeight="1" x14ac:dyDescent="0.2">
      <c r="C201" s="41"/>
      <c r="D201" s="41"/>
    </row>
    <row r="202" spans="3:4" s="8" customFormat="1" ht="12.95" customHeight="1" x14ac:dyDescent="0.2">
      <c r="C202" s="41"/>
      <c r="D202" s="41"/>
    </row>
    <row r="203" spans="3:4" s="8" customFormat="1" ht="12.95" customHeight="1" x14ac:dyDescent="0.2">
      <c r="C203" s="41"/>
      <c r="D203" s="41"/>
    </row>
    <row r="204" spans="3:4" s="8" customFormat="1" ht="12.95" customHeight="1" x14ac:dyDescent="0.2">
      <c r="C204" s="41"/>
      <c r="D204" s="41"/>
    </row>
    <row r="205" spans="3:4" s="8" customFormat="1" ht="12.95" customHeight="1" x14ac:dyDescent="0.2">
      <c r="C205" s="41"/>
      <c r="D205" s="41"/>
    </row>
    <row r="206" spans="3:4" s="8" customFormat="1" ht="12.95" customHeight="1" x14ac:dyDescent="0.2">
      <c r="C206" s="41"/>
      <c r="D206" s="41"/>
    </row>
    <row r="207" spans="3:4" s="8" customFormat="1" ht="12.95" customHeight="1" x14ac:dyDescent="0.2">
      <c r="C207" s="41"/>
      <c r="D207" s="41"/>
    </row>
    <row r="208" spans="3:4" s="8" customFormat="1" ht="12.95" customHeight="1" x14ac:dyDescent="0.2">
      <c r="C208" s="41"/>
      <c r="D208" s="41"/>
    </row>
    <row r="209" spans="3:4" s="8" customFormat="1" ht="12.95" customHeight="1" x14ac:dyDescent="0.2">
      <c r="C209" s="41"/>
      <c r="D209" s="41"/>
    </row>
    <row r="210" spans="3:4" s="8" customFormat="1" ht="12.95" customHeight="1" x14ac:dyDescent="0.2">
      <c r="C210" s="41"/>
      <c r="D210" s="41"/>
    </row>
    <row r="211" spans="3:4" s="8" customFormat="1" ht="12.95" customHeight="1" x14ac:dyDescent="0.2">
      <c r="C211" s="41"/>
      <c r="D211" s="41"/>
    </row>
    <row r="212" spans="3:4" s="8" customFormat="1" ht="12.95" customHeight="1" x14ac:dyDescent="0.2">
      <c r="C212" s="41"/>
      <c r="D212" s="41"/>
    </row>
    <row r="213" spans="3:4" s="8" customFormat="1" ht="12.95" customHeight="1" x14ac:dyDescent="0.2">
      <c r="C213" s="41"/>
      <c r="D213" s="41"/>
    </row>
    <row r="214" spans="3:4" s="8" customFormat="1" ht="12.95" customHeight="1" x14ac:dyDescent="0.2">
      <c r="C214" s="41"/>
      <c r="D214" s="41"/>
    </row>
    <row r="215" spans="3:4" s="8" customFormat="1" ht="12.95" customHeight="1" x14ac:dyDescent="0.2">
      <c r="C215" s="41"/>
      <c r="D215" s="41"/>
    </row>
    <row r="216" spans="3:4" s="8" customFormat="1" ht="12.95" customHeight="1" x14ac:dyDescent="0.2">
      <c r="C216" s="41"/>
      <c r="D216" s="41"/>
    </row>
    <row r="217" spans="3:4" s="8" customFormat="1" ht="12.95" customHeight="1" x14ac:dyDescent="0.2">
      <c r="C217" s="41"/>
      <c r="D217" s="41"/>
    </row>
    <row r="218" spans="3:4" s="8" customFormat="1" ht="12.95" customHeight="1" x14ac:dyDescent="0.2">
      <c r="C218" s="41"/>
      <c r="D218" s="41"/>
    </row>
    <row r="219" spans="3:4" s="8" customFormat="1" ht="12.95" customHeight="1" x14ac:dyDescent="0.2">
      <c r="C219" s="41"/>
      <c r="D219" s="41"/>
    </row>
    <row r="220" spans="3:4" s="8" customFormat="1" ht="12.95" customHeight="1" x14ac:dyDescent="0.2">
      <c r="C220" s="41"/>
      <c r="D220" s="41"/>
    </row>
    <row r="221" spans="3:4" s="8" customFormat="1" ht="12.95" customHeight="1" x14ac:dyDescent="0.2">
      <c r="C221" s="41"/>
      <c r="D221" s="41"/>
    </row>
    <row r="222" spans="3:4" s="8" customFormat="1" ht="12.95" customHeight="1" x14ac:dyDescent="0.2">
      <c r="C222" s="41"/>
      <c r="D222" s="41"/>
    </row>
    <row r="223" spans="3:4" s="8" customFormat="1" ht="12.95" customHeight="1" x14ac:dyDescent="0.2">
      <c r="C223" s="41"/>
      <c r="D223" s="41"/>
    </row>
    <row r="224" spans="3:4" s="8" customFormat="1" ht="12.95" customHeight="1" x14ac:dyDescent="0.2">
      <c r="C224" s="41"/>
      <c r="D224" s="41"/>
    </row>
    <row r="225" spans="3:4" s="8" customFormat="1" ht="12.95" customHeight="1" x14ac:dyDescent="0.2">
      <c r="C225" s="41"/>
      <c r="D225" s="41"/>
    </row>
    <row r="226" spans="3:4" s="8" customFormat="1" ht="12.95" customHeight="1" x14ac:dyDescent="0.2">
      <c r="C226" s="41"/>
      <c r="D226" s="41"/>
    </row>
    <row r="227" spans="3:4" s="8" customFormat="1" ht="12.95" customHeight="1" x14ac:dyDescent="0.2">
      <c r="C227" s="41"/>
      <c r="D227" s="41"/>
    </row>
    <row r="228" spans="3:4" s="8" customFormat="1" ht="12.95" customHeight="1" x14ac:dyDescent="0.2">
      <c r="C228" s="41"/>
      <c r="D228" s="41"/>
    </row>
    <row r="229" spans="3:4" s="8" customFormat="1" ht="12.95" customHeight="1" x14ac:dyDescent="0.2">
      <c r="C229" s="41"/>
      <c r="D229" s="41"/>
    </row>
    <row r="230" spans="3:4" s="8" customFormat="1" ht="12.95" customHeight="1" x14ac:dyDescent="0.2">
      <c r="C230" s="41"/>
      <c r="D230" s="41"/>
    </row>
    <row r="231" spans="3:4" s="8" customFormat="1" ht="12.95" customHeight="1" x14ac:dyDescent="0.2">
      <c r="C231" s="41"/>
      <c r="D231" s="41"/>
    </row>
    <row r="232" spans="3:4" s="8" customFormat="1" ht="12.95" customHeight="1" x14ac:dyDescent="0.2">
      <c r="C232" s="41"/>
      <c r="D232" s="41"/>
    </row>
    <row r="233" spans="3:4" s="8" customFormat="1" ht="12.95" customHeight="1" x14ac:dyDescent="0.2">
      <c r="C233" s="41"/>
      <c r="D233" s="41"/>
    </row>
    <row r="234" spans="3:4" s="8" customFormat="1" ht="12.95" customHeight="1" x14ac:dyDescent="0.2">
      <c r="C234" s="41"/>
      <c r="D234" s="41"/>
    </row>
    <row r="235" spans="3:4" s="8" customFormat="1" ht="12.95" customHeight="1" x14ac:dyDescent="0.2">
      <c r="C235" s="41"/>
      <c r="D235" s="41"/>
    </row>
    <row r="236" spans="3:4" s="8" customFormat="1" ht="12.95" customHeight="1" x14ac:dyDescent="0.2">
      <c r="C236" s="41"/>
      <c r="D236" s="41"/>
    </row>
    <row r="237" spans="3:4" s="8" customFormat="1" ht="12.95" customHeight="1" x14ac:dyDescent="0.2">
      <c r="C237" s="41"/>
      <c r="D237" s="41"/>
    </row>
    <row r="238" spans="3:4" s="8" customFormat="1" ht="12.95" customHeight="1" x14ac:dyDescent="0.2">
      <c r="C238" s="41"/>
      <c r="D238" s="41"/>
    </row>
    <row r="239" spans="3:4" s="8" customFormat="1" ht="12.95" customHeight="1" x14ac:dyDescent="0.2">
      <c r="C239" s="41"/>
      <c r="D239" s="41"/>
    </row>
    <row r="240" spans="3:4" s="8" customFormat="1" ht="12.95" customHeight="1" x14ac:dyDescent="0.2">
      <c r="C240" s="41"/>
      <c r="D240" s="41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hyperlinks>
    <hyperlink ref="J63051" r:id="rId1" display="http://vsolj.cetus-net.org/bulletin.html" xr:uid="{00000000-0004-0000-0000-000000000000}"/>
    <hyperlink ref="J63044" r:id="rId2" display="http://vsolj.cetus-net.org/bulletin.html" xr:uid="{00000000-0004-0000-0000-000001000000}"/>
    <hyperlink ref="AR541" r:id="rId3" display="http://cdsbib.u-strasbg.fr/cgi-bin/cdsbib?1990RMxAA..21..381G" xr:uid="{00000000-0004-0000-0000-000002000000}"/>
    <hyperlink ref="AR544" r:id="rId4" display="http://cdsbib.u-strasbg.fr/cgi-bin/cdsbib?1990RMxAA..21..381G" xr:uid="{00000000-0004-0000-0000-000003000000}"/>
    <hyperlink ref="AR542" r:id="rId5" display="http://cdsbib.u-strasbg.fr/cgi-bin/cdsbib?1990RMxAA..21..381G" xr:uid="{00000000-0004-0000-0000-000004000000}"/>
    <hyperlink ref="AR520" r:id="rId6" display="http://cdsbib.u-strasbg.fr/cgi-bin/cdsbib?1990RMxAA..21..381G" xr:uid="{00000000-0004-0000-0000-000005000000}"/>
    <hyperlink ref="K63051" r:id="rId7" display="http://vsolj.cetus-net.org/bulletin.html" xr:uid="{00000000-0004-0000-0000-000006000000}"/>
    <hyperlink ref="AS654" r:id="rId8" display="http://cdsbib.u-strasbg.fr/cgi-bin/cdsbib?1990RMxAA..21..381G" xr:uid="{00000000-0004-0000-0000-000007000000}"/>
    <hyperlink ref="AS64459" r:id="rId9" display="http://cdsbib.u-strasbg.fr/cgi-bin/cdsbib?1990RMxAA..21..381G" xr:uid="{00000000-0004-0000-0000-000008000000}"/>
    <hyperlink ref="AS655" r:id="rId10" display="http://cdsbib.u-strasbg.fr/cgi-bin/cdsbib?1990RMxAA..21..381G" xr:uid="{00000000-0004-0000-0000-000009000000}"/>
    <hyperlink ref="J6304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4BAA-E169-465E-A86F-35E340C27BF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2024-02-19T06:10:41Z</dcterms:modified>
</cp:coreProperties>
</file>