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6DA977E-0704-47EA-8E23-6CC60C1F74B0}" xr6:coauthVersionLast="47" xr6:coauthVersionMax="47" xr10:uidLastSave="{00000000-0000-0000-0000-000000000000}"/>
  <bookViews>
    <workbookView xWindow="1560" yWindow="1560" windowWidth="13185" windowHeight="133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L22" i="1" s="1"/>
  <c r="Q22" i="1"/>
  <c r="E23" i="1"/>
  <c r="F23" i="1" s="1"/>
  <c r="G23" i="1" s="1"/>
  <c r="L23" i="1" s="1"/>
  <c r="Q23" i="1"/>
  <c r="E24" i="1"/>
  <c r="F24" i="1"/>
  <c r="G24" i="1" s="1"/>
  <c r="L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7" i="1"/>
  <c r="F27" i="1" s="1"/>
  <c r="G27" i="1" s="1"/>
  <c r="L27" i="1" s="1"/>
  <c r="Q27" i="1"/>
  <c r="E28" i="1"/>
  <c r="F28" i="1"/>
  <c r="G28" i="1" s="1"/>
  <c r="L28" i="1" s="1"/>
  <c r="Q28" i="1"/>
  <c r="E29" i="1"/>
  <c r="F29" i="1" s="1"/>
  <c r="G29" i="1" s="1"/>
  <c r="L29" i="1" s="1"/>
  <c r="Q29" i="1"/>
  <c r="E30" i="1"/>
  <c r="F30" i="1" s="1"/>
  <c r="G30" i="1" s="1"/>
  <c r="L30" i="1" s="1"/>
  <c r="Q30" i="1"/>
  <c r="E31" i="1"/>
  <c r="F31" i="1" s="1"/>
  <c r="G31" i="1" s="1"/>
  <c r="L31" i="1" s="1"/>
  <c r="Q31" i="1"/>
  <c r="E32" i="1"/>
  <c r="F32" i="1"/>
  <c r="G32" i="1" s="1"/>
  <c r="L32" i="1" s="1"/>
  <c r="Q32" i="1"/>
  <c r="E33" i="1"/>
  <c r="F33" i="1" s="1"/>
  <c r="G33" i="1" s="1"/>
  <c r="L33" i="1" s="1"/>
  <c r="Q33" i="1"/>
  <c r="E34" i="1"/>
  <c r="F34" i="1" s="1"/>
  <c r="G34" i="1" s="1"/>
  <c r="L34" i="1" s="1"/>
  <c r="Q34" i="1"/>
  <c r="E35" i="1"/>
  <c r="F35" i="1" s="1"/>
  <c r="G35" i="1" s="1"/>
  <c r="L35" i="1" s="1"/>
  <c r="Q35" i="1"/>
  <c r="E36" i="1"/>
  <c r="F36" i="1"/>
  <c r="G36" i="1" s="1"/>
  <c r="L36" i="1" s="1"/>
  <c r="Q36" i="1"/>
  <c r="E37" i="1"/>
  <c r="F37" i="1" s="1"/>
  <c r="G37" i="1" s="1"/>
  <c r="L37" i="1" s="1"/>
  <c r="Q37" i="1"/>
  <c r="E38" i="1"/>
  <c r="F38" i="1" s="1"/>
  <c r="G38" i="1" s="1"/>
  <c r="L38" i="1" s="1"/>
  <c r="Q38" i="1"/>
  <c r="E39" i="1"/>
  <c r="F39" i="1" s="1"/>
  <c r="G39" i="1" s="1"/>
  <c r="L39" i="1" s="1"/>
  <c r="Q39" i="1"/>
  <c r="E50" i="1"/>
  <c r="F50" i="1" s="1"/>
  <c r="G50" i="1" s="1"/>
  <c r="K50" i="1" s="1"/>
  <c r="Q50" i="1"/>
  <c r="E44" i="1"/>
  <c r="F44" i="1" s="1"/>
  <c r="G44" i="1" s="1"/>
  <c r="K44" i="1" s="1"/>
  <c r="Q44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 s="1"/>
  <c r="G49" i="1" s="1"/>
  <c r="K49" i="1" s="1"/>
  <c r="Q49" i="1"/>
  <c r="E43" i="1"/>
  <c r="F43" i="1" s="1"/>
  <c r="G43" i="1" s="1"/>
  <c r="K43" i="1" s="1"/>
  <c r="Q43" i="1"/>
  <c r="E41" i="1"/>
  <c r="F41" i="1" s="1"/>
  <c r="G41" i="1" s="1"/>
  <c r="K41" i="1" s="1"/>
  <c r="Q41" i="1"/>
  <c r="E51" i="1" l="1"/>
  <c r="F51" i="1" s="1"/>
  <c r="G51" i="1" s="1"/>
  <c r="K51" i="1" s="1"/>
  <c r="Q51" i="1"/>
  <c r="E40" i="1"/>
  <c r="F40" i="1" s="1"/>
  <c r="G40" i="1" s="1"/>
  <c r="K40" i="1" s="1"/>
  <c r="Q40" i="1"/>
  <c r="E42" i="1"/>
  <c r="F42" i="1" s="1"/>
  <c r="G42" i="1" s="1"/>
  <c r="K42" i="1" s="1"/>
  <c r="Q42" i="1"/>
  <c r="E45" i="1"/>
  <c r="F45" i="1" s="1"/>
  <c r="G45" i="1" s="1"/>
  <c r="K45" i="1" s="1"/>
  <c r="Q45" i="1"/>
  <c r="C9" i="1"/>
  <c r="C21" i="1"/>
  <c r="E21" i="1" s="1"/>
  <c r="F21" i="1" s="1"/>
  <c r="G21" i="1" s="1"/>
  <c r="I21" i="1" s="1"/>
  <c r="D9" i="1"/>
  <c r="A21" i="1"/>
  <c r="F15" i="1"/>
  <c r="C12" i="1"/>
  <c r="C11" i="1"/>
  <c r="O24" i="1" l="1"/>
  <c r="O28" i="1"/>
  <c r="O32" i="1"/>
  <c r="O36" i="1"/>
  <c r="O25" i="1"/>
  <c r="O23" i="1"/>
  <c r="O27" i="1"/>
  <c r="O31" i="1"/>
  <c r="O35" i="1"/>
  <c r="O39" i="1"/>
  <c r="O29" i="1"/>
  <c r="O22" i="1"/>
  <c r="O26" i="1"/>
  <c r="O30" i="1"/>
  <c r="O34" i="1"/>
  <c r="O38" i="1"/>
  <c r="O33" i="1"/>
  <c r="O37" i="1"/>
  <c r="C17" i="1"/>
  <c r="O50" i="1"/>
  <c r="O47" i="1"/>
  <c r="O46" i="1"/>
  <c r="O44" i="1"/>
  <c r="O49" i="1"/>
  <c r="O48" i="1"/>
  <c r="O43" i="1"/>
  <c r="O41" i="1"/>
  <c r="O51" i="1"/>
  <c r="Q21" i="1"/>
  <c r="O40" i="1"/>
  <c r="O45" i="1"/>
  <c r="O42" i="1"/>
  <c r="C16" i="1"/>
  <c r="D18" i="1" s="1"/>
  <c r="O21" i="1"/>
  <c r="C15" i="1"/>
  <c r="F16" i="1"/>
  <c r="F17" i="1" l="1"/>
  <c r="F18" i="1" s="1"/>
  <c r="C18" i="1"/>
  <c r="F19" i="1" l="1"/>
</calcChain>
</file>

<file path=xl/sharedStrings.xml><?xml version="1.0" encoding="utf-8"?>
<sst xmlns="http://schemas.openxmlformats.org/spreadsheetml/2006/main" count="142" uniqueCount="59">
  <si>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</si>
  <si>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</si>
  <si>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</si>
  <si>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</si>
  <si>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</si>
  <si>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</si>
  <si>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</si>
  <si>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</si>
  <si>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</si>
  <si>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</si>
  <si>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</si>
  <si>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</si>
  <si>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</si>
  <si>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</si>
  <si>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</si>
  <si>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</si>
  <si>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</si>
  <si>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</si>
  <si>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</si>
  <si>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</si>
  <si>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</si>
  <si>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</si>
  <si>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</si>
  <si>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</si>
  <si>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</si>
  <si>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</si>
  <si>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</si>
  <si>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</si>
  <si>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</si>
  <si>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</si>
  <si>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</si>
  <si>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</si>
  <si>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</si>
  <si>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</si>
  <si>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</si>
  <si>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</si>
  <si>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</si>
  <si>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</si>
  <si>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</si>
  <si>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</si>
  <si>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EB</t>
  </si>
  <si>
    <t>XY Men</t>
  </si>
  <si>
    <t>G9170-0436</t>
  </si>
  <si>
    <t>XY Men / G9170-0436</t>
  </si>
  <si>
    <t>JAVSO, 48, 250</t>
  </si>
  <si>
    <t>I</t>
  </si>
  <si>
    <t>JAVSO, 49, 251</t>
  </si>
  <si>
    <t>II</t>
  </si>
  <si>
    <t>EB/KE</t>
  </si>
  <si>
    <t>JRBA</t>
  </si>
  <si>
    <t>RIX</t>
  </si>
  <si>
    <t>TESS/BAJ/RAA</t>
  </si>
  <si>
    <t>TESS</t>
  </si>
  <si>
    <t>VSS SEB Gp</t>
  </si>
  <si>
    <t>Next ToM-P</t>
  </si>
  <si>
    <t>Next Tom-S</t>
  </si>
  <si>
    <t>VSX</t>
  </si>
  <si>
    <t xml:space="preserve">Mag </t>
  </si>
  <si>
    <t>10.63-11.27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</si>
</sst>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_);\(&quot;$&quot;#,##0\)"/>
    <numFmt numFmtId="165" formatCode="0.0000"/>
    <numFmt numFmtId="166" formatCode="0.00000"/>
    <numFmt numFmtId="167" formatCode="0.0000000"/>
    <numFmt numFmtId="168" formatCode="#,##0.00000"/>
    <numFmt numFmtId="169" formatCode="0.00000000"/>
  </numFmts>
  <fonts count="2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1"/>
      <color rgb="FF3F3F76"/>
      <name val="Calibri"/>
      <family val="2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sz val="10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rgb="FFFFCC99"/>
        <bgColor rgb="FFFFCC99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19" fillId="4" borderId="6"/>
  </cellStyleXfs>
  <cellXfs count="7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14" fontId="0" fillId="0" borderId="0" xfId="0" applyNumberFormat="1" applyAlignment="1"/>
    <xf numFmtId="0" fontId="18" fillId="0" borderId="0" xfId="0" applyFont="1" applyAlignment="1">
      <alignment vertical="center" wrapText="1"/>
    </xf>
    <xf numFmtId="0" fontId="0" fillId="0" borderId="3" xfId="0" applyBorder="1" applyAlignment="1"/>
    <xf numFmtId="0" fontId="15" fillId="0" borderId="3" xfId="0" applyFont="1" applyBorder="1" applyAlignment="1">
      <alignment horizontal="center"/>
    </xf>
    <xf numFmtId="0" fontId="6" fillId="0" borderId="0" xfId="0" applyFont="1" applyAlignme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0" fillId="0" borderId="0" xfId="0" applyFont="1" applyAlignment="1"/>
    <xf numFmtId="0" fontId="22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/>
    <xf numFmtId="0" fontId="0" fillId="0" borderId="0" xfId="0" applyAlignment="1">
      <alignment horizontal="right"/>
    </xf>
    <xf numFmtId="0" fontId="22" fillId="0" borderId="0" xfId="0" applyFont="1" applyAlignment="1"/>
    <xf numFmtId="0" fontId="24" fillId="0" borderId="0" xfId="0" applyFont="1" applyAlignment="1"/>
    <xf numFmtId="169" fontId="22" fillId="0" borderId="0" xfId="0" applyNumberFormat="1" applyFont="1" applyAlignment="1" applyProtection="1">
      <alignment horizontal="left"/>
      <protection locked="0"/>
    </xf>
    <xf numFmtId="166" fontId="20" fillId="0" borderId="0" xfId="0" applyNumberFormat="1" applyFont="1" applyAlignment="1">
      <alignment horizontal="left"/>
    </xf>
    <xf numFmtId="166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7" fontId="23" fillId="0" borderId="0" xfId="8" applyNumberFormat="1" applyFont="1" applyFill="1" applyBorder="1" applyAlignment="1" applyProtection="1">
      <alignment horizontal="left"/>
      <protection locked="0"/>
    </xf>
    <xf numFmtId="168" fontId="23" fillId="0" borderId="0" xfId="8" applyNumberFormat="1" applyFont="1" applyFill="1" applyBorder="1" applyAlignment="1" applyProtection="1">
      <alignment horizontal="left"/>
      <protection locked="0"/>
    </xf>
    <xf numFmtId="167" fontId="21" fillId="0" borderId="0" xfId="0" applyNumberFormat="1" applyFont="1" applyAlignment="1">
      <alignment horizontal="left"/>
    </xf>
    <xf numFmtId="166" fontId="21" fillId="0" borderId="0" xfId="0" applyNumberFormat="1" applyFont="1" applyAlignment="1">
      <alignment horizontal="left"/>
    </xf>
    <xf numFmtId="167" fontId="20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7" xfId="0" applyBorder="1">
      <alignment vertical="top"/>
    </xf>
    <xf numFmtId="0" fontId="0" fillId="5" borderId="8" xfId="0" applyFill="1" applyBorder="1" applyAlignment="1">
      <alignment horizontal="right"/>
    </xf>
    <xf numFmtId="0" fontId="0" fillId="5" borderId="9" xfId="0" applyFill="1" applyBorder="1" applyAlignment="1">
      <alignment horizontal="center" vertical="center"/>
    </xf>
    <xf numFmtId="0" fontId="24" fillId="0" borderId="10" xfId="0" applyFont="1" applyBorder="1">
      <alignment vertical="top"/>
    </xf>
    <xf numFmtId="0" fontId="13" fillId="0" borderId="11" xfId="0" applyFont="1" applyBorder="1" applyAlignment="1">
      <alignment horizontal="right" vertical="top"/>
    </xf>
    <xf numFmtId="0" fontId="10" fillId="0" borderId="11" xfId="0" applyFont="1" applyBorder="1" applyAlignment="1">
      <alignment horizontal="right" vertical="top"/>
    </xf>
    <xf numFmtId="0" fontId="9" fillId="0" borderId="11" xfId="0" applyFont="1" applyBorder="1" applyAlignment="1">
      <alignment horizontal="right"/>
    </xf>
    <xf numFmtId="22" fontId="9" fillId="0" borderId="11" xfId="0" applyNumberFormat="1" applyFont="1" applyBorder="1" applyAlignment="1">
      <alignment horizontal="right" vertical="top"/>
    </xf>
    <xf numFmtId="0" fontId="24" fillId="0" borderId="12" xfId="0" applyFont="1" applyBorder="1">
      <alignment vertical="top"/>
    </xf>
    <xf numFmtId="22" fontId="22" fillId="0" borderId="13" xfId="0" applyNumberFormat="1" applyFont="1" applyBorder="1" applyAlignment="1">
      <alignment horizontal="righ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Excel Built-in Input" xfId="8" xr:uid="{78A2C537-FF0E-4C57-8D8A-195684050735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0EED6"/>
      <color rgb="FFABD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XY Men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Active!$D$21:$D$234</c:f>
                <c:numCache>
                  <c:formatCode>General</c:formatCode>
                  <c:ptCount val="21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Active!$D$21:$D$234</c:f>
                <c:numCache>
                  <c:formatCode>General</c:formatCode>
                  <c:ptCount val="21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39-460D-A879-CA8B1493E2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39-460D-A879-CA8B1493E28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39-460D-A879-CA8B1493E28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  <c:pt idx="19">
                  <c:v>-0.16225799984385958</c:v>
                </c:pt>
                <c:pt idx="20">
                  <c:v>-0.16225600000325358</c:v>
                </c:pt>
                <c:pt idx="21">
                  <c:v>-0.13713160016050097</c:v>
                </c:pt>
                <c:pt idx="22">
                  <c:v>-0.1371316000004299</c:v>
                </c:pt>
                <c:pt idx="23">
                  <c:v>-0.13819320000038715</c:v>
                </c:pt>
                <c:pt idx="24">
                  <c:v>-0.13819120014522923</c:v>
                </c:pt>
                <c:pt idx="25">
                  <c:v>-0.12840380000125151</c:v>
                </c:pt>
                <c:pt idx="26">
                  <c:v>-0.13599000000249362</c:v>
                </c:pt>
                <c:pt idx="27">
                  <c:v>-0.11510580000322079</c:v>
                </c:pt>
                <c:pt idx="28">
                  <c:v>-0.12027839999791468</c:v>
                </c:pt>
                <c:pt idx="29">
                  <c:v>-0.10132739978143945</c:v>
                </c:pt>
                <c:pt idx="30">
                  <c:v>-0.11007280000194442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39-460D-A879-CA8B1493E28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  <c:pt idx="1">
                  <c:v>-0.16407078871998237</c:v>
                </c:pt>
                <c:pt idx="2">
                  <c:v>-0.15977349533932284</c:v>
                </c:pt>
                <c:pt idx="3">
                  <c:v>-0.16424185197683983</c:v>
                </c:pt>
                <c:pt idx="4">
                  <c:v>-0.15641854012937983</c:v>
                </c:pt>
                <c:pt idx="5">
                  <c:v>-0.16365354200388538</c:v>
                </c:pt>
                <c:pt idx="6">
                  <c:v>-0.15889992337906733</c:v>
                </c:pt>
                <c:pt idx="7">
                  <c:v>-0.16385088174138218</c:v>
                </c:pt>
                <c:pt idx="8">
                  <c:v>-0.15833317441865802</c:v>
                </c:pt>
                <c:pt idx="9">
                  <c:v>-0.16314918492571451</c:v>
                </c:pt>
                <c:pt idx="10">
                  <c:v>-0.15739105201646453</c:v>
                </c:pt>
                <c:pt idx="11">
                  <c:v>-0.16288246224576142</c:v>
                </c:pt>
                <c:pt idx="12">
                  <c:v>-0.16125156496127602</c:v>
                </c:pt>
                <c:pt idx="13">
                  <c:v>-0.16285162209533155</c:v>
                </c:pt>
                <c:pt idx="14">
                  <c:v>-0.15632942283264128</c:v>
                </c:pt>
                <c:pt idx="15">
                  <c:v>-0.16255649864615407</c:v>
                </c:pt>
                <c:pt idx="16">
                  <c:v>-0.15682883161935024</c:v>
                </c:pt>
                <c:pt idx="17">
                  <c:v>-0.16228565464552958</c:v>
                </c:pt>
                <c:pt idx="18">
                  <c:v>-0.15763203492679168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39-460D-A879-CA8B1493E2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39-460D-A879-CA8B1493E2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39-460D-A879-CA8B1493E2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-0.73475250010927784</c:v>
                </c:pt>
                <c:pt idx="1">
                  <c:v>-0.16268053838146812</c:v>
                </c:pt>
                <c:pt idx="2">
                  <c:v>-0.16266664437161416</c:v>
                </c:pt>
                <c:pt idx="3">
                  <c:v>-0.16229150610555665</c:v>
                </c:pt>
                <c:pt idx="4">
                  <c:v>-0.16227761209570268</c:v>
                </c:pt>
                <c:pt idx="5">
                  <c:v>-0.16181910977052127</c:v>
                </c:pt>
                <c:pt idx="6">
                  <c:v>-0.16180521576066731</c:v>
                </c:pt>
                <c:pt idx="7">
                  <c:v>-0.16170795769168944</c:v>
                </c:pt>
                <c:pt idx="8">
                  <c:v>-0.16169406368183548</c:v>
                </c:pt>
                <c:pt idx="9">
                  <c:v>-0.16131892541577797</c:v>
                </c:pt>
                <c:pt idx="10">
                  <c:v>-0.161305031405924</c:v>
                </c:pt>
                <c:pt idx="11">
                  <c:v>-0.16081874106103466</c:v>
                </c:pt>
                <c:pt idx="12">
                  <c:v>-0.1608048470511807</c:v>
                </c:pt>
                <c:pt idx="13">
                  <c:v>-0.16062422492307893</c:v>
                </c:pt>
                <c:pt idx="14">
                  <c:v>-0.16061033091322496</c:v>
                </c:pt>
                <c:pt idx="15">
                  <c:v>-0.16037413274570733</c:v>
                </c:pt>
                <c:pt idx="16">
                  <c:v>-0.16036023873585326</c:v>
                </c:pt>
                <c:pt idx="17">
                  <c:v>-0.15990173641067196</c:v>
                </c:pt>
                <c:pt idx="18">
                  <c:v>-0.15988784240081799</c:v>
                </c:pt>
                <c:pt idx="19">
                  <c:v>-0.15926261195738878</c:v>
                </c:pt>
                <c:pt idx="20">
                  <c:v>-0.15926261195738878</c:v>
                </c:pt>
                <c:pt idx="21">
                  <c:v>-0.1347535785749665</c:v>
                </c:pt>
                <c:pt idx="22">
                  <c:v>-0.1347535785749665</c:v>
                </c:pt>
                <c:pt idx="23">
                  <c:v>-0.13400330204285149</c:v>
                </c:pt>
                <c:pt idx="24">
                  <c:v>-0.13400330204285149</c:v>
                </c:pt>
                <c:pt idx="25">
                  <c:v>-0.13332249556000653</c:v>
                </c:pt>
                <c:pt idx="26">
                  <c:v>-0.13314187343190476</c:v>
                </c:pt>
                <c:pt idx="27">
                  <c:v>-0.11901166541040609</c:v>
                </c:pt>
                <c:pt idx="28">
                  <c:v>-0.11833085892756112</c:v>
                </c:pt>
                <c:pt idx="29">
                  <c:v>-0.10881346217758414</c:v>
                </c:pt>
                <c:pt idx="30">
                  <c:v>-0.10713228698525246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39-460D-A879-CA8B1493E28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Active!$U$21:$U$994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C39-460D-A879-CA8B1493E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4938040"/>
        <c:axId val="1"/>
      </c:scatterChart>
      <c:valAx>
        <c:axId val="844938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4938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XY Men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Active!$D$21:$D$234</c:f>
                <c:numCache>
                  <c:formatCode>General</c:formatCode>
                  <c:ptCount val="21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Active!$D$21:$D$234</c:f>
                <c:numCache>
                  <c:formatCode>General</c:formatCode>
                  <c:ptCount val="21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F9-4BA6-AA60-B1C508292AAA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F9-4BA6-AA60-B1C508292AA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F9-4BA6-AA60-B1C508292AA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  <c:pt idx="19">
                  <c:v>-0.16225799984385958</c:v>
                </c:pt>
                <c:pt idx="20">
                  <c:v>-0.16225600000325358</c:v>
                </c:pt>
                <c:pt idx="21">
                  <c:v>-0.13713160016050097</c:v>
                </c:pt>
                <c:pt idx="22">
                  <c:v>-0.1371316000004299</c:v>
                </c:pt>
                <c:pt idx="23">
                  <c:v>-0.13819320000038715</c:v>
                </c:pt>
                <c:pt idx="24">
                  <c:v>-0.13819120014522923</c:v>
                </c:pt>
                <c:pt idx="25">
                  <c:v>-0.12840380000125151</c:v>
                </c:pt>
                <c:pt idx="26">
                  <c:v>-0.13599000000249362</c:v>
                </c:pt>
                <c:pt idx="27">
                  <c:v>-0.11510580000322079</c:v>
                </c:pt>
                <c:pt idx="28">
                  <c:v>-0.12027839999791468</c:v>
                </c:pt>
                <c:pt idx="29">
                  <c:v>-0.10132739978143945</c:v>
                </c:pt>
                <c:pt idx="30">
                  <c:v>-0.11007280000194442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F9-4BA6-AA60-B1C508292AA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  <c:pt idx="1">
                  <c:v>-0.16407078871998237</c:v>
                </c:pt>
                <c:pt idx="2">
                  <c:v>-0.15977349533932284</c:v>
                </c:pt>
                <c:pt idx="3">
                  <c:v>-0.16424185197683983</c:v>
                </c:pt>
                <c:pt idx="4">
                  <c:v>-0.15641854012937983</c:v>
                </c:pt>
                <c:pt idx="5">
                  <c:v>-0.16365354200388538</c:v>
                </c:pt>
                <c:pt idx="6">
                  <c:v>-0.15889992337906733</c:v>
                </c:pt>
                <c:pt idx="7">
                  <c:v>-0.16385088174138218</c:v>
                </c:pt>
                <c:pt idx="8">
                  <c:v>-0.15833317441865802</c:v>
                </c:pt>
                <c:pt idx="9">
                  <c:v>-0.16314918492571451</c:v>
                </c:pt>
                <c:pt idx="10">
                  <c:v>-0.15739105201646453</c:v>
                </c:pt>
                <c:pt idx="11">
                  <c:v>-0.16288246224576142</c:v>
                </c:pt>
                <c:pt idx="12">
                  <c:v>-0.16125156496127602</c:v>
                </c:pt>
                <c:pt idx="13">
                  <c:v>-0.16285162209533155</c:v>
                </c:pt>
                <c:pt idx="14">
                  <c:v>-0.15632942283264128</c:v>
                </c:pt>
                <c:pt idx="15">
                  <c:v>-0.16255649864615407</c:v>
                </c:pt>
                <c:pt idx="16">
                  <c:v>-0.15682883161935024</c:v>
                </c:pt>
                <c:pt idx="17">
                  <c:v>-0.16228565464552958</c:v>
                </c:pt>
                <c:pt idx="18">
                  <c:v>-0.15763203492679168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F9-4BA6-AA60-B1C508292AA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F9-4BA6-AA60-B1C508292AA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F9-4BA6-AA60-B1C508292AA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-0.73475250010927784</c:v>
                </c:pt>
                <c:pt idx="1">
                  <c:v>-0.16268053838146812</c:v>
                </c:pt>
                <c:pt idx="2">
                  <c:v>-0.16266664437161416</c:v>
                </c:pt>
                <c:pt idx="3">
                  <c:v>-0.16229150610555665</c:v>
                </c:pt>
                <c:pt idx="4">
                  <c:v>-0.16227761209570268</c:v>
                </c:pt>
                <c:pt idx="5">
                  <c:v>-0.16181910977052127</c:v>
                </c:pt>
                <c:pt idx="6">
                  <c:v>-0.16180521576066731</c:v>
                </c:pt>
                <c:pt idx="7">
                  <c:v>-0.16170795769168944</c:v>
                </c:pt>
                <c:pt idx="8">
                  <c:v>-0.16169406368183548</c:v>
                </c:pt>
                <c:pt idx="9">
                  <c:v>-0.16131892541577797</c:v>
                </c:pt>
                <c:pt idx="10">
                  <c:v>-0.161305031405924</c:v>
                </c:pt>
                <c:pt idx="11">
                  <c:v>-0.16081874106103466</c:v>
                </c:pt>
                <c:pt idx="12">
                  <c:v>-0.1608048470511807</c:v>
                </c:pt>
                <c:pt idx="13">
                  <c:v>-0.16062422492307893</c:v>
                </c:pt>
                <c:pt idx="14">
                  <c:v>-0.16061033091322496</c:v>
                </c:pt>
                <c:pt idx="15">
                  <c:v>-0.16037413274570733</c:v>
                </c:pt>
                <c:pt idx="16">
                  <c:v>-0.16036023873585326</c:v>
                </c:pt>
                <c:pt idx="17">
                  <c:v>-0.15990173641067196</c:v>
                </c:pt>
                <c:pt idx="18">
                  <c:v>-0.15988784240081799</c:v>
                </c:pt>
                <c:pt idx="19">
                  <c:v>-0.15926261195738878</c:v>
                </c:pt>
                <c:pt idx="20">
                  <c:v>-0.15926261195738878</c:v>
                </c:pt>
                <c:pt idx="21">
                  <c:v>-0.1347535785749665</c:v>
                </c:pt>
                <c:pt idx="22">
                  <c:v>-0.1347535785749665</c:v>
                </c:pt>
                <c:pt idx="23">
                  <c:v>-0.13400330204285149</c:v>
                </c:pt>
                <c:pt idx="24">
                  <c:v>-0.13400330204285149</c:v>
                </c:pt>
                <c:pt idx="25">
                  <c:v>-0.13332249556000653</c:v>
                </c:pt>
                <c:pt idx="26">
                  <c:v>-0.13314187343190476</c:v>
                </c:pt>
                <c:pt idx="27">
                  <c:v>-0.11901166541040609</c:v>
                </c:pt>
                <c:pt idx="28">
                  <c:v>-0.11833085892756112</c:v>
                </c:pt>
                <c:pt idx="29">
                  <c:v>-0.10881346217758414</c:v>
                </c:pt>
                <c:pt idx="30">
                  <c:v>-0.10713228698525246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F9-4BA6-AA60-B1C508292AA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Active!$U$21:$U$994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6F9-4BA6-AA60-B1C508292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4938040"/>
        <c:axId val="1"/>
      </c:scatterChart>
      <c:valAx>
        <c:axId val="844938040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4938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371475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FC987A8E-2680-5A51-98E2-CBA5EFD99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390524</xdr:colOff>
      <xdr:row>0</xdr:row>
      <xdr:rowOff>0</xdr:rowOff>
    </xdr:from>
    <xdr:to>
      <xdr:col>26</xdr:col>
      <xdr:colOff>9524</xdr:colOff>
      <xdr:row>18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141E9C25-1078-4C6B-BFB5-929D4FC3DE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5"/>
  <sheetViews>
    <sheetView tabSelected="1" workbookViewId="0">
      <pane xSplit="13" ySplit="22" topLeftCell="N32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140625" customWidth="1"/>
    <col min="2" max="2" width="4.85546875" customWidth="1"/>
    <col min="3" max="3" width="16.28515625" customWidth="1"/>
    <col min="4" max="4" width="12.28515625" customWidth="1"/>
    <col min="5" max="5" width="11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19" width="16.42578125" customWidth="1"/>
  </cols>
  <sheetData>
    <row r="1" spans="1:19" ht="20.25" x14ac:dyDescent="0.3">
      <c r="A1" s="1" t="s">
        <v>43</v>
      </c>
      <c r="F1" s="28" t="s">
        <v>41</v>
      </c>
      <c r="G1" s="29">
        <v>0</v>
      </c>
      <c r="H1" s="26"/>
      <c r="I1" s="30" t="s">
        <v>42</v>
      </c>
      <c r="J1" s="28" t="s">
        <v>41</v>
      </c>
      <c r="K1" s="27">
        <v>5.2213500000000002</v>
      </c>
      <c r="L1" s="31">
        <v>-71.561899999999994</v>
      </c>
      <c r="M1" s="32">
        <v>42423.088900000002</v>
      </c>
      <c r="N1" s="32">
        <v>0.77663479999999996</v>
      </c>
      <c r="O1" s="33" t="s">
        <v>40</v>
      </c>
      <c r="S1" s="48"/>
    </row>
    <row r="2" spans="1:19" x14ac:dyDescent="0.2">
      <c r="A2" t="s">
        <v>23</v>
      </c>
      <c r="B2" s="39" t="s">
        <v>48</v>
      </c>
      <c r="C2" s="25"/>
      <c r="S2" s="48"/>
    </row>
    <row r="3" spans="1:19" ht="13.5" thickBot="1" x14ac:dyDescent="0.25">
      <c r="S3" s="48"/>
    </row>
    <row r="4" spans="1:19" ht="14.25" thickTop="1" thickBot="1" x14ac:dyDescent="0.25">
      <c r="A4" s="4" t="s">
        <v>0</v>
      </c>
      <c r="C4" s="22" t="s">
        <v>35</v>
      </c>
      <c r="D4" s="23" t="s">
        <v>35</v>
      </c>
    </row>
    <row r="5" spans="1:19" ht="13.5" thickTop="1" x14ac:dyDescent="0.2">
      <c r="A5" s="8" t="s">
        <v>27</v>
      </c>
      <c r="B5" s="9"/>
      <c r="C5" s="10">
        <v>-9.5</v>
      </c>
      <c r="D5" s="9" t="s">
        <v>28</v>
      </c>
      <c r="E5" s="9"/>
    </row>
    <row r="6" spans="1:19" x14ac:dyDescent="0.2">
      <c r="A6" s="4" t="s">
        <v>1</v>
      </c>
    </row>
    <row r="7" spans="1:19" x14ac:dyDescent="0.2">
      <c r="A7" t="s">
        <v>2</v>
      </c>
      <c r="C7" s="47">
        <v>42423.088900000002</v>
      </c>
      <c r="D7" s="24" t="s">
        <v>56</v>
      </c>
    </row>
    <row r="8" spans="1:19" x14ac:dyDescent="0.2">
      <c r="A8" t="s">
        <v>3</v>
      </c>
      <c r="C8" s="47">
        <v>0.77663479999999996</v>
      </c>
      <c r="D8" s="24" t="s">
        <v>56</v>
      </c>
    </row>
    <row r="9" spans="1:19" x14ac:dyDescent="0.2">
      <c r="A9" s="20" t="s">
        <v>30</v>
      </c>
      <c r="B9" s="21">
        <v>22</v>
      </c>
      <c r="C9" s="18" t="str">
        <f>"F"&amp;B9</f>
        <v>F22</v>
      </c>
      <c r="D9" s="19" t="str">
        <f>"G"&amp;B9</f>
        <v>G22</v>
      </c>
    </row>
    <row r="10" spans="1:19" ht="13.5" thickBot="1" x14ac:dyDescent="0.25">
      <c r="A10" s="9"/>
      <c r="B10" s="9"/>
      <c r="C10" s="3" t="s">
        <v>19</v>
      </c>
      <c r="D10" s="3" t="s">
        <v>20</v>
      </c>
      <c r="E10" s="9"/>
    </row>
    <row r="11" spans="1:19" x14ac:dyDescent="0.2">
      <c r="A11" s="9" t="s">
        <v>15</v>
      </c>
      <c r="B11" s="9"/>
      <c r="C11" s="17">
        <f ca="1">INTERCEPT(INDIRECT($D$9):G987,INDIRECT($C$9):F987)</f>
        <v>-0.73475250010927784</v>
      </c>
      <c r="D11" s="2"/>
      <c r="E11" s="49"/>
      <c r="F11" s="48"/>
    </row>
    <row r="12" spans="1:19" x14ac:dyDescent="0.2">
      <c r="A12" s="9" t="s">
        <v>16</v>
      </c>
      <c r="B12" s="9"/>
      <c r="C12" s="17">
        <f ca="1">SLOPE(INDIRECT($D$9):G987,INDIRECT($C$9):F987)</f>
        <v>2.7788019707961807E-5</v>
      </c>
      <c r="D12" s="2"/>
    </row>
    <row r="13" spans="1:19" x14ac:dyDescent="0.2">
      <c r="A13" s="9" t="s">
        <v>18</v>
      </c>
      <c r="B13" s="9"/>
      <c r="C13" s="2" t="s">
        <v>13</v>
      </c>
      <c r="E13" s="61" t="s">
        <v>57</v>
      </c>
      <c r="F13" s="62" t="s">
        <v>58</v>
      </c>
    </row>
    <row r="14" spans="1:19" x14ac:dyDescent="0.2">
      <c r="A14" s="9"/>
      <c r="B14" s="9"/>
      <c r="C14" s="9"/>
      <c r="E14" s="63" t="s">
        <v>32</v>
      </c>
      <c r="F14" s="64">
        <v>1</v>
      </c>
    </row>
    <row r="15" spans="1:19" x14ac:dyDescent="0.2">
      <c r="A15" s="11" t="s">
        <v>17</v>
      </c>
      <c r="B15" s="9"/>
      <c r="C15" s="12">
        <f ca="1">(C7+C11)+(C8+C12)*INT(MAX(F21:F3528))</f>
        <v>59964.055360513012</v>
      </c>
      <c r="E15" s="63" t="s">
        <v>29</v>
      </c>
      <c r="F15" s="65">
        <f ca="1">NOW()+15018.5+$C$5/24</f>
        <v>60520.871206481483</v>
      </c>
    </row>
    <row r="16" spans="1:19" x14ac:dyDescent="0.2">
      <c r="A16" s="14" t="s">
        <v>4</v>
      </c>
      <c r="B16" s="9"/>
      <c r="C16" s="15">
        <f ca="1">+C8+C12</f>
        <v>0.77666258801970789</v>
      </c>
      <c r="E16" s="63" t="s">
        <v>33</v>
      </c>
      <c r="F16" s="65">
        <f ca="1">ROUND(2*(F15-$C$7)/$C$8,0)/2+F14</f>
        <v>23304</v>
      </c>
    </row>
    <row r="17" spans="1:21" ht="13.5" thickBot="1" x14ac:dyDescent="0.25">
      <c r="A17" s="13" t="s">
        <v>26</v>
      </c>
      <c r="B17" s="9"/>
      <c r="C17" s="9">
        <f>COUNT(C21:C2186)</f>
        <v>31</v>
      </c>
      <c r="E17" s="63" t="s">
        <v>34</v>
      </c>
      <c r="F17" s="66">
        <f ca="1">ROUND(2*(F15-$C$15)/$C$16,0)/2+F14</f>
        <v>718</v>
      </c>
    </row>
    <row r="18" spans="1:21" ht="14.25" thickTop="1" thickBot="1" x14ac:dyDescent="0.25">
      <c r="A18" s="14" t="s">
        <v>5</v>
      </c>
      <c r="B18" s="9"/>
      <c r="C18" s="16">
        <f ca="1">+C15</f>
        <v>59964.055360513012</v>
      </c>
      <c r="D18" s="60">
        <f ca="1">+C16</f>
        <v>0.77666258801970789</v>
      </c>
      <c r="E18" s="63" t="s">
        <v>54</v>
      </c>
      <c r="F18" s="67">
        <f ca="1">+$C$15+$C$16*$F$17-15018.5-$C$5/24</f>
        <v>45503.5949320445</v>
      </c>
    </row>
    <row r="19" spans="1:21" ht="13.5" thickTop="1" x14ac:dyDescent="0.2">
      <c r="E19" s="68" t="s">
        <v>55</v>
      </c>
      <c r="F19" s="69">
        <f ca="1">+($C$15+$C$16*$F$17)-($C$16/2)-15018.5-$C$5/24</f>
        <v>45503.206600750491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36</v>
      </c>
      <c r="I20" s="6" t="s">
        <v>37</v>
      </c>
      <c r="J20" s="6" t="s">
        <v>38</v>
      </c>
      <c r="K20" s="6" t="s">
        <v>39</v>
      </c>
      <c r="L20" s="6" t="s">
        <v>52</v>
      </c>
      <c r="M20" s="6" t="s">
        <v>24</v>
      </c>
      <c r="N20" s="6" t="s">
        <v>25</v>
      </c>
      <c r="O20" s="6" t="s">
        <v>22</v>
      </c>
      <c r="P20" s="5" t="s">
        <v>21</v>
      </c>
      <c r="Q20" s="3" t="s">
        <v>14</v>
      </c>
      <c r="R20" s="37"/>
      <c r="S20" s="37"/>
      <c r="T20" s="37"/>
      <c r="U20" s="38" t="s">
        <v>31</v>
      </c>
    </row>
    <row r="21" spans="1:21" ht="12" customHeight="1" x14ac:dyDescent="0.2">
      <c r="A21" t="str">
        <f>D7</f>
        <v>VSX</v>
      </c>
      <c r="C21" s="7">
        <f>C$7</f>
        <v>42423.088900000002</v>
      </c>
      <c r="D21" s="7" t="s">
        <v>13</v>
      </c>
      <c r="E21">
        <f t="shared" ref="E21:E51" si="0">+(C21-C$7)/C$8</f>
        <v>0</v>
      </c>
      <c r="F21">
        <f t="shared" ref="F21:F51" si="1">ROUND(2*E21,0)/2</f>
        <v>0</v>
      </c>
      <c r="G21">
        <f t="shared" ref="G21:G51" si="2">+C21-(C$7+F21*C$8)</f>
        <v>0</v>
      </c>
      <c r="I21">
        <f>+G21</f>
        <v>0</v>
      </c>
      <c r="O21">
        <f t="shared" ref="O21:O51" ca="1" si="3">+C$11+C$12*$F21</f>
        <v>-0.73475250010927784</v>
      </c>
      <c r="Q21" s="35">
        <f t="shared" ref="Q21:Q51" si="4">+C21-15018.5</f>
        <v>27404.588900000002</v>
      </c>
    </row>
    <row r="22" spans="1:21" ht="12" customHeight="1" x14ac:dyDescent="0.25">
      <c r="A22" s="44" t="s">
        <v>51</v>
      </c>
      <c r="B22" s="45" t="s">
        <v>45</v>
      </c>
      <c r="C22" s="50">
        <v>58411.505456811283</v>
      </c>
      <c r="D22" s="51">
        <v>1.33E-3</v>
      </c>
      <c r="E22">
        <f t="shared" si="0"/>
        <v>20586.788741389493</v>
      </c>
      <c r="F22">
        <f t="shared" si="1"/>
        <v>20587</v>
      </c>
      <c r="G22">
        <f t="shared" si="2"/>
        <v>-0.16407078871998237</v>
      </c>
      <c r="L22">
        <f t="shared" ref="L22:L39" si="5">+G22</f>
        <v>-0.16407078871998237</v>
      </c>
      <c r="O22">
        <f t="shared" ca="1" si="3"/>
        <v>-0.16268053838146812</v>
      </c>
      <c r="Q22" s="35">
        <f t="shared" si="4"/>
        <v>43393.005456811283</v>
      </c>
      <c r="S22" s="46" t="s">
        <v>53</v>
      </c>
    </row>
    <row r="23" spans="1:21" ht="12" customHeight="1" x14ac:dyDescent="0.25">
      <c r="A23" s="44" t="s">
        <v>51</v>
      </c>
      <c r="B23" s="45" t="s">
        <v>47</v>
      </c>
      <c r="C23" s="50">
        <v>58411.898071504664</v>
      </c>
      <c r="D23" s="51">
        <v>4.7720000000000002E-3</v>
      </c>
      <c r="E23">
        <f t="shared" si="0"/>
        <v>20587.29427461229</v>
      </c>
      <c r="F23">
        <f t="shared" si="1"/>
        <v>20587.5</v>
      </c>
      <c r="G23">
        <f t="shared" si="2"/>
        <v>-0.15977349533932284</v>
      </c>
      <c r="L23">
        <f t="shared" si="5"/>
        <v>-0.15977349533932284</v>
      </c>
      <c r="O23">
        <f t="shared" ca="1" si="3"/>
        <v>-0.16266664437161416</v>
      </c>
      <c r="Q23" s="35">
        <f t="shared" si="4"/>
        <v>43393.398071504664</v>
      </c>
      <c r="S23" s="46" t="s">
        <v>53</v>
      </c>
    </row>
    <row r="24" spans="1:21" ht="12" customHeight="1" x14ac:dyDescent="0.25">
      <c r="A24" s="44" t="s">
        <v>51</v>
      </c>
      <c r="B24" s="45" t="s">
        <v>45</v>
      </c>
      <c r="C24" s="50">
        <v>58422.378172948025</v>
      </c>
      <c r="D24" s="51">
        <v>1.2620000000000001E-3</v>
      </c>
      <c r="E24">
        <f t="shared" si="0"/>
        <v>20600.788521127335</v>
      </c>
      <c r="F24">
        <f t="shared" si="1"/>
        <v>20601</v>
      </c>
      <c r="G24">
        <f t="shared" si="2"/>
        <v>-0.16424185197683983</v>
      </c>
      <c r="L24">
        <f t="shared" si="5"/>
        <v>-0.16424185197683983</v>
      </c>
      <c r="O24">
        <f t="shared" ca="1" si="3"/>
        <v>-0.16229150610555665</v>
      </c>
      <c r="Q24" s="35">
        <f t="shared" si="4"/>
        <v>43403.878172948025</v>
      </c>
      <c r="S24" s="46" t="s">
        <v>53</v>
      </c>
    </row>
    <row r="25" spans="1:21" ht="12" customHeight="1" x14ac:dyDescent="0.25">
      <c r="A25" s="44" t="s">
        <v>51</v>
      </c>
      <c r="B25" s="45" t="s">
        <v>47</v>
      </c>
      <c r="C25" s="50">
        <v>58422.774313659873</v>
      </c>
      <c r="D25" s="51">
        <v>4.0049999999999999E-3</v>
      </c>
      <c r="E25">
        <f t="shared" si="0"/>
        <v>20601.298594474356</v>
      </c>
      <c r="F25">
        <f t="shared" si="1"/>
        <v>20601.5</v>
      </c>
      <c r="G25">
        <f t="shared" si="2"/>
        <v>-0.15641854012937983</v>
      </c>
      <c r="L25">
        <f t="shared" si="5"/>
        <v>-0.15641854012937983</v>
      </c>
      <c r="O25">
        <f t="shared" ca="1" si="3"/>
        <v>-0.16227761209570268</v>
      </c>
      <c r="Q25" s="35">
        <f t="shared" si="4"/>
        <v>43404.274313659873</v>
      </c>
      <c r="S25" s="46" t="s">
        <v>53</v>
      </c>
    </row>
    <row r="26" spans="1:21" ht="12" customHeight="1" x14ac:dyDescent="0.25">
      <c r="A26" s="44" t="s">
        <v>51</v>
      </c>
      <c r="B26" s="45" t="s">
        <v>45</v>
      </c>
      <c r="C26" s="50">
        <v>58435.581552857999</v>
      </c>
      <c r="D26" s="51">
        <v>1.243E-3</v>
      </c>
      <c r="E26">
        <f t="shared" si="0"/>
        <v>20617.789278639069</v>
      </c>
      <c r="F26">
        <f t="shared" si="1"/>
        <v>20618</v>
      </c>
      <c r="G26">
        <f t="shared" si="2"/>
        <v>-0.16365354200388538</v>
      </c>
      <c r="L26">
        <f t="shared" si="5"/>
        <v>-0.16365354200388538</v>
      </c>
      <c r="O26">
        <f t="shared" ca="1" si="3"/>
        <v>-0.16181910977052127</v>
      </c>
      <c r="Q26" s="35">
        <f t="shared" si="4"/>
        <v>43417.081552857999</v>
      </c>
      <c r="S26" s="46" t="s">
        <v>53</v>
      </c>
    </row>
    <row r="27" spans="1:21" ht="12" customHeight="1" x14ac:dyDescent="0.25">
      <c r="A27" s="44" t="s">
        <v>51</v>
      </c>
      <c r="B27" s="45" t="s">
        <v>47</v>
      </c>
      <c r="C27" s="50">
        <v>58435.974623876624</v>
      </c>
      <c r="D27" s="51">
        <v>3.454E-3</v>
      </c>
      <c r="E27">
        <f t="shared" si="0"/>
        <v>20618.295399429207</v>
      </c>
      <c r="F27">
        <f t="shared" si="1"/>
        <v>20618.5</v>
      </c>
      <c r="G27">
        <f t="shared" si="2"/>
        <v>-0.15889992337906733</v>
      </c>
      <c r="L27">
        <f t="shared" si="5"/>
        <v>-0.15889992337906733</v>
      </c>
      <c r="O27">
        <f t="shared" ca="1" si="3"/>
        <v>-0.16180521576066731</v>
      </c>
      <c r="Q27" s="35">
        <f t="shared" si="4"/>
        <v>43417.474623876624</v>
      </c>
      <c r="S27" s="46" t="s">
        <v>53</v>
      </c>
    </row>
    <row r="28" spans="1:21" ht="12" customHeight="1" x14ac:dyDescent="0.25">
      <c r="A28" s="44" t="s">
        <v>51</v>
      </c>
      <c r="B28" s="45" t="s">
        <v>45</v>
      </c>
      <c r="C28" s="50">
        <v>58438.687894718256</v>
      </c>
      <c r="D28" s="51">
        <v>1.588E-3</v>
      </c>
      <c r="E28">
        <f t="shared" si="0"/>
        <v>20621.789024543137</v>
      </c>
      <c r="F28">
        <f t="shared" si="1"/>
        <v>20622</v>
      </c>
      <c r="G28">
        <f t="shared" si="2"/>
        <v>-0.16385088174138218</v>
      </c>
      <c r="L28">
        <f t="shared" si="5"/>
        <v>-0.16385088174138218</v>
      </c>
      <c r="O28">
        <f t="shared" ca="1" si="3"/>
        <v>-0.16170795769168944</v>
      </c>
      <c r="Q28" s="35">
        <f t="shared" si="4"/>
        <v>43420.187894718256</v>
      </c>
      <c r="S28" s="46" t="s">
        <v>53</v>
      </c>
    </row>
    <row r="29" spans="1:21" ht="12" customHeight="1" x14ac:dyDescent="0.25">
      <c r="A29" s="44" t="s">
        <v>51</v>
      </c>
      <c r="B29" s="45" t="s">
        <v>47</v>
      </c>
      <c r="C29" s="50">
        <v>58439.081729825586</v>
      </c>
      <c r="D29" s="51">
        <v>3.3180000000000002E-3</v>
      </c>
      <c r="E29">
        <f t="shared" si="0"/>
        <v>20622.296129178842</v>
      </c>
      <c r="F29">
        <f t="shared" si="1"/>
        <v>20622.5</v>
      </c>
      <c r="G29">
        <f t="shared" si="2"/>
        <v>-0.15833317441865802</v>
      </c>
      <c r="L29">
        <f t="shared" si="5"/>
        <v>-0.15833317441865802</v>
      </c>
      <c r="O29">
        <f t="shared" ca="1" si="3"/>
        <v>-0.16169406368183548</v>
      </c>
      <c r="Q29" s="35">
        <f t="shared" si="4"/>
        <v>43420.581729825586</v>
      </c>
      <c r="S29" s="46" t="s">
        <v>53</v>
      </c>
    </row>
    <row r="30" spans="1:21" ht="12" customHeight="1" x14ac:dyDescent="0.25">
      <c r="A30" s="44" t="s">
        <v>51</v>
      </c>
      <c r="B30" s="45" t="s">
        <v>45</v>
      </c>
      <c r="C30" s="50">
        <v>58449.561483615078</v>
      </c>
      <c r="D30" s="51">
        <v>1.2019999999999999E-3</v>
      </c>
      <c r="E30">
        <f t="shared" si="0"/>
        <v>20635.789928052513</v>
      </c>
      <c r="F30">
        <f t="shared" si="1"/>
        <v>20636</v>
      </c>
      <c r="G30">
        <f t="shared" si="2"/>
        <v>-0.16314918492571451</v>
      </c>
      <c r="L30">
        <f t="shared" si="5"/>
        <v>-0.16314918492571451</v>
      </c>
      <c r="O30">
        <f t="shared" ca="1" si="3"/>
        <v>-0.16131892541577797</v>
      </c>
      <c r="Q30" s="35">
        <f t="shared" si="4"/>
        <v>43431.061483615078</v>
      </c>
      <c r="S30" s="46" t="s">
        <v>53</v>
      </c>
    </row>
    <row r="31" spans="1:21" ht="12" customHeight="1" x14ac:dyDescent="0.25">
      <c r="A31" s="44" t="s">
        <v>51</v>
      </c>
      <c r="B31" s="45" t="s">
        <v>47</v>
      </c>
      <c r="C31" s="50">
        <v>58449.955559147988</v>
      </c>
      <c r="D31" s="51">
        <v>3.3470000000000001E-3</v>
      </c>
      <c r="E31">
        <f t="shared" si="0"/>
        <v>20636.297342261751</v>
      </c>
      <c r="F31">
        <f t="shared" si="1"/>
        <v>20636.5</v>
      </c>
      <c r="G31">
        <f t="shared" si="2"/>
        <v>-0.15739105201646453</v>
      </c>
      <c r="L31">
        <f t="shared" si="5"/>
        <v>-0.15739105201646453</v>
      </c>
      <c r="O31">
        <f t="shared" ca="1" si="3"/>
        <v>-0.161305031405924</v>
      </c>
      <c r="Q31" s="35">
        <f t="shared" si="4"/>
        <v>43431.455559147988</v>
      </c>
      <c r="S31" s="46" t="s">
        <v>53</v>
      </c>
    </row>
    <row r="32" spans="1:21" ht="12" customHeight="1" x14ac:dyDescent="0.25">
      <c r="A32" s="44" t="s">
        <v>51</v>
      </c>
      <c r="B32" s="45" t="s">
        <v>45</v>
      </c>
      <c r="C32" s="50">
        <v>58463.541176737752</v>
      </c>
      <c r="D32" s="51">
        <v>1.58E-3</v>
      </c>
      <c r="E32">
        <f t="shared" si="0"/>
        <v>20653.790271486352</v>
      </c>
      <c r="F32">
        <f t="shared" si="1"/>
        <v>20654</v>
      </c>
      <c r="G32">
        <f t="shared" si="2"/>
        <v>-0.16288246224576142</v>
      </c>
      <c r="L32">
        <f t="shared" si="5"/>
        <v>-0.16288246224576142</v>
      </c>
      <c r="O32">
        <f t="shared" ca="1" si="3"/>
        <v>-0.16081874106103466</v>
      </c>
      <c r="Q32" s="35">
        <f t="shared" si="4"/>
        <v>43445.041176737752</v>
      </c>
      <c r="S32" s="46" t="s">
        <v>53</v>
      </c>
    </row>
    <row r="33" spans="1:19" ht="12" customHeight="1" x14ac:dyDescent="0.25">
      <c r="A33" s="44" t="s">
        <v>51</v>
      </c>
      <c r="B33" s="45" t="s">
        <v>47</v>
      </c>
      <c r="C33" s="50">
        <v>58463.931125035044</v>
      </c>
      <c r="D33" s="51">
        <v>3.5739999999999999E-3</v>
      </c>
      <c r="E33">
        <f t="shared" si="0"/>
        <v>20654.292371440271</v>
      </c>
      <c r="F33">
        <f t="shared" si="1"/>
        <v>20654.5</v>
      </c>
      <c r="G33">
        <f t="shared" si="2"/>
        <v>-0.16125156496127602</v>
      </c>
      <c r="L33">
        <f t="shared" si="5"/>
        <v>-0.16125156496127602</v>
      </c>
      <c r="O33">
        <f t="shared" ca="1" si="3"/>
        <v>-0.1608048470511807</v>
      </c>
      <c r="Q33" s="35">
        <f t="shared" si="4"/>
        <v>43445.431125035044</v>
      </c>
      <c r="S33" s="46" t="s">
        <v>53</v>
      </c>
    </row>
    <row r="34" spans="1:19" ht="12" customHeight="1" x14ac:dyDescent="0.25">
      <c r="A34" s="44" t="s">
        <v>51</v>
      </c>
      <c r="B34" s="45" t="s">
        <v>45</v>
      </c>
      <c r="C34" s="50">
        <v>58468.977651177905</v>
      </c>
      <c r="D34" s="51">
        <v>1.4220000000000001E-3</v>
      </c>
      <c r="E34">
        <f t="shared" si="0"/>
        <v>20660.790311196335</v>
      </c>
      <c r="F34">
        <f t="shared" si="1"/>
        <v>20661</v>
      </c>
      <c r="G34">
        <f t="shared" si="2"/>
        <v>-0.16285162209533155</v>
      </c>
      <c r="L34">
        <f t="shared" si="5"/>
        <v>-0.16285162209533155</v>
      </c>
      <c r="O34">
        <f t="shared" ca="1" si="3"/>
        <v>-0.16062422492307893</v>
      </c>
      <c r="Q34" s="35">
        <f t="shared" si="4"/>
        <v>43450.477651177905</v>
      </c>
      <c r="S34" s="46" t="s">
        <v>53</v>
      </c>
    </row>
    <row r="35" spans="1:19" ht="12" customHeight="1" x14ac:dyDescent="0.25">
      <c r="A35" s="44" t="s">
        <v>51</v>
      </c>
      <c r="B35" s="45" t="s">
        <v>47</v>
      </c>
      <c r="C35" s="50">
        <v>58469.372490777168</v>
      </c>
      <c r="D35" s="51">
        <v>3.7720000000000002E-3</v>
      </c>
      <c r="E35">
        <f t="shared" si="0"/>
        <v>20661.298709222363</v>
      </c>
      <c r="F35">
        <f t="shared" si="1"/>
        <v>20661.5</v>
      </c>
      <c r="G35">
        <f t="shared" si="2"/>
        <v>-0.15632942283264128</v>
      </c>
      <c r="L35">
        <f t="shared" si="5"/>
        <v>-0.15632942283264128</v>
      </c>
      <c r="O35">
        <f t="shared" ca="1" si="3"/>
        <v>-0.16061033091322496</v>
      </c>
      <c r="Q35" s="35">
        <f t="shared" si="4"/>
        <v>43450.872490777168</v>
      </c>
      <c r="S35" s="46" t="s">
        <v>53</v>
      </c>
    </row>
    <row r="36" spans="1:19" ht="12" customHeight="1" x14ac:dyDescent="0.25">
      <c r="A36" s="44" t="s">
        <v>51</v>
      </c>
      <c r="B36" s="45" t="s">
        <v>45</v>
      </c>
      <c r="C36" s="50">
        <v>58475.967659501359</v>
      </c>
      <c r="D36" s="51">
        <v>1.431E-3</v>
      </c>
      <c r="E36">
        <f t="shared" si="0"/>
        <v>20669.790691199207</v>
      </c>
      <c r="F36">
        <f t="shared" si="1"/>
        <v>20670</v>
      </c>
      <c r="G36">
        <f t="shared" si="2"/>
        <v>-0.16255649864615407</v>
      </c>
      <c r="L36">
        <f t="shared" si="5"/>
        <v>-0.16255649864615407</v>
      </c>
      <c r="O36">
        <f t="shared" ca="1" si="3"/>
        <v>-0.16037413274570733</v>
      </c>
      <c r="Q36" s="35">
        <f t="shared" si="4"/>
        <v>43457.467659501359</v>
      </c>
      <c r="S36" s="46" t="s">
        <v>53</v>
      </c>
    </row>
    <row r="37" spans="1:19" ht="12" customHeight="1" x14ac:dyDescent="0.25">
      <c r="A37" s="44" t="s">
        <v>51</v>
      </c>
      <c r="B37" s="45" t="s">
        <v>47</v>
      </c>
      <c r="C37" s="50">
        <v>58476.361704568379</v>
      </c>
      <c r="D37" s="51">
        <v>3.32E-3</v>
      </c>
      <c r="E37">
        <f t="shared" si="0"/>
        <v>20670.298066180367</v>
      </c>
      <c r="F37">
        <f t="shared" si="1"/>
        <v>20670.5</v>
      </c>
      <c r="G37">
        <f t="shared" si="2"/>
        <v>-0.15682883161935024</v>
      </c>
      <c r="L37">
        <f t="shared" si="5"/>
        <v>-0.15682883161935024</v>
      </c>
      <c r="O37">
        <f t="shared" ca="1" si="3"/>
        <v>-0.16036023873585326</v>
      </c>
      <c r="Q37" s="35">
        <f t="shared" si="4"/>
        <v>43457.861704568379</v>
      </c>
      <c r="S37" s="46" t="s">
        <v>53</v>
      </c>
    </row>
    <row r="38" spans="1:19" ht="12" customHeight="1" x14ac:dyDescent="0.25">
      <c r="A38" s="44" t="s">
        <v>51</v>
      </c>
      <c r="B38" s="45" t="s">
        <v>45</v>
      </c>
      <c r="C38" s="50">
        <v>58489.170721945353</v>
      </c>
      <c r="D38" s="51">
        <v>1.212E-3</v>
      </c>
      <c r="E38">
        <f t="shared" si="0"/>
        <v>20686.791039939686</v>
      </c>
      <c r="F38">
        <f t="shared" si="1"/>
        <v>20687</v>
      </c>
      <c r="G38">
        <f t="shared" si="2"/>
        <v>-0.16228565464552958</v>
      </c>
      <c r="L38">
        <f t="shared" si="5"/>
        <v>-0.16228565464552958</v>
      </c>
      <c r="O38">
        <f t="shared" ca="1" si="3"/>
        <v>-0.15990173641067196</v>
      </c>
      <c r="Q38" s="35">
        <f t="shared" si="4"/>
        <v>43470.670721945353</v>
      </c>
      <c r="S38" s="46" t="s">
        <v>53</v>
      </c>
    </row>
    <row r="39" spans="1:19" ht="12" customHeight="1" x14ac:dyDescent="0.25">
      <c r="A39" s="44" t="s">
        <v>51</v>
      </c>
      <c r="B39" s="45" t="s">
        <v>47</v>
      </c>
      <c r="C39" s="50">
        <v>58489.563692965079</v>
      </c>
      <c r="D39" s="51">
        <v>3.2190000000000001E-3</v>
      </c>
      <c r="E39">
        <f t="shared" si="0"/>
        <v>20687.297031970596</v>
      </c>
      <c r="F39">
        <f t="shared" si="1"/>
        <v>20687.5</v>
      </c>
      <c r="G39">
        <f t="shared" si="2"/>
        <v>-0.15763203492679168</v>
      </c>
      <c r="L39">
        <f t="shared" si="5"/>
        <v>-0.15763203492679168</v>
      </c>
      <c r="O39">
        <f t="shared" ca="1" si="3"/>
        <v>-0.15988784240081799</v>
      </c>
      <c r="Q39" s="35">
        <f t="shared" si="4"/>
        <v>43471.063692965079</v>
      </c>
      <c r="S39" s="46" t="s">
        <v>53</v>
      </c>
    </row>
    <row r="40" spans="1:19" ht="12" customHeight="1" x14ac:dyDescent="0.2">
      <c r="A40" s="36" t="s">
        <v>44</v>
      </c>
      <c r="B40" s="34" t="s">
        <v>45</v>
      </c>
      <c r="C40" s="52">
        <v>58507.033350000158</v>
      </c>
      <c r="D40" s="53">
        <v>1.9E-3</v>
      </c>
      <c r="E40">
        <f t="shared" si="0"/>
        <v>20709.791075548193</v>
      </c>
      <c r="F40">
        <f t="shared" si="1"/>
        <v>20710</v>
      </c>
      <c r="G40">
        <f t="shared" si="2"/>
        <v>-0.16225799984385958</v>
      </c>
      <c r="K40">
        <f t="shared" ref="K40:K51" si="6">+G40</f>
        <v>-0.16225799984385958</v>
      </c>
      <c r="O40">
        <f t="shared" ca="1" si="3"/>
        <v>-0.15926261195738878</v>
      </c>
      <c r="Q40" s="35">
        <f t="shared" si="4"/>
        <v>43488.533350000158</v>
      </c>
      <c r="S40" s="46"/>
    </row>
    <row r="41" spans="1:19" ht="12" customHeight="1" x14ac:dyDescent="0.25">
      <c r="A41" s="40" t="s">
        <v>50</v>
      </c>
      <c r="B41" s="41" t="s">
        <v>45</v>
      </c>
      <c r="C41" s="54">
        <v>58507.033351999999</v>
      </c>
      <c r="D41" s="55">
        <v>1.9E-3</v>
      </c>
      <c r="E41">
        <f t="shared" si="0"/>
        <v>20709.791078123202</v>
      </c>
      <c r="F41">
        <f t="shared" si="1"/>
        <v>20710</v>
      </c>
      <c r="G41">
        <f t="shared" si="2"/>
        <v>-0.16225600000325358</v>
      </c>
      <c r="K41">
        <f t="shared" si="6"/>
        <v>-0.16225600000325358</v>
      </c>
      <c r="O41">
        <f t="shared" ca="1" si="3"/>
        <v>-0.15926261195738878</v>
      </c>
      <c r="Q41" s="35">
        <f t="shared" si="4"/>
        <v>43488.533351999999</v>
      </c>
      <c r="S41" s="46" t="s">
        <v>53</v>
      </c>
    </row>
    <row r="42" spans="1:19" ht="12" customHeight="1" x14ac:dyDescent="0.2">
      <c r="A42" s="36" t="s">
        <v>46</v>
      </c>
      <c r="B42" s="34" t="s">
        <v>45</v>
      </c>
      <c r="C42" s="52">
        <v>59192.050369999837</v>
      </c>
      <c r="D42" s="53">
        <v>1.2999999999999999E-4</v>
      </c>
      <c r="E42">
        <f t="shared" si="0"/>
        <v>21591.823428463205</v>
      </c>
      <c r="F42">
        <f t="shared" si="1"/>
        <v>21592</v>
      </c>
      <c r="G42">
        <f t="shared" si="2"/>
        <v>-0.13713160016050097</v>
      </c>
      <c r="K42">
        <f t="shared" si="6"/>
        <v>-0.13713160016050097</v>
      </c>
      <c r="O42">
        <f t="shared" ca="1" si="3"/>
        <v>-0.1347535785749665</v>
      </c>
      <c r="Q42" s="35">
        <f t="shared" si="4"/>
        <v>44173.550369999837</v>
      </c>
      <c r="S42" s="46"/>
    </row>
    <row r="43" spans="1:19" ht="12" customHeight="1" x14ac:dyDescent="0.25">
      <c r="A43" s="40" t="s">
        <v>49</v>
      </c>
      <c r="B43" s="41" t="s">
        <v>45</v>
      </c>
      <c r="C43" s="54">
        <v>59192.050369999997</v>
      </c>
      <c r="D43" s="55">
        <v>1.2999999999999999E-4</v>
      </c>
      <c r="E43">
        <f t="shared" si="0"/>
        <v>21591.823428463413</v>
      </c>
      <c r="F43">
        <f t="shared" si="1"/>
        <v>21592</v>
      </c>
      <c r="G43">
        <f t="shared" si="2"/>
        <v>-0.1371316000004299</v>
      </c>
      <c r="K43">
        <f t="shared" si="6"/>
        <v>-0.1371316000004299</v>
      </c>
      <c r="O43">
        <f t="shared" ca="1" si="3"/>
        <v>-0.1347535785749665</v>
      </c>
      <c r="Q43" s="35">
        <f t="shared" si="4"/>
        <v>44173.550369999997</v>
      </c>
      <c r="S43" s="46" t="s">
        <v>53</v>
      </c>
    </row>
    <row r="44" spans="1:19" ht="12" customHeight="1" x14ac:dyDescent="0.25">
      <c r="A44" s="40" t="s">
        <v>50</v>
      </c>
      <c r="B44" s="41" t="s">
        <v>45</v>
      </c>
      <c r="C44" s="54">
        <v>59213.018448000003</v>
      </c>
      <c r="D44" s="55">
        <v>4.3999999999999997E-2</v>
      </c>
      <c r="E44">
        <f t="shared" si="0"/>
        <v>21618.822061540381</v>
      </c>
      <c r="F44">
        <f t="shared" si="1"/>
        <v>21619</v>
      </c>
      <c r="G44">
        <f t="shared" si="2"/>
        <v>-0.13819320000038715</v>
      </c>
      <c r="K44">
        <f t="shared" si="6"/>
        <v>-0.13819320000038715</v>
      </c>
      <c r="O44">
        <f t="shared" ca="1" si="3"/>
        <v>-0.13400330204285149</v>
      </c>
      <c r="Q44" s="35">
        <f t="shared" si="4"/>
        <v>44194.518448000003</v>
      </c>
      <c r="S44" s="46" t="s">
        <v>53</v>
      </c>
    </row>
    <row r="45" spans="1:19" ht="12" customHeight="1" x14ac:dyDescent="0.2">
      <c r="A45" s="36" t="s">
        <v>46</v>
      </c>
      <c r="B45" s="34" t="s">
        <v>45</v>
      </c>
      <c r="C45" s="52">
        <v>59213.018449999858</v>
      </c>
      <c r="D45" s="53">
        <v>4.3600000000000002E-3</v>
      </c>
      <c r="E45">
        <f t="shared" si="0"/>
        <v>21618.822064115408</v>
      </c>
      <c r="F45">
        <f t="shared" si="1"/>
        <v>21619</v>
      </c>
      <c r="G45">
        <f t="shared" si="2"/>
        <v>-0.13819120014522923</v>
      </c>
      <c r="K45">
        <f t="shared" si="6"/>
        <v>-0.13819120014522923</v>
      </c>
      <c r="O45">
        <f t="shared" ca="1" si="3"/>
        <v>-0.13400330204285149</v>
      </c>
      <c r="Q45" s="35">
        <f t="shared" si="4"/>
        <v>44194.518449999858</v>
      </c>
      <c r="S45" s="46"/>
    </row>
    <row r="46" spans="1:19" ht="12" customHeight="1" x14ac:dyDescent="0.25">
      <c r="A46" s="40" t="s">
        <v>49</v>
      </c>
      <c r="B46" s="41" t="s">
        <v>47</v>
      </c>
      <c r="C46" s="54">
        <v>59232.055789999999</v>
      </c>
      <c r="D46" s="55">
        <v>1.4999999999999999E-4</v>
      </c>
      <c r="E46">
        <f t="shared" si="0"/>
        <v>21643.334666435236</v>
      </c>
      <c r="F46">
        <f t="shared" si="1"/>
        <v>21643.5</v>
      </c>
      <c r="G46">
        <f t="shared" si="2"/>
        <v>-0.12840380000125151</v>
      </c>
      <c r="K46">
        <f t="shared" si="6"/>
        <v>-0.12840380000125151</v>
      </c>
      <c r="O46">
        <f t="shared" ca="1" si="3"/>
        <v>-0.13332249556000653</v>
      </c>
      <c r="Q46" s="35">
        <f t="shared" si="4"/>
        <v>44213.555789999999</v>
      </c>
      <c r="S46" s="46" t="s">
        <v>53</v>
      </c>
    </row>
    <row r="47" spans="1:19" ht="12" customHeight="1" x14ac:dyDescent="0.25">
      <c r="A47" s="40" t="s">
        <v>49</v>
      </c>
      <c r="B47" s="41" t="s">
        <v>45</v>
      </c>
      <c r="C47" s="54">
        <v>59237.09633</v>
      </c>
      <c r="D47" s="55">
        <v>1.1E-4</v>
      </c>
      <c r="E47">
        <f t="shared" si="0"/>
        <v>21649.824898394971</v>
      </c>
      <c r="F47">
        <f t="shared" si="1"/>
        <v>21650</v>
      </c>
      <c r="G47">
        <f t="shared" si="2"/>
        <v>-0.13599000000249362</v>
      </c>
      <c r="K47">
        <f t="shared" si="6"/>
        <v>-0.13599000000249362</v>
      </c>
      <c r="O47">
        <f t="shared" ca="1" si="3"/>
        <v>-0.13314187343190476</v>
      </c>
      <c r="Q47" s="35">
        <f t="shared" si="4"/>
        <v>44218.59633</v>
      </c>
      <c r="S47" s="46" t="s">
        <v>53</v>
      </c>
    </row>
    <row r="48" spans="1:19" ht="12" customHeight="1" x14ac:dyDescent="0.25">
      <c r="A48" s="40" t="s">
        <v>49</v>
      </c>
      <c r="B48" s="41" t="s">
        <v>47</v>
      </c>
      <c r="C48" s="54">
        <v>59632.036010000003</v>
      </c>
      <c r="D48" s="55">
        <v>6.0000000000000002E-5</v>
      </c>
      <c r="E48">
        <f t="shared" si="0"/>
        <v>22158.351789026197</v>
      </c>
      <c r="F48">
        <f t="shared" si="1"/>
        <v>22158.5</v>
      </c>
      <c r="G48">
        <f t="shared" si="2"/>
        <v>-0.11510580000322079</v>
      </c>
      <c r="K48">
        <f t="shared" si="6"/>
        <v>-0.11510580000322079</v>
      </c>
      <c r="O48">
        <f t="shared" ca="1" si="3"/>
        <v>-0.11901166541040609</v>
      </c>
      <c r="Q48" s="35">
        <f t="shared" si="4"/>
        <v>44613.536010000003</v>
      </c>
      <c r="S48" s="46" t="s">
        <v>53</v>
      </c>
    </row>
    <row r="49" spans="1:19" ht="12" customHeight="1" x14ac:dyDescent="0.25">
      <c r="A49" s="40" t="s">
        <v>49</v>
      </c>
      <c r="B49" s="41" t="s">
        <v>45</v>
      </c>
      <c r="C49" s="54">
        <v>59651.058389999998</v>
      </c>
      <c r="D49" s="55">
        <v>3.0000000000000001E-5</v>
      </c>
      <c r="E49">
        <f t="shared" si="0"/>
        <v>22182.845128752917</v>
      </c>
      <c r="F49">
        <f t="shared" si="1"/>
        <v>22183</v>
      </c>
      <c r="G49">
        <f t="shared" si="2"/>
        <v>-0.12027839999791468</v>
      </c>
      <c r="K49">
        <f t="shared" si="6"/>
        <v>-0.12027839999791468</v>
      </c>
      <c r="O49">
        <f t="shared" ca="1" si="3"/>
        <v>-0.11833085892756112</v>
      </c>
      <c r="Q49" s="35">
        <f t="shared" si="4"/>
        <v>44632.558389999998</v>
      </c>
      <c r="S49" s="46" t="s">
        <v>53</v>
      </c>
    </row>
    <row r="50" spans="1:19" ht="12" customHeight="1" x14ac:dyDescent="0.2">
      <c r="A50" s="42" t="s">
        <v>49</v>
      </c>
      <c r="B50" s="43" t="s">
        <v>47</v>
      </c>
      <c r="C50" s="56">
        <v>59917.074760000221</v>
      </c>
      <c r="D50" s="57">
        <v>4.0000000000000003E-5</v>
      </c>
      <c r="E50">
        <f t="shared" si="0"/>
        <v>22525.369530183583</v>
      </c>
      <c r="F50">
        <f t="shared" si="1"/>
        <v>22525.5</v>
      </c>
      <c r="G50">
        <f t="shared" si="2"/>
        <v>-0.10132739978143945</v>
      </c>
      <c r="K50">
        <f t="shared" si="6"/>
        <v>-0.10132739978143945</v>
      </c>
      <c r="O50">
        <f t="shared" ca="1" si="3"/>
        <v>-0.10881346217758414</v>
      </c>
      <c r="Q50" s="35">
        <f t="shared" si="4"/>
        <v>44898.574760000221</v>
      </c>
      <c r="S50" s="46" t="s">
        <v>53</v>
      </c>
    </row>
    <row r="51" spans="1:19" ht="12" customHeight="1" x14ac:dyDescent="0.25">
      <c r="A51" s="40" t="s">
        <v>49</v>
      </c>
      <c r="B51" s="41" t="s">
        <v>45</v>
      </c>
      <c r="C51" s="58">
        <v>59964.05242</v>
      </c>
      <c r="D51" s="59">
        <v>1.8000000000000001E-4</v>
      </c>
      <c r="E51">
        <f t="shared" si="0"/>
        <v>22585.858269549597</v>
      </c>
      <c r="F51">
        <f t="shared" si="1"/>
        <v>22586</v>
      </c>
      <c r="G51">
        <f t="shared" si="2"/>
        <v>-0.11007280000194442</v>
      </c>
      <c r="K51">
        <f t="shared" si="6"/>
        <v>-0.11007280000194442</v>
      </c>
      <c r="O51">
        <f t="shared" ca="1" si="3"/>
        <v>-0.10713228698525246</v>
      </c>
      <c r="Q51" s="35">
        <f t="shared" si="4"/>
        <v>44945.55242</v>
      </c>
      <c r="S51" s="46" t="s">
        <v>53</v>
      </c>
    </row>
    <row r="52" spans="1:19" ht="12" customHeight="1" x14ac:dyDescent="0.2">
      <c r="C52" s="7"/>
      <c r="D52" s="7"/>
    </row>
    <row r="53" spans="1:19" ht="12" customHeight="1" x14ac:dyDescent="0.2">
      <c r="C53" s="7"/>
      <c r="D53" s="7"/>
    </row>
    <row r="54" spans="1:19" x14ac:dyDescent="0.2">
      <c r="C54" s="7"/>
      <c r="D54" s="7"/>
    </row>
    <row r="55" spans="1:19" x14ac:dyDescent="0.2">
      <c r="C55" s="7"/>
      <c r="D55" s="7"/>
    </row>
    <row r="56" spans="1:19" x14ac:dyDescent="0.2">
      <c r="C56" s="7"/>
      <c r="D56" s="7"/>
    </row>
    <row r="57" spans="1:19" x14ac:dyDescent="0.2">
      <c r="C57" s="7"/>
      <c r="D57" s="7"/>
    </row>
    <row r="58" spans="1:19" x14ac:dyDescent="0.2">
      <c r="C58" s="7"/>
      <c r="D58" s="7"/>
    </row>
    <row r="59" spans="1:19" x14ac:dyDescent="0.2">
      <c r="C59" s="7"/>
      <c r="D59" s="7"/>
    </row>
    <row r="60" spans="1:19" x14ac:dyDescent="0.2">
      <c r="C60" s="7"/>
      <c r="D60" s="7"/>
    </row>
    <row r="61" spans="1:19" x14ac:dyDescent="0.2">
      <c r="C61" s="7"/>
      <c r="D61" s="7"/>
    </row>
    <row r="62" spans="1:19" x14ac:dyDescent="0.2">
      <c r="C62" s="7"/>
      <c r="D62" s="7"/>
    </row>
    <row r="63" spans="1:19" x14ac:dyDescent="0.2">
      <c r="C63" s="7"/>
      <c r="D63" s="7"/>
    </row>
    <row r="64" spans="1:19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</sheetData>
  <sortState xmlns:xlrd2="http://schemas.microsoft.com/office/spreadsheetml/2017/richdata2" ref="A21:V54">
    <sortCondition ref="C21:C54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2024-07-29T08:54:32Z</dcterms:modified>
</cp:coreProperties>
</file>