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13FF156-5EDE-4153-9BE3-FFDD7B107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54" i="1" l="1"/>
  <c r="O23" i="1"/>
  <c r="O27" i="1"/>
  <c r="O31" i="1"/>
  <c r="O35" i="1"/>
  <c r="O39" i="1"/>
  <c r="O43" i="1"/>
  <c r="O47" i="1"/>
  <c r="O51" i="1"/>
  <c r="O55" i="1"/>
  <c r="O38" i="1"/>
  <c r="O42" i="1"/>
  <c r="O25" i="1"/>
  <c r="O29" i="1"/>
  <c r="O33" i="1"/>
  <c r="O37" i="1"/>
  <c r="O41" i="1"/>
  <c r="O45" i="1"/>
  <c r="O49" i="1"/>
  <c r="O53" i="1"/>
  <c r="O57" i="1"/>
  <c r="O61" i="1"/>
  <c r="O65" i="1"/>
  <c r="O24" i="1"/>
  <c r="O28" i="1"/>
  <c r="O32" i="1"/>
  <c r="O36" i="1"/>
  <c r="O40" i="1"/>
  <c r="O44" i="1"/>
  <c r="O48" i="1"/>
  <c r="O52" i="1"/>
  <c r="O56" i="1"/>
  <c r="O60" i="1"/>
  <c r="O64" i="1"/>
  <c r="O59" i="1"/>
  <c r="O63" i="1"/>
  <c r="O22" i="1"/>
  <c r="O30" i="1"/>
  <c r="O46" i="1"/>
  <c r="O58" i="1"/>
  <c r="O26" i="1"/>
  <c r="O34" i="1"/>
  <c r="O50" i="1"/>
  <c r="O6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<sst xmlns="http://schemas.openxmlformats.org/spreadsheetml/2006/main" count="141" uniqueCount="49">
  <si>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</si>
  <si>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</si>
  <si>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</si>
  <si>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</si>
  <si>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</si>
  <si>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</si>
  <si>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</si>
  <si>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</si>
  <si>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</si>
  <si>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</si>
  <si>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</si>
  <si>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</si>
  <si>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</si>
  <si>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</si>
  <si>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</si>
  <si>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</si>
  <si>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</si>
  <si>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</si>
  <si>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</si>
  <si>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</si>
  <si>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</si>
  <si>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</si>
  <si>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</si>
  <si>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</si>
  <si>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</si>
  <si>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</si>
  <si>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</si>
  <si>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</si>
  <si>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</si>
  <si>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</si>
  <si>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</si>
  <si>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</si>
  <si>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</si>
  <si>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</si>
  <si>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</si>
  <si>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</si>
  <si>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</si>
  <si>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</si>
  <si>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</si>
  <si>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</si>
  <si>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</si>
  <si>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</si>
  <si>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</si>
  <si>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BT Mon</t>
  </si>
  <si>
    <t>2018L</t>
  </si>
  <si>
    <t>NA+EA</t>
  </si>
  <si>
    <t>I</t>
  </si>
  <si>
    <t>JAAVSO 51, 74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</si>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</sst>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Courier New"/>
      <family val="3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6" fillId="0" borderId="0" xfId="0" applyFont="1" applyAlignment="1"/>
    <xf numFmtId="0" fontId="5" fillId="0" borderId="6" xfId="0" applyFont="1" applyBorder="1" applyAlignment="1">
      <alignment vertic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9" fillId="0" borderId="1" xfId="0" applyFont="1" applyBorder="1" applyAlignment="1"/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166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Mon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8.9600158389657736E-5</c:v>
                </c:pt>
                <c:pt idx="2">
                  <c:v>1.1700004688464105E-4</c:v>
                </c:pt>
                <c:pt idx="3">
                  <c:v>7.7734020305797458E-4</c:v>
                </c:pt>
                <c:pt idx="4">
                  <c:v>-8.1858017802005634E-4</c:v>
                </c:pt>
                <c:pt idx="5">
                  <c:v>-1.4823994570178911E-4</c:v>
                </c:pt>
                <c:pt idx="6">
                  <c:v>-8.6211990856099874E-4</c:v>
                </c:pt>
                <c:pt idx="7">
                  <c:v>-3.4109984699171036E-4</c:v>
                </c:pt>
                <c:pt idx="8">
                  <c:v>-4.3532000563573092E-4</c:v>
                </c:pt>
                <c:pt idx="9">
                  <c:v>-9.2139889602549374E-5</c:v>
                </c:pt>
                <c:pt idx="10">
                  <c:v>5.5601992062292993E-4</c:v>
                </c:pt>
                <c:pt idx="11">
                  <c:v>3.7720026739407331E-5</c:v>
                </c:pt>
                <c:pt idx="12">
                  <c:v>-7.5581982673611492E-4</c:v>
                </c:pt>
                <c:pt idx="13">
                  <c:v>4.865601149504073E-4</c:v>
                </c:pt>
                <c:pt idx="14">
                  <c:v>1.019280134642031E-3</c:v>
                </c:pt>
                <c:pt idx="15">
                  <c:v>4.1573986527509987E-4</c:v>
                </c:pt>
                <c:pt idx="16">
                  <c:v>-2.5601984816603363E-6</c:v>
                </c:pt>
                <c:pt idx="17">
                  <c:v>8.3050003013340756E-4</c:v>
                </c:pt>
                <c:pt idx="18">
                  <c:v>5.1390014414209872E-4</c:v>
                </c:pt>
                <c:pt idx="19">
                  <c:v>1.1633398171397857E-3</c:v>
                </c:pt>
                <c:pt idx="20">
                  <c:v>5.5558007443323731E-4</c:v>
                </c:pt>
                <c:pt idx="21">
                  <c:v>-1.3169988233130425E-4</c:v>
                </c:pt>
                <c:pt idx="22">
                  <c:v>5.8238008932676166E-4</c:v>
                </c:pt>
                <c:pt idx="23">
                  <c:v>-1.597997616045177E-4</c:v>
                </c:pt>
                <c:pt idx="24">
                  <c:v>-4.7367994557134807E-4</c:v>
                </c:pt>
                <c:pt idx="25">
                  <c:v>-1.1632199311861768E-3</c:v>
                </c:pt>
                <c:pt idx="26">
                  <c:v>-6.3117995887296274E-4</c:v>
                </c:pt>
                <c:pt idx="27">
                  <c:v>4.983993130736053E-5</c:v>
                </c:pt>
                <c:pt idx="28">
                  <c:v>-7.6621977495960891E-4</c:v>
                </c:pt>
                <c:pt idx="29">
                  <c:v>-5.4384004761232063E-4</c:v>
                </c:pt>
                <c:pt idx="30">
                  <c:v>-2.3214014072436839E-4</c:v>
                </c:pt>
                <c:pt idx="31">
                  <c:v>-4.4106017594458535E-4</c:v>
                </c:pt>
                <c:pt idx="32">
                  <c:v>-6.4698011556174606E-4</c:v>
                </c:pt>
                <c:pt idx="33">
                  <c:v>2.7710016729542986E-4</c:v>
                </c:pt>
                <c:pt idx="34">
                  <c:v>-1.3725600365432911E-3</c:v>
                </c:pt>
                <c:pt idx="35">
                  <c:v>-4.7427983372472227E-4</c:v>
                </c:pt>
                <c:pt idx="36">
                  <c:v>-1.6495201271027327E-3</c:v>
                </c:pt>
                <c:pt idx="37">
                  <c:v>-1.596119996975176E-3</c:v>
                </c:pt>
                <c:pt idx="38">
                  <c:v>-5.1456005894578993E-4</c:v>
                </c:pt>
                <c:pt idx="39">
                  <c:v>-6.3218011928256601E-4</c:v>
                </c:pt>
                <c:pt idx="40">
                  <c:v>-1.3618398370454088E-3</c:v>
                </c:pt>
                <c:pt idx="41">
                  <c:v>-1.2167598615633324E-3</c:v>
                </c:pt>
                <c:pt idx="42">
                  <c:v>-2.515740146918688E-3</c:v>
                </c:pt>
                <c:pt idx="43">
                  <c:v>-2.0238397846696898E-3</c:v>
                </c:pt>
                <c:pt idx="44">
                  <c:v>-2.45009979698807E-3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1.6029016340751603E-3</c:v>
                </c:pt>
                <c:pt idx="1">
                  <c:v>-6.5786698929727215E-5</c:v>
                </c:pt>
                <c:pt idx="2">
                  <c:v>-1.3340874289366695E-4</c:v>
                </c:pt>
                <c:pt idx="3">
                  <c:v>-1.3356127381990135E-4</c:v>
                </c:pt>
                <c:pt idx="4">
                  <c:v>-1.8623528701286495E-4</c:v>
                </c:pt>
                <c:pt idx="5">
                  <c:v>-1.8638781793909936E-4</c:v>
                </c:pt>
                <c:pt idx="6">
                  <c:v>-1.8913337461131936E-4</c:v>
                </c:pt>
                <c:pt idx="7">
                  <c:v>-1.895909673900228E-4</c:v>
                </c:pt>
                <c:pt idx="8">
                  <c:v>-1.9218399313600839E-4</c:v>
                </c:pt>
                <c:pt idx="9">
                  <c:v>-2.369772418068588E-4</c:v>
                </c:pt>
                <c:pt idx="10">
                  <c:v>-2.4063798403648547E-4</c:v>
                </c:pt>
                <c:pt idx="11">
                  <c:v>-2.4140063866765773E-4</c:v>
                </c:pt>
                <c:pt idx="12">
                  <c:v>-2.4429872626611235E-4</c:v>
                </c:pt>
                <c:pt idx="13">
                  <c:v>-2.9621008482790369E-4</c:v>
                </c:pt>
                <c:pt idx="14">
                  <c:v>-2.9743033223777918E-4</c:v>
                </c:pt>
                <c:pt idx="15">
                  <c:v>-3.003284198362338E-4</c:v>
                </c:pt>
                <c:pt idx="16">
                  <c:v>-3.0109107446740606E-4</c:v>
                </c:pt>
                <c:pt idx="17">
                  <c:v>-3.0246385280351617E-4</c:v>
                </c:pt>
                <c:pt idx="18">
                  <c:v>-3.0398916206586068E-4</c:v>
                </c:pt>
                <c:pt idx="19">
                  <c:v>-3.4710457054813195E-4</c:v>
                </c:pt>
                <c:pt idx="20">
                  <c:v>-3.5259568389257217E-4</c:v>
                </c:pt>
                <c:pt idx="21">
                  <c:v>-3.5381593130244787E-4</c:v>
                </c:pt>
                <c:pt idx="22">
                  <c:v>-4.0648994449541146E-4</c:v>
                </c:pt>
                <c:pt idx="23">
                  <c:v>-4.0999815579880351E-4</c:v>
                </c:pt>
                <c:pt idx="24">
                  <c:v>-4.1274371247102372E-4</c:v>
                </c:pt>
                <c:pt idx="25">
                  <c:v>-4.5631671373199843E-4</c:v>
                </c:pt>
                <c:pt idx="26">
                  <c:v>-4.5723189928940531E-4</c:v>
                </c:pt>
                <c:pt idx="27">
                  <c:v>-4.5768949206810832E-4</c:v>
                </c:pt>
                <c:pt idx="28">
                  <c:v>-5.1478690212187128E-4</c:v>
                </c:pt>
                <c:pt idx="29">
                  <c:v>-5.1585461860551235E-4</c:v>
                </c:pt>
                <c:pt idx="30">
                  <c:v>-5.1661727323668461E-4</c:v>
                </c:pt>
                <c:pt idx="31">
                  <c:v>-5.7691783274137036E-4</c:v>
                </c:pt>
                <c:pt idx="32">
                  <c:v>-5.7874820385618413E-4</c:v>
                </c:pt>
                <c:pt idx="33">
                  <c:v>-5.8057857497099746E-4</c:v>
                </c:pt>
                <c:pt idx="34">
                  <c:v>-5.8073110589723165E-4</c:v>
                </c:pt>
                <c:pt idx="35">
                  <c:v>-6.2781231846159883E-4</c:v>
                </c:pt>
                <c:pt idx="36">
                  <c:v>-6.2994775142888098E-4</c:v>
                </c:pt>
                <c:pt idx="37">
                  <c:v>-6.314730606912255E-4</c:v>
                </c:pt>
                <c:pt idx="38">
                  <c:v>-6.8750275426134695E-4</c:v>
                </c:pt>
                <c:pt idx="39">
                  <c:v>-6.8857047074498846E-4</c:v>
                </c:pt>
                <c:pt idx="40">
                  <c:v>-6.8872300167122265E-4</c:v>
                </c:pt>
                <c:pt idx="41">
                  <c:v>-7.3885483276027886E-4</c:v>
                </c:pt>
                <c:pt idx="42">
                  <c:v>-7.3931242553898231E-4</c:v>
                </c:pt>
                <c:pt idx="43">
                  <c:v>-7.9549465003533795E-4</c:v>
                </c:pt>
                <c:pt idx="44">
                  <c:v>-7.9717249022391709E-4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Mon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8-4F67-A1A7-D4FEFC8ECEB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18-4F67-A1A7-D4FEFC8ECE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18-4F67-A1A7-D4FEFC8ECE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8.9600158389657736E-5</c:v>
                </c:pt>
                <c:pt idx="2">
                  <c:v>1.1700004688464105E-4</c:v>
                </c:pt>
                <c:pt idx="3">
                  <c:v>7.7734020305797458E-4</c:v>
                </c:pt>
                <c:pt idx="4">
                  <c:v>-8.1858017802005634E-4</c:v>
                </c:pt>
                <c:pt idx="5">
                  <c:v>-1.4823994570178911E-4</c:v>
                </c:pt>
                <c:pt idx="6">
                  <c:v>-8.6211990856099874E-4</c:v>
                </c:pt>
                <c:pt idx="7">
                  <c:v>-3.4109984699171036E-4</c:v>
                </c:pt>
                <c:pt idx="8">
                  <c:v>-4.3532000563573092E-4</c:v>
                </c:pt>
                <c:pt idx="9">
                  <c:v>-9.2139889602549374E-5</c:v>
                </c:pt>
                <c:pt idx="10">
                  <c:v>5.5601992062292993E-4</c:v>
                </c:pt>
                <c:pt idx="11">
                  <c:v>3.7720026739407331E-5</c:v>
                </c:pt>
                <c:pt idx="12">
                  <c:v>-7.5581982673611492E-4</c:v>
                </c:pt>
                <c:pt idx="13">
                  <c:v>4.865601149504073E-4</c:v>
                </c:pt>
                <c:pt idx="14">
                  <c:v>1.019280134642031E-3</c:v>
                </c:pt>
                <c:pt idx="15">
                  <c:v>4.1573986527509987E-4</c:v>
                </c:pt>
                <c:pt idx="16">
                  <c:v>-2.5601984816603363E-6</c:v>
                </c:pt>
                <c:pt idx="17">
                  <c:v>8.3050003013340756E-4</c:v>
                </c:pt>
                <c:pt idx="18">
                  <c:v>5.1390014414209872E-4</c:v>
                </c:pt>
                <c:pt idx="19">
                  <c:v>1.1633398171397857E-3</c:v>
                </c:pt>
                <c:pt idx="20">
                  <c:v>5.5558007443323731E-4</c:v>
                </c:pt>
                <c:pt idx="21">
                  <c:v>-1.3169988233130425E-4</c:v>
                </c:pt>
                <c:pt idx="22">
                  <c:v>5.8238008932676166E-4</c:v>
                </c:pt>
                <c:pt idx="23">
                  <c:v>-1.597997616045177E-4</c:v>
                </c:pt>
                <c:pt idx="24">
                  <c:v>-4.7367994557134807E-4</c:v>
                </c:pt>
                <c:pt idx="25">
                  <c:v>-1.1632199311861768E-3</c:v>
                </c:pt>
                <c:pt idx="26">
                  <c:v>-6.3117995887296274E-4</c:v>
                </c:pt>
                <c:pt idx="27">
                  <c:v>4.983993130736053E-5</c:v>
                </c:pt>
                <c:pt idx="28">
                  <c:v>-7.6621977495960891E-4</c:v>
                </c:pt>
                <c:pt idx="29">
                  <c:v>-5.4384004761232063E-4</c:v>
                </c:pt>
                <c:pt idx="30">
                  <c:v>-2.3214014072436839E-4</c:v>
                </c:pt>
                <c:pt idx="31">
                  <c:v>-4.4106017594458535E-4</c:v>
                </c:pt>
                <c:pt idx="32">
                  <c:v>-6.4698011556174606E-4</c:v>
                </c:pt>
                <c:pt idx="33">
                  <c:v>2.7710016729542986E-4</c:v>
                </c:pt>
                <c:pt idx="34">
                  <c:v>-1.3725600365432911E-3</c:v>
                </c:pt>
                <c:pt idx="35">
                  <c:v>-4.7427983372472227E-4</c:v>
                </c:pt>
                <c:pt idx="36">
                  <c:v>-1.6495201271027327E-3</c:v>
                </c:pt>
                <c:pt idx="37">
                  <c:v>-1.596119996975176E-3</c:v>
                </c:pt>
                <c:pt idx="38">
                  <c:v>-5.1456005894578993E-4</c:v>
                </c:pt>
                <c:pt idx="39">
                  <c:v>-6.3218011928256601E-4</c:v>
                </c:pt>
                <c:pt idx="40">
                  <c:v>-1.3618398370454088E-3</c:v>
                </c:pt>
                <c:pt idx="41">
                  <c:v>-1.2167598615633324E-3</c:v>
                </c:pt>
                <c:pt idx="42">
                  <c:v>-2.515740146918688E-3</c:v>
                </c:pt>
                <c:pt idx="43">
                  <c:v>-2.0238397846696898E-3</c:v>
                </c:pt>
                <c:pt idx="44">
                  <c:v>-2.45009979698807E-3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18-4F67-A1A7-D4FEFC8ECE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18-4F67-A1A7-D4FEFC8EC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18-4F67-A1A7-D4FEFC8EC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18-4F67-A1A7-D4FEFC8EC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1.6029016340751603E-3</c:v>
                </c:pt>
                <c:pt idx="1">
                  <c:v>-6.5786698929727215E-5</c:v>
                </c:pt>
                <c:pt idx="2">
                  <c:v>-1.3340874289366695E-4</c:v>
                </c:pt>
                <c:pt idx="3">
                  <c:v>-1.3356127381990135E-4</c:v>
                </c:pt>
                <c:pt idx="4">
                  <c:v>-1.8623528701286495E-4</c:v>
                </c:pt>
                <c:pt idx="5">
                  <c:v>-1.8638781793909936E-4</c:v>
                </c:pt>
                <c:pt idx="6">
                  <c:v>-1.8913337461131936E-4</c:v>
                </c:pt>
                <c:pt idx="7">
                  <c:v>-1.895909673900228E-4</c:v>
                </c:pt>
                <c:pt idx="8">
                  <c:v>-1.9218399313600839E-4</c:v>
                </c:pt>
                <c:pt idx="9">
                  <c:v>-2.369772418068588E-4</c:v>
                </c:pt>
                <c:pt idx="10">
                  <c:v>-2.4063798403648547E-4</c:v>
                </c:pt>
                <c:pt idx="11">
                  <c:v>-2.4140063866765773E-4</c:v>
                </c:pt>
                <c:pt idx="12">
                  <c:v>-2.4429872626611235E-4</c:v>
                </c:pt>
                <c:pt idx="13">
                  <c:v>-2.9621008482790369E-4</c:v>
                </c:pt>
                <c:pt idx="14">
                  <c:v>-2.9743033223777918E-4</c:v>
                </c:pt>
                <c:pt idx="15">
                  <c:v>-3.003284198362338E-4</c:v>
                </c:pt>
                <c:pt idx="16">
                  <c:v>-3.0109107446740606E-4</c:v>
                </c:pt>
                <c:pt idx="17">
                  <c:v>-3.0246385280351617E-4</c:v>
                </c:pt>
                <c:pt idx="18">
                  <c:v>-3.0398916206586068E-4</c:v>
                </c:pt>
                <c:pt idx="19">
                  <c:v>-3.4710457054813195E-4</c:v>
                </c:pt>
                <c:pt idx="20">
                  <c:v>-3.5259568389257217E-4</c:v>
                </c:pt>
                <c:pt idx="21">
                  <c:v>-3.5381593130244787E-4</c:v>
                </c:pt>
                <c:pt idx="22">
                  <c:v>-4.0648994449541146E-4</c:v>
                </c:pt>
                <c:pt idx="23">
                  <c:v>-4.0999815579880351E-4</c:v>
                </c:pt>
                <c:pt idx="24">
                  <c:v>-4.1274371247102372E-4</c:v>
                </c:pt>
                <c:pt idx="25">
                  <c:v>-4.5631671373199843E-4</c:v>
                </c:pt>
                <c:pt idx="26">
                  <c:v>-4.5723189928940531E-4</c:v>
                </c:pt>
                <c:pt idx="27">
                  <c:v>-4.5768949206810832E-4</c:v>
                </c:pt>
                <c:pt idx="28">
                  <c:v>-5.1478690212187128E-4</c:v>
                </c:pt>
                <c:pt idx="29">
                  <c:v>-5.1585461860551235E-4</c:v>
                </c:pt>
                <c:pt idx="30">
                  <c:v>-5.1661727323668461E-4</c:v>
                </c:pt>
                <c:pt idx="31">
                  <c:v>-5.7691783274137036E-4</c:v>
                </c:pt>
                <c:pt idx="32">
                  <c:v>-5.7874820385618413E-4</c:v>
                </c:pt>
                <c:pt idx="33">
                  <c:v>-5.8057857497099746E-4</c:v>
                </c:pt>
                <c:pt idx="34">
                  <c:v>-5.8073110589723165E-4</c:v>
                </c:pt>
                <c:pt idx="35">
                  <c:v>-6.2781231846159883E-4</c:v>
                </c:pt>
                <c:pt idx="36">
                  <c:v>-6.2994775142888098E-4</c:v>
                </c:pt>
                <c:pt idx="37">
                  <c:v>-6.314730606912255E-4</c:v>
                </c:pt>
                <c:pt idx="38">
                  <c:v>-6.8750275426134695E-4</c:v>
                </c:pt>
                <c:pt idx="39">
                  <c:v>-6.8857047074498846E-4</c:v>
                </c:pt>
                <c:pt idx="40">
                  <c:v>-6.8872300167122265E-4</c:v>
                </c:pt>
                <c:pt idx="41">
                  <c:v>-7.3885483276027886E-4</c:v>
                </c:pt>
                <c:pt idx="42">
                  <c:v>-7.3931242553898231E-4</c:v>
                </c:pt>
                <c:pt idx="43">
                  <c:v>-7.9549465003533795E-4</c:v>
                </c:pt>
                <c:pt idx="44">
                  <c:v>-7.9717249022391709E-4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18-4F67-A1A7-D4FEFC8ECEB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32820</c:v>
                </c:pt>
                <c:pt idx="2">
                  <c:v>34150</c:v>
                </c:pt>
                <c:pt idx="3">
                  <c:v>34153</c:v>
                </c:pt>
                <c:pt idx="4">
                  <c:v>35189</c:v>
                </c:pt>
                <c:pt idx="5">
                  <c:v>35192</c:v>
                </c:pt>
                <c:pt idx="6">
                  <c:v>35246</c:v>
                </c:pt>
                <c:pt idx="7">
                  <c:v>35255</c:v>
                </c:pt>
                <c:pt idx="8">
                  <c:v>35306</c:v>
                </c:pt>
                <c:pt idx="9">
                  <c:v>36187</c:v>
                </c:pt>
                <c:pt idx="10">
                  <c:v>36259</c:v>
                </c:pt>
                <c:pt idx="11">
                  <c:v>36274</c:v>
                </c:pt>
                <c:pt idx="12">
                  <c:v>36331</c:v>
                </c:pt>
                <c:pt idx="13">
                  <c:v>37352</c:v>
                </c:pt>
                <c:pt idx="14">
                  <c:v>37376</c:v>
                </c:pt>
                <c:pt idx="15">
                  <c:v>37433</c:v>
                </c:pt>
                <c:pt idx="16">
                  <c:v>37448</c:v>
                </c:pt>
                <c:pt idx="17">
                  <c:v>37475</c:v>
                </c:pt>
                <c:pt idx="18">
                  <c:v>37505</c:v>
                </c:pt>
                <c:pt idx="19">
                  <c:v>38353</c:v>
                </c:pt>
                <c:pt idx="20">
                  <c:v>38461</c:v>
                </c:pt>
                <c:pt idx="21">
                  <c:v>38485</c:v>
                </c:pt>
                <c:pt idx="22">
                  <c:v>39521</c:v>
                </c:pt>
                <c:pt idx="23">
                  <c:v>39590</c:v>
                </c:pt>
                <c:pt idx="24">
                  <c:v>39644</c:v>
                </c:pt>
                <c:pt idx="25">
                  <c:v>40501</c:v>
                </c:pt>
                <c:pt idx="26">
                  <c:v>40519</c:v>
                </c:pt>
                <c:pt idx="27">
                  <c:v>40528</c:v>
                </c:pt>
                <c:pt idx="28">
                  <c:v>41651</c:v>
                </c:pt>
                <c:pt idx="29">
                  <c:v>41672</c:v>
                </c:pt>
                <c:pt idx="30">
                  <c:v>41687</c:v>
                </c:pt>
                <c:pt idx="31">
                  <c:v>42873</c:v>
                </c:pt>
                <c:pt idx="32">
                  <c:v>42909</c:v>
                </c:pt>
                <c:pt idx="33">
                  <c:v>42945</c:v>
                </c:pt>
                <c:pt idx="34">
                  <c:v>42948</c:v>
                </c:pt>
                <c:pt idx="35">
                  <c:v>43874</c:v>
                </c:pt>
                <c:pt idx="36">
                  <c:v>43916</c:v>
                </c:pt>
                <c:pt idx="37">
                  <c:v>43946</c:v>
                </c:pt>
                <c:pt idx="38">
                  <c:v>45048</c:v>
                </c:pt>
                <c:pt idx="39">
                  <c:v>45069</c:v>
                </c:pt>
                <c:pt idx="40">
                  <c:v>45072</c:v>
                </c:pt>
                <c:pt idx="41">
                  <c:v>46058</c:v>
                </c:pt>
                <c:pt idx="42">
                  <c:v>46067</c:v>
                </c:pt>
                <c:pt idx="43">
                  <c:v>47172</c:v>
                </c:pt>
                <c:pt idx="44">
                  <c:v>47205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18-4F67-A1A7-D4FEFC8EC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238125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CAD861-A55D-4888-8E9F-02AD2373A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6" t="s">
        <v>43</v>
      </c>
      <c r="F1" s="30" t="s">
        <v>43</v>
      </c>
      <c r="G1" s="31" t="s">
        <v>44</v>
      </c>
      <c r="H1" s="32"/>
      <c r="I1" s="33"/>
      <c r="J1" s="34" t="s">
        <v>43</v>
      </c>
      <c r="K1" s="35">
        <v>6.4347199999999996</v>
      </c>
      <c r="L1" s="36">
        <v>-2.0112999999999999</v>
      </c>
      <c r="M1" s="34">
        <v>52500.021999999997</v>
      </c>
      <c r="N1" s="34">
        <v>0.333814</v>
      </c>
      <c r="O1" s="37" t="s">
        <v>45</v>
      </c>
    </row>
    <row r="2" spans="1:15" x14ac:dyDescent="0.2">
      <c r="A2" t="s">
        <v>23</v>
      </c>
      <c r="B2" t="s">
        <v>45</v>
      </c>
      <c r="C2" s="24"/>
      <c r="D2" s="1"/>
    </row>
    <row r="4" spans="1:15" x14ac:dyDescent="0.2">
      <c r="A4" s="27" t="s">
        <v>0</v>
      </c>
      <c r="C4" s="1" t="s">
        <v>37</v>
      </c>
      <c r="D4" s="1" t="s">
        <v>37</v>
      </c>
    </row>
    <row r="5" spans="1:15" x14ac:dyDescent="0.2">
      <c r="A5" s="28" t="s">
        <v>28</v>
      </c>
      <c r="B5" s="6"/>
      <c r="C5" s="25">
        <v>-9.5</v>
      </c>
      <c r="D5" s="6" t="s">
        <v>29</v>
      </c>
      <c r="E5" s="6"/>
    </row>
    <row r="6" spans="1:15" x14ac:dyDescent="0.2">
      <c r="A6" s="27" t="s">
        <v>1</v>
      </c>
    </row>
    <row r="7" spans="1:15" x14ac:dyDescent="0.2">
      <c r="A7" t="s">
        <v>2</v>
      </c>
      <c r="C7" s="43">
        <v>43491.726199999997</v>
      </c>
      <c r="D7" s="29" t="s">
        <v>48</v>
      </c>
    </row>
    <row r="8" spans="1:15" x14ac:dyDescent="0.2">
      <c r="A8" t="s">
        <v>3</v>
      </c>
      <c r="C8" s="43">
        <v>0.33381322000000002</v>
      </c>
      <c r="D8" s="29" t="s">
        <v>48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INTERCEPT(INDIRECT($G$11):G991,INDIRECT($F$11):F991)</f>
        <v>1.6029016340751603E-3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SLOPE(INDIRECT($G$11):G991,INDIRECT($F$11):F991)</f>
        <v>-5.0843642078150139E-8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2">
        <v>1</v>
      </c>
    </row>
    <row r="15" spans="1:15" x14ac:dyDescent="0.2">
      <c r="A15" s="7" t="s">
        <v>17</v>
      </c>
      <c r="B15" s="6"/>
      <c r="C15" s="8">
        <f ca="1">(C7+C11)+(C8+C12)*INT(MAX(F21:F3532))</f>
        <v>59249.378452927507</v>
      </c>
      <c r="E15" s="9" t="s">
        <v>30</v>
      </c>
      <c r="F15" s="23">
        <f ca="1">NOW()+15018.5+$C$5/24</f>
        <v>60360.703889351847</v>
      </c>
    </row>
    <row r="16" spans="1:15" x14ac:dyDescent="0.2">
      <c r="A16" s="11" t="s">
        <v>4</v>
      </c>
      <c r="B16" s="6"/>
      <c r="C16" s="12">
        <f ca="1">+C8+C12</f>
        <v>0.33381316915635795</v>
      </c>
      <c r="E16" s="9" t="s">
        <v>35</v>
      </c>
      <c r="F16" s="10">
        <f ca="1">ROUND(2*(F15-$C$7)/$C$8,0)/2+F14</f>
        <v>50535</v>
      </c>
    </row>
    <row r="17" spans="1:21" ht="13.5" thickBot="1" x14ac:dyDescent="0.25">
      <c r="A17" s="9" t="s">
        <v>27</v>
      </c>
      <c r="B17" s="6"/>
      <c r="C17" s="6">
        <f>COUNT(C21:C2190)</f>
        <v>45</v>
      </c>
      <c r="E17" s="9" t="s">
        <v>36</v>
      </c>
      <c r="F17" s="18">
        <f ca="1">ROUND(2*(F15-$C$15)/$C$16,0)/2+F14</f>
        <v>3330</v>
      </c>
    </row>
    <row r="18" spans="1:21" ht="14.25" thickTop="1" thickBot="1" x14ac:dyDescent="0.25">
      <c r="A18" s="11" t="s">
        <v>5</v>
      </c>
      <c r="B18" s="6"/>
      <c r="C18" s="14">
        <f ca="1">+C15</f>
        <v>59249.378452927507</v>
      </c>
      <c r="D18" s="15">
        <f ca="1">+C16</f>
        <v>0.33381316915635795</v>
      </c>
      <c r="E18" s="9" t="s">
        <v>31</v>
      </c>
      <c r="F18" s="13">
        <f ca="1">+$C$15+$C$16*F17-15018.5-$C$5/24</f>
        <v>45342.872139551517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0" customFormat="1" ht="12" customHeight="1" x14ac:dyDescent="0.2">
      <c r="A21" s="40" t="str">
        <f>D7</f>
        <v>VSX</v>
      </c>
      <c r="C21" s="41">
        <f>C$7</f>
        <v>43491.726199999997</v>
      </c>
      <c r="D21" s="41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1.6029016340751603E-3</v>
      </c>
      <c r="Q21" s="42">
        <f>+C21-15018.5</f>
        <v>28473.226199999997</v>
      </c>
    </row>
    <row r="22" spans="1:21" s="40" customFormat="1" ht="12" customHeight="1" x14ac:dyDescent="0.2">
      <c r="A22" s="38" t="s">
        <v>47</v>
      </c>
      <c r="B22" s="39" t="s">
        <v>46</v>
      </c>
      <c r="C22" s="44">
        <v>54447.476170000155</v>
      </c>
      <c r="D22" s="45">
        <v>5.0000000000000001E-4</v>
      </c>
      <c r="E22" s="40">
        <f t="shared" ref="E22:E65" si="0">+(C22-C$7)/C$8</f>
        <v>32820.000268414042</v>
      </c>
      <c r="F22" s="40">
        <f t="shared" ref="F22:F65" si="1">ROUND(2*E22,0)/2</f>
        <v>32820</v>
      </c>
      <c r="G22" s="40">
        <f t="shared" ref="G22:G65" si="2">+C22-(C$7+F22*C$8)</f>
        <v>8.9600158389657736E-5</v>
      </c>
      <c r="K22" s="40">
        <f t="shared" ref="K22:K65" si="3">+G22</f>
        <v>8.9600158389657736E-5</v>
      </c>
      <c r="O22" s="40">
        <f t="shared" ref="O22:O65" ca="1" si="4">+C$11+C$12*$F22</f>
        <v>-6.5786698929727215E-5</v>
      </c>
      <c r="Q22" s="42">
        <f t="shared" ref="Q22:Q65" si="5">+C22-15018.5</f>
        <v>39428.976170000155</v>
      </c>
    </row>
    <row r="23" spans="1:21" s="40" customFormat="1" ht="12" customHeight="1" x14ac:dyDescent="0.2">
      <c r="A23" s="38" t="s">
        <v>47</v>
      </c>
      <c r="B23" s="39" t="s">
        <v>46</v>
      </c>
      <c r="C23" s="44">
        <v>54891.447780000046</v>
      </c>
      <c r="D23" s="45">
        <v>6.0999999999999997E-4</v>
      </c>
      <c r="E23" s="40">
        <f t="shared" si="0"/>
        <v>34150.000350495546</v>
      </c>
      <c r="F23" s="40">
        <f t="shared" si="1"/>
        <v>34150</v>
      </c>
      <c r="G23" s="40">
        <f t="shared" si="2"/>
        <v>1.1700004688464105E-4</v>
      </c>
      <c r="K23" s="40">
        <f t="shared" si="3"/>
        <v>1.1700004688464105E-4</v>
      </c>
      <c r="O23" s="40">
        <f t="shared" ca="1" si="4"/>
        <v>-1.3340874289366695E-4</v>
      </c>
      <c r="Q23" s="42">
        <f t="shared" si="5"/>
        <v>39872.947780000046</v>
      </c>
    </row>
    <row r="24" spans="1:21" s="40" customFormat="1" ht="12" customHeight="1" x14ac:dyDescent="0.2">
      <c r="A24" s="38" t="s">
        <v>47</v>
      </c>
      <c r="B24" s="39" t="s">
        <v>46</v>
      </c>
      <c r="C24" s="44">
        <v>54892.449880000204</v>
      </c>
      <c r="D24" s="45">
        <v>5.2999999999999998E-4</v>
      </c>
      <c r="E24" s="40">
        <f t="shared" si="0"/>
        <v>34153.002328668124</v>
      </c>
      <c r="F24" s="40">
        <f t="shared" si="1"/>
        <v>34153</v>
      </c>
      <c r="G24" s="40">
        <f t="shared" si="2"/>
        <v>7.7734020305797458E-4</v>
      </c>
      <c r="K24" s="40">
        <f t="shared" si="3"/>
        <v>7.7734020305797458E-4</v>
      </c>
      <c r="O24" s="40">
        <f t="shared" ca="1" si="4"/>
        <v>-1.3356127381990135E-4</v>
      </c>
      <c r="Q24" s="42">
        <f t="shared" si="5"/>
        <v>39873.949880000204</v>
      </c>
    </row>
    <row r="25" spans="1:21" s="40" customFormat="1" ht="12" customHeight="1" x14ac:dyDescent="0.2">
      <c r="A25" s="38" t="s">
        <v>47</v>
      </c>
      <c r="B25" s="39" t="s">
        <v>46</v>
      </c>
      <c r="C25" s="44">
        <v>55238.278779999819</v>
      </c>
      <c r="D25" s="45">
        <v>5.8E-4</v>
      </c>
      <c r="E25" s="40">
        <f t="shared" si="0"/>
        <v>35188.997547789812</v>
      </c>
      <c r="F25" s="40">
        <f t="shared" si="1"/>
        <v>35189</v>
      </c>
      <c r="G25" s="40">
        <f t="shared" si="2"/>
        <v>-8.1858017802005634E-4</v>
      </c>
      <c r="K25" s="40">
        <f t="shared" si="3"/>
        <v>-8.1858017802005634E-4</v>
      </c>
      <c r="O25" s="40">
        <f t="shared" ca="1" si="4"/>
        <v>-1.8623528701286495E-4</v>
      </c>
      <c r="Q25" s="42">
        <f t="shared" si="5"/>
        <v>40219.778779999819</v>
      </c>
    </row>
    <row r="26" spans="1:21" s="40" customFormat="1" ht="12" customHeight="1" x14ac:dyDescent="0.2">
      <c r="A26" s="38" t="s">
        <v>47</v>
      </c>
      <c r="B26" s="39" t="s">
        <v>46</v>
      </c>
      <c r="C26" s="44">
        <v>55239.280890000053</v>
      </c>
      <c r="D26" s="45">
        <v>9.5E-4</v>
      </c>
      <c r="E26" s="40">
        <f t="shared" si="0"/>
        <v>35191.999555919487</v>
      </c>
      <c r="F26" s="40">
        <f t="shared" si="1"/>
        <v>35192</v>
      </c>
      <c r="G26" s="40">
        <f t="shared" si="2"/>
        <v>-1.4823994570178911E-4</v>
      </c>
      <c r="K26" s="40">
        <f t="shared" si="3"/>
        <v>-1.4823994570178911E-4</v>
      </c>
      <c r="O26" s="40">
        <f t="shared" ca="1" si="4"/>
        <v>-1.8638781793909936E-4</v>
      </c>
      <c r="Q26" s="42">
        <f t="shared" si="5"/>
        <v>40220.780890000053</v>
      </c>
    </row>
    <row r="27" spans="1:21" s="40" customFormat="1" ht="12" customHeight="1" x14ac:dyDescent="0.2">
      <c r="A27" s="38" t="s">
        <v>47</v>
      </c>
      <c r="B27" s="39" t="s">
        <v>46</v>
      </c>
      <c r="C27" s="44">
        <v>55257.306090000086</v>
      </c>
      <c r="D27" s="45">
        <v>4.0000000000000002E-4</v>
      </c>
      <c r="E27" s="40">
        <f t="shared" si="0"/>
        <v>35245.997417358391</v>
      </c>
      <c r="F27" s="40">
        <f t="shared" si="1"/>
        <v>35246</v>
      </c>
      <c r="G27" s="40">
        <f t="shared" si="2"/>
        <v>-8.6211990856099874E-4</v>
      </c>
      <c r="K27" s="40">
        <f t="shared" si="3"/>
        <v>-8.6211990856099874E-4</v>
      </c>
      <c r="O27" s="40">
        <f t="shared" ca="1" si="4"/>
        <v>-1.8913337461131936E-4</v>
      </c>
      <c r="Q27" s="42">
        <f t="shared" si="5"/>
        <v>40238.806090000086</v>
      </c>
    </row>
    <row r="28" spans="1:21" s="40" customFormat="1" ht="12" customHeight="1" x14ac:dyDescent="0.2">
      <c r="A28" s="38" t="s">
        <v>47</v>
      </c>
      <c r="B28" s="39" t="s">
        <v>46</v>
      </c>
      <c r="C28" s="44">
        <v>55260.310930000152</v>
      </c>
      <c r="D28" s="45">
        <v>4.8000000000000001E-4</v>
      </c>
      <c r="E28" s="40">
        <f t="shared" si="0"/>
        <v>35254.998978171549</v>
      </c>
      <c r="F28" s="40">
        <f t="shared" si="1"/>
        <v>35255</v>
      </c>
      <c r="G28" s="40">
        <f t="shared" si="2"/>
        <v>-3.4109984699171036E-4</v>
      </c>
      <c r="K28" s="40">
        <f t="shared" si="3"/>
        <v>-3.4109984699171036E-4</v>
      </c>
      <c r="O28" s="40">
        <f t="shared" ca="1" si="4"/>
        <v>-1.895909673900228E-4</v>
      </c>
      <c r="Q28" s="42">
        <f t="shared" si="5"/>
        <v>40241.810930000152</v>
      </c>
    </row>
    <row r="29" spans="1:21" s="40" customFormat="1" ht="12" customHeight="1" x14ac:dyDescent="0.2">
      <c r="A29" s="38" t="s">
        <v>47</v>
      </c>
      <c r="B29" s="39" t="s">
        <v>46</v>
      </c>
      <c r="C29" s="44">
        <v>55277.335309999995</v>
      </c>
      <c r="D29" s="45">
        <v>7.9000000000000001E-4</v>
      </c>
      <c r="E29" s="40">
        <f t="shared" si="0"/>
        <v>35305.998695917428</v>
      </c>
      <c r="F29" s="40">
        <f t="shared" si="1"/>
        <v>35306</v>
      </c>
      <c r="G29" s="40">
        <f t="shared" si="2"/>
        <v>-4.3532000563573092E-4</v>
      </c>
      <c r="K29" s="40">
        <f t="shared" si="3"/>
        <v>-4.3532000563573092E-4</v>
      </c>
      <c r="O29" s="40">
        <f t="shared" ca="1" si="4"/>
        <v>-1.9218399313600839E-4</v>
      </c>
      <c r="Q29" s="42">
        <f t="shared" si="5"/>
        <v>40258.835309999995</v>
      </c>
    </row>
    <row r="30" spans="1:21" s="40" customFormat="1" ht="12" customHeight="1" x14ac:dyDescent="0.2">
      <c r="A30" s="38" t="s">
        <v>47</v>
      </c>
      <c r="B30" s="39" t="s">
        <v>46</v>
      </c>
      <c r="C30" s="44">
        <v>55571.42510000011</v>
      </c>
      <c r="D30" s="45">
        <v>6.7000000000000002E-4</v>
      </c>
      <c r="E30" s="40">
        <f t="shared" si="0"/>
        <v>36186.999723977715</v>
      </c>
      <c r="F30" s="40">
        <f t="shared" si="1"/>
        <v>36187</v>
      </c>
      <c r="G30" s="40">
        <f t="shared" si="2"/>
        <v>-9.2139889602549374E-5</v>
      </c>
      <c r="K30" s="40">
        <f t="shared" si="3"/>
        <v>-9.2139889602549374E-5</v>
      </c>
      <c r="O30" s="40">
        <f t="shared" ca="1" si="4"/>
        <v>-2.369772418068588E-4</v>
      </c>
      <c r="Q30" s="42">
        <f t="shared" si="5"/>
        <v>40552.92510000011</v>
      </c>
    </row>
    <row r="31" spans="1:21" s="40" customFormat="1" ht="12" customHeight="1" x14ac:dyDescent="0.2">
      <c r="A31" s="38" t="s">
        <v>47</v>
      </c>
      <c r="B31" s="39" t="s">
        <v>46</v>
      </c>
      <c r="C31" s="44">
        <v>55595.460299999919</v>
      </c>
      <c r="D31" s="45">
        <v>7.2999999999999996E-4</v>
      </c>
      <c r="E31" s="40">
        <f t="shared" si="0"/>
        <v>36259.001665661774</v>
      </c>
      <c r="F31" s="40">
        <f t="shared" si="1"/>
        <v>36259</v>
      </c>
      <c r="G31" s="40">
        <f t="shared" si="2"/>
        <v>5.5601992062292993E-4</v>
      </c>
      <c r="K31" s="40">
        <f t="shared" si="3"/>
        <v>5.5601992062292993E-4</v>
      </c>
      <c r="O31" s="40">
        <f t="shared" ca="1" si="4"/>
        <v>-2.4063798403648547E-4</v>
      </c>
      <c r="Q31" s="42">
        <f t="shared" si="5"/>
        <v>40576.960299999919</v>
      </c>
    </row>
    <row r="32" spans="1:21" s="40" customFormat="1" ht="12" customHeight="1" x14ac:dyDescent="0.2">
      <c r="A32" s="38" t="s">
        <v>47</v>
      </c>
      <c r="B32" s="39" t="s">
        <v>46</v>
      </c>
      <c r="C32" s="44">
        <v>55600.466980000027</v>
      </c>
      <c r="D32" s="45">
        <v>1.09E-3</v>
      </c>
      <c r="E32" s="40">
        <f t="shared" si="0"/>
        <v>36274.000112997404</v>
      </c>
      <c r="F32" s="40">
        <f t="shared" si="1"/>
        <v>36274</v>
      </c>
      <c r="G32" s="40">
        <f t="shared" si="2"/>
        <v>3.7720026739407331E-5</v>
      </c>
      <c r="K32" s="40">
        <f t="shared" si="3"/>
        <v>3.7720026739407331E-5</v>
      </c>
      <c r="O32" s="40">
        <f t="shared" ca="1" si="4"/>
        <v>-2.4140063866765773E-4</v>
      </c>
      <c r="Q32" s="42">
        <f t="shared" si="5"/>
        <v>40581.966980000027</v>
      </c>
    </row>
    <row r="33" spans="1:17" s="40" customFormat="1" ht="12" customHeight="1" x14ac:dyDescent="0.2">
      <c r="A33" s="38" t="s">
        <v>47</v>
      </c>
      <c r="B33" s="39" t="s">
        <v>46</v>
      </c>
      <c r="C33" s="44">
        <v>55619.49354000017</v>
      </c>
      <c r="D33" s="45">
        <v>5.5999999999999995E-4</v>
      </c>
      <c r="E33" s="40">
        <f t="shared" si="0"/>
        <v>36330.997735800192</v>
      </c>
      <c r="F33" s="40">
        <f t="shared" si="1"/>
        <v>36331</v>
      </c>
      <c r="G33" s="40">
        <f t="shared" si="2"/>
        <v>-7.5581982673611492E-4</v>
      </c>
      <c r="K33" s="40">
        <f t="shared" si="3"/>
        <v>-7.5581982673611492E-4</v>
      </c>
      <c r="O33" s="40">
        <f t="shared" ca="1" si="4"/>
        <v>-2.4429872626611235E-4</v>
      </c>
      <c r="Q33" s="42">
        <f t="shared" si="5"/>
        <v>40600.99354000017</v>
      </c>
    </row>
    <row r="34" spans="1:17" s="40" customFormat="1" ht="12" customHeight="1" x14ac:dyDescent="0.2">
      <c r="A34" s="38" t="s">
        <v>47</v>
      </c>
      <c r="B34" s="39" t="s">
        <v>46</v>
      </c>
      <c r="C34" s="44">
        <v>55960.318080000114</v>
      </c>
      <c r="D34" s="45">
        <v>1.0399999999999999E-3</v>
      </c>
      <c r="E34" s="40">
        <f t="shared" si="0"/>
        <v>37352.001457581922</v>
      </c>
      <c r="F34" s="40">
        <f t="shared" si="1"/>
        <v>37352</v>
      </c>
      <c r="G34" s="40">
        <f t="shared" si="2"/>
        <v>4.865601149504073E-4</v>
      </c>
      <c r="K34" s="40">
        <f t="shared" si="3"/>
        <v>4.865601149504073E-4</v>
      </c>
      <c r="O34" s="40">
        <f t="shared" ca="1" si="4"/>
        <v>-2.9621008482790369E-4</v>
      </c>
      <c r="Q34" s="42">
        <f t="shared" si="5"/>
        <v>40941.818080000114</v>
      </c>
    </row>
    <row r="35" spans="1:17" s="40" customFormat="1" ht="12" customHeight="1" x14ac:dyDescent="0.2">
      <c r="A35" s="38" t="s">
        <v>47</v>
      </c>
      <c r="B35" s="39" t="s">
        <v>46</v>
      </c>
      <c r="C35" s="44">
        <v>55968.330130000133</v>
      </c>
      <c r="D35" s="45">
        <v>5.5000000000000003E-4</v>
      </c>
      <c r="E35" s="40">
        <f t="shared" si="0"/>
        <v>37376.003053444481</v>
      </c>
      <c r="F35" s="40">
        <f t="shared" si="1"/>
        <v>37376</v>
      </c>
      <c r="G35" s="40">
        <f t="shared" si="2"/>
        <v>1.019280134642031E-3</v>
      </c>
      <c r="K35" s="40">
        <f t="shared" si="3"/>
        <v>1.019280134642031E-3</v>
      </c>
      <c r="O35" s="40">
        <f t="shared" ca="1" si="4"/>
        <v>-2.9743033223777918E-4</v>
      </c>
      <c r="Q35" s="42">
        <f t="shared" si="5"/>
        <v>40949.830130000133</v>
      </c>
    </row>
    <row r="36" spans="1:17" s="40" customFormat="1" ht="12" customHeight="1" x14ac:dyDescent="0.2">
      <c r="A36" s="38" t="s">
        <v>47</v>
      </c>
      <c r="B36" s="39" t="s">
        <v>46</v>
      </c>
      <c r="C36" s="44">
        <v>55987.356879999861</v>
      </c>
      <c r="D36" s="45">
        <v>6.4000000000000005E-4</v>
      </c>
      <c r="E36" s="40">
        <f t="shared" si="0"/>
        <v>37433.001245426596</v>
      </c>
      <c r="F36" s="40">
        <f t="shared" si="1"/>
        <v>37433</v>
      </c>
      <c r="G36" s="40">
        <f t="shared" si="2"/>
        <v>4.1573986527509987E-4</v>
      </c>
      <c r="K36" s="40">
        <f t="shared" si="3"/>
        <v>4.1573986527509987E-4</v>
      </c>
      <c r="O36" s="40">
        <f t="shared" ca="1" si="4"/>
        <v>-3.003284198362338E-4</v>
      </c>
      <c r="Q36" s="42">
        <f t="shared" si="5"/>
        <v>40968.856879999861</v>
      </c>
    </row>
    <row r="37" spans="1:17" s="40" customFormat="1" ht="12" customHeight="1" x14ac:dyDescent="0.2">
      <c r="A37" s="38" t="s">
        <v>47</v>
      </c>
      <c r="B37" s="39" t="s">
        <v>46</v>
      </c>
      <c r="C37" s="44">
        <v>55992.363659999799</v>
      </c>
      <c r="D37" s="45">
        <v>8.1999999999999998E-4</v>
      </c>
      <c r="E37" s="40">
        <f t="shared" si="0"/>
        <v>37447.999992330442</v>
      </c>
      <c r="F37" s="40">
        <f t="shared" si="1"/>
        <v>37448</v>
      </c>
      <c r="G37" s="40">
        <f t="shared" si="2"/>
        <v>-2.5601984816603363E-6</v>
      </c>
      <c r="K37" s="40">
        <f t="shared" si="3"/>
        <v>-2.5601984816603363E-6</v>
      </c>
      <c r="O37" s="40">
        <f t="shared" ca="1" si="4"/>
        <v>-3.0109107446740606E-4</v>
      </c>
      <c r="Q37" s="42">
        <f t="shared" si="5"/>
        <v>40973.863659999799</v>
      </c>
    </row>
    <row r="38" spans="1:17" s="40" customFormat="1" ht="12" customHeight="1" x14ac:dyDescent="0.2">
      <c r="A38" s="38" t="s">
        <v>47</v>
      </c>
      <c r="B38" s="39" t="s">
        <v>46</v>
      </c>
      <c r="C38" s="44">
        <v>56001.377450000029</v>
      </c>
      <c r="D38" s="45">
        <v>8.9999999999999998E-4</v>
      </c>
      <c r="E38" s="40">
        <f t="shared" si="0"/>
        <v>37475.002487918333</v>
      </c>
      <c r="F38" s="40">
        <f t="shared" si="1"/>
        <v>37475</v>
      </c>
      <c r="G38" s="40">
        <f t="shared" si="2"/>
        <v>8.3050003013340756E-4</v>
      </c>
      <c r="K38" s="40">
        <f t="shared" si="3"/>
        <v>8.3050003013340756E-4</v>
      </c>
      <c r="O38" s="40">
        <f t="shared" ca="1" si="4"/>
        <v>-3.0246385280351617E-4</v>
      </c>
      <c r="Q38" s="42">
        <f t="shared" si="5"/>
        <v>40982.877450000029</v>
      </c>
    </row>
    <row r="39" spans="1:17" s="40" customFormat="1" ht="12" customHeight="1" x14ac:dyDescent="0.2">
      <c r="A39" s="38" t="s">
        <v>47</v>
      </c>
      <c r="B39" s="39" t="s">
        <v>46</v>
      </c>
      <c r="C39" s="44">
        <v>56011.391530000139</v>
      </c>
      <c r="D39" s="45">
        <v>6.9999999999999999E-4</v>
      </c>
      <c r="E39" s="40">
        <f t="shared" si="0"/>
        <v>37505.001539484088</v>
      </c>
      <c r="F39" s="40">
        <f t="shared" si="1"/>
        <v>37505</v>
      </c>
      <c r="G39" s="40">
        <f t="shared" si="2"/>
        <v>5.1390014414209872E-4</v>
      </c>
      <c r="K39" s="40">
        <f t="shared" si="3"/>
        <v>5.1390014414209872E-4</v>
      </c>
      <c r="O39" s="40">
        <f t="shared" ca="1" si="4"/>
        <v>-3.0398916206586068E-4</v>
      </c>
      <c r="Q39" s="42">
        <f t="shared" si="5"/>
        <v>40992.891530000139</v>
      </c>
    </row>
    <row r="40" spans="1:17" s="40" customFormat="1" ht="12" customHeight="1" x14ac:dyDescent="0.2">
      <c r="A40" s="38" t="s">
        <v>47</v>
      </c>
      <c r="B40" s="39" t="s">
        <v>46</v>
      </c>
      <c r="C40" s="44">
        <v>56294.465789999813</v>
      </c>
      <c r="D40" s="45">
        <v>4.4999999999999999E-4</v>
      </c>
      <c r="E40" s="40">
        <f t="shared" si="0"/>
        <v>38353.003485002228</v>
      </c>
      <c r="F40" s="40">
        <f t="shared" si="1"/>
        <v>38353</v>
      </c>
      <c r="G40" s="40">
        <f t="shared" si="2"/>
        <v>1.1633398171397857E-3</v>
      </c>
      <c r="K40" s="40">
        <f t="shared" si="3"/>
        <v>1.1633398171397857E-3</v>
      </c>
      <c r="O40" s="40">
        <f t="shared" ca="1" si="4"/>
        <v>-3.4710457054813195E-4</v>
      </c>
      <c r="Q40" s="42">
        <f t="shared" si="5"/>
        <v>41275.965789999813</v>
      </c>
    </row>
    <row r="41" spans="1:17" s="40" customFormat="1" ht="12" customHeight="1" x14ac:dyDescent="0.2">
      <c r="A41" s="38" t="s">
        <v>47</v>
      </c>
      <c r="B41" s="39" t="s">
        <v>46</v>
      </c>
      <c r="C41" s="44">
        <v>56330.517010000069</v>
      </c>
      <c r="D41" s="45">
        <v>4.6999999999999999E-4</v>
      </c>
      <c r="E41" s="40">
        <f t="shared" si="0"/>
        <v>38461.001664344119</v>
      </c>
      <c r="F41" s="40">
        <f t="shared" si="1"/>
        <v>38461</v>
      </c>
      <c r="G41" s="40">
        <f t="shared" si="2"/>
        <v>5.5558007443323731E-4</v>
      </c>
      <c r="K41" s="40">
        <f t="shared" si="3"/>
        <v>5.5558007443323731E-4</v>
      </c>
      <c r="O41" s="40">
        <f t="shared" ca="1" si="4"/>
        <v>-3.5259568389257217E-4</v>
      </c>
      <c r="Q41" s="42">
        <f t="shared" si="5"/>
        <v>41312.017010000069</v>
      </c>
    </row>
    <row r="42" spans="1:17" s="40" customFormat="1" ht="12" customHeight="1" x14ac:dyDescent="0.2">
      <c r="A42" s="38" t="s">
        <v>47</v>
      </c>
      <c r="B42" s="39" t="s">
        <v>46</v>
      </c>
      <c r="C42" s="44">
        <v>56338.527840000112</v>
      </c>
      <c r="D42" s="45">
        <v>4.8000000000000001E-4</v>
      </c>
      <c r="E42" s="40">
        <f t="shared" si="0"/>
        <v>38484.999605468329</v>
      </c>
      <c r="F42" s="40">
        <f t="shared" si="1"/>
        <v>38485</v>
      </c>
      <c r="G42" s="40">
        <f t="shared" si="2"/>
        <v>-1.3169988233130425E-4</v>
      </c>
      <c r="K42" s="40">
        <f t="shared" si="3"/>
        <v>-1.3169988233130425E-4</v>
      </c>
      <c r="O42" s="40">
        <f t="shared" ca="1" si="4"/>
        <v>-3.5381593130244787E-4</v>
      </c>
      <c r="Q42" s="42">
        <f t="shared" si="5"/>
        <v>41320.027840000112</v>
      </c>
    </row>
    <row r="43" spans="1:17" s="40" customFormat="1" ht="12" customHeight="1" x14ac:dyDescent="0.2">
      <c r="A43" s="38" t="s">
        <v>47</v>
      </c>
      <c r="B43" s="39" t="s">
        <v>46</v>
      </c>
      <c r="C43" s="44">
        <v>56684.359050000086</v>
      </c>
      <c r="D43" s="45">
        <v>7.9000000000000001E-4</v>
      </c>
      <c r="E43" s="40">
        <f t="shared" si="0"/>
        <v>39521.001744628593</v>
      </c>
      <c r="F43" s="40">
        <f t="shared" si="1"/>
        <v>39521</v>
      </c>
      <c r="G43" s="40">
        <f t="shared" si="2"/>
        <v>5.8238008932676166E-4</v>
      </c>
      <c r="K43" s="40">
        <f t="shared" si="3"/>
        <v>5.8238008932676166E-4</v>
      </c>
      <c r="O43" s="40">
        <f t="shared" ca="1" si="4"/>
        <v>-4.0648994449541146E-4</v>
      </c>
      <c r="Q43" s="42">
        <f t="shared" si="5"/>
        <v>41665.859050000086</v>
      </c>
    </row>
    <row r="44" spans="1:17" s="40" customFormat="1" ht="12" customHeight="1" x14ac:dyDescent="0.2">
      <c r="A44" s="38" t="s">
        <v>47</v>
      </c>
      <c r="B44" s="39" t="s">
        <v>46</v>
      </c>
      <c r="C44" s="44">
        <v>56707.391420000233</v>
      </c>
      <c r="D44" s="45">
        <v>2.5000000000000001E-4</v>
      </c>
      <c r="E44" s="40">
        <f t="shared" si="0"/>
        <v>39589.999521289887</v>
      </c>
      <c r="F44" s="40">
        <f t="shared" si="1"/>
        <v>39590</v>
      </c>
      <c r="G44" s="40">
        <f t="shared" si="2"/>
        <v>-1.597997616045177E-4</v>
      </c>
      <c r="K44" s="40">
        <f t="shared" si="3"/>
        <v>-1.597997616045177E-4</v>
      </c>
      <c r="O44" s="40">
        <f t="shared" ca="1" si="4"/>
        <v>-4.0999815579880351E-4</v>
      </c>
      <c r="Q44" s="42">
        <f t="shared" si="5"/>
        <v>41688.891420000233</v>
      </c>
    </row>
    <row r="45" spans="1:17" s="40" customFormat="1" ht="12" customHeight="1" x14ac:dyDescent="0.2">
      <c r="A45" s="38" t="s">
        <v>47</v>
      </c>
      <c r="B45" s="39" t="s">
        <v>46</v>
      </c>
      <c r="C45" s="44">
        <v>56725.417020000052</v>
      </c>
      <c r="D45" s="45">
        <v>3.6999999999999999E-4</v>
      </c>
      <c r="E45" s="40">
        <f t="shared" si="0"/>
        <v>39643.998581003034</v>
      </c>
      <c r="F45" s="40">
        <f t="shared" si="1"/>
        <v>39644</v>
      </c>
      <c r="G45" s="40">
        <f t="shared" si="2"/>
        <v>-4.7367994557134807E-4</v>
      </c>
      <c r="K45" s="40">
        <f t="shared" si="3"/>
        <v>-4.7367994557134807E-4</v>
      </c>
      <c r="O45" s="40">
        <f t="shared" ca="1" si="4"/>
        <v>-4.1274371247102372E-4</v>
      </c>
      <c r="Q45" s="42">
        <f t="shared" si="5"/>
        <v>41706.917020000052</v>
      </c>
    </row>
    <row r="46" spans="1:17" s="40" customFormat="1" ht="12" customHeight="1" x14ac:dyDescent="0.2">
      <c r="A46" s="38" t="s">
        <v>47</v>
      </c>
      <c r="B46" s="39" t="s">
        <v>46</v>
      </c>
      <c r="C46" s="44">
        <v>57011.494260000065</v>
      </c>
      <c r="D46" s="45">
        <v>2.3000000000000001E-4</v>
      </c>
      <c r="E46" s="40">
        <f t="shared" si="0"/>
        <v>40500.996515356899</v>
      </c>
      <c r="F46" s="40">
        <f t="shared" si="1"/>
        <v>40501</v>
      </c>
      <c r="G46" s="40">
        <f t="shared" si="2"/>
        <v>-1.1632199311861768E-3</v>
      </c>
      <c r="K46" s="40">
        <f t="shared" si="3"/>
        <v>-1.1632199311861768E-3</v>
      </c>
      <c r="O46" s="40">
        <f t="shared" ca="1" si="4"/>
        <v>-4.5631671373199843E-4</v>
      </c>
      <c r="Q46" s="42">
        <f t="shared" si="5"/>
        <v>41992.994260000065</v>
      </c>
    </row>
    <row r="47" spans="1:17" s="40" customFormat="1" ht="12" customHeight="1" x14ac:dyDescent="0.2">
      <c r="A47" s="38" t="s">
        <v>47</v>
      </c>
      <c r="B47" s="39" t="s">
        <v>46</v>
      </c>
      <c r="C47" s="44">
        <v>57017.503430000041</v>
      </c>
      <c r="D47" s="45">
        <v>3.6999999999999999E-4</v>
      </c>
      <c r="E47" s="40">
        <f t="shared" si="0"/>
        <v>40518.998109182263</v>
      </c>
      <c r="F47" s="40">
        <f t="shared" si="1"/>
        <v>40519</v>
      </c>
      <c r="G47" s="40">
        <f t="shared" si="2"/>
        <v>-6.3117995887296274E-4</v>
      </c>
      <c r="K47" s="40">
        <f t="shared" si="3"/>
        <v>-6.3117995887296274E-4</v>
      </c>
      <c r="O47" s="40">
        <f t="shared" ca="1" si="4"/>
        <v>-4.5723189928940531E-4</v>
      </c>
      <c r="Q47" s="42">
        <f t="shared" si="5"/>
        <v>41999.003430000041</v>
      </c>
    </row>
    <row r="48" spans="1:17" s="40" customFormat="1" ht="12" customHeight="1" x14ac:dyDescent="0.2">
      <c r="A48" s="38" t="s">
        <v>47</v>
      </c>
      <c r="B48" s="39" t="s">
        <v>46</v>
      </c>
      <c r="C48" s="44">
        <v>57020.508429999929</v>
      </c>
      <c r="D48" s="45">
        <v>3.6999999999999999E-4</v>
      </c>
      <c r="E48" s="40">
        <f t="shared" si="0"/>
        <v>40528.00014930484</v>
      </c>
      <c r="F48" s="40">
        <f t="shared" si="1"/>
        <v>40528</v>
      </c>
      <c r="G48" s="40">
        <f t="shared" si="2"/>
        <v>4.983993130736053E-5</v>
      </c>
      <c r="K48" s="40">
        <f t="shared" si="3"/>
        <v>4.983993130736053E-5</v>
      </c>
      <c r="O48" s="40">
        <f t="shared" ca="1" si="4"/>
        <v>-4.5768949206810832E-4</v>
      </c>
      <c r="Q48" s="42">
        <f t="shared" si="5"/>
        <v>42002.008429999929</v>
      </c>
    </row>
    <row r="49" spans="1:17" s="40" customFormat="1" ht="12" customHeight="1" x14ac:dyDescent="0.2">
      <c r="A49" s="38" t="s">
        <v>47</v>
      </c>
      <c r="B49" s="39" t="s">
        <v>46</v>
      </c>
      <c r="C49" s="44">
        <v>57395.379860000219</v>
      </c>
      <c r="D49" s="45">
        <v>5.1000000000000004E-4</v>
      </c>
      <c r="E49" s="40">
        <f t="shared" si="0"/>
        <v>41650.997704645197</v>
      </c>
      <c r="F49" s="40">
        <f t="shared" si="1"/>
        <v>41651</v>
      </c>
      <c r="G49" s="40">
        <f t="shared" si="2"/>
        <v>-7.6621977495960891E-4</v>
      </c>
      <c r="K49" s="40">
        <f t="shared" si="3"/>
        <v>-7.6621977495960891E-4</v>
      </c>
      <c r="O49" s="40">
        <f t="shared" ca="1" si="4"/>
        <v>-5.1478690212187128E-4</v>
      </c>
      <c r="Q49" s="42">
        <f t="shared" si="5"/>
        <v>42376.879860000219</v>
      </c>
    </row>
    <row r="50" spans="1:17" s="40" customFormat="1" ht="12" customHeight="1" x14ac:dyDescent="0.2">
      <c r="A50" s="38" t="s">
        <v>47</v>
      </c>
      <c r="B50" s="39" t="s">
        <v>46</v>
      </c>
      <c r="C50" s="44">
        <v>57402.390159999952</v>
      </c>
      <c r="D50" s="45">
        <v>5.1999999999999995E-4</v>
      </c>
      <c r="E50" s="40">
        <f t="shared" si="0"/>
        <v>41671.99837082532</v>
      </c>
      <c r="F50" s="40">
        <f t="shared" si="1"/>
        <v>41672</v>
      </c>
      <c r="G50" s="40">
        <f t="shared" si="2"/>
        <v>-5.4384004761232063E-4</v>
      </c>
      <c r="K50" s="40">
        <f t="shared" si="3"/>
        <v>-5.4384004761232063E-4</v>
      </c>
      <c r="O50" s="40">
        <f t="shared" ca="1" si="4"/>
        <v>-5.1585461860551235E-4</v>
      </c>
      <c r="Q50" s="42">
        <f t="shared" si="5"/>
        <v>42383.890159999952</v>
      </c>
    </row>
    <row r="51" spans="1:17" s="40" customFormat="1" ht="12" customHeight="1" x14ac:dyDescent="0.2">
      <c r="A51" s="38" t="s">
        <v>47</v>
      </c>
      <c r="B51" s="39" t="s">
        <v>46</v>
      </c>
      <c r="C51" s="44">
        <v>57407.39766999986</v>
      </c>
      <c r="D51" s="45">
        <v>6.2E-4</v>
      </c>
      <c r="E51" s="40">
        <f t="shared" si="0"/>
        <v>41686.999304580757</v>
      </c>
      <c r="F51" s="40">
        <f t="shared" si="1"/>
        <v>41687</v>
      </c>
      <c r="G51" s="40">
        <f t="shared" si="2"/>
        <v>-2.3214014072436839E-4</v>
      </c>
      <c r="K51" s="40">
        <f t="shared" si="3"/>
        <v>-2.3214014072436839E-4</v>
      </c>
      <c r="O51" s="40">
        <f t="shared" ca="1" si="4"/>
        <v>-5.1661727323668461E-4</v>
      </c>
      <c r="Q51" s="42">
        <f t="shared" si="5"/>
        <v>42388.89766999986</v>
      </c>
    </row>
    <row r="52" spans="1:17" s="40" customFormat="1" ht="12" customHeight="1" x14ac:dyDescent="0.2">
      <c r="A52" s="38" t="s">
        <v>47</v>
      </c>
      <c r="B52" s="39" t="s">
        <v>46</v>
      </c>
      <c r="C52" s="44">
        <v>57803.299939999823</v>
      </c>
      <c r="D52" s="45">
        <v>4.2000000000000002E-4</v>
      </c>
      <c r="E52" s="40">
        <f t="shared" si="0"/>
        <v>42872.998678721662</v>
      </c>
      <c r="F52" s="40">
        <f t="shared" si="1"/>
        <v>42873</v>
      </c>
      <c r="G52" s="40">
        <f t="shared" si="2"/>
        <v>-4.4106017594458535E-4</v>
      </c>
      <c r="K52" s="40">
        <f t="shared" si="3"/>
        <v>-4.4106017594458535E-4</v>
      </c>
      <c r="O52" s="40">
        <f t="shared" ca="1" si="4"/>
        <v>-5.7691783274137036E-4</v>
      </c>
      <c r="Q52" s="42">
        <f t="shared" si="5"/>
        <v>42784.799939999823</v>
      </c>
    </row>
    <row r="53" spans="1:17" s="40" customFormat="1" ht="12" customHeight="1" x14ac:dyDescent="0.2">
      <c r="A53" s="38" t="s">
        <v>47</v>
      </c>
      <c r="B53" s="39" t="s">
        <v>46</v>
      </c>
      <c r="C53" s="44">
        <v>57815.317009999882</v>
      </c>
      <c r="D53" s="45">
        <v>6.7000000000000002E-4</v>
      </c>
      <c r="E53" s="40">
        <f t="shared" si="0"/>
        <v>42908.998061849932</v>
      </c>
      <c r="F53" s="40">
        <f t="shared" si="1"/>
        <v>42909</v>
      </c>
      <c r="G53" s="40">
        <f t="shared" si="2"/>
        <v>-6.4698011556174606E-4</v>
      </c>
      <c r="K53" s="40">
        <f t="shared" si="3"/>
        <v>-6.4698011556174606E-4</v>
      </c>
      <c r="O53" s="40">
        <f t="shared" ca="1" si="4"/>
        <v>-5.7874820385618413E-4</v>
      </c>
      <c r="Q53" s="42">
        <f t="shared" si="5"/>
        <v>42796.817009999882</v>
      </c>
    </row>
    <row r="54" spans="1:17" s="40" customFormat="1" ht="12" customHeight="1" x14ac:dyDescent="0.2">
      <c r="A54" s="38" t="s">
        <v>47</v>
      </c>
      <c r="B54" s="39" t="s">
        <v>46</v>
      </c>
      <c r="C54" s="44">
        <v>57827.335210000165</v>
      </c>
      <c r="D54" s="45">
        <v>3.8000000000000002E-4</v>
      </c>
      <c r="E54" s="40">
        <f t="shared" si="0"/>
        <v>42945.000830105433</v>
      </c>
      <c r="F54" s="40">
        <f t="shared" si="1"/>
        <v>42945</v>
      </c>
      <c r="G54" s="40">
        <f t="shared" si="2"/>
        <v>2.7710016729542986E-4</v>
      </c>
      <c r="K54" s="40">
        <f t="shared" si="3"/>
        <v>2.7710016729542986E-4</v>
      </c>
      <c r="O54" s="40">
        <f t="shared" ca="1" si="4"/>
        <v>-5.8057857497099746E-4</v>
      </c>
      <c r="Q54" s="42">
        <f t="shared" si="5"/>
        <v>42808.835210000165</v>
      </c>
    </row>
    <row r="55" spans="1:17" s="40" customFormat="1" ht="12" customHeight="1" x14ac:dyDescent="0.2">
      <c r="A55" s="38" t="s">
        <v>47</v>
      </c>
      <c r="B55" s="39" t="s">
        <v>46</v>
      </c>
      <c r="C55" s="44">
        <v>57828.334999999963</v>
      </c>
      <c r="D55" s="45">
        <v>4.4000000000000002E-4</v>
      </c>
      <c r="E55" s="40">
        <f t="shared" si="0"/>
        <v>42947.995888239428</v>
      </c>
      <c r="F55" s="40">
        <f t="shared" si="1"/>
        <v>42948</v>
      </c>
      <c r="G55" s="40">
        <f t="shared" si="2"/>
        <v>-1.3725600365432911E-3</v>
      </c>
      <c r="K55" s="40">
        <f t="shared" si="3"/>
        <v>-1.3725600365432911E-3</v>
      </c>
      <c r="O55" s="40">
        <f t="shared" ca="1" si="4"/>
        <v>-5.8073110589723165E-4</v>
      </c>
      <c r="Q55" s="42">
        <f t="shared" si="5"/>
        <v>42809.834999999963</v>
      </c>
    </row>
    <row r="56" spans="1:17" s="40" customFormat="1" ht="12" customHeight="1" x14ac:dyDescent="0.2">
      <c r="A56" s="38" t="s">
        <v>47</v>
      </c>
      <c r="B56" s="39" t="s">
        <v>46</v>
      </c>
      <c r="C56" s="44">
        <v>58137.446940000169</v>
      </c>
      <c r="D56" s="45">
        <v>3.3E-4</v>
      </c>
      <c r="E56" s="40">
        <f t="shared" si="0"/>
        <v>43873.998579205974</v>
      </c>
      <c r="F56" s="40">
        <f t="shared" si="1"/>
        <v>43874</v>
      </c>
      <c r="G56" s="40">
        <f t="shared" si="2"/>
        <v>-4.7427983372472227E-4</v>
      </c>
      <c r="K56" s="40">
        <f t="shared" si="3"/>
        <v>-4.7427983372472227E-4</v>
      </c>
      <c r="O56" s="40">
        <f t="shared" ca="1" si="4"/>
        <v>-6.2781231846159883E-4</v>
      </c>
      <c r="Q56" s="42">
        <f t="shared" si="5"/>
        <v>43118.946940000169</v>
      </c>
    </row>
    <row r="57" spans="1:17" s="40" customFormat="1" ht="12" customHeight="1" x14ac:dyDescent="0.2">
      <c r="A57" s="38" t="s">
        <v>47</v>
      </c>
      <c r="B57" s="39" t="s">
        <v>46</v>
      </c>
      <c r="C57" s="44">
        <v>58151.465919999871</v>
      </c>
      <c r="D57" s="45">
        <v>4.4999999999999999E-4</v>
      </c>
      <c r="E57" s="40">
        <f t="shared" si="0"/>
        <v>43915.995058553621</v>
      </c>
      <c r="F57" s="40">
        <f t="shared" si="1"/>
        <v>43916</v>
      </c>
      <c r="G57" s="40">
        <f t="shared" si="2"/>
        <v>-1.6495201271027327E-3</v>
      </c>
      <c r="K57" s="40">
        <f t="shared" si="3"/>
        <v>-1.6495201271027327E-3</v>
      </c>
      <c r="O57" s="40">
        <f t="shared" ca="1" si="4"/>
        <v>-6.2994775142888098E-4</v>
      </c>
      <c r="Q57" s="42">
        <f t="shared" si="5"/>
        <v>43132.965919999871</v>
      </c>
    </row>
    <row r="58" spans="1:17" s="40" customFormat="1" ht="12" customHeight="1" x14ac:dyDescent="0.2">
      <c r="A58" s="38" t="s">
        <v>47</v>
      </c>
      <c r="B58" s="39" t="s">
        <v>46</v>
      </c>
      <c r="C58" s="44">
        <v>58161.480370000005</v>
      </c>
      <c r="D58" s="45">
        <v>3.8999999999999999E-4</v>
      </c>
      <c r="E58" s="40">
        <f t="shared" si="0"/>
        <v>43945.99521852372</v>
      </c>
      <c r="F58" s="40">
        <f t="shared" si="1"/>
        <v>43946</v>
      </c>
      <c r="G58" s="40">
        <f t="shared" si="2"/>
        <v>-1.596119996975176E-3</v>
      </c>
      <c r="K58" s="40">
        <f t="shared" si="3"/>
        <v>-1.596119996975176E-3</v>
      </c>
      <c r="O58" s="40">
        <f t="shared" ca="1" si="4"/>
        <v>-6.314730606912255E-4</v>
      </c>
      <c r="Q58" s="42">
        <f t="shared" si="5"/>
        <v>43142.980370000005</v>
      </c>
    </row>
    <row r="59" spans="1:17" s="40" customFormat="1" ht="12" customHeight="1" x14ac:dyDescent="0.2">
      <c r="A59" s="38" t="s">
        <v>47</v>
      </c>
      <c r="B59" s="39" t="s">
        <v>46</v>
      </c>
      <c r="C59" s="44">
        <v>58529.343619999941</v>
      </c>
      <c r="D59" s="45">
        <v>5.2999999999999998E-4</v>
      </c>
      <c r="E59" s="40">
        <f t="shared" si="0"/>
        <v>45047.998458539012</v>
      </c>
      <c r="F59" s="40">
        <f t="shared" si="1"/>
        <v>45048</v>
      </c>
      <c r="G59" s="40">
        <f t="shared" si="2"/>
        <v>-5.1456005894578993E-4</v>
      </c>
      <c r="K59" s="40">
        <f t="shared" si="3"/>
        <v>-5.1456005894578993E-4</v>
      </c>
      <c r="O59" s="40">
        <f t="shared" ca="1" si="4"/>
        <v>-6.8750275426134695E-4</v>
      </c>
      <c r="Q59" s="42">
        <f t="shared" si="5"/>
        <v>43510.843619999941</v>
      </c>
    </row>
    <row r="60" spans="1:17" s="40" customFormat="1" ht="12" customHeight="1" x14ac:dyDescent="0.2">
      <c r="A60" s="38" t="s">
        <v>47</v>
      </c>
      <c r="B60" s="39" t="s">
        <v>46</v>
      </c>
      <c r="C60" s="44">
        <v>58536.353579999879</v>
      </c>
      <c r="D60" s="45">
        <v>4.6999999999999999E-4</v>
      </c>
      <c r="E60" s="40">
        <f t="shared" si="0"/>
        <v>45068.998106186089</v>
      </c>
      <c r="F60" s="40">
        <f t="shared" si="1"/>
        <v>45069</v>
      </c>
      <c r="G60" s="40">
        <f t="shared" si="2"/>
        <v>-6.3218011928256601E-4</v>
      </c>
      <c r="K60" s="40">
        <f t="shared" si="3"/>
        <v>-6.3218011928256601E-4</v>
      </c>
      <c r="O60" s="40">
        <f t="shared" ca="1" si="4"/>
        <v>-6.8857047074498846E-4</v>
      </c>
      <c r="Q60" s="42">
        <f t="shared" si="5"/>
        <v>43517.853579999879</v>
      </c>
    </row>
    <row r="61" spans="1:17" s="40" customFormat="1" ht="12" customHeight="1" x14ac:dyDescent="0.2">
      <c r="A61" s="38" t="s">
        <v>47</v>
      </c>
      <c r="B61" s="39" t="s">
        <v>46</v>
      </c>
      <c r="C61" s="44">
        <v>58537.354290000163</v>
      </c>
      <c r="D61" s="45">
        <v>5.5999999999999995E-4</v>
      </c>
      <c r="E61" s="40">
        <f t="shared" si="0"/>
        <v>45071.995920353795</v>
      </c>
      <c r="F61" s="40">
        <f t="shared" si="1"/>
        <v>45072</v>
      </c>
      <c r="G61" s="40">
        <f t="shared" si="2"/>
        <v>-1.3618398370454088E-3</v>
      </c>
      <c r="K61" s="40">
        <f t="shared" si="3"/>
        <v>-1.3618398370454088E-3</v>
      </c>
      <c r="O61" s="40">
        <f t="shared" ca="1" si="4"/>
        <v>-6.8872300167122265E-4</v>
      </c>
      <c r="Q61" s="42">
        <f t="shared" si="5"/>
        <v>43518.854290000163</v>
      </c>
    </row>
    <row r="62" spans="1:17" s="40" customFormat="1" ht="12" customHeight="1" x14ac:dyDescent="0.2">
      <c r="A62" s="38" t="s">
        <v>47</v>
      </c>
      <c r="B62" s="39" t="s">
        <v>46</v>
      </c>
      <c r="C62" s="44">
        <v>58866.494270000141</v>
      </c>
      <c r="D62" s="45">
        <v>2.3000000000000001E-4</v>
      </c>
      <c r="E62" s="40">
        <f t="shared" si="0"/>
        <v>46057.996354968032</v>
      </c>
      <c r="F62" s="40">
        <f t="shared" si="1"/>
        <v>46058</v>
      </c>
      <c r="G62" s="40">
        <f t="shared" si="2"/>
        <v>-1.2167598615633324E-3</v>
      </c>
      <c r="K62" s="40">
        <f t="shared" si="3"/>
        <v>-1.2167598615633324E-3</v>
      </c>
      <c r="O62" s="40">
        <f t="shared" ca="1" si="4"/>
        <v>-7.3885483276027886E-4</v>
      </c>
      <c r="Q62" s="42">
        <f t="shared" si="5"/>
        <v>43847.994270000141</v>
      </c>
    </row>
    <row r="63" spans="1:17" s="40" customFormat="1" ht="12" customHeight="1" x14ac:dyDescent="0.2">
      <c r="A63" s="38" t="s">
        <v>47</v>
      </c>
      <c r="B63" s="39" t="s">
        <v>46</v>
      </c>
      <c r="C63" s="44">
        <v>58869.497289999854</v>
      </c>
      <c r="D63" s="45">
        <v>3.8999999999999999E-4</v>
      </c>
      <c r="E63" s="40">
        <f t="shared" si="0"/>
        <v>46066.99246362938</v>
      </c>
      <c r="F63" s="40">
        <f t="shared" si="1"/>
        <v>46067</v>
      </c>
      <c r="G63" s="40">
        <f t="shared" si="2"/>
        <v>-2.515740146918688E-3</v>
      </c>
      <c r="K63" s="40">
        <f t="shared" si="3"/>
        <v>-2.515740146918688E-3</v>
      </c>
      <c r="O63" s="40">
        <f t="shared" ca="1" si="4"/>
        <v>-7.3931242553898231E-4</v>
      </c>
      <c r="Q63" s="42">
        <f t="shared" si="5"/>
        <v>43850.997289999854</v>
      </c>
    </row>
    <row r="64" spans="1:17" s="40" customFormat="1" ht="12" customHeight="1" x14ac:dyDescent="0.2">
      <c r="A64" s="38" t="s">
        <v>47</v>
      </c>
      <c r="B64" s="39" t="s">
        <v>46</v>
      </c>
      <c r="C64" s="44">
        <v>59238.361390000209</v>
      </c>
      <c r="D64" s="45">
        <v>5.4000000000000001E-4</v>
      </c>
      <c r="E64" s="40">
        <f t="shared" si="0"/>
        <v>47171.993937208994</v>
      </c>
      <c r="F64" s="40">
        <f t="shared" si="1"/>
        <v>47172</v>
      </c>
      <c r="G64" s="40">
        <f t="shared" si="2"/>
        <v>-2.0238397846696898E-3</v>
      </c>
      <c r="K64" s="40">
        <f t="shared" si="3"/>
        <v>-2.0238397846696898E-3</v>
      </c>
      <c r="O64" s="40">
        <f t="shared" ca="1" si="4"/>
        <v>-7.9549465003533795E-4</v>
      </c>
      <c r="Q64" s="42">
        <f t="shared" si="5"/>
        <v>44219.861390000209</v>
      </c>
    </row>
    <row r="65" spans="1:17" s="40" customFormat="1" ht="12" customHeight="1" x14ac:dyDescent="0.2">
      <c r="A65" s="38" t="s">
        <v>47</v>
      </c>
      <c r="B65" s="39" t="s">
        <v>46</v>
      </c>
      <c r="C65" s="44">
        <v>59249.376800000202</v>
      </c>
      <c r="D65" s="45">
        <v>3.4000000000000002E-4</v>
      </c>
      <c r="E65" s="40">
        <f t="shared" si="0"/>
        <v>47204.992660267329</v>
      </c>
      <c r="F65" s="40">
        <f t="shared" si="1"/>
        <v>47205</v>
      </c>
      <c r="G65" s="40">
        <f t="shared" si="2"/>
        <v>-2.45009979698807E-3</v>
      </c>
      <c r="K65" s="40">
        <f t="shared" si="3"/>
        <v>-2.45009979698807E-3</v>
      </c>
      <c r="O65" s="40">
        <f t="shared" ca="1" si="4"/>
        <v>-7.9717249022391709E-4</v>
      </c>
      <c r="Q65" s="42">
        <f t="shared" si="5"/>
        <v>44230.876800000202</v>
      </c>
    </row>
    <row r="66" spans="1:17" s="40" customFormat="1" ht="12" customHeight="1" x14ac:dyDescent="0.2">
      <c r="C66" s="41"/>
      <c r="D66" s="41"/>
    </row>
    <row r="67" spans="1:17" s="40" customFormat="1" ht="12" customHeight="1" x14ac:dyDescent="0.2">
      <c r="C67" s="41"/>
      <c r="D67" s="41"/>
    </row>
    <row r="68" spans="1:17" s="40" customFormat="1" ht="12" customHeight="1" x14ac:dyDescent="0.2">
      <c r="C68" s="41"/>
      <c r="D68" s="41"/>
    </row>
    <row r="69" spans="1:17" s="40" customFormat="1" ht="12" customHeight="1" x14ac:dyDescent="0.2">
      <c r="C69" s="41"/>
      <c r="D69" s="41"/>
    </row>
    <row r="70" spans="1:17" s="40" customFormat="1" ht="12" customHeight="1" x14ac:dyDescent="0.2">
      <c r="C70" s="41"/>
      <c r="D70" s="41"/>
    </row>
    <row r="71" spans="1:17" s="40" customFormat="1" ht="12" customHeight="1" x14ac:dyDescent="0.2">
      <c r="C71" s="41"/>
      <c r="D71" s="41"/>
    </row>
    <row r="72" spans="1:17" s="40" customFormat="1" ht="12" customHeight="1" x14ac:dyDescent="0.2">
      <c r="C72" s="41"/>
      <c r="D72" s="41"/>
    </row>
    <row r="73" spans="1:17" x14ac:dyDescent="0.2">
      <c r="C73" s="5"/>
      <c r="D73" s="5"/>
    </row>
    <row r="74" spans="1:17" x14ac:dyDescent="0.2">
      <c r="C74" s="5"/>
      <c r="D74" s="5"/>
    </row>
    <row r="75" spans="1:17" x14ac:dyDescent="0.2">
      <c r="C75" s="5"/>
      <c r="D75" s="5"/>
    </row>
    <row r="76" spans="1:17" x14ac:dyDescent="0.2">
      <c r="C76" s="5"/>
      <c r="D76" s="5"/>
    </row>
    <row r="77" spans="1:17" x14ac:dyDescent="0.2">
      <c r="C77" s="5"/>
      <c r="D77" s="5"/>
    </row>
    <row r="78" spans="1:17" x14ac:dyDescent="0.2">
      <c r="C78" s="5"/>
      <c r="D78" s="5"/>
    </row>
    <row r="79" spans="1:17" x14ac:dyDescent="0.2">
      <c r="C79" s="5"/>
      <c r="D79" s="5"/>
    </row>
    <row r="80" spans="1:17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2024-02-20T03:53:36Z</dcterms:modified>
</cp:coreProperties>
</file>